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YLID-891277.YLID\source\repos\Hasan-bawawi\BAP_YLID\BAP_System\Templates\"/>
    </mc:Choice>
  </mc:AlternateContent>
  <xr:revisionPtr revIDLastSave="0" documentId="13_ncr:1_{84F41FB8-E55A-4E9F-823D-8622DA885EFE}" xr6:coauthVersionLast="47" xr6:coauthVersionMax="47" xr10:uidLastSave="{00000000-0000-0000-0000-000000000000}"/>
  <bookViews>
    <workbookView xWindow="-110" yWindow="-110" windowWidth="19420" windowHeight="10300" xr2:uid="{FC08ACA1-4939-4722-B220-55A3A0227BB7}"/>
  </bookViews>
  <sheets>
    <sheet name="FIN_Seg_PL" sheetId="2" r:id="rId1"/>
  </sheets>
  <externalReferences>
    <externalReference r:id="rId2"/>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8" i="2" l="1"/>
  <c r="AS232" i="2" l="1"/>
  <c r="AS215" i="2"/>
  <c r="BC173" i="2"/>
  <c r="AX231" i="2" s="1"/>
  <c r="AM231" i="2" s="1"/>
  <c r="F172" i="2"/>
  <c r="E172" i="2"/>
  <c r="F171" i="2"/>
  <c r="E171" i="2"/>
  <c r="F170" i="2"/>
  <c r="E170" i="2"/>
  <c r="AI169" i="2"/>
  <c r="AD169" i="2"/>
  <c r="F169" i="2"/>
  <c r="AI168" i="2"/>
  <c r="AD168" i="2"/>
  <c r="AI167" i="2"/>
  <c r="AG167" i="2"/>
  <c r="AF167" i="2"/>
  <c r="AD167" i="2"/>
  <c r="AC167" i="2"/>
  <c r="AB167" i="2"/>
  <c r="AA167" i="2"/>
  <c r="Y167" i="2" s="1"/>
  <c r="X167" i="2"/>
  <c r="W167" i="2"/>
  <c r="U167" i="2"/>
  <c r="S167" i="2"/>
  <c r="P167" i="2" s="1"/>
  <c r="R167" i="2"/>
  <c r="N167" i="2"/>
  <c r="M167" i="2"/>
  <c r="K167" i="2" s="1"/>
  <c r="G167" i="2"/>
  <c r="F167" i="2"/>
  <c r="AL166" i="2"/>
  <c r="AK166" i="2" s="1"/>
  <c r="Y166" i="2"/>
  <c r="U166" i="2"/>
  <c r="P166" i="2"/>
  <c r="K166" i="2"/>
  <c r="I166" i="2" s="1"/>
  <c r="G166" i="2"/>
  <c r="F166" i="2"/>
  <c r="AK165" i="2"/>
  <c r="Y165" i="2"/>
  <c r="U165" i="2"/>
  <c r="P165" i="2"/>
  <c r="K165" i="2"/>
  <c r="G165" i="2"/>
  <c r="F165" i="2"/>
  <c r="AI164" i="2"/>
  <c r="AG164" i="2"/>
  <c r="AF164" i="2"/>
  <c r="AD164" i="2"/>
  <c r="AC164" i="2"/>
  <c r="AB164" i="2"/>
  <c r="AA164" i="2"/>
  <c r="Y164" i="2"/>
  <c r="X164" i="2"/>
  <c r="W164" i="2"/>
  <c r="U164" i="2"/>
  <c r="S164" i="2"/>
  <c r="R164" i="2"/>
  <c r="P164" i="2"/>
  <c r="N164" i="2"/>
  <c r="M164" i="2"/>
  <c r="K164" i="2"/>
  <c r="I164" i="2"/>
  <c r="G164" i="2"/>
  <c r="F164" i="2"/>
  <c r="AI163" i="2"/>
  <c r="AG163" i="2"/>
  <c r="AF163" i="2"/>
  <c r="AD163" i="2"/>
  <c r="AC163" i="2"/>
  <c r="AB163" i="2"/>
  <c r="AA163" i="2"/>
  <c r="Z163" i="2"/>
  <c r="Y163" i="2"/>
  <c r="X163" i="2"/>
  <c r="W163" i="2"/>
  <c r="V163" i="2"/>
  <c r="U163" i="2"/>
  <c r="T163" i="2"/>
  <c r="S163" i="2"/>
  <c r="R163" i="2"/>
  <c r="Q163" i="2"/>
  <c r="P163" i="2"/>
  <c r="O163" i="2"/>
  <c r="N163" i="2"/>
  <c r="M163" i="2"/>
  <c r="L163" i="2"/>
  <c r="K163" i="2"/>
  <c r="I163" i="2"/>
  <c r="G163" i="2"/>
  <c r="F163" i="2"/>
  <c r="AI162" i="2"/>
  <c r="AG162" i="2"/>
  <c r="AF162" i="2"/>
  <c r="AD162" i="2"/>
  <c r="AC162" i="2"/>
  <c r="AB162" i="2"/>
  <c r="AA162" i="2"/>
  <c r="Z162" i="2"/>
  <c r="Y162" i="2"/>
  <c r="X162" i="2"/>
  <c r="W162" i="2"/>
  <c r="V162" i="2"/>
  <c r="U162" i="2"/>
  <c r="T162" i="2"/>
  <c r="S162" i="2"/>
  <c r="R162" i="2"/>
  <c r="Q162" i="2"/>
  <c r="P162" i="2"/>
  <c r="O162" i="2"/>
  <c r="N162" i="2"/>
  <c r="M162" i="2"/>
  <c r="L162" i="2"/>
  <c r="K162" i="2"/>
  <c r="I162" i="2"/>
  <c r="G162" i="2"/>
  <c r="F162" i="2"/>
  <c r="F160" i="2"/>
  <c r="F157" i="2"/>
  <c r="E157" i="2"/>
  <c r="F156" i="2"/>
  <c r="E156" i="2"/>
  <c r="F155" i="2"/>
  <c r="E155" i="2"/>
  <c r="AC154" i="2"/>
  <c r="AB154" i="2"/>
  <c r="AA154" i="2"/>
  <c r="X154" i="2"/>
  <c r="W154" i="2"/>
  <c r="S154" i="2"/>
  <c r="R154" i="2"/>
  <c r="N154" i="2"/>
  <c r="M154" i="2"/>
  <c r="F154" i="2"/>
  <c r="AC153" i="2"/>
  <c r="AB153" i="2"/>
  <c r="AA153" i="2"/>
  <c r="X153" i="2"/>
  <c r="W153" i="2"/>
  <c r="S153" i="2"/>
  <c r="R153" i="2"/>
  <c r="N153" i="2"/>
  <c r="M153" i="2"/>
  <c r="AL151" i="2" s="1"/>
  <c r="AK151" i="2" s="1"/>
  <c r="AI152" i="2"/>
  <c r="AG152" i="2"/>
  <c r="AF152" i="2"/>
  <c r="AD152" i="2"/>
  <c r="AC152" i="2"/>
  <c r="AB152" i="2"/>
  <c r="AA152" i="2"/>
  <c r="Y152" i="2" s="1"/>
  <c r="X152" i="2"/>
  <c r="W152" i="2"/>
  <c r="U152" i="2"/>
  <c r="S152" i="2"/>
  <c r="R152" i="2"/>
  <c r="N152" i="2"/>
  <c r="M152" i="2"/>
  <c r="G152" i="2"/>
  <c r="F152" i="2"/>
  <c r="Y151" i="2"/>
  <c r="U151" i="2"/>
  <c r="P151" i="2"/>
  <c r="K151" i="2"/>
  <c r="G151" i="2"/>
  <c r="F151" i="2"/>
  <c r="AK150" i="2"/>
  <c r="Y150" i="2"/>
  <c r="U150" i="2"/>
  <c r="I150" i="2" s="1"/>
  <c r="P150" i="2"/>
  <c r="K150" i="2"/>
  <c r="G150" i="2"/>
  <c r="F150" i="2"/>
  <c r="AI149" i="2"/>
  <c r="AG149" i="2"/>
  <c r="AF149" i="2"/>
  <c r="AD149" i="2"/>
  <c r="AC149" i="2"/>
  <c r="AB149" i="2"/>
  <c r="AA149" i="2"/>
  <c r="Y149" i="2"/>
  <c r="X149" i="2"/>
  <c r="W149" i="2"/>
  <c r="U149" i="2"/>
  <c r="S149" i="2"/>
  <c r="R149" i="2"/>
  <c r="P149" i="2"/>
  <c r="N149" i="2"/>
  <c r="M149" i="2"/>
  <c r="K149" i="2"/>
  <c r="I149" i="2"/>
  <c r="G149" i="2"/>
  <c r="F149" i="2"/>
  <c r="AI148" i="2"/>
  <c r="AG148" i="2"/>
  <c r="AF148" i="2"/>
  <c r="AD148" i="2"/>
  <c r="AC148" i="2"/>
  <c r="AB148" i="2"/>
  <c r="AA148" i="2"/>
  <c r="Z148" i="2"/>
  <c r="Y148" i="2"/>
  <c r="X148" i="2"/>
  <c r="W148" i="2"/>
  <c r="V148" i="2"/>
  <c r="U148" i="2"/>
  <c r="T148" i="2"/>
  <c r="S148" i="2"/>
  <c r="R148" i="2"/>
  <c r="Q148" i="2"/>
  <c r="P148" i="2"/>
  <c r="O148" i="2"/>
  <c r="N148" i="2"/>
  <c r="M148" i="2"/>
  <c r="L148" i="2"/>
  <c r="K148" i="2"/>
  <c r="I148" i="2"/>
  <c r="G148" i="2"/>
  <c r="F148" i="2"/>
  <c r="AI147" i="2"/>
  <c r="AG147" i="2"/>
  <c r="AF147" i="2"/>
  <c r="AD147" i="2"/>
  <c r="AC147" i="2"/>
  <c r="AB147" i="2"/>
  <c r="AA147" i="2"/>
  <c r="Z147" i="2"/>
  <c r="Y147" i="2"/>
  <c r="X147" i="2"/>
  <c r="W147" i="2"/>
  <c r="V147" i="2"/>
  <c r="U147" i="2"/>
  <c r="T147" i="2"/>
  <c r="S147" i="2"/>
  <c r="R147" i="2"/>
  <c r="Q147" i="2"/>
  <c r="P147" i="2"/>
  <c r="O147" i="2"/>
  <c r="N147" i="2"/>
  <c r="M147" i="2"/>
  <c r="L147" i="2"/>
  <c r="K147" i="2"/>
  <c r="I147" i="2"/>
  <c r="G147" i="2"/>
  <c r="F147" i="2"/>
  <c r="F145" i="2"/>
  <c r="F142" i="2"/>
  <c r="E142" i="2"/>
  <c r="F141" i="2"/>
  <c r="E141" i="2"/>
  <c r="F140" i="2"/>
  <c r="E140" i="2"/>
  <c r="G139" i="2"/>
  <c r="F139" i="2"/>
  <c r="AI137" i="2"/>
  <c r="AG137" i="2"/>
  <c r="AF137" i="2"/>
  <c r="AD137" i="2"/>
  <c r="AC137" i="2"/>
  <c r="AB137" i="2"/>
  <c r="Y137" i="2" s="1"/>
  <c r="AA137" i="2"/>
  <c r="X137" i="2"/>
  <c r="W137" i="2"/>
  <c r="U137" i="2" s="1"/>
  <c r="T137" i="2"/>
  <c r="S137" i="2"/>
  <c r="R137" i="2"/>
  <c r="P137" i="2" s="1"/>
  <c r="O137" i="2"/>
  <c r="N137" i="2"/>
  <c r="M137" i="2"/>
  <c r="G137" i="2"/>
  <c r="F137" i="2"/>
  <c r="Y136" i="2"/>
  <c r="U136" i="2"/>
  <c r="P136" i="2"/>
  <c r="K136" i="2"/>
  <c r="G136" i="2"/>
  <c r="F136" i="2"/>
  <c r="Y135" i="2"/>
  <c r="U135" i="2"/>
  <c r="P135" i="2"/>
  <c r="I135" i="2" s="1"/>
  <c r="K135" i="2"/>
  <c r="G135" i="2"/>
  <c r="F135" i="2"/>
  <c r="AI134" i="2"/>
  <c r="AG134" i="2"/>
  <c r="AF134" i="2"/>
  <c r="AD134" i="2"/>
  <c r="AC134" i="2"/>
  <c r="AB134" i="2"/>
  <c r="AA134" i="2"/>
  <c r="Y134" i="2"/>
  <c r="X134" i="2"/>
  <c r="W134" i="2"/>
  <c r="U134" i="2"/>
  <c r="T134" i="2"/>
  <c r="S134" i="2"/>
  <c r="R134" i="2"/>
  <c r="P134" i="2"/>
  <c r="O134" i="2"/>
  <c r="N134" i="2"/>
  <c r="M134" i="2"/>
  <c r="K134" i="2"/>
  <c r="I134" i="2"/>
  <c r="G134" i="2"/>
  <c r="F134" i="2"/>
  <c r="AI133" i="2"/>
  <c r="AG133" i="2"/>
  <c r="AF133" i="2"/>
  <c r="AD133" i="2"/>
  <c r="AC133" i="2"/>
  <c r="AB133" i="2"/>
  <c r="AA133" i="2"/>
  <c r="Z133" i="2"/>
  <c r="Y133" i="2"/>
  <c r="X133" i="2"/>
  <c r="W133" i="2"/>
  <c r="V133" i="2"/>
  <c r="U133" i="2"/>
  <c r="T133" i="2"/>
  <c r="S133" i="2"/>
  <c r="R133" i="2"/>
  <c r="Q133" i="2"/>
  <c r="P133" i="2"/>
  <c r="O133" i="2"/>
  <c r="N133" i="2"/>
  <c r="M133" i="2"/>
  <c r="L133" i="2"/>
  <c r="K133" i="2"/>
  <c r="I133" i="2"/>
  <c r="G133" i="2"/>
  <c r="F133" i="2"/>
  <c r="AI132" i="2"/>
  <c r="AG132" i="2"/>
  <c r="AF132" i="2"/>
  <c r="AD132" i="2"/>
  <c r="AC132" i="2"/>
  <c r="AB132" i="2"/>
  <c r="AA132" i="2"/>
  <c r="Z132" i="2"/>
  <c r="Y132" i="2"/>
  <c r="X132" i="2"/>
  <c r="W132" i="2"/>
  <c r="V132" i="2"/>
  <c r="U132" i="2"/>
  <c r="T132" i="2"/>
  <c r="S132" i="2"/>
  <c r="R132" i="2"/>
  <c r="Q132" i="2"/>
  <c r="P132" i="2"/>
  <c r="O132" i="2"/>
  <c r="N132" i="2"/>
  <c r="M132" i="2"/>
  <c r="L132" i="2"/>
  <c r="K132" i="2"/>
  <c r="I132" i="2"/>
  <c r="G132" i="2"/>
  <c r="F132" i="2"/>
  <c r="AI131" i="2"/>
  <c r="AG131" i="2"/>
  <c r="AF131" i="2"/>
  <c r="AD131" i="2"/>
  <c r="AC131" i="2"/>
  <c r="AB131" i="2"/>
  <c r="AA131" i="2"/>
  <c r="X131" i="2"/>
  <c r="W131" i="2"/>
  <c r="S131" i="2"/>
  <c r="R131" i="2"/>
  <c r="N131" i="2"/>
  <c r="M131" i="2"/>
  <c r="AI130" i="2"/>
  <c r="AC130" i="2"/>
  <c r="AB130" i="2"/>
  <c r="AA130" i="2"/>
  <c r="X130" i="2"/>
  <c r="W130" i="2"/>
  <c r="F130" i="2"/>
  <c r="F127" i="2"/>
  <c r="E127" i="2"/>
  <c r="F126" i="2"/>
  <c r="E126" i="2"/>
  <c r="F125" i="2"/>
  <c r="E125" i="2"/>
  <c r="F124" i="2"/>
  <c r="E124" i="2"/>
  <c r="F123" i="2"/>
  <c r="E123" i="2"/>
  <c r="F122" i="2"/>
  <c r="AS120" i="2"/>
  <c r="AI120" i="2"/>
  <c r="AG120" i="2"/>
  <c r="AF120" i="2"/>
  <c r="T120" i="2"/>
  <c r="O120" i="2"/>
  <c r="F120" i="2"/>
  <c r="AS119" i="2"/>
  <c r="AC120" i="2"/>
  <c r="AB120" i="2"/>
  <c r="AA120" i="2"/>
  <c r="Y119" i="2"/>
  <c r="X119" i="2"/>
  <c r="S120" i="2"/>
  <c r="R120" i="2"/>
  <c r="M120" i="2"/>
  <c r="F119" i="2"/>
  <c r="AS118" i="2"/>
  <c r="Y118" i="2"/>
  <c r="U118" i="2"/>
  <c r="P118" i="2"/>
  <c r="K118" i="2"/>
  <c r="F118" i="2"/>
  <c r="AS117" i="2"/>
  <c r="Y117" i="2"/>
  <c r="U117" i="2"/>
  <c r="P117" i="2"/>
  <c r="K117" i="2"/>
  <c r="F117" i="2"/>
  <c r="AI116" i="2"/>
  <c r="AD116" i="2"/>
  <c r="AC116" i="2"/>
  <c r="AB116" i="2"/>
  <c r="AA116" i="2"/>
  <c r="Y116" i="2"/>
  <c r="X116" i="2"/>
  <c r="W116" i="2"/>
  <c r="U116" i="2"/>
  <c r="T116" i="2"/>
  <c r="S116" i="2"/>
  <c r="R116" i="2"/>
  <c r="P116" i="2"/>
  <c r="O116" i="2"/>
  <c r="N116" i="2"/>
  <c r="M116" i="2"/>
  <c r="K116" i="2"/>
  <c r="I116" i="2"/>
  <c r="G116" i="2"/>
  <c r="F116" i="2"/>
  <c r="AI115" i="2"/>
  <c r="AD115" i="2"/>
  <c r="AC115" i="2"/>
  <c r="I115" i="2"/>
  <c r="G115" i="2"/>
  <c r="F115" i="2"/>
  <c r="AI114" i="2"/>
  <c r="AG114" i="2"/>
  <c r="AF114" i="2"/>
  <c r="AD114" i="2"/>
  <c r="AC114" i="2"/>
  <c r="Y114" i="2"/>
  <c r="U114" i="2"/>
  <c r="P114" i="2"/>
  <c r="K114" i="2"/>
  <c r="I114" i="2"/>
  <c r="G114" i="2"/>
  <c r="F114" i="2"/>
  <c r="F112" i="2"/>
  <c r="F110" i="2"/>
  <c r="F108" i="2"/>
  <c r="AB105" i="2"/>
  <c r="T105" i="2"/>
  <c r="F105" i="2"/>
  <c r="S104" i="2"/>
  <c r="F104" i="2"/>
  <c r="AL102" i="2"/>
  <c r="AK102" i="2"/>
  <c r="F102" i="2"/>
  <c r="AL101" i="2"/>
  <c r="AK101" i="2"/>
  <c r="F101" i="2"/>
  <c r="G100" i="2"/>
  <c r="AS99" i="2"/>
  <c r="F99" i="2"/>
  <c r="Z98" i="2"/>
  <c r="V98" i="2"/>
  <c r="T98" i="2"/>
  <c r="Q98" i="2"/>
  <c r="O98" i="2"/>
  <c r="L98" i="2"/>
  <c r="J98" i="2"/>
  <c r="G98" i="2"/>
  <c r="X97" i="2"/>
  <c r="AD97" i="2" s="1"/>
  <c r="S98" i="2"/>
  <c r="R98" i="2"/>
  <c r="G97" i="2"/>
  <c r="AB98" i="2"/>
  <c r="AA98" i="2"/>
  <c r="P96" i="2"/>
  <c r="G96" i="2"/>
  <c r="F95" i="2"/>
  <c r="Z94" i="2"/>
  <c r="F94" i="2"/>
  <c r="AF93" i="2"/>
  <c r="AD93" i="2"/>
  <c r="AC93" i="2"/>
  <c r="AB93" i="2"/>
  <c r="AB92" i="2" s="1"/>
  <c r="AA93" i="2"/>
  <c r="AA92" i="2" s="1"/>
  <c r="Z93" i="2"/>
  <c r="V93" i="2"/>
  <c r="S93" i="2"/>
  <c r="Q93" i="2"/>
  <c r="M93" i="2"/>
  <c r="M92" i="2" s="1"/>
  <c r="L93" i="2"/>
  <c r="J93" i="2"/>
  <c r="G93" i="2"/>
  <c r="S92" i="2"/>
  <c r="R92" i="2"/>
  <c r="G92" i="2"/>
  <c r="Y91" i="2"/>
  <c r="U91" i="2"/>
  <c r="I91" i="2" s="1"/>
  <c r="P91" i="2"/>
  <c r="K91" i="2"/>
  <c r="G91" i="2"/>
  <c r="AN90" i="2"/>
  <c r="AL90" i="2"/>
  <c r="AK90" i="2"/>
  <c r="AI90" i="2"/>
  <c r="AI93" i="2" s="1"/>
  <c r="AG90" i="2"/>
  <c r="AG93" i="2" s="1"/>
  <c r="Y90" i="2"/>
  <c r="U90" i="2"/>
  <c r="P90" i="2"/>
  <c r="K90" i="2"/>
  <c r="G90" i="2"/>
  <c r="Y89" i="2"/>
  <c r="U89" i="2"/>
  <c r="P89" i="2"/>
  <c r="K89" i="2"/>
  <c r="I89" i="2"/>
  <c r="G89" i="2"/>
  <c r="Y88" i="2"/>
  <c r="U88" i="2"/>
  <c r="P88" i="2"/>
  <c r="K88" i="2"/>
  <c r="G88" i="2"/>
  <c r="Y87" i="2"/>
  <c r="U87" i="2"/>
  <c r="P87" i="2"/>
  <c r="K87" i="2"/>
  <c r="I87" i="2"/>
  <c r="G87" i="2"/>
  <c r="Y86" i="2"/>
  <c r="I86" i="2" s="1"/>
  <c r="U86" i="2"/>
  <c r="P86" i="2"/>
  <c r="K86" i="2"/>
  <c r="G86" i="2"/>
  <c r="Y85" i="2"/>
  <c r="U85" i="2"/>
  <c r="P85" i="2"/>
  <c r="K85" i="2"/>
  <c r="I85" i="2"/>
  <c r="G85" i="2"/>
  <c r="Y84" i="2"/>
  <c r="U84" i="2"/>
  <c r="P84" i="2"/>
  <c r="K84" i="2"/>
  <c r="G84" i="2"/>
  <c r="Y83" i="2"/>
  <c r="U83" i="2"/>
  <c r="P83" i="2"/>
  <c r="K83" i="2"/>
  <c r="I83" i="2" s="1"/>
  <c r="G83" i="2"/>
  <c r="Y82" i="2"/>
  <c r="U82" i="2"/>
  <c r="P82" i="2"/>
  <c r="K82" i="2"/>
  <c r="G82" i="2"/>
  <c r="Y81" i="2"/>
  <c r="U81" i="2"/>
  <c r="P81" i="2"/>
  <c r="K81" i="2"/>
  <c r="G81" i="2"/>
  <c r="Y80" i="2"/>
  <c r="U80" i="2"/>
  <c r="P80" i="2"/>
  <c r="K80" i="2"/>
  <c r="G80" i="2"/>
  <c r="Y79" i="2"/>
  <c r="U79" i="2"/>
  <c r="P79" i="2"/>
  <c r="K79" i="2"/>
  <c r="G79" i="2"/>
  <c r="Y78" i="2"/>
  <c r="U78" i="2"/>
  <c r="P78" i="2"/>
  <c r="K78" i="2"/>
  <c r="G78" i="2"/>
  <c r="Y77" i="2"/>
  <c r="U77" i="2"/>
  <c r="P77" i="2"/>
  <c r="K77" i="2"/>
  <c r="G77" i="2"/>
  <c r="Y76" i="2"/>
  <c r="I76" i="2" s="1"/>
  <c r="U76" i="2"/>
  <c r="P76" i="2"/>
  <c r="K76" i="2"/>
  <c r="G76" i="2"/>
  <c r="Y75" i="2"/>
  <c r="U75" i="2"/>
  <c r="P75" i="2"/>
  <c r="K75" i="2"/>
  <c r="I75" i="2" s="1"/>
  <c r="G75" i="2"/>
  <c r="Y74" i="2"/>
  <c r="U74" i="2"/>
  <c r="P74" i="2"/>
  <c r="K74" i="2"/>
  <c r="G74" i="2"/>
  <c r="Y73" i="2"/>
  <c r="U73" i="2"/>
  <c r="P73" i="2"/>
  <c r="K73" i="2"/>
  <c r="I73" i="2"/>
  <c r="G73" i="2"/>
  <c r="Y72" i="2"/>
  <c r="U72" i="2"/>
  <c r="P72" i="2"/>
  <c r="K72" i="2"/>
  <c r="G72" i="2"/>
  <c r="Y71" i="2"/>
  <c r="U71" i="2"/>
  <c r="P71" i="2"/>
  <c r="K71" i="2"/>
  <c r="I71" i="2"/>
  <c r="G71" i="2"/>
  <c r="Y70" i="2"/>
  <c r="U70" i="2"/>
  <c r="P70" i="2"/>
  <c r="K70" i="2"/>
  <c r="G70" i="2"/>
  <c r="AC69" i="2"/>
  <c r="AB69" i="2"/>
  <c r="AA69" i="2"/>
  <c r="X69" i="2"/>
  <c r="X93" i="2" s="1"/>
  <c r="X92" i="2" s="1"/>
  <c r="W69" i="2"/>
  <c r="W93" i="2" s="1"/>
  <c r="U69" i="2"/>
  <c r="T69" i="2"/>
  <c r="T93" i="2" s="1"/>
  <c r="T92" i="2" s="1"/>
  <c r="S69" i="2"/>
  <c r="R69" i="2"/>
  <c r="R93" i="2" s="1"/>
  <c r="O69" i="2"/>
  <c r="O93" i="2" s="1"/>
  <c r="O92" i="2" s="1"/>
  <c r="N69" i="2"/>
  <c r="N93" i="2" s="1"/>
  <c r="N110" i="2" s="1"/>
  <c r="N109" i="2" s="1"/>
  <c r="M69" i="2"/>
  <c r="G69" i="2"/>
  <c r="AI68" i="2"/>
  <c r="AG68" i="2"/>
  <c r="AG94" i="2" s="1"/>
  <c r="AF68" i="2"/>
  <c r="AF94" i="2" s="1"/>
  <c r="AF101" i="2" s="1"/>
  <c r="AD68" i="2"/>
  <c r="AD94" i="2" s="1"/>
  <c r="AC68" i="2"/>
  <c r="AC67" i="2" s="1"/>
  <c r="AB68" i="2"/>
  <c r="AB67" i="2" s="1"/>
  <c r="AA68" i="2"/>
  <c r="Z68" i="2"/>
  <c r="X68" i="2"/>
  <c r="W68" i="2"/>
  <c r="W67" i="2" s="1"/>
  <c r="V68" i="2"/>
  <c r="V94" i="2" s="1"/>
  <c r="T68" i="2"/>
  <c r="T94" i="2" s="1"/>
  <c r="T101" i="2" s="1"/>
  <c r="S68" i="2"/>
  <c r="R68" i="2"/>
  <c r="Q68" i="2"/>
  <c r="O68" i="2"/>
  <c r="N68" i="2"/>
  <c r="N67" i="2" s="1"/>
  <c r="M68" i="2"/>
  <c r="L68" i="2"/>
  <c r="J68" i="2"/>
  <c r="G68" i="2"/>
  <c r="AA67" i="2"/>
  <c r="M67" i="2"/>
  <c r="G67" i="2"/>
  <c r="Y66" i="2"/>
  <c r="U66" i="2"/>
  <c r="P66" i="2"/>
  <c r="K66" i="2"/>
  <c r="G66" i="2"/>
  <c r="Y65" i="2"/>
  <c r="U65" i="2"/>
  <c r="P65" i="2"/>
  <c r="K65" i="2"/>
  <c r="G65" i="2"/>
  <c r="Y64" i="2"/>
  <c r="U64" i="2"/>
  <c r="P64" i="2"/>
  <c r="I64" i="2" s="1"/>
  <c r="K64" i="2"/>
  <c r="G64" i="2"/>
  <c r="Y63" i="2"/>
  <c r="U63" i="2"/>
  <c r="I63" i="2" s="1"/>
  <c r="P63" i="2"/>
  <c r="K63" i="2"/>
  <c r="G63" i="2"/>
  <c r="Y62" i="2"/>
  <c r="U62" i="2"/>
  <c r="P62" i="2"/>
  <c r="K62" i="2"/>
  <c r="G62" i="2"/>
  <c r="Y61" i="2"/>
  <c r="U61" i="2"/>
  <c r="P61" i="2"/>
  <c r="I61" i="2" s="1"/>
  <c r="K61" i="2"/>
  <c r="G61" i="2"/>
  <c r="Y60" i="2"/>
  <c r="U60" i="2"/>
  <c r="P60" i="2"/>
  <c r="K60" i="2"/>
  <c r="G60" i="2"/>
  <c r="Y59" i="2"/>
  <c r="U59" i="2"/>
  <c r="P59" i="2"/>
  <c r="K59" i="2"/>
  <c r="I59" i="2" s="1"/>
  <c r="G59" i="2"/>
  <c r="Y58" i="2"/>
  <c r="U58" i="2"/>
  <c r="P58" i="2"/>
  <c r="K58" i="2"/>
  <c r="G58" i="2"/>
  <c r="Y57" i="2"/>
  <c r="I57" i="2" s="1"/>
  <c r="U57" i="2"/>
  <c r="P57" i="2"/>
  <c r="K57" i="2"/>
  <c r="G57" i="2"/>
  <c r="Y56" i="2"/>
  <c r="U56" i="2"/>
  <c r="P56" i="2"/>
  <c r="K56" i="2"/>
  <c r="G56" i="2"/>
  <c r="Y55" i="2"/>
  <c r="U55" i="2"/>
  <c r="I55" i="2" s="1"/>
  <c r="P55" i="2"/>
  <c r="K55" i="2"/>
  <c r="G55" i="2"/>
  <c r="F55" i="2"/>
  <c r="AL54" i="2"/>
  <c r="AK54" i="2"/>
  <c r="F54" i="2"/>
  <c r="AL53" i="2"/>
  <c r="AK53" i="2"/>
  <c r="Z53" i="2"/>
  <c r="F53" i="2"/>
  <c r="L52" i="2"/>
  <c r="L53" i="2" s="1"/>
  <c r="L54" i="2" s="1"/>
  <c r="J52" i="2"/>
  <c r="F52" i="2"/>
  <c r="AI51" i="2"/>
  <c r="AG51" i="2"/>
  <c r="AF51" i="2"/>
  <c r="AD51" i="2"/>
  <c r="AC51" i="2"/>
  <c r="AB51" i="2"/>
  <c r="AB52" i="2" s="1"/>
  <c r="AB53" i="2" s="1"/>
  <c r="AA51" i="2"/>
  <c r="Z51" i="2"/>
  <c r="X51" i="2"/>
  <c r="W51" i="2"/>
  <c r="V51" i="2"/>
  <c r="V52" i="2" s="1"/>
  <c r="V53" i="2" s="1"/>
  <c r="V54" i="2" s="1"/>
  <c r="T51" i="2"/>
  <c r="S51" i="2"/>
  <c r="R51" i="2"/>
  <c r="Q51" i="2"/>
  <c r="O51" i="2"/>
  <c r="N51" i="2"/>
  <c r="M51" i="2"/>
  <c r="L51" i="2"/>
  <c r="J51" i="2"/>
  <c r="G51" i="2"/>
  <c r="Y50" i="2"/>
  <c r="U50" i="2"/>
  <c r="P50" i="2"/>
  <c r="K50" i="2"/>
  <c r="G50" i="2"/>
  <c r="Y49" i="2"/>
  <c r="U49" i="2"/>
  <c r="P49" i="2"/>
  <c r="K49" i="2"/>
  <c r="I49" i="2" s="1"/>
  <c r="G49" i="2"/>
  <c r="Y48" i="2"/>
  <c r="U48" i="2"/>
  <c r="P48" i="2"/>
  <c r="I48" i="2" s="1"/>
  <c r="K48" i="2"/>
  <c r="G48" i="2"/>
  <c r="Y47" i="2"/>
  <c r="U47" i="2"/>
  <c r="I47" i="2" s="1"/>
  <c r="P47" i="2"/>
  <c r="K47" i="2"/>
  <c r="G47" i="2"/>
  <c r="Y46" i="2"/>
  <c r="U46" i="2"/>
  <c r="P46" i="2"/>
  <c r="K46" i="2"/>
  <c r="G46" i="2"/>
  <c r="Y45" i="2"/>
  <c r="U45" i="2"/>
  <c r="P45" i="2"/>
  <c r="I45" i="2" s="1"/>
  <c r="K45" i="2"/>
  <c r="G45" i="2"/>
  <c r="Y44" i="2"/>
  <c r="U44" i="2"/>
  <c r="P44" i="2"/>
  <c r="K44" i="2"/>
  <c r="G44" i="2"/>
  <c r="Y43" i="2"/>
  <c r="U43" i="2"/>
  <c r="P43" i="2"/>
  <c r="K43" i="2"/>
  <c r="G43" i="2"/>
  <c r="Y42" i="2"/>
  <c r="U42" i="2"/>
  <c r="P42" i="2"/>
  <c r="K42" i="2"/>
  <c r="G42" i="2"/>
  <c r="Y41" i="2"/>
  <c r="U41" i="2"/>
  <c r="U51" i="2" s="1"/>
  <c r="P41" i="2"/>
  <c r="K41" i="2"/>
  <c r="G41" i="2"/>
  <c r="Y40" i="2"/>
  <c r="U40" i="2"/>
  <c r="P40" i="2"/>
  <c r="K40" i="2"/>
  <c r="G40" i="2"/>
  <c r="AI39" i="2"/>
  <c r="AG39" i="2"/>
  <c r="AF39" i="2"/>
  <c r="AD39" i="2"/>
  <c r="AC39" i="2"/>
  <c r="AC52" i="2" s="1"/>
  <c r="AB39" i="2"/>
  <c r="AA39" i="2"/>
  <c r="AA52" i="2" s="1"/>
  <c r="AA53" i="2" s="1"/>
  <c r="Z39" i="2"/>
  <c r="Z52" i="2" s="1"/>
  <c r="X39" i="2"/>
  <c r="X52" i="2" s="1"/>
  <c r="X53" i="2" s="1"/>
  <c r="X54" i="2" s="1"/>
  <c r="W39" i="2"/>
  <c r="V39" i="2"/>
  <c r="T39" i="2"/>
  <c r="S39" i="2"/>
  <c r="S52" i="2" s="1"/>
  <c r="S53" i="2" s="1"/>
  <c r="S54" i="2" s="1"/>
  <c r="R39" i="2"/>
  <c r="Q39" i="2"/>
  <c r="O39" i="2"/>
  <c r="O52" i="2" s="1"/>
  <c r="O53" i="2" s="1"/>
  <c r="N39" i="2"/>
  <c r="M39" i="2"/>
  <c r="L39" i="2"/>
  <c r="J39" i="2"/>
  <c r="G39" i="2"/>
  <c r="Y38" i="2"/>
  <c r="U38" i="2"/>
  <c r="P38" i="2"/>
  <c r="K38" i="2"/>
  <c r="I38" i="2"/>
  <c r="G38" i="2"/>
  <c r="Y37" i="2"/>
  <c r="U37" i="2"/>
  <c r="P37" i="2"/>
  <c r="K37" i="2"/>
  <c r="G37" i="2"/>
  <c r="Y36" i="2"/>
  <c r="U36" i="2"/>
  <c r="P36" i="2"/>
  <c r="K36" i="2"/>
  <c r="I36" i="2"/>
  <c r="G36" i="2"/>
  <c r="Y35" i="2"/>
  <c r="U35" i="2"/>
  <c r="P35" i="2"/>
  <c r="K35" i="2"/>
  <c r="G35" i="2"/>
  <c r="Y34" i="2"/>
  <c r="U34" i="2"/>
  <c r="P34" i="2"/>
  <c r="K34" i="2"/>
  <c r="I34" i="2" s="1"/>
  <c r="G34" i="2"/>
  <c r="Y33" i="2"/>
  <c r="U33" i="2"/>
  <c r="P33" i="2"/>
  <c r="K33" i="2"/>
  <c r="G33" i="2"/>
  <c r="Y32" i="2"/>
  <c r="U32" i="2"/>
  <c r="I32" i="2" s="1"/>
  <c r="P32" i="2"/>
  <c r="K32" i="2"/>
  <c r="G32" i="2"/>
  <c r="F32" i="2"/>
  <c r="X31" i="2"/>
  <c r="W31" i="2"/>
  <c r="V31" i="2"/>
  <c r="S31" i="2"/>
  <c r="G31" i="2"/>
  <c r="F31" i="2"/>
  <c r="AI30" i="2"/>
  <c r="AG30" i="2"/>
  <c r="AF30" i="2"/>
  <c r="AD30" i="2"/>
  <c r="AC30" i="2"/>
  <c r="AB30" i="2"/>
  <c r="AA30" i="2"/>
  <c r="X30" i="2"/>
  <c r="W30" i="2"/>
  <c r="V30" i="2"/>
  <c r="T30" i="2"/>
  <c r="S30" i="2"/>
  <c r="R30" i="2"/>
  <c r="O30" i="2"/>
  <c r="N30" i="2"/>
  <c r="M30" i="2"/>
  <c r="G30" i="2"/>
  <c r="F30" i="2"/>
  <c r="P29" i="2"/>
  <c r="K29" i="2"/>
  <c r="I29" i="2" s="1"/>
  <c r="G29" i="2"/>
  <c r="Z28" i="2"/>
  <c r="Z30" i="2" s="1"/>
  <c r="Y28" i="2"/>
  <c r="Y30" i="2" s="1"/>
  <c r="V28" i="2"/>
  <c r="U28" i="2" s="1"/>
  <c r="U30" i="2" s="1"/>
  <c r="Q28" i="2"/>
  <c r="P28" i="2" s="1"/>
  <c r="P30" i="2" s="1"/>
  <c r="L28" i="2"/>
  <c r="L30" i="2" s="1"/>
  <c r="L31" i="2" s="1"/>
  <c r="K28" i="2"/>
  <c r="J28" i="2"/>
  <c r="J30" i="2" s="1"/>
  <c r="G28" i="2"/>
  <c r="F28" i="2"/>
  <c r="AL27" i="2"/>
  <c r="AK27" i="2"/>
  <c r="AI27" i="2"/>
  <c r="AI31" i="2" s="1"/>
  <c r="AG27" i="2"/>
  <c r="AF27" i="2"/>
  <c r="AD27" i="2"/>
  <c r="AC27" i="2"/>
  <c r="AB27" i="2"/>
  <c r="AB104" i="2" s="1"/>
  <c r="AA27" i="2"/>
  <c r="AA104" i="2" s="1"/>
  <c r="Z27" i="2"/>
  <c r="X27" i="2"/>
  <c r="X104" i="2" s="1"/>
  <c r="W27" i="2"/>
  <c r="W104" i="2" s="1"/>
  <c r="V27" i="2"/>
  <c r="T27" i="2"/>
  <c r="S27" i="2"/>
  <c r="S105" i="2" s="1"/>
  <c r="R27" i="2"/>
  <c r="Q27" i="2"/>
  <c r="O27" i="2"/>
  <c r="O31" i="2" s="1"/>
  <c r="N27" i="2"/>
  <c r="M27" i="2"/>
  <c r="L27" i="2"/>
  <c r="J27" i="2"/>
  <c r="F27" i="2"/>
  <c r="AQ26" i="2"/>
  <c r="Y26" i="2"/>
  <c r="U26" i="2"/>
  <c r="P26" i="2"/>
  <c r="K26" i="2"/>
  <c r="G26" i="2"/>
  <c r="Y25" i="2"/>
  <c r="U25" i="2"/>
  <c r="P25" i="2"/>
  <c r="K25" i="2"/>
  <c r="G25" i="2"/>
  <c r="Y24" i="2"/>
  <c r="U24" i="2"/>
  <c r="I24" i="2" s="1"/>
  <c r="P24" i="2"/>
  <c r="K24" i="2"/>
  <c r="G24" i="2"/>
  <c r="P23" i="2"/>
  <c r="K23" i="2"/>
  <c r="I23" i="2" s="1"/>
  <c r="G23" i="2"/>
  <c r="P22" i="2"/>
  <c r="K22" i="2"/>
  <c r="G22" i="2"/>
  <c r="Y21" i="2"/>
  <c r="Y27" i="2" s="1"/>
  <c r="U21" i="2"/>
  <c r="P21" i="2"/>
  <c r="K21" i="2"/>
  <c r="G21" i="2"/>
  <c r="F21" i="2"/>
  <c r="AI20" i="2"/>
  <c r="AD20" i="2"/>
  <c r="AC20" i="2"/>
  <c r="AB20" i="2"/>
  <c r="AA20" i="2"/>
  <c r="Z20" i="2"/>
  <c r="Y20" i="2"/>
  <c r="X20" i="2"/>
  <c r="V20" i="2"/>
  <c r="U20" i="2"/>
  <c r="T20" i="2"/>
  <c r="S20" i="2"/>
  <c r="R20" i="2"/>
  <c r="Q20" i="2"/>
  <c r="P20" i="2"/>
  <c r="O20" i="2"/>
  <c r="N20" i="2"/>
  <c r="M20" i="2"/>
  <c r="L20" i="2"/>
  <c r="K20" i="2"/>
  <c r="J20" i="2"/>
  <c r="I20" i="2"/>
  <c r="F20" i="2"/>
  <c r="AI19" i="2"/>
  <c r="AD19" i="2"/>
  <c r="AC19" i="2"/>
  <c r="J19" i="2"/>
  <c r="I19" i="2"/>
  <c r="AM18" i="2"/>
  <c r="AL18" i="2"/>
  <c r="AK18" i="2"/>
  <c r="AG18" i="2"/>
  <c r="AF18" i="2"/>
  <c r="AC18" i="2"/>
  <c r="Y18" i="2"/>
  <c r="P18" i="2"/>
  <c r="K18" i="2"/>
  <c r="J18" i="2"/>
  <c r="I18" i="2"/>
  <c r="F18" i="2"/>
  <c r="AK17" i="2"/>
  <c r="Z17" i="2"/>
  <c r="V17" i="2"/>
  <c r="Q17" i="2"/>
  <c r="L17" i="2"/>
  <c r="J17" i="2"/>
  <c r="F15" i="2"/>
  <c r="F14" i="2"/>
  <c r="F13" i="2"/>
  <c r="F12" i="2"/>
  <c r="F11" i="2"/>
  <c r="F10" i="2"/>
  <c r="F9" i="2"/>
  <c r="J7" i="2"/>
  <c r="I7" i="2"/>
  <c r="J6" i="2"/>
  <c r="I6" i="2"/>
  <c r="J5" i="2"/>
  <c r="I5" i="2"/>
  <c r="F5" i="2"/>
  <c r="F4" i="2"/>
  <c r="I22" i="2" l="1"/>
  <c r="Q31" i="2"/>
  <c r="O94" i="2"/>
  <c r="O101" i="2" s="1"/>
  <c r="Y105" i="2"/>
  <c r="Y104" i="2"/>
  <c r="I62" i="2"/>
  <c r="U93" i="2"/>
  <c r="AC53" i="2"/>
  <c r="I82" i="2"/>
  <c r="I58" i="2"/>
  <c r="I26" i="2"/>
  <c r="AF31" i="2"/>
  <c r="T52" i="2"/>
  <c r="T53" i="2" s="1"/>
  <c r="I42" i="2"/>
  <c r="I56" i="2"/>
  <c r="I68" i="2" s="1"/>
  <c r="I65" i="2"/>
  <c r="O67" i="2"/>
  <c r="K67" i="2" s="1"/>
  <c r="AI94" i="2"/>
  <c r="AI101" i="2" s="1"/>
  <c r="Y69" i="2"/>
  <c r="Y93" i="2" s="1"/>
  <c r="I80" i="2"/>
  <c r="L94" i="2"/>
  <c r="L101" i="2" s="1"/>
  <c r="L102" i="2" s="1"/>
  <c r="I46" i="2"/>
  <c r="K51" i="2"/>
  <c r="I151" i="2"/>
  <c r="I152" i="2" s="1"/>
  <c r="I84" i="2"/>
  <c r="I60" i="2"/>
  <c r="Q94" i="2"/>
  <c r="Q101" i="2" s="1"/>
  <c r="Q30" i="2"/>
  <c r="V101" i="2"/>
  <c r="K69" i="2"/>
  <c r="K93" i="2" s="1"/>
  <c r="I78" i="2"/>
  <c r="W105" i="2"/>
  <c r="AB31" i="2"/>
  <c r="I44" i="2"/>
  <c r="AC94" i="2"/>
  <c r="AC101" i="2" s="1"/>
  <c r="P27" i="2"/>
  <c r="P105" i="2" s="1"/>
  <c r="I21" i="2"/>
  <c r="I81" i="2"/>
  <c r="X105" i="2"/>
  <c r="K137" i="2"/>
  <c r="I17" i="2"/>
  <c r="I37" i="2"/>
  <c r="I79" i="2"/>
  <c r="I165" i="2"/>
  <c r="I35" i="2"/>
  <c r="M52" i="2"/>
  <c r="M53" i="2" s="1"/>
  <c r="M54" i="2" s="1"/>
  <c r="AI52" i="2"/>
  <c r="AI53" i="2" s="1"/>
  <c r="AI54" i="2" s="1"/>
  <c r="AI95" i="2" s="1"/>
  <c r="AI99" i="2" s="1"/>
  <c r="I66" i="2"/>
  <c r="I72" i="2"/>
  <c r="I90" i="2"/>
  <c r="Z101" i="2"/>
  <c r="Y39" i="2"/>
  <c r="I74" i="2"/>
  <c r="I25" i="2"/>
  <c r="I41" i="2"/>
  <c r="I50" i="2"/>
  <c r="U68" i="2"/>
  <c r="U94" i="2" s="1"/>
  <c r="I70" i="2"/>
  <c r="I77" i="2"/>
  <c r="I88" i="2"/>
  <c r="K152" i="2"/>
  <c r="X120" i="2"/>
  <c r="AD119" i="2"/>
  <c r="AD120" i="2" s="1"/>
  <c r="Y67" i="2"/>
  <c r="X98" i="2"/>
  <c r="Y92" i="2"/>
  <c r="K100" i="2"/>
  <c r="P100" i="2"/>
  <c r="AG101" i="2"/>
  <c r="AD98" i="2"/>
  <c r="AD101" i="2" s="1"/>
  <c r="U96" i="2"/>
  <c r="U97" i="2"/>
  <c r="AC98" i="2"/>
  <c r="Y96" i="2"/>
  <c r="Y98" i="2" s="1"/>
  <c r="Y97" i="2"/>
  <c r="AX214" i="2"/>
  <c r="AM214" i="2" s="1"/>
  <c r="AX220" i="2"/>
  <c r="AM220" i="2" s="1"/>
  <c r="K96" i="2"/>
  <c r="AX221" i="2"/>
  <c r="AM221" i="2" s="1"/>
  <c r="M98" i="2"/>
  <c r="W98" i="2"/>
  <c r="AX222" i="2"/>
  <c r="AM222" i="2" s="1"/>
  <c r="AX181" i="2"/>
  <c r="AM181" i="2" s="1"/>
  <c r="AX227" i="2"/>
  <c r="AM227" i="2" s="1"/>
  <c r="AX210" i="2"/>
  <c r="AM210" i="2" s="1"/>
  <c r="AX228" i="2"/>
  <c r="AM228" i="2" s="1"/>
  <c r="AX212" i="2"/>
  <c r="AM212" i="2" s="1"/>
  <c r="K97" i="2"/>
  <c r="Y100" i="2"/>
  <c r="P97" i="2"/>
  <c r="P98" i="2" s="1"/>
  <c r="P119" i="2"/>
  <c r="P120" i="2" s="1"/>
  <c r="N98" i="2"/>
  <c r="U100" i="2"/>
  <c r="U119" i="2"/>
  <c r="U120" i="2" s="1"/>
  <c r="W120" i="2"/>
  <c r="AB54" i="2"/>
  <c r="AC54" i="2"/>
  <c r="W92" i="2"/>
  <c r="U92" i="2" s="1"/>
  <c r="W110" i="2"/>
  <c r="W109" i="2" s="1"/>
  <c r="W94" i="2"/>
  <c r="V95" i="2"/>
  <c r="V99" i="2" s="1"/>
  <c r="V102" i="2"/>
  <c r="AA94" i="2"/>
  <c r="AA101" i="2" s="1"/>
  <c r="X95" i="2"/>
  <c r="AD52" i="2"/>
  <c r="AD53" i="2" s="1"/>
  <c r="AD54" i="2" s="1"/>
  <c r="I131" i="2"/>
  <c r="Y120" i="2"/>
  <c r="I117" i="2"/>
  <c r="AA110" i="2"/>
  <c r="AA109" i="2" s="1"/>
  <c r="I167" i="2"/>
  <c r="M94" i="2"/>
  <c r="AB110" i="2"/>
  <c r="AB109" i="2" s="1"/>
  <c r="M31" i="2"/>
  <c r="M104" i="2"/>
  <c r="M105" i="2"/>
  <c r="Z54" i="2"/>
  <c r="Z31" i="2"/>
  <c r="K39" i="2"/>
  <c r="W52" i="2"/>
  <c r="W53" i="2" s="1"/>
  <c r="W54" i="2" s="1"/>
  <c r="P51" i="2"/>
  <c r="I40" i="2"/>
  <c r="J94" i="2"/>
  <c r="J101" i="2" s="1"/>
  <c r="X110" i="2"/>
  <c r="X109" i="2" s="1"/>
  <c r="AC92" i="2"/>
  <c r="N94" i="2"/>
  <c r="AC110" i="2"/>
  <c r="AC109" i="2" s="1"/>
  <c r="I118" i="2"/>
  <c r="AC105" i="2"/>
  <c r="AC31" i="2"/>
  <c r="R110" i="2"/>
  <c r="R109" i="2" s="1"/>
  <c r="R94" i="2"/>
  <c r="R101" i="2" s="1"/>
  <c r="R67" i="2"/>
  <c r="Q52" i="2"/>
  <c r="Q53" i="2" s="1"/>
  <c r="AF52" i="2"/>
  <c r="AF53" i="2" s="1"/>
  <c r="AF54" i="2" s="1"/>
  <c r="S94" i="2"/>
  <c r="S101" i="2" s="1"/>
  <c r="S102" i="2" s="1"/>
  <c r="S67" i="2"/>
  <c r="S110" i="2"/>
  <c r="S109" i="2" s="1"/>
  <c r="AC104" i="2"/>
  <c r="R52" i="2"/>
  <c r="R53" i="2" s="1"/>
  <c r="R54" i="2" s="1"/>
  <c r="AG52" i="2"/>
  <c r="AG53" i="2" s="1"/>
  <c r="AG54" i="2" s="1"/>
  <c r="K68" i="2"/>
  <c r="K94" i="2" s="1"/>
  <c r="N92" i="2"/>
  <c r="K92" i="2" s="1"/>
  <c r="P68" i="2"/>
  <c r="P94" i="2" s="1"/>
  <c r="P92" i="2"/>
  <c r="P39" i="2"/>
  <c r="Q54" i="2"/>
  <c r="N120" i="2"/>
  <c r="K119" i="2"/>
  <c r="T67" i="2"/>
  <c r="T110" i="2"/>
  <c r="T109" i="2" s="1"/>
  <c r="J53" i="2"/>
  <c r="J54" i="2" s="1"/>
  <c r="J31" i="2"/>
  <c r="I69" i="2"/>
  <c r="Y31" i="2"/>
  <c r="N105" i="2"/>
  <c r="N31" i="2"/>
  <c r="N104" i="2"/>
  <c r="AA54" i="2"/>
  <c r="AA31" i="2"/>
  <c r="AX240" i="2"/>
  <c r="AM240" i="2" s="1"/>
  <c r="AX213" i="2"/>
  <c r="AM213" i="2" s="1"/>
  <c r="AX207" i="2"/>
  <c r="AX230" i="2"/>
  <c r="AM230" i="2" s="1"/>
  <c r="AX224" i="2"/>
  <c r="AM224" i="2" s="1"/>
  <c r="AX218" i="2"/>
  <c r="AM218" i="2" s="1"/>
  <c r="AX229" i="2"/>
  <c r="AM229" i="2" s="1"/>
  <c r="AX223" i="2"/>
  <c r="AM223" i="2" s="1"/>
  <c r="AX217" i="2"/>
  <c r="AM217" i="2" s="1"/>
  <c r="AX237" i="2"/>
  <c r="AM237" i="2" s="1"/>
  <c r="AX211" i="2"/>
  <c r="AM211" i="2" s="1"/>
  <c r="AX205" i="2"/>
  <c r="AM205" i="2" s="1"/>
  <c r="AX239" i="2"/>
  <c r="AM239" i="2" s="1"/>
  <c r="AX209" i="2"/>
  <c r="AM209" i="2" s="1"/>
  <c r="AX226" i="2"/>
  <c r="AM226" i="2" s="1"/>
  <c r="AX216" i="2"/>
  <c r="AX236" i="2"/>
  <c r="AM236" i="2" s="1"/>
  <c r="AX208" i="2"/>
  <c r="AM208" i="2" s="1"/>
  <c r="AX225" i="2"/>
  <c r="AM225" i="2" s="1"/>
  <c r="AX206" i="2"/>
  <c r="AM206" i="2" s="1"/>
  <c r="AX219" i="2"/>
  <c r="AM219" i="2" s="1"/>
  <c r="O54" i="2"/>
  <c r="O105" i="2"/>
  <c r="O104" i="2"/>
  <c r="I28" i="2"/>
  <c r="I30" i="2" s="1"/>
  <c r="P31" i="2"/>
  <c r="U39" i="2"/>
  <c r="U52" i="2" s="1"/>
  <c r="U53" i="2" s="1"/>
  <c r="I43" i="2"/>
  <c r="AA105" i="2"/>
  <c r="I136" i="2"/>
  <c r="I137" i="2" s="1"/>
  <c r="P152" i="2"/>
  <c r="Y68" i="2"/>
  <c r="Y94" i="2" s="1"/>
  <c r="U27" i="2"/>
  <c r="K30" i="2"/>
  <c r="R105" i="2"/>
  <c r="R31" i="2"/>
  <c r="Y51" i="2"/>
  <c r="Y52" i="2" s="1"/>
  <c r="Y53" i="2" s="1"/>
  <c r="Y54" i="2" s="1"/>
  <c r="M110" i="2"/>
  <c r="M109" i="2" s="1"/>
  <c r="AG31" i="2"/>
  <c r="I33" i="2"/>
  <c r="I39" i="2" s="1"/>
  <c r="N52" i="2"/>
  <c r="N53" i="2" s="1"/>
  <c r="N54" i="2" s="1"/>
  <c r="P69" i="2"/>
  <c r="P93" i="2" s="1"/>
  <c r="O110" i="2"/>
  <c r="O109" i="2" s="1"/>
  <c r="AB94" i="2"/>
  <c r="AB101" i="2" s="1"/>
  <c r="X94" i="2"/>
  <c r="AD31" i="2"/>
  <c r="T31" i="2"/>
  <c r="T104" i="2"/>
  <c r="K27" i="2"/>
  <c r="T54" i="2"/>
  <c r="X67" i="2"/>
  <c r="R104" i="2"/>
  <c r="X99" i="2" l="1"/>
  <c r="I27" i="2"/>
  <c r="I31" i="2" s="1"/>
  <c r="AI102" i="2"/>
  <c r="AI107" i="2" s="1" a="1"/>
  <c r="AI107" i="2" s="1"/>
  <c r="AI108" i="2" s="1"/>
  <c r="K52" i="2"/>
  <c r="K53" i="2" s="1"/>
  <c r="L95" i="2"/>
  <c r="L99" i="2" s="1"/>
  <c r="V107" i="2" a="1"/>
  <c r="V107" i="2" s="1"/>
  <c r="V108" i="2" s="1"/>
  <c r="P104" i="2"/>
  <c r="I93" i="2"/>
  <c r="I94" i="2" s="1"/>
  <c r="L107" i="2" a="1"/>
  <c r="L107" i="2" s="1"/>
  <c r="L108" i="2" s="1"/>
  <c r="S95" i="2"/>
  <c r="S99" i="2" s="1"/>
  <c r="X101" i="2"/>
  <c r="X102" i="2" s="1"/>
  <c r="I92" i="2"/>
  <c r="S107" i="2" a="1"/>
  <c r="S107" i="2" s="1"/>
  <c r="S108" i="2" s="1"/>
  <c r="I97" i="2"/>
  <c r="I96" i="2"/>
  <c r="Y101" i="2"/>
  <c r="Y102" i="2" s="1"/>
  <c r="W101" i="2"/>
  <c r="W102" i="2" s="1"/>
  <c r="M101" i="2"/>
  <c r="M102" i="2" s="1"/>
  <c r="K98" i="2"/>
  <c r="K101" i="2" s="1"/>
  <c r="U98" i="2"/>
  <c r="U101" i="2" s="1"/>
  <c r="I100" i="2"/>
  <c r="P101" i="2"/>
  <c r="N101" i="2"/>
  <c r="N102" i="2" s="1"/>
  <c r="R102" i="2"/>
  <c r="R95" i="2"/>
  <c r="R99" i="2" s="1"/>
  <c r="N95" i="2"/>
  <c r="N99" i="2" s="1"/>
  <c r="Y95" i="2"/>
  <c r="Y99" i="2" s="1"/>
  <c r="J95" i="2"/>
  <c r="J99" i="2" s="1"/>
  <c r="J102" i="2"/>
  <c r="P67" i="2"/>
  <c r="O102" i="2"/>
  <c r="O95" i="2"/>
  <c r="O99" i="2" s="1"/>
  <c r="O107" i="2" a="1"/>
  <c r="O107" i="2" s="1"/>
  <c r="O108" i="2" s="1"/>
  <c r="U31" i="2"/>
  <c r="U105" i="2"/>
  <c r="U54" i="2"/>
  <c r="U104" i="2"/>
  <c r="AG95" i="2"/>
  <c r="AG99" i="2" s="1"/>
  <c r="AG102" i="2"/>
  <c r="AM207" i="2"/>
  <c r="AM215" i="2" s="1"/>
  <c r="AX215" i="2"/>
  <c r="Q95" i="2"/>
  <c r="Q99" i="2" s="1"/>
  <c r="Q102" i="2"/>
  <c r="AF95" i="2"/>
  <c r="AF102" i="2"/>
  <c r="P52" i="2"/>
  <c r="P53" i="2" s="1"/>
  <c r="P54" i="2" s="1"/>
  <c r="W95" i="2"/>
  <c r="W99" i="2" s="1"/>
  <c r="AD102" i="2"/>
  <c r="AD95" i="2"/>
  <c r="AD99" i="2" s="1"/>
  <c r="T102" i="2"/>
  <c r="T95" i="2"/>
  <c r="T99" i="2" s="1"/>
  <c r="AC95" i="2"/>
  <c r="AC99" i="2" s="1"/>
  <c r="AC102" i="2"/>
  <c r="AC107" i="2" s="1" a="1"/>
  <c r="AC107" i="2" s="1"/>
  <c r="AC108" i="2" s="1"/>
  <c r="AA102" i="2"/>
  <c r="AA95" i="2"/>
  <c r="AA99" i="2" s="1"/>
  <c r="M95" i="2"/>
  <c r="M99" i="2" s="1"/>
  <c r="Z95" i="2"/>
  <c r="Z99" i="2" s="1"/>
  <c r="Z102" i="2"/>
  <c r="AB102" i="2"/>
  <c r="AB95" i="2"/>
  <c r="AB99" i="2" s="1"/>
  <c r="I119" i="2"/>
  <c r="I120" i="2" s="1"/>
  <c r="K120" i="2"/>
  <c r="U67" i="2"/>
  <c r="I52" i="2"/>
  <c r="I53" i="2" s="1"/>
  <c r="K105" i="2"/>
  <c r="K31" i="2"/>
  <c r="K104" i="2"/>
  <c r="K54" i="2"/>
  <c r="L109" i="2" a="1"/>
  <c r="L109" i="2" s="1"/>
  <c r="AM216" i="2"/>
  <c r="AM232" i="2" s="1"/>
  <c r="AX232" i="2"/>
  <c r="AI109" i="2" a="1"/>
  <c r="AI109" i="2" s="1"/>
  <c r="I51" i="2"/>
  <c r="V109" i="2" a="1"/>
  <c r="V109" i="2" s="1"/>
  <c r="I104" i="2" l="1"/>
  <c r="AQ27" i="2"/>
  <c r="AR27" i="2" s="1"/>
  <c r="I105" i="2"/>
  <c r="I54" i="2"/>
  <c r="AQ54" i="2" s="1"/>
  <c r="AR54" i="2" s="1"/>
  <c r="Q107" i="2" a="1"/>
  <c r="Q107" i="2" s="1"/>
  <c r="Q108" i="2" s="1"/>
  <c r="X107" i="2" a="1"/>
  <c r="X107" i="2" s="1"/>
  <c r="X108" i="2" s="1"/>
  <c r="T107" i="2" a="1"/>
  <c r="T107" i="2" s="1"/>
  <c r="T108" i="2" s="1"/>
  <c r="Q109" i="2" a="1"/>
  <c r="Q109" i="2" s="1"/>
  <c r="M107" i="2" a="1"/>
  <c r="M107" i="2" s="1"/>
  <c r="M108" i="2" s="1"/>
  <c r="I98" i="2"/>
  <c r="I101" i="2" s="1"/>
  <c r="G101" i="2" s="1"/>
  <c r="AG107" i="2" a="1"/>
  <c r="AG107" i="2" s="1"/>
  <c r="AG108" i="2" s="1"/>
  <c r="J107" i="2" a="1"/>
  <c r="J107" i="2" s="1"/>
  <c r="J108" i="2" s="1"/>
  <c r="W107" i="2" a="1"/>
  <c r="W107" i="2" s="1"/>
  <c r="W108" i="2" s="1"/>
  <c r="AA107" i="2" a="1"/>
  <c r="AA107" i="2" s="1"/>
  <c r="AA108" i="2" s="1"/>
  <c r="K95" i="2"/>
  <c r="K99" i="2" s="1"/>
  <c r="K102" i="2"/>
  <c r="N107" i="2" a="1"/>
  <c r="N107" i="2" s="1"/>
  <c r="N108" i="2" s="1"/>
  <c r="J109" i="2" a="1"/>
  <c r="J109" i="2" s="1"/>
  <c r="AQ53" i="2"/>
  <c r="AR53" i="2" s="1"/>
  <c r="U102" i="2"/>
  <c r="U95" i="2"/>
  <c r="U99" i="2" s="1"/>
  <c r="I67" i="2"/>
  <c r="P102" i="2"/>
  <c r="P95" i="2"/>
  <c r="P99" i="2" s="1"/>
  <c r="AB107" i="2" a="1"/>
  <c r="AB107" i="2" s="1"/>
  <c r="AB108" i="2" s="1"/>
  <c r="Z109" i="2" a="1"/>
  <c r="Z109" i="2" s="1"/>
  <c r="AD107" i="2" a="1"/>
  <c r="AD107" i="2" s="1"/>
  <c r="AD108" i="2" s="1"/>
  <c r="AF99" i="2"/>
  <c r="AF107" i="2" s="1" a="1"/>
  <c r="AF107" i="2" s="1"/>
  <c r="AF108" i="2" s="1"/>
  <c r="AG109" i="2" a="1"/>
  <c r="AG109" i="2" s="1"/>
  <c r="Z107" i="2" a="1"/>
  <c r="Z107" i="2" s="1"/>
  <c r="Z108" i="2" s="1"/>
  <c r="AD109" i="2" a="1"/>
  <c r="AD109" i="2" s="1"/>
  <c r="R107" i="2" a="1"/>
  <c r="R107" i="2" s="1"/>
  <c r="R108" i="2" s="1"/>
  <c r="I95" i="2" l="1"/>
  <c r="AF109" i="2" a="1"/>
  <c r="AF109" i="2" s="1"/>
  <c r="I109" i="2" s="1"/>
  <c r="I110" i="2" s="1"/>
  <c r="I99" i="2"/>
  <c r="I102" i="2"/>
  <c r="AQ102" i="2" s="1"/>
  <c r="AR102" i="2" s="1"/>
  <c r="AQ101" i="2"/>
  <c r="AR101" i="2" s="1"/>
  <c r="I107" i="2"/>
  <c r="I108" i="2" s="1"/>
  <c r="AR103" i="2" l="1"/>
  <c r="AR110" i="2" s="1"/>
  <c r="AR111" i="2" s="1"/>
</calcChain>
</file>

<file path=xl/sharedStrings.xml><?xml version="1.0" encoding="utf-8"?>
<sst xmlns="http://schemas.openxmlformats.org/spreadsheetml/2006/main" count="1401" uniqueCount="609">
  <si>
    <t>SEGPL2</t>
  </si>
  <si>
    <t>X00010</t>
  </si>
  <si>
    <t>X00015</t>
  </si>
  <si>
    <t>X00030</t>
  </si>
  <si>
    <t>X00035</t>
  </si>
  <si>
    <t>X00040</t>
  </si>
  <si>
    <t>X00050</t>
  </si>
  <si>
    <t>X00055</t>
  </si>
  <si>
    <t>X00060</t>
  </si>
  <si>
    <t>X00065</t>
  </si>
  <si>
    <t>X00070</t>
  </si>
  <si>
    <t>X00080</t>
  </si>
  <si>
    <t>X00085</t>
  </si>
  <si>
    <t>X00200</t>
  </si>
  <si>
    <t>X00205</t>
  </si>
  <si>
    <t>X00090</t>
  </si>
  <si>
    <t>X00220</t>
  </si>
  <si>
    <t>X00100</t>
  </si>
  <si>
    <t>X00105</t>
  </si>
  <si>
    <t>X00110</t>
  </si>
  <si>
    <t>X00120</t>
  </si>
  <si>
    <t>X00140</t>
  </si>
  <si>
    <t>X00150</t>
  </si>
  <si>
    <t>X00165</t>
  </si>
  <si>
    <t>X00160</t>
  </si>
  <si>
    <t>X00170</t>
  </si>
  <si>
    <t>X00180</t>
  </si>
  <si>
    <t>報告数値当月累計</t>
  </si>
  <si>
    <t>収益計上基準用</t>
  </si>
  <si>
    <t>Form : FIN_Seg_PL</t>
  </si>
  <si>
    <t>Profit and loss statement by business segments (for Financial accounting purpose)</t>
  </si>
  <si>
    <t>Reporting Company:</t>
  </si>
  <si>
    <t>事業セグメント別損益計算書 (制度会計用)</t>
  </si>
  <si>
    <t>System Period:</t>
  </si>
  <si>
    <t>Currency:</t>
  </si>
  <si>
    <t>&lt;Notes for data entry&gt;</t>
  </si>
  <si>
    <t>1) The figures to be reported in each business segment will be allocated in accordance with the "Rule YLK Business Segment PL" issued by GHQ.</t>
  </si>
  <si>
    <t xml:space="preserve">2) Fill out yellow-colored spaces. </t>
  </si>
  <si>
    <t>3) Don't paste data into cells with formulas.</t>
  </si>
  <si>
    <t>5) The unit of number to be stated is one basic unit of the functional currency without digits below a decimal point by rounding up or down.</t>
  </si>
  <si>
    <t>6) Fill out elimination of Inter-business transaction and Intra-business transaction in negative amount.</t>
  </si>
  <si>
    <t>&lt;For reference&gt; Reported figures in form "PL" of main RP</t>
  </si>
  <si>
    <t>Code</t>
  </si>
  <si>
    <t>Account</t>
  </si>
  <si>
    <t>Grand Total</t>
  </si>
  <si>
    <t>Elimination of
Inter-business 
transaction</t>
  </si>
  <si>
    <t>Air Freight Forwarding</t>
  </si>
  <si>
    <t>Ocean Freight Forwarding</t>
  </si>
  <si>
    <t>SCS</t>
  </si>
  <si>
    <t>Contract Logistics &amp; Transport</t>
  </si>
  <si>
    <t>Other business</t>
  </si>
  <si>
    <t>Business
Partner
(BP)</t>
  </si>
  <si>
    <t>Regional Shared Service Center
(RSSC)</t>
  </si>
  <si>
    <t>GHQ arm</t>
  </si>
  <si>
    <t>Global HQ
(GHQ)</t>
  </si>
  <si>
    <t>A/C name</t>
  </si>
  <si>
    <t>Amount</t>
  </si>
  <si>
    <t>&lt;NOTE&gt; FOR FINANCIAL ACCOUNTING PURPOSE  (INPUT TAB)                                                                      "Reclassified fixed costs in IFF" are to be reported, if any</t>
  </si>
  <si>
    <t>AFF Total</t>
  </si>
  <si>
    <t>Elimination of 
Intra-AFF transaction</t>
  </si>
  <si>
    <t>Export</t>
  </si>
  <si>
    <t>Import</t>
  </si>
  <si>
    <t>Triangle</t>
  </si>
  <si>
    <t>OFF Total</t>
  </si>
  <si>
    <t>Elimination of 
Intra-OFF transaction</t>
  </si>
  <si>
    <t>SCS Total</t>
  </si>
  <si>
    <t>Elimination of 
Intra-SCS transaction</t>
  </si>
  <si>
    <t>Origin Cargo     
Management</t>
  </si>
  <si>
    <t>LLP/4PL</t>
  </si>
  <si>
    <t>CLT Total</t>
  </si>
  <si>
    <t>Elimination of 
Intra-CLT transaction</t>
  </si>
  <si>
    <t>Contract 
Logistics</t>
  </si>
  <si>
    <t>Land 
Transport</t>
  </si>
  <si>
    <t>OCM</t>
  </si>
  <si>
    <t>Y00020</t>
  </si>
  <si>
    <t>J40020</t>
  </si>
  <si>
    <t>Sales revenues</t>
  </si>
  <si>
    <t>営業収益</t>
  </si>
  <si>
    <t>Y00024</t>
  </si>
  <si>
    <t>J40030</t>
  </si>
  <si>
    <t>Profit/Loss share revenues (as BO)</t>
  </si>
  <si>
    <t>Y00028</t>
  </si>
  <si>
    <t>J40040</t>
  </si>
  <si>
    <t>Profit/Loss share revenues (as DA)</t>
  </si>
  <si>
    <t>Y00021</t>
  </si>
  <si>
    <t>J40050</t>
  </si>
  <si>
    <t>Y00022</t>
  </si>
  <si>
    <t>Y00023</t>
  </si>
  <si>
    <t>Balance check</t>
  </si>
  <si>
    <t>Y00030</t>
  </si>
  <si>
    <t>Total of Sales Revenue</t>
  </si>
  <si>
    <t>Total of sales revenues</t>
  </si>
  <si>
    <t xml:space="preserve">Please check Supplementary RP is consistent with Main RP.
</t>
  </si>
  <si>
    <t>営業収益計</t>
  </si>
  <si>
    <t>Y00050</t>
  </si>
  <si>
    <t>J45020</t>
  </si>
  <si>
    <t>Cost of sales</t>
  </si>
  <si>
    <t>（組替前）営業原価</t>
  </si>
  <si>
    <t>Y00055</t>
  </si>
  <si>
    <t>J45030</t>
  </si>
  <si>
    <t>Profit/Loss share costs (to DA)</t>
  </si>
  <si>
    <t>Y00060</t>
  </si>
  <si>
    <t>J45090</t>
  </si>
  <si>
    <t>Total of variable costs from third party</t>
  </si>
  <si>
    <t>Y00070</t>
  </si>
  <si>
    <t>J45100</t>
  </si>
  <si>
    <t>Gross profit (Not in use)</t>
  </si>
  <si>
    <t>Y00081</t>
  </si>
  <si>
    <t>J45110</t>
  </si>
  <si>
    <t>Reclassified fixed costs</t>
  </si>
  <si>
    <t>Employees' salary</t>
  </si>
  <si>
    <t>従業員給与</t>
  </si>
  <si>
    <t>Y00087</t>
  </si>
  <si>
    <t>J45112</t>
  </si>
  <si>
    <t>Overtime payment</t>
  </si>
  <si>
    <t>超過勤務手当</t>
  </si>
  <si>
    <t>Y00086</t>
  </si>
  <si>
    <t>J45111</t>
  </si>
  <si>
    <t xml:space="preserve">Employees' bonuses </t>
  </si>
  <si>
    <t>従業員賞与</t>
  </si>
  <si>
    <t>Y00082</t>
  </si>
  <si>
    <t>J45120</t>
  </si>
  <si>
    <t>Employee welfare</t>
  </si>
  <si>
    <t>Y00083</t>
  </si>
  <si>
    <t>J45130</t>
  </si>
  <si>
    <t>Japanese company only</t>
  </si>
  <si>
    <t>Y00084</t>
  </si>
  <si>
    <t>J45140</t>
  </si>
  <si>
    <t>Provision for employees bonus</t>
  </si>
  <si>
    <t>Y00085</t>
  </si>
  <si>
    <t>J45150</t>
  </si>
  <si>
    <t>Provision for retirement (Pension cost)</t>
  </si>
  <si>
    <t>Y00080</t>
  </si>
  <si>
    <t>J45490</t>
  </si>
  <si>
    <t>Subtotal of Labor costs</t>
  </si>
  <si>
    <t>Y00101</t>
  </si>
  <si>
    <t>J45500</t>
  </si>
  <si>
    <t>Travel and transportation expenses</t>
  </si>
  <si>
    <t>Y00102</t>
  </si>
  <si>
    <t>J45510</t>
  </si>
  <si>
    <t>Communication expenses</t>
  </si>
  <si>
    <t>Y00103</t>
  </si>
  <si>
    <t>J45520</t>
  </si>
  <si>
    <t>Office supplies and utilities</t>
  </si>
  <si>
    <t>Y00104</t>
  </si>
  <si>
    <t>J45530</t>
  </si>
  <si>
    <t>Taxes</t>
  </si>
  <si>
    <t>Y00105</t>
  </si>
  <si>
    <t>J45540</t>
  </si>
  <si>
    <t>Office rent</t>
  </si>
  <si>
    <t>Y00106</t>
  </si>
  <si>
    <t>J45550</t>
  </si>
  <si>
    <t>Warehouse rent</t>
  </si>
  <si>
    <t>Y00100</t>
  </si>
  <si>
    <t>J45560</t>
  </si>
  <si>
    <t>Depreciation</t>
  </si>
  <si>
    <t>Y00107</t>
  </si>
  <si>
    <t>J45570</t>
  </si>
  <si>
    <t>Repair &amp; maintenance expenses</t>
  </si>
  <si>
    <t>Y00108</t>
  </si>
  <si>
    <t>J45580</t>
  </si>
  <si>
    <t>EDP expenses</t>
  </si>
  <si>
    <t>Y00109</t>
  </si>
  <si>
    <t>J45590</t>
  </si>
  <si>
    <t>Expense due to the passage of time of asset retirement liability</t>
  </si>
  <si>
    <t>Y00111</t>
  </si>
  <si>
    <t>J45600</t>
  </si>
  <si>
    <t>Other general expenses</t>
  </si>
  <si>
    <t>Y00115</t>
  </si>
  <si>
    <t>J45890</t>
  </si>
  <si>
    <t>Subtotal of Other reclassified fixed costs</t>
  </si>
  <si>
    <t>Y00120</t>
  </si>
  <si>
    <t>J45900</t>
  </si>
  <si>
    <t>Totals of reclassified fixed costs</t>
  </si>
  <si>
    <t>Y00130</t>
  </si>
  <si>
    <t>Total of costs of sales</t>
  </si>
  <si>
    <t>Total of sales costs</t>
  </si>
  <si>
    <t>営業原価計</t>
  </si>
  <si>
    <t>Y00140</t>
  </si>
  <si>
    <t>Gross operating profit (for financial accounting purpose)</t>
  </si>
  <si>
    <t>Gross operating profit</t>
  </si>
  <si>
    <t>売上総利益</t>
  </si>
  <si>
    <t>Y00151</t>
  </si>
  <si>
    <t>Selling &amp; General expenses</t>
  </si>
  <si>
    <t xml:space="preserve">Directors remuneration </t>
  </si>
  <si>
    <t>Y00159</t>
  </si>
  <si>
    <t>501100</t>
  </si>
  <si>
    <t>Directors' bonuses</t>
  </si>
  <si>
    <t>役員賞与</t>
  </si>
  <si>
    <t>Y00152</t>
  </si>
  <si>
    <t>Y00184</t>
  </si>
  <si>
    <t>502200</t>
  </si>
  <si>
    <t>Y00183</t>
  </si>
  <si>
    <t>502100</t>
  </si>
  <si>
    <t>Y00153</t>
  </si>
  <si>
    <t>Y00154</t>
  </si>
  <si>
    <t>Outsourcing expenses (Seido Pro/DWSS)</t>
  </si>
  <si>
    <t>Y00155</t>
  </si>
  <si>
    <t>Y00156</t>
  </si>
  <si>
    <t>Provision for director's bonus</t>
  </si>
  <si>
    <t>Y00157</t>
  </si>
  <si>
    <t>Y00158</t>
  </si>
  <si>
    <t>Provision for director's retirement</t>
  </si>
  <si>
    <t>Y00141</t>
  </si>
  <si>
    <t>509700</t>
  </si>
  <si>
    <t>- Subtotal of Personnel expenses (Operation)</t>
  </si>
  <si>
    <t>Y00142</t>
  </si>
  <si>
    <t>509800</t>
  </si>
  <si>
    <t>- Subtotal of Personnel expenses (Sales)</t>
  </si>
  <si>
    <t>Y00160</t>
  </si>
  <si>
    <t>Subtotal of Personnel expenses</t>
  </si>
  <si>
    <t>Y00150</t>
  </si>
  <si>
    <t>523000</t>
  </si>
  <si>
    <t>Sales commission</t>
  </si>
  <si>
    <t>Y00178</t>
  </si>
  <si>
    <t>523200</t>
  </si>
  <si>
    <t>Y00181</t>
  </si>
  <si>
    <t>523300</t>
  </si>
  <si>
    <t xml:space="preserve"> - その他販売手数料</t>
  </si>
  <si>
    <t>Y00161</t>
  </si>
  <si>
    <t>Y00162</t>
  </si>
  <si>
    <t>Y00163</t>
  </si>
  <si>
    <t>Y00164</t>
  </si>
  <si>
    <t>Y00165</t>
  </si>
  <si>
    <t>Y00166</t>
  </si>
  <si>
    <t>Y00167</t>
  </si>
  <si>
    <t>Y00168</t>
  </si>
  <si>
    <t>Entertainment expenses</t>
  </si>
  <si>
    <t>Y00169</t>
  </si>
  <si>
    <t>Provision for bad debt</t>
  </si>
  <si>
    <t>Y00171</t>
  </si>
  <si>
    <t>Y00172</t>
  </si>
  <si>
    <t>Legal expenses</t>
  </si>
  <si>
    <t>Y00173</t>
  </si>
  <si>
    <t>Y00174</t>
  </si>
  <si>
    <t>Amortization of goodwill (JGAAP &amp; US GAAP only)</t>
  </si>
  <si>
    <t>Y00185</t>
  </si>
  <si>
    <t>Recruiting expenses</t>
  </si>
  <si>
    <t>採用関係費用</t>
  </si>
  <si>
    <t>Y00186</t>
  </si>
  <si>
    <t>Education &amp; training expenses</t>
  </si>
  <si>
    <t>教育費用</t>
  </si>
  <si>
    <t>Y00187</t>
  </si>
  <si>
    <t>Consulting expenses</t>
  </si>
  <si>
    <t>コンサルタント料</t>
  </si>
  <si>
    <t>Y00176</t>
  </si>
  <si>
    <t>Y00175</t>
  </si>
  <si>
    <t>GHQ/GHQ arm expenses (paid by OPCO)</t>
  </si>
  <si>
    <t>GHQ/GHQ arm費用（OPCOの支払額）</t>
  </si>
  <si>
    <t>Y00188</t>
  </si>
  <si>
    <t>588000</t>
  </si>
  <si>
    <t>Y00189</t>
  </si>
  <si>
    <t>589000</t>
  </si>
  <si>
    <t>Y00179</t>
  </si>
  <si>
    <t>Subtotal of Other general expenses</t>
  </si>
  <si>
    <t>Y00180</t>
  </si>
  <si>
    <t>Total of S, G &amp; A expenses before allocating OPCO BP expenses</t>
  </si>
  <si>
    <t>OPCO BP 経費配賦前販売費及び一般管理費計</t>
  </si>
  <si>
    <t>Operating profit (loss) before allocating OPCO BP expenses</t>
  </si>
  <si>
    <t>Y00192</t>
  </si>
  <si>
    <t>OPCO BP expenses allocation (BU direct)</t>
  </si>
  <si>
    <t>Y00194</t>
  </si>
  <si>
    <t>OPCO BP expenses allocation (indirect)</t>
  </si>
  <si>
    <t>Y00200</t>
  </si>
  <si>
    <t>Total of OPCO BP expenses allocation</t>
  </si>
  <si>
    <t>OPCO BP 経費配賦計</t>
  </si>
  <si>
    <t>Y00202</t>
  </si>
  <si>
    <t>Operating profit (loss) after allocating OPCO BP expenses</t>
  </si>
  <si>
    <t>Y00205</t>
  </si>
  <si>
    <t>GHQ/GHQ arm expenses allocation</t>
  </si>
  <si>
    <t>Y00210</t>
  </si>
  <si>
    <t>Total of selling, general &amp; administrative expenses</t>
  </si>
  <si>
    <t>販売費及び一般管理費</t>
  </si>
  <si>
    <t>Y00220</t>
  </si>
  <si>
    <t>Operating profit (loss) after allocating GHQ/GHQ arm expenses</t>
  </si>
  <si>
    <t>Operating profit (loss)</t>
  </si>
  <si>
    <t xml:space="preserve">営業利益(損失) </t>
  </si>
  <si>
    <t>Y00400</t>
  </si>
  <si>
    <t>GPR000</t>
  </si>
  <si>
    <t>Gross operating profit ratio</t>
  </si>
  <si>
    <t>Y00410</t>
  </si>
  <si>
    <t>OPR000</t>
  </si>
  <si>
    <t>Operating profit ratio</t>
  </si>
  <si>
    <t>Decimal point check</t>
  </si>
  <si>
    <t>Do not input the figure after decimal point.</t>
  </si>
  <si>
    <t>Input check of SGA by Operation/Sales</t>
  </si>
  <si>
    <t>Please input SGA of Operation</t>
  </si>
  <si>
    <t>Information of interest expenses under IFRS16  [except OPCO in US]</t>
  </si>
  <si>
    <t>本社管理部門
(BP)</t>
  </si>
  <si>
    <t>Y00500</t>
  </si>
  <si>
    <t>LE0001</t>
  </si>
  <si>
    <t>Interest expense on lease liability in IFRS16
( Reclassified to RFC for management accounting purpose )</t>
  </si>
  <si>
    <t>Y00510</t>
  </si>
  <si>
    <t>LE0002</t>
  </si>
  <si>
    <t>Interest expense on lease liability in IFRS16
( Reclassified to SGA for management accounting purpose )</t>
  </si>
  <si>
    <t>Y00515</t>
  </si>
  <si>
    <t>LE0003</t>
  </si>
  <si>
    <t>Allocation of Interest expense on lease liability in IFRS16 booked in BP segment 
(Reclassified to SGA for management accounting purpose )</t>
  </si>
  <si>
    <t>Y00520</t>
  </si>
  <si>
    <t>LE0004</t>
  </si>
  <si>
    <t>Total of interest expenses on lease liability in IFRS16</t>
  </si>
  <si>
    <t>&lt;Remarks&gt;</t>
  </si>
  <si>
    <t>1)</t>
  </si>
  <si>
    <t xml:space="preserve">Please fill interest expenses on Lease Liability under IFRS16 as per segments. </t>
  </si>
  <si>
    <t>2)</t>
  </si>
  <si>
    <t>Depreciation for ROU assets under IFRS16 is allocated and reported in RFC-Depreciation (J45560) or SGA-Depreciation (512000) by appropriate method in each OPCO.</t>
  </si>
  <si>
    <t>3)</t>
  </si>
  <si>
    <t>Please report interest expense on Lease Liability under IFRS16 here by the same allocation ratio for segments and RFC/SGA as Depreciation of ROU assets under IFRS16.</t>
  </si>
  <si>
    <t>4)</t>
  </si>
  <si>
    <t>"LE0003" is automatically allocated from OPCOBP_ALLC based on the budget.</t>
  </si>
  <si>
    <t>5)</t>
  </si>
  <si>
    <t>GHQ reclassifies interest expenses reported here into RFC/SGA for the management accounting purpose such as MMR.</t>
  </si>
  <si>
    <t>Information of Government grants related to COVID-19</t>
  </si>
  <si>
    <t>Y00600</t>
  </si>
  <si>
    <t>GG0001</t>
  </si>
  <si>
    <t>Government grants for labor costs
( Reclassified to RFC for management accounting purpose )</t>
  </si>
  <si>
    <t>GG001</t>
  </si>
  <si>
    <t>人件費に対する補助金
（管理会計上、組替原価へ振替）</t>
  </si>
  <si>
    <t>Y00610</t>
  </si>
  <si>
    <t>GG0002</t>
  </si>
  <si>
    <t>Government grants for personnel expenses
( Reclassified to SGA for management accounting purpose )</t>
  </si>
  <si>
    <t>GG002</t>
  </si>
  <si>
    <t>人件費に対する補助金
（管理会計上、販売費及び一般管理費へ振替）</t>
  </si>
  <si>
    <t>Y00620</t>
  </si>
  <si>
    <t>GG0003</t>
  </si>
  <si>
    <t>Total</t>
  </si>
  <si>
    <t>GG003</t>
  </si>
  <si>
    <t>合計</t>
  </si>
  <si>
    <t xml:space="preserve">Please fill government grants for salary and bonus as per segments. </t>
  </si>
  <si>
    <t>事業別に人件費に対する補助金の額を入力してください。</t>
  </si>
  <si>
    <t>Please fill out government grants in positive amount.</t>
  </si>
  <si>
    <t>補助金は正の数値で入力してください。（負の数値は入力不可）</t>
  </si>
  <si>
    <t>GHQ reclassifies government grants reported here into salary and bonus on RFC/SGA for the management accounting purpose such as MMR.</t>
  </si>
  <si>
    <t>Information of IFRS15 or ASC606 for YLJP, YLUS, YLCN, YLSZ</t>
  </si>
  <si>
    <t>勘定科目</t>
  </si>
  <si>
    <t>全社合計</t>
  </si>
  <si>
    <t>事業間取引消去</t>
  </si>
  <si>
    <t>航空フォワーディング</t>
  </si>
  <si>
    <t>海上フォワーディング</t>
  </si>
  <si>
    <t>サプライチェーンソリューション（SCS）　</t>
  </si>
  <si>
    <t>ロジスティクス</t>
  </si>
  <si>
    <t>その他</t>
  </si>
  <si>
    <t>航空フォワーディング
計</t>
  </si>
  <si>
    <t>事業内取引消去</t>
  </si>
  <si>
    <t>輸出</t>
  </si>
  <si>
    <t>輸入</t>
  </si>
  <si>
    <t>三国間取引</t>
  </si>
  <si>
    <t>海上フォワーディング
計</t>
  </si>
  <si>
    <t>SCS
計</t>
  </si>
  <si>
    <t>ロジスティクス計</t>
  </si>
  <si>
    <t>倉庫</t>
  </si>
  <si>
    <t>ランド
トランスポート</t>
  </si>
  <si>
    <t>Y00700</t>
  </si>
  <si>
    <t>AD001</t>
  </si>
  <si>
    <t>Adjustment of sales revenues (deducted for management accounting purpose)</t>
  </si>
  <si>
    <t>input check</t>
  </si>
  <si>
    <t>営業収益の調整額</t>
  </si>
  <si>
    <t>入力チェック</t>
  </si>
  <si>
    <t>Y00710</t>
  </si>
  <si>
    <t>AD002</t>
  </si>
  <si>
    <t xml:space="preserve">Adjustment of cost of sales (deducted for management accounting purpose) </t>
  </si>
  <si>
    <t>Please input data</t>
  </si>
  <si>
    <t>営業原価の調整額</t>
  </si>
  <si>
    <t>情報を入力してください</t>
  </si>
  <si>
    <t>Y00720</t>
  </si>
  <si>
    <t>AD003</t>
  </si>
  <si>
    <t>Adjustment of gross profit</t>
  </si>
  <si>
    <t>営業粗利益の調整額</t>
  </si>
  <si>
    <t xml:space="preserve">Please fill adjustment amount from Supplementary RP to Main RP related to IFRS15 or ASC606 as per segments. </t>
  </si>
  <si>
    <t>Please fill in "0", if not applicable.</t>
  </si>
  <si>
    <t>該当が無い場合は「0」を入力してください。</t>
  </si>
  <si>
    <t>GHQ deducts adjustment amount reported here for the management accounting purpose such as MMR.</t>
  </si>
  <si>
    <t>Y00800</t>
  </si>
  <si>
    <t>SP001</t>
  </si>
  <si>
    <t>&lt;For YLJP only&gt;</t>
  </si>
  <si>
    <t>従業員賞与（販売費及び一般管理費）</t>
  </si>
  <si>
    <t>Y00810</t>
  </si>
  <si>
    <t>SP002</t>
  </si>
  <si>
    <t>賞与引当金繰入額（販売費及び一般管理費）</t>
  </si>
  <si>
    <t>Y00820</t>
  </si>
  <si>
    <t>SP003</t>
  </si>
  <si>
    <t>特別手当の金額を入力してください。</t>
  </si>
  <si>
    <t>Ver</t>
  </si>
  <si>
    <t>X00020</t>
  </si>
  <si>
    <t>Y00090</t>
  </si>
  <si>
    <t>Y00110</t>
  </si>
  <si>
    <t>Y00170</t>
  </si>
  <si>
    <t>Y00230</t>
  </si>
  <si>
    <t>Y00390</t>
  </si>
  <si>
    <t>GHQ/RHQ費用</t>
  </si>
  <si>
    <t>599000</t>
  </si>
  <si>
    <t>600000</t>
  </si>
  <si>
    <t>E10000</t>
  </si>
  <si>
    <t>E20099</t>
  </si>
  <si>
    <r>
      <rPr>
        <sz val="11"/>
        <color indexed="12"/>
        <rFont val="ＭＳ Ｐゴシック"/>
        <family val="3"/>
      </rPr>
      <t>報告会社</t>
    </r>
    <r>
      <rPr>
        <sz val="11"/>
        <color indexed="12"/>
        <rFont val="Segoe UI"/>
        <family val="2"/>
      </rPr>
      <t>:</t>
    </r>
  </si>
  <si>
    <r>
      <rPr>
        <sz val="11"/>
        <color indexed="12"/>
        <rFont val="ＭＳ Ｐゴシック"/>
        <family val="3"/>
      </rPr>
      <t>報告期間</t>
    </r>
    <r>
      <rPr>
        <sz val="11"/>
        <color indexed="12"/>
        <rFont val="Segoe UI"/>
        <family val="2"/>
      </rPr>
      <t>:</t>
    </r>
  </si>
  <si>
    <r>
      <rPr>
        <sz val="11"/>
        <color indexed="12"/>
        <rFont val="ＭＳ Ｐゴシック"/>
        <family val="3"/>
      </rPr>
      <t>報告通貨</t>
    </r>
    <r>
      <rPr>
        <sz val="11"/>
        <color indexed="12"/>
        <rFont val="Segoe UI"/>
        <family val="2"/>
      </rPr>
      <t>:</t>
    </r>
  </si>
  <si>
    <r>
      <rPr>
        <sz val="11"/>
        <color indexed="8"/>
        <rFont val="Segoe UI"/>
        <family val="2"/>
      </rPr>
      <t>&lt;</t>
    </r>
    <r>
      <rPr>
        <sz val="11"/>
        <color indexed="8"/>
        <rFont val="ＭＳ Ｐゴシック"/>
        <family val="3"/>
      </rPr>
      <t>記入上の留意点</t>
    </r>
    <r>
      <rPr>
        <sz val="11"/>
        <color indexed="8"/>
        <rFont val="Segoe UI"/>
        <family val="2"/>
      </rPr>
      <t>&gt;</t>
    </r>
  </si>
  <si>
    <r>
      <rPr>
        <sz val="11"/>
        <color indexed="8"/>
        <rFont val="Segoe UI"/>
        <family val="2"/>
      </rPr>
      <t xml:space="preserve">1) </t>
    </r>
    <r>
      <rPr>
        <sz val="11"/>
        <color indexed="8"/>
        <rFont val="ＭＳ Ｐゴシック"/>
        <family val="3"/>
      </rPr>
      <t>各セグメントに報告される数値は</t>
    </r>
    <r>
      <rPr>
        <sz val="11"/>
        <color indexed="8"/>
        <rFont val="Segoe UI"/>
        <family val="2"/>
      </rPr>
      <t>"</t>
    </r>
    <r>
      <rPr>
        <sz val="11"/>
        <color indexed="8"/>
        <rFont val="ＭＳ Ｐゴシック"/>
        <family val="3"/>
      </rPr>
      <t>セグメント計上基準</t>
    </r>
    <r>
      <rPr>
        <sz val="11"/>
        <color indexed="8"/>
        <rFont val="Segoe UI"/>
        <family val="2"/>
      </rPr>
      <t>"</t>
    </r>
    <r>
      <rPr>
        <sz val="11"/>
        <color indexed="8"/>
        <rFont val="ＭＳ Ｐゴシック"/>
        <family val="3"/>
      </rPr>
      <t>に準拠して計上・配賦してください。</t>
    </r>
  </si>
  <si>
    <r>
      <rPr>
        <sz val="11"/>
        <color indexed="8"/>
        <rFont val="Segoe UI"/>
        <family val="2"/>
      </rPr>
      <t xml:space="preserve">2) </t>
    </r>
    <r>
      <rPr>
        <sz val="11"/>
        <color indexed="8"/>
        <rFont val="ＭＳ Ｐゴシック"/>
        <family val="3"/>
      </rPr>
      <t>営業原価の内訳項目は「営業原価組替表」等を参考にし入力してください。</t>
    </r>
  </si>
  <si>
    <r>
      <rPr>
        <sz val="11"/>
        <color indexed="8"/>
        <rFont val="Segoe UI"/>
        <family val="2"/>
      </rPr>
      <t xml:space="preserve">3) </t>
    </r>
    <r>
      <rPr>
        <sz val="11"/>
        <color indexed="8"/>
        <rFont val="ＭＳ Ｐゴシック"/>
        <family val="3"/>
      </rPr>
      <t>黄色のセルに入力してください。</t>
    </r>
    <r>
      <rPr>
        <sz val="11"/>
        <color indexed="8"/>
        <rFont val="Segoe UI"/>
        <family val="2"/>
      </rPr>
      <t xml:space="preserve"> </t>
    </r>
    <r>
      <rPr>
        <sz val="11"/>
        <color indexed="8"/>
        <rFont val="ＭＳ Ｐゴシック"/>
        <family val="3"/>
      </rPr>
      <t>数式のあるセルにデータを入力したり貼り付けたりしないでください。</t>
    </r>
  </si>
  <si>
    <r>
      <rPr>
        <sz val="11"/>
        <color indexed="8"/>
        <rFont val="Segoe UI"/>
        <family val="2"/>
      </rPr>
      <t>4)The allocation of OPCO BP Expenses "599110, 599120" &amp; GHQ/GHQ arm Expenses "599400" are automatically allocated from OPCOBP_ALLC &amp; GHQ_ALLC sheets based on the budget.</t>
    </r>
  </si>
  <si>
    <r>
      <rPr>
        <sz val="11"/>
        <color indexed="8"/>
        <rFont val="Segoe UI"/>
        <family val="2"/>
      </rPr>
      <t xml:space="preserve">4)OPCO BP </t>
    </r>
    <r>
      <rPr>
        <sz val="11"/>
        <color indexed="8"/>
        <rFont val="ＭＳ Ｐゴシック"/>
        <family val="3"/>
      </rPr>
      <t>経費配賦及びGHQ/GHQ arm経費配賦は予算に基づきOPCOBP_ALLCシート及びGHQ_ALLCシートにて配賦しています。</t>
    </r>
  </si>
  <si>
    <r>
      <rPr>
        <sz val="11"/>
        <color indexed="8"/>
        <rFont val="Segoe UI"/>
        <family val="2"/>
      </rPr>
      <t xml:space="preserve">5) </t>
    </r>
    <r>
      <rPr>
        <sz val="11"/>
        <color indexed="8"/>
        <rFont val="ＭＳ Ｐゴシック"/>
        <family val="3"/>
      </rPr>
      <t>円貨決算会社は１円単位で、外貨決算会社は小数点以下を四捨五入等することにより、１決算通貨単位でご記入下さい。</t>
    </r>
    <r>
      <rPr>
        <sz val="11"/>
        <color indexed="8"/>
        <rFont val="Segoe UI"/>
        <family val="2"/>
      </rPr>
      <t>(</t>
    </r>
    <r>
      <rPr>
        <sz val="11"/>
        <color indexed="8"/>
        <rFont val="ＭＳ Ｐゴシック"/>
        <family val="3"/>
      </rPr>
      <t>小数点以下は記入不可</t>
    </r>
    <r>
      <rPr>
        <sz val="11"/>
        <color indexed="8"/>
        <rFont val="Segoe UI"/>
        <family val="2"/>
      </rPr>
      <t>)</t>
    </r>
  </si>
  <si>
    <r>
      <rPr>
        <sz val="11"/>
        <color indexed="8"/>
        <rFont val="Segoe UI"/>
        <family val="2"/>
      </rPr>
      <t xml:space="preserve">6) </t>
    </r>
    <r>
      <rPr>
        <sz val="11"/>
        <color indexed="8"/>
        <rFont val="ＭＳ Ｐゴシック"/>
        <family val="3"/>
      </rPr>
      <t>事業間取引消去額および事業内取引消去額は負の数値でご記入ください。</t>
    </r>
    <r>
      <rPr>
        <sz val="11"/>
        <color indexed="8"/>
        <rFont val="Segoe UI"/>
        <family val="2"/>
      </rPr>
      <t>(</t>
    </r>
    <r>
      <rPr>
        <sz val="11"/>
        <color indexed="8"/>
        <rFont val="ＭＳ Ｐゴシック"/>
        <family val="3"/>
      </rPr>
      <t>正の数値は記入不可</t>
    </r>
    <r>
      <rPr>
        <sz val="11"/>
        <color indexed="8"/>
        <rFont val="Segoe UI"/>
        <family val="2"/>
      </rPr>
      <t>)</t>
    </r>
  </si>
  <si>
    <r>
      <rPr>
        <sz val="11"/>
        <color indexed="8"/>
        <rFont val="Segoe UI"/>
        <family val="2"/>
      </rPr>
      <t>&lt;</t>
    </r>
    <r>
      <rPr>
        <sz val="11"/>
        <color indexed="8"/>
        <rFont val="ＭＳ Ｐゴシック"/>
        <family val="3"/>
      </rPr>
      <t>参照用＞　メイン</t>
    </r>
    <r>
      <rPr>
        <sz val="11"/>
        <color indexed="8"/>
        <rFont val="Segoe UI"/>
        <family val="2"/>
      </rPr>
      <t>RP</t>
    </r>
    <r>
      <rPr>
        <sz val="11"/>
        <color indexed="8"/>
        <rFont val="ＭＳ Ｐゴシック"/>
        <family val="3"/>
      </rPr>
      <t>のフォーム</t>
    </r>
    <r>
      <rPr>
        <sz val="11"/>
        <color indexed="8"/>
        <rFont val="Segoe UI"/>
        <family val="2"/>
      </rPr>
      <t xml:space="preserve"> "PL"</t>
    </r>
    <r>
      <rPr>
        <sz val="11"/>
        <color indexed="8"/>
        <rFont val="ＭＳ Ｐゴシック"/>
        <family val="3"/>
      </rPr>
      <t>での販売費及び一般管理費明細</t>
    </r>
  </si>
  <si>
    <r>
      <rPr>
        <sz val="11"/>
        <color indexed="8"/>
        <rFont val="ＭＳ Ｐゴシック"/>
        <family val="3"/>
      </rPr>
      <t>勘定科目</t>
    </r>
  </si>
  <si>
    <r>
      <rPr>
        <sz val="11"/>
        <color indexed="8"/>
        <rFont val="ＭＳ Ｐゴシック"/>
        <family val="3"/>
      </rPr>
      <t>全社合計</t>
    </r>
  </si>
  <si>
    <r>
      <rPr>
        <sz val="11"/>
        <color indexed="8"/>
        <rFont val="ＭＳ Ｐゴシック"/>
        <family val="3"/>
      </rPr>
      <t>事業間取引消去</t>
    </r>
  </si>
  <si>
    <r>
      <rPr>
        <sz val="11"/>
        <color indexed="8"/>
        <rFont val="ＭＳ Ｐゴシック"/>
        <family val="3"/>
      </rPr>
      <t>航空フォワーディング</t>
    </r>
  </si>
  <si>
    <r>
      <rPr>
        <sz val="11"/>
        <color indexed="8"/>
        <rFont val="ＭＳ Ｐゴシック"/>
        <family val="3"/>
      </rPr>
      <t>海上フォワーディング</t>
    </r>
  </si>
  <si>
    <r>
      <rPr>
        <sz val="11"/>
        <color indexed="8"/>
        <rFont val="ＭＳ Ｐゴシック"/>
        <family val="3"/>
      </rPr>
      <t>サプライチェーンソリューション（</t>
    </r>
    <r>
      <rPr>
        <sz val="11"/>
        <color indexed="8"/>
        <rFont val="Segoe UI"/>
        <family val="2"/>
      </rPr>
      <t>SCS</t>
    </r>
    <r>
      <rPr>
        <sz val="11"/>
        <color indexed="8"/>
        <rFont val="ＭＳ Ｐゴシック"/>
        <family val="3"/>
      </rPr>
      <t>）　</t>
    </r>
  </si>
  <si>
    <r>
      <rPr>
        <sz val="11"/>
        <color indexed="8"/>
        <rFont val="ＭＳ Ｐゴシック"/>
        <family val="3"/>
      </rPr>
      <t>ロジスティクス</t>
    </r>
  </si>
  <si>
    <r>
      <rPr>
        <sz val="11"/>
        <color indexed="8"/>
        <rFont val="ＭＳ Ｐゴシック"/>
        <family val="3"/>
      </rPr>
      <t>その他</t>
    </r>
  </si>
  <si>
    <r>
      <rPr>
        <sz val="11"/>
        <color indexed="8"/>
        <rFont val="ＭＳ Ｐゴシック"/>
        <family val="3"/>
      </rPr>
      <t xml:space="preserve">本社管理部門
</t>
    </r>
    <r>
      <rPr>
        <sz val="11"/>
        <color indexed="8"/>
        <rFont val="Segoe UI"/>
        <family val="2"/>
      </rPr>
      <t>(BP)</t>
    </r>
  </si>
  <si>
    <r>
      <rPr>
        <sz val="11"/>
        <color indexed="8"/>
        <rFont val="ＭＳ Ｐゴシック"/>
        <family val="3"/>
      </rPr>
      <t>航空フォワーディング
計</t>
    </r>
  </si>
  <si>
    <r>
      <rPr>
        <sz val="11"/>
        <color indexed="8"/>
        <rFont val="ＭＳ Ｐゴシック"/>
        <family val="3"/>
      </rPr>
      <t>事業内取引消去</t>
    </r>
  </si>
  <si>
    <r>
      <rPr>
        <sz val="11"/>
        <color indexed="8"/>
        <rFont val="ＭＳ Ｐゴシック"/>
        <family val="3"/>
      </rPr>
      <t>輸出</t>
    </r>
  </si>
  <si>
    <r>
      <rPr>
        <sz val="11"/>
        <color indexed="8"/>
        <rFont val="ＭＳ Ｐゴシック"/>
        <family val="3"/>
      </rPr>
      <t>輸入</t>
    </r>
  </si>
  <si>
    <r>
      <rPr>
        <sz val="11"/>
        <color indexed="8"/>
        <rFont val="ＭＳ Ｐゴシック"/>
        <family val="3"/>
      </rPr>
      <t>三国間取引</t>
    </r>
  </si>
  <si>
    <r>
      <rPr>
        <sz val="11"/>
        <color indexed="8"/>
        <rFont val="ＭＳ Ｐゴシック"/>
        <family val="3"/>
      </rPr>
      <t>海上フォワーディング
計</t>
    </r>
  </si>
  <si>
    <r>
      <rPr>
        <sz val="11"/>
        <color indexed="8"/>
        <rFont val="Segoe UI"/>
        <family val="2"/>
      </rPr>
      <t xml:space="preserve">SCS
</t>
    </r>
    <r>
      <rPr>
        <sz val="11"/>
        <color indexed="8"/>
        <rFont val="ＭＳ Ｐゴシック"/>
        <family val="3"/>
      </rPr>
      <t>計</t>
    </r>
  </si>
  <si>
    <r>
      <rPr>
        <sz val="11"/>
        <color indexed="8"/>
        <rFont val="ＭＳ Ｐゴシック"/>
        <family val="3"/>
      </rPr>
      <t>ロジスティクス計</t>
    </r>
  </si>
  <si>
    <r>
      <rPr>
        <sz val="11"/>
        <color indexed="8"/>
        <rFont val="ＭＳ Ｐゴシック"/>
        <family val="3"/>
      </rPr>
      <t>倉庫</t>
    </r>
  </si>
  <si>
    <r>
      <rPr>
        <sz val="11"/>
        <color indexed="8"/>
        <rFont val="ＭＳ Ｐゴシック"/>
        <family val="3"/>
      </rPr>
      <t>ランド
トランスポート</t>
    </r>
  </si>
  <si>
    <r>
      <rPr>
        <sz val="11"/>
        <color indexed="8"/>
        <rFont val="Segoe UI"/>
        <family val="2"/>
      </rPr>
      <t xml:space="preserve">Profit/Loss share </t>
    </r>
    <r>
      <rPr>
        <sz val="11"/>
        <color indexed="8"/>
        <rFont val="ＭＳ Ｐゴシック"/>
        <family val="3"/>
      </rPr>
      <t>収益</t>
    </r>
    <r>
      <rPr>
        <sz val="11"/>
        <color indexed="8"/>
        <rFont val="Segoe UI"/>
        <family val="2"/>
      </rPr>
      <t xml:space="preserve"> (as BO)</t>
    </r>
  </si>
  <si>
    <r>
      <rPr>
        <sz val="11"/>
        <color indexed="8"/>
        <rFont val="Segoe UI"/>
        <family val="2"/>
      </rPr>
      <t xml:space="preserve">Profit/Loss share </t>
    </r>
    <r>
      <rPr>
        <sz val="11"/>
        <color indexed="8"/>
        <rFont val="ＭＳ Ｐゴシック"/>
        <family val="3"/>
      </rPr>
      <t>収益</t>
    </r>
    <r>
      <rPr>
        <sz val="11"/>
        <color indexed="8"/>
        <rFont val="Segoe UI"/>
        <family val="2"/>
      </rPr>
      <t xml:space="preserve"> (as DA)</t>
    </r>
  </si>
  <si>
    <r>
      <rPr>
        <sz val="11"/>
        <color indexed="8"/>
        <rFont val="Segoe UI"/>
        <family val="2"/>
      </rPr>
      <t>RSSC revenues</t>
    </r>
  </si>
  <si>
    <r>
      <rPr>
        <sz val="11"/>
        <color indexed="8"/>
        <rFont val="Segoe UI"/>
        <family val="2"/>
      </rPr>
      <t>RSSC</t>
    </r>
    <r>
      <rPr>
        <sz val="11"/>
        <color rgb="FF000000"/>
        <rFont val="ＭＳ Ｐゴシック"/>
        <family val="2"/>
      </rPr>
      <t>収益</t>
    </r>
  </si>
  <si>
    <r>
      <rPr>
        <sz val="11"/>
        <color indexed="8"/>
        <rFont val="Segoe UI"/>
        <family val="2"/>
      </rPr>
      <t>J40060</t>
    </r>
  </si>
  <si>
    <r>
      <rPr>
        <sz val="11"/>
        <color indexed="8"/>
        <rFont val="Segoe UI"/>
        <family val="2"/>
      </rPr>
      <t>GHQ arm revenues</t>
    </r>
  </si>
  <si>
    <r>
      <rPr>
        <sz val="11"/>
        <color indexed="8"/>
        <rFont val="Segoe UI"/>
        <family val="2"/>
      </rPr>
      <t>GHQ arm</t>
    </r>
    <r>
      <rPr>
        <sz val="11"/>
        <color rgb="FF000000"/>
        <rFont val="ＭＳ Ｐゴシック"/>
        <family val="2"/>
      </rPr>
      <t>収益</t>
    </r>
  </si>
  <si>
    <r>
      <rPr>
        <sz val="11"/>
        <color indexed="8"/>
        <rFont val="Segoe UI"/>
        <family val="2"/>
      </rPr>
      <t>J40070</t>
    </r>
  </si>
  <si>
    <r>
      <rPr>
        <sz val="11"/>
        <color indexed="8"/>
        <rFont val="Segoe UI"/>
        <family val="2"/>
      </rPr>
      <t>GHQ revenues</t>
    </r>
  </si>
  <si>
    <r>
      <rPr>
        <sz val="11"/>
        <color indexed="8"/>
        <rFont val="Segoe UI"/>
        <family val="2"/>
      </rPr>
      <t>GHQ</t>
    </r>
    <r>
      <rPr>
        <sz val="11"/>
        <color rgb="FF000000"/>
        <rFont val="ＭＳ Ｐゴシック"/>
        <family val="2"/>
      </rPr>
      <t>収益</t>
    </r>
  </si>
  <si>
    <t>449000</t>
  </si>
  <si>
    <r>
      <rPr>
        <sz val="11"/>
        <color indexed="8"/>
        <rFont val="ＭＳ Ｐゴシック"/>
        <family val="3"/>
      </rPr>
      <t>営業収益計</t>
    </r>
  </si>
  <si>
    <r>
      <rPr>
        <sz val="11"/>
        <color indexed="8"/>
        <rFont val="ＭＳ Ｐゴシック"/>
        <family val="3"/>
      </rPr>
      <t>総合計欄がメイン</t>
    </r>
    <r>
      <rPr>
        <sz val="11"/>
        <color indexed="8"/>
        <rFont val="Segoe UI"/>
        <family val="2"/>
      </rPr>
      <t>RP</t>
    </r>
    <r>
      <rPr>
        <sz val="11"/>
        <color indexed="8"/>
        <rFont val="ＭＳ Ｐゴシック"/>
        <family val="3"/>
      </rPr>
      <t>報告数値と一致していることを確認して下さい。</t>
    </r>
  </si>
  <si>
    <r>
      <rPr>
        <sz val="11"/>
        <color rgb="FF000000"/>
        <rFont val="ＭＳ Ｐゴシック"/>
        <family val="3"/>
      </rPr>
      <t>事業セグメント別</t>
    </r>
    <r>
      <rPr>
        <sz val="11"/>
        <color rgb="FF000000"/>
        <rFont val="Segoe UI"/>
        <family val="2"/>
      </rPr>
      <t>RP</t>
    </r>
    <r>
      <rPr>
        <sz val="11"/>
        <color rgb="FF000000"/>
        <rFont val="ＭＳ Ｐゴシック"/>
        <family val="3"/>
      </rPr>
      <t>が連結決算</t>
    </r>
    <r>
      <rPr>
        <sz val="11"/>
        <color rgb="FF000000"/>
        <rFont val="Segoe UI"/>
        <family val="2"/>
      </rPr>
      <t>RP</t>
    </r>
    <r>
      <rPr>
        <sz val="11"/>
        <color rgb="FF000000"/>
        <rFont val="ＭＳ Ｐゴシック"/>
        <family val="3"/>
      </rPr>
      <t>と整合していることを確認してください。</t>
    </r>
  </si>
  <si>
    <r>
      <rPr>
        <sz val="11"/>
        <color indexed="8"/>
        <rFont val="Segoe UI"/>
        <family val="2"/>
      </rPr>
      <t xml:space="preserve">Profit/Loss share </t>
    </r>
    <r>
      <rPr>
        <sz val="11"/>
        <color indexed="8"/>
        <rFont val="ＭＳ Ｐゴシック"/>
        <family val="3"/>
      </rPr>
      <t>費用</t>
    </r>
    <r>
      <rPr>
        <sz val="11"/>
        <color indexed="8"/>
        <rFont val="Segoe UI"/>
        <family val="2"/>
      </rPr>
      <t xml:space="preserve"> (to DA)</t>
    </r>
  </si>
  <si>
    <r>
      <rPr>
        <sz val="11"/>
        <color indexed="8"/>
        <rFont val="ＭＳ Ｐゴシック"/>
        <family val="3"/>
      </rPr>
      <t>（組替前）営業原価計</t>
    </r>
  </si>
  <si>
    <r>
      <rPr>
        <sz val="11"/>
        <color indexed="8"/>
        <rFont val="ＭＳ Ｐゴシック"/>
        <family val="3"/>
      </rPr>
      <t>営業粗利益</t>
    </r>
  </si>
  <si>
    <r>
      <rPr>
        <sz val="11"/>
        <color indexed="8"/>
        <rFont val="ＭＳ Ｐゴシック"/>
        <family val="3"/>
      </rPr>
      <t>組替営業原価</t>
    </r>
  </si>
  <si>
    <r>
      <rPr>
        <sz val="11"/>
        <color indexed="8"/>
        <rFont val="ＭＳ Ｐゴシック"/>
        <family val="3"/>
      </rPr>
      <t>福利厚生費</t>
    </r>
  </si>
  <si>
    <r>
      <rPr>
        <sz val="11"/>
        <color indexed="8"/>
        <rFont val="ＭＳ Ｐゴシック"/>
        <family val="3"/>
      </rPr>
      <t>業務委託費</t>
    </r>
  </si>
  <si>
    <r>
      <rPr>
        <sz val="11"/>
        <color indexed="8"/>
        <rFont val="ＭＳ Ｐゴシック"/>
        <family val="3"/>
      </rPr>
      <t>賞与引当金繰入額</t>
    </r>
  </si>
  <si>
    <r>
      <rPr>
        <sz val="11"/>
        <color indexed="8"/>
        <rFont val="ＭＳ Ｐゴシック"/>
        <family val="3"/>
      </rPr>
      <t>退職給付費用</t>
    </r>
  </si>
  <si>
    <r>
      <rPr>
        <sz val="11"/>
        <color indexed="8"/>
        <rFont val="ＭＳ Ｐゴシック"/>
        <family val="3"/>
      </rPr>
      <t>組替原価</t>
    </r>
    <r>
      <rPr>
        <sz val="11"/>
        <color indexed="8"/>
        <rFont val="Segoe UI"/>
        <family val="2"/>
      </rPr>
      <t>-</t>
    </r>
    <r>
      <rPr>
        <sz val="11"/>
        <color indexed="8"/>
        <rFont val="ＭＳ Ｐゴシック"/>
        <family val="3"/>
      </rPr>
      <t>人件費　小計</t>
    </r>
  </si>
  <si>
    <r>
      <rPr>
        <sz val="11"/>
        <color indexed="8"/>
        <rFont val="ＭＳ Ｐゴシック"/>
        <family val="3"/>
      </rPr>
      <t>旅費交通費</t>
    </r>
  </si>
  <si>
    <r>
      <rPr>
        <sz val="11"/>
        <color indexed="8"/>
        <rFont val="ＭＳ Ｐゴシック"/>
        <family val="3"/>
      </rPr>
      <t>通信費</t>
    </r>
  </si>
  <si>
    <r>
      <rPr>
        <sz val="11"/>
        <color indexed="8"/>
        <rFont val="ＭＳ Ｐゴシック"/>
        <family val="3"/>
      </rPr>
      <t>光熱消耗品費</t>
    </r>
  </si>
  <si>
    <r>
      <rPr>
        <sz val="11"/>
        <color indexed="8"/>
        <rFont val="ＭＳ Ｐゴシック"/>
        <family val="3"/>
      </rPr>
      <t>その他租税公課</t>
    </r>
  </si>
  <si>
    <r>
      <rPr>
        <sz val="11"/>
        <color indexed="8"/>
        <rFont val="ＭＳ Ｐゴシック"/>
        <family val="3"/>
      </rPr>
      <t>事務所家賃</t>
    </r>
  </si>
  <si>
    <r>
      <rPr>
        <sz val="11"/>
        <color indexed="8"/>
        <rFont val="ＭＳ Ｐゴシック"/>
        <family val="3"/>
      </rPr>
      <t>倉庫家賃</t>
    </r>
  </si>
  <si>
    <r>
      <rPr>
        <sz val="11"/>
        <color indexed="8"/>
        <rFont val="ＭＳ Ｐゴシック"/>
        <family val="3"/>
      </rPr>
      <t>減価償却費</t>
    </r>
  </si>
  <si>
    <r>
      <rPr>
        <sz val="11"/>
        <color indexed="8"/>
        <rFont val="ＭＳ Ｐゴシック"/>
        <family val="3"/>
      </rPr>
      <t>修繕維持費</t>
    </r>
  </si>
  <si>
    <r>
      <rPr>
        <sz val="11"/>
        <color indexed="8"/>
        <rFont val="ＭＳ Ｐゴシック"/>
        <family val="3"/>
      </rPr>
      <t>電算関係費</t>
    </r>
  </si>
  <si>
    <r>
      <rPr>
        <sz val="11"/>
        <color indexed="8"/>
        <rFont val="ＭＳ Ｐゴシック"/>
        <family val="3"/>
      </rPr>
      <t>資産除去債務利息費用</t>
    </r>
  </si>
  <si>
    <r>
      <rPr>
        <sz val="11"/>
        <color indexed="8"/>
        <rFont val="ＭＳ Ｐゴシック"/>
        <family val="3"/>
      </rPr>
      <t>その他販売費及び一般管理費</t>
    </r>
  </si>
  <si>
    <r>
      <rPr>
        <sz val="11"/>
        <color indexed="8"/>
        <rFont val="ＭＳ Ｐゴシック"/>
        <family val="3"/>
      </rPr>
      <t>組替原価</t>
    </r>
    <r>
      <rPr>
        <sz val="11"/>
        <color indexed="8"/>
        <rFont val="Segoe UI"/>
        <family val="2"/>
      </rPr>
      <t>-</t>
    </r>
    <r>
      <rPr>
        <sz val="11"/>
        <color indexed="8"/>
        <rFont val="ＭＳ Ｐゴシック"/>
        <family val="3"/>
      </rPr>
      <t>物件費　小計</t>
    </r>
  </si>
  <si>
    <r>
      <rPr>
        <sz val="11"/>
        <color indexed="8"/>
        <rFont val="ＭＳ Ｐゴシック"/>
        <family val="3"/>
      </rPr>
      <t>組替営業原価計</t>
    </r>
  </si>
  <si>
    <r>
      <rPr>
        <sz val="11"/>
        <color indexed="8"/>
        <rFont val="ＭＳ Ｐゴシック"/>
        <family val="3"/>
      </rPr>
      <t>（組替後）営業原価計</t>
    </r>
  </si>
  <si>
    <r>
      <rPr>
        <sz val="11"/>
        <color indexed="8"/>
        <rFont val="ＭＳ Ｐゴシック"/>
        <family val="3"/>
      </rPr>
      <t>営業総利益（制度会計用）</t>
    </r>
  </si>
  <si>
    <t>501000</t>
  </si>
  <si>
    <r>
      <rPr>
        <sz val="11"/>
        <color indexed="8"/>
        <rFont val="ＭＳ Ｐゴシック"/>
        <family val="3"/>
      </rPr>
      <t>販売費及び一般管理費</t>
    </r>
  </si>
  <si>
    <r>
      <rPr>
        <sz val="11"/>
        <color indexed="8"/>
        <rFont val="ＭＳ Ｐゴシック"/>
        <family val="3"/>
      </rPr>
      <t>役員報酬</t>
    </r>
  </si>
  <si>
    <t>502000</t>
  </si>
  <si>
    <t>505000</t>
  </si>
  <si>
    <t>503000</t>
  </si>
  <si>
    <t>506000</t>
  </si>
  <si>
    <t>507000</t>
  </si>
  <si>
    <r>
      <rPr>
        <sz val="11"/>
        <color indexed="8"/>
        <rFont val="ＭＳ Ｐゴシック"/>
        <family val="3"/>
      </rPr>
      <t>役員賞与引当金繰入額</t>
    </r>
  </si>
  <si>
    <t>508000</t>
  </si>
  <si>
    <t>509000</t>
  </si>
  <si>
    <r>
      <rPr>
        <sz val="11"/>
        <color indexed="8"/>
        <rFont val="ＭＳ Ｐゴシック"/>
        <family val="3"/>
      </rPr>
      <t>役員退任慰労引当金繰入額</t>
    </r>
  </si>
  <si>
    <r>
      <rPr>
        <sz val="11"/>
        <color indexed="8"/>
        <rFont val="ＭＳ Ｐゴシック"/>
        <family val="3"/>
      </rPr>
      <t>- 販管費</t>
    </r>
    <r>
      <rPr>
        <sz val="11"/>
        <color indexed="8"/>
        <rFont val="Segoe UI"/>
        <family val="2"/>
      </rPr>
      <t>-</t>
    </r>
    <r>
      <rPr>
        <sz val="11"/>
        <color indexed="8"/>
        <rFont val="ＭＳ Ｐゴシック"/>
        <family val="3"/>
      </rPr>
      <t>人件費　小計（</t>
    </r>
    <r>
      <rPr>
        <sz val="11"/>
        <color rgb="FF000000"/>
        <rFont val="Segoe UI"/>
        <family val="2"/>
      </rPr>
      <t>Operation</t>
    </r>
    <r>
      <rPr>
        <sz val="11"/>
        <color indexed="8"/>
        <rFont val="ＭＳ Ｐゴシック"/>
        <family val="3"/>
      </rPr>
      <t>）</t>
    </r>
  </si>
  <si>
    <r>
      <rPr>
        <sz val="11"/>
        <color indexed="8"/>
        <rFont val="ＭＳ Ｐゴシック"/>
        <family val="3"/>
      </rPr>
      <t>- 販管費</t>
    </r>
    <r>
      <rPr>
        <sz val="11"/>
        <color indexed="8"/>
        <rFont val="Segoe UI"/>
        <family val="2"/>
      </rPr>
      <t>-</t>
    </r>
    <r>
      <rPr>
        <sz val="11"/>
        <color indexed="8"/>
        <rFont val="ＭＳ Ｐゴシック"/>
        <family val="3"/>
      </rPr>
      <t>人件費　小計（</t>
    </r>
    <r>
      <rPr>
        <sz val="11"/>
        <color rgb="FF000000"/>
        <rFont val="Segoe UI"/>
        <family val="2"/>
      </rPr>
      <t>Sales</t>
    </r>
    <r>
      <rPr>
        <sz val="11"/>
        <color indexed="8"/>
        <rFont val="ＭＳ Ｐゴシック"/>
        <family val="3"/>
      </rPr>
      <t>）</t>
    </r>
  </si>
  <si>
    <t>509900</t>
  </si>
  <si>
    <r>
      <rPr>
        <sz val="11"/>
        <color indexed="8"/>
        <rFont val="ＭＳ Ｐゴシック"/>
        <family val="3"/>
      </rPr>
      <t>販管費</t>
    </r>
    <r>
      <rPr>
        <sz val="11"/>
        <color indexed="8"/>
        <rFont val="Segoe UI"/>
        <family val="2"/>
      </rPr>
      <t>-</t>
    </r>
    <r>
      <rPr>
        <sz val="11"/>
        <color indexed="8"/>
        <rFont val="ＭＳ Ｐゴシック"/>
        <family val="3"/>
      </rPr>
      <t>人件費　小計</t>
    </r>
  </si>
  <si>
    <r>
      <rPr>
        <sz val="11"/>
        <color indexed="8"/>
        <rFont val="ＭＳ Ｐゴシック"/>
        <family val="3"/>
      </rPr>
      <t>販売手数料</t>
    </r>
  </si>
  <si>
    <t>Y00177</t>
  </si>
  <si>
    <t>523100</t>
  </si>
  <si>
    <r>
      <rPr>
        <sz val="11"/>
        <color indexed="8"/>
        <rFont val="ＭＳ Ｐゴシック"/>
        <family val="3"/>
      </rPr>
      <t>　</t>
    </r>
    <r>
      <rPr>
        <sz val="11"/>
        <color indexed="8"/>
        <rFont val="Segoe UI"/>
        <family val="2"/>
      </rPr>
      <t>- SAP handling charge (SHC)</t>
    </r>
  </si>
  <si>
    <t xml:space="preserve"> - SAP handling charge (SHC)</t>
  </si>
  <si>
    <r>
      <rPr>
        <sz val="11"/>
        <color indexed="8"/>
        <rFont val="ＭＳ Ｐゴシック"/>
        <family val="3"/>
      </rPr>
      <t>　</t>
    </r>
    <r>
      <rPr>
        <sz val="11"/>
        <color indexed="8"/>
        <rFont val="Segoe UI"/>
        <family val="2"/>
      </rPr>
      <t>- Profit/Loss share costs (to BO)</t>
    </r>
  </si>
  <si>
    <r>
      <rPr>
        <sz val="11"/>
        <color indexed="8"/>
        <rFont val="Segoe UI"/>
        <family val="2"/>
      </rPr>
      <t xml:space="preserve"> - Profit/Loss share </t>
    </r>
    <r>
      <rPr>
        <sz val="11"/>
        <color indexed="8"/>
        <rFont val="ＭＳ Ｐゴシック"/>
        <family val="3"/>
      </rPr>
      <t>費用</t>
    </r>
    <r>
      <rPr>
        <sz val="11"/>
        <color indexed="8"/>
        <rFont val="Segoe UI"/>
        <family val="2"/>
      </rPr>
      <t xml:space="preserve"> (to BO)</t>
    </r>
  </si>
  <si>
    <r>
      <rPr>
        <sz val="11"/>
        <color indexed="8"/>
        <rFont val="ＭＳ Ｐゴシック"/>
        <family val="3"/>
      </rPr>
      <t>　</t>
    </r>
    <r>
      <rPr>
        <sz val="11"/>
        <color indexed="8"/>
        <rFont val="Segoe UI"/>
        <family val="2"/>
      </rPr>
      <t>- Other</t>
    </r>
  </si>
  <si>
    <t>513000</t>
  </si>
  <si>
    <t>514000</t>
  </si>
  <si>
    <t>515000</t>
  </si>
  <si>
    <t>518000</t>
  </si>
  <si>
    <t>519000</t>
  </si>
  <si>
    <t>512000</t>
  </si>
  <si>
    <t>521000</t>
  </si>
  <si>
    <t>522000</t>
  </si>
  <si>
    <r>
      <rPr>
        <sz val="11"/>
        <color indexed="8"/>
        <rFont val="ＭＳ Ｐゴシック"/>
        <family val="3"/>
      </rPr>
      <t>交際費</t>
    </r>
  </si>
  <si>
    <t>510000</t>
  </si>
  <si>
    <r>
      <rPr>
        <sz val="11"/>
        <color indexed="8"/>
        <rFont val="ＭＳ Ｐゴシック"/>
        <family val="3"/>
      </rPr>
      <t>貸倒引当金繰入額</t>
    </r>
  </si>
  <si>
    <t>525000</t>
  </si>
  <si>
    <t>526000</t>
  </si>
  <si>
    <r>
      <rPr>
        <sz val="11"/>
        <color indexed="8"/>
        <rFont val="ＭＳ Ｐゴシック"/>
        <family val="3"/>
      </rPr>
      <t>法律関係費</t>
    </r>
  </si>
  <si>
    <t>530000</t>
  </si>
  <si>
    <t>529000</t>
  </si>
  <si>
    <r>
      <rPr>
        <sz val="11"/>
        <color indexed="8"/>
        <rFont val="ＭＳ Ｐゴシック"/>
        <family val="3"/>
      </rPr>
      <t>のれん償却額</t>
    </r>
  </si>
  <si>
    <t>531000</t>
  </si>
  <si>
    <t>532000</t>
  </si>
  <si>
    <t>533000</t>
  </si>
  <si>
    <t>528000</t>
  </si>
  <si>
    <t>527000</t>
  </si>
  <si>
    <r>
      <rPr>
        <sz val="11"/>
        <color indexed="8"/>
        <rFont val="Segoe UI"/>
        <family val="2"/>
      </rPr>
      <t>GHQ/GHQ arm</t>
    </r>
    <r>
      <rPr>
        <sz val="11"/>
        <color indexed="8"/>
        <rFont val="ＭＳ ゴシック"/>
        <family val="3"/>
      </rPr>
      <t>費用（</t>
    </r>
    <r>
      <rPr>
        <sz val="11"/>
        <color indexed="8"/>
        <rFont val="Segoe UI"/>
        <family val="2"/>
      </rPr>
      <t>OPCO</t>
    </r>
    <r>
      <rPr>
        <sz val="11"/>
        <color indexed="8"/>
        <rFont val="MS PGothic"/>
        <family val="2"/>
      </rPr>
      <t>の支払額）</t>
    </r>
  </si>
  <si>
    <r>
      <rPr>
        <sz val="11"/>
        <color indexed="8"/>
        <rFont val="Segoe UI"/>
        <family val="2"/>
      </rPr>
      <t>- Subtotal of Other general expenses (Operation)</t>
    </r>
  </si>
  <si>
    <r>
      <rPr>
        <sz val="11"/>
        <color indexed="8"/>
        <rFont val="ＭＳ Ｐゴシック"/>
        <family val="3"/>
      </rPr>
      <t>- 販管費</t>
    </r>
    <r>
      <rPr>
        <sz val="11"/>
        <color indexed="8"/>
        <rFont val="Segoe UI"/>
        <family val="2"/>
      </rPr>
      <t>-</t>
    </r>
    <r>
      <rPr>
        <sz val="11"/>
        <color rgb="FF000000"/>
        <rFont val="ＭＳ Ｐゴシック"/>
        <family val="2"/>
      </rPr>
      <t>物件</t>
    </r>
    <r>
      <rPr>
        <sz val="11"/>
        <color indexed="8"/>
        <rFont val="ＭＳ Ｐゴシック"/>
        <family val="3"/>
      </rPr>
      <t>費　小計（</t>
    </r>
    <r>
      <rPr>
        <sz val="11"/>
        <color rgb="FF000000"/>
        <rFont val="Segoe UI"/>
        <family val="2"/>
      </rPr>
      <t>Operation</t>
    </r>
    <r>
      <rPr>
        <sz val="11"/>
        <color indexed="8"/>
        <rFont val="ＭＳ Ｐゴシック"/>
        <family val="3"/>
      </rPr>
      <t>）</t>
    </r>
  </si>
  <si>
    <r>
      <rPr>
        <sz val="11"/>
        <color indexed="8"/>
        <rFont val="Segoe UI"/>
        <family val="2"/>
      </rPr>
      <t>- Subtotal of Other general expenses (Sales)</t>
    </r>
  </si>
  <si>
    <r>
      <rPr>
        <sz val="11"/>
        <color indexed="8"/>
        <rFont val="ＭＳ Ｐゴシック"/>
        <family val="3"/>
      </rPr>
      <t>- 販管費</t>
    </r>
    <r>
      <rPr>
        <sz val="11"/>
        <color indexed="8"/>
        <rFont val="Segoe UI"/>
        <family val="2"/>
      </rPr>
      <t>-</t>
    </r>
    <r>
      <rPr>
        <sz val="11"/>
        <color rgb="FF000000"/>
        <rFont val="ＭＳ Ｐゴシック"/>
        <family val="2"/>
      </rPr>
      <t>物件</t>
    </r>
    <r>
      <rPr>
        <sz val="11"/>
        <color indexed="8"/>
        <rFont val="ＭＳ Ｐゴシック"/>
        <family val="3"/>
      </rPr>
      <t>費　小計（</t>
    </r>
    <r>
      <rPr>
        <sz val="11"/>
        <color rgb="FF000000"/>
        <rFont val="Segoe UI"/>
        <family val="2"/>
      </rPr>
      <t>Sales</t>
    </r>
    <r>
      <rPr>
        <sz val="11"/>
        <color indexed="8"/>
        <rFont val="ＭＳ Ｐゴシック"/>
        <family val="3"/>
      </rPr>
      <t>）</t>
    </r>
  </si>
  <si>
    <t>590000</t>
  </si>
  <si>
    <r>
      <rPr>
        <sz val="11"/>
        <color indexed="8"/>
        <rFont val="ＭＳ Ｐゴシック"/>
        <family val="3"/>
      </rPr>
      <t>販管費</t>
    </r>
    <r>
      <rPr>
        <sz val="11"/>
        <color indexed="8"/>
        <rFont val="Segoe UI"/>
        <family val="2"/>
      </rPr>
      <t>-</t>
    </r>
    <r>
      <rPr>
        <sz val="11"/>
        <color indexed="8"/>
        <rFont val="ＭＳ Ｐゴシック"/>
        <family val="3"/>
      </rPr>
      <t>物件費　小計</t>
    </r>
  </si>
  <si>
    <r>
      <rPr>
        <sz val="11"/>
        <color rgb="FF000000"/>
        <rFont val="Segoe UI"/>
        <family val="2"/>
      </rPr>
      <t>Y00240</t>
    </r>
  </si>
  <si>
    <r>
      <rPr>
        <sz val="11"/>
        <color indexed="8"/>
        <rFont val="Segoe UI"/>
        <family val="2"/>
      </rPr>
      <t xml:space="preserve">OPCO BP </t>
    </r>
    <r>
      <rPr>
        <sz val="11"/>
        <color indexed="8"/>
        <rFont val="ＭＳ Ｐゴシック"/>
        <family val="3"/>
      </rPr>
      <t>経費配賦前営業利益</t>
    </r>
    <r>
      <rPr>
        <sz val="11"/>
        <color indexed="8"/>
        <rFont val="Segoe UI"/>
        <family val="2"/>
      </rPr>
      <t>(</t>
    </r>
    <r>
      <rPr>
        <sz val="11"/>
        <color indexed="8"/>
        <rFont val="ＭＳ Ｐゴシック"/>
        <family val="3"/>
      </rPr>
      <t>損失</t>
    </r>
    <r>
      <rPr>
        <sz val="11"/>
        <color indexed="8"/>
        <rFont val="Segoe UI"/>
        <family val="2"/>
      </rPr>
      <t>)</t>
    </r>
  </si>
  <si>
    <r>
      <rPr>
        <sz val="11"/>
        <color indexed="8"/>
        <rFont val="Segoe UI"/>
        <family val="2"/>
      </rPr>
      <t xml:space="preserve">OPCO BP </t>
    </r>
    <r>
      <rPr>
        <sz val="11"/>
        <color indexed="8"/>
        <rFont val="ＭＳ Ｐゴシック"/>
        <family val="3"/>
      </rPr>
      <t>経費配賦</t>
    </r>
    <r>
      <rPr>
        <sz val="11"/>
        <color indexed="8"/>
        <rFont val="Segoe UI"/>
        <family val="2"/>
      </rPr>
      <t xml:space="preserve"> (BU direct)</t>
    </r>
  </si>
  <si>
    <r>
      <rPr>
        <sz val="11"/>
        <color indexed="8"/>
        <rFont val="Segoe UI"/>
        <family val="2"/>
      </rPr>
      <t xml:space="preserve">OPCO BP </t>
    </r>
    <r>
      <rPr>
        <sz val="11"/>
        <color indexed="8"/>
        <rFont val="ＭＳ Ｐゴシック"/>
        <family val="3"/>
      </rPr>
      <t>経費配賦</t>
    </r>
    <r>
      <rPr>
        <sz val="11"/>
        <color indexed="8"/>
        <rFont val="Segoe UI"/>
        <family val="2"/>
      </rPr>
      <t xml:space="preserve"> (indirect)</t>
    </r>
  </si>
  <si>
    <r>
      <rPr>
        <sz val="11"/>
        <color indexed="8"/>
        <rFont val="Segoe UI"/>
        <family val="2"/>
      </rPr>
      <t>OPCO BP</t>
    </r>
    <r>
      <rPr>
        <sz val="11"/>
        <color indexed="8"/>
        <rFont val="ＭＳ Ｐゴシック"/>
        <family val="3"/>
      </rPr>
      <t>経費配賦後営業利益</t>
    </r>
    <r>
      <rPr>
        <sz val="11"/>
        <color indexed="8"/>
        <rFont val="Segoe UI"/>
        <family val="2"/>
      </rPr>
      <t>(</t>
    </r>
    <r>
      <rPr>
        <sz val="11"/>
        <color indexed="8"/>
        <rFont val="ＭＳ Ｐゴシック"/>
        <family val="3"/>
      </rPr>
      <t>損失</t>
    </r>
    <r>
      <rPr>
        <sz val="11"/>
        <color indexed="8"/>
        <rFont val="Segoe UI"/>
        <family val="2"/>
      </rPr>
      <t>)</t>
    </r>
  </si>
  <si>
    <r>
      <rPr>
        <sz val="11"/>
        <color indexed="8"/>
        <rFont val="Segoe UI"/>
        <family val="2"/>
      </rPr>
      <t>GHQ/GHQ arm</t>
    </r>
    <r>
      <rPr>
        <sz val="11"/>
        <color indexed="8"/>
        <rFont val="ＭＳ Ｐゴシック"/>
        <family val="3"/>
      </rPr>
      <t>経費配賦</t>
    </r>
  </si>
  <si>
    <r>
      <rPr>
        <sz val="11"/>
        <color indexed="8"/>
        <rFont val="ＭＳ Ｐゴシック"/>
        <family val="3"/>
      </rPr>
      <t>販売費及び一般管理費計</t>
    </r>
  </si>
  <si>
    <r>
      <rPr>
        <sz val="11"/>
        <color indexed="8"/>
        <rFont val="Segoe UI"/>
        <family val="2"/>
      </rPr>
      <t>GHQ/GHQ arm</t>
    </r>
    <r>
      <rPr>
        <sz val="11"/>
        <color indexed="8"/>
        <rFont val="ＭＳ Ｐゴシック"/>
        <family val="3"/>
      </rPr>
      <t>経費配賦後営業利益</t>
    </r>
    <r>
      <rPr>
        <sz val="11"/>
        <color indexed="8"/>
        <rFont val="Segoe UI"/>
        <family val="2"/>
      </rPr>
      <t>(</t>
    </r>
    <r>
      <rPr>
        <sz val="11"/>
        <color indexed="8"/>
        <rFont val="ＭＳ Ｐゴシック"/>
        <family val="3"/>
      </rPr>
      <t>損失</t>
    </r>
    <r>
      <rPr>
        <sz val="11"/>
        <color indexed="8"/>
        <rFont val="Segoe UI"/>
        <family val="2"/>
      </rPr>
      <t xml:space="preserve">) </t>
    </r>
  </si>
  <si>
    <r>
      <rPr>
        <sz val="11"/>
        <color indexed="8"/>
        <rFont val="ＭＳ Ｐゴシック"/>
        <family val="3"/>
      </rPr>
      <t>営業総利益率</t>
    </r>
    <r>
      <rPr>
        <sz val="11"/>
        <color indexed="8"/>
        <rFont val="Segoe UI"/>
        <family val="2"/>
      </rPr>
      <t xml:space="preserve"> </t>
    </r>
  </si>
  <si>
    <r>
      <rPr>
        <sz val="11"/>
        <color indexed="8"/>
        <rFont val="ＭＳ Ｐゴシック"/>
        <family val="3"/>
      </rPr>
      <t>営業利益率</t>
    </r>
  </si>
  <si>
    <r>
      <rPr>
        <sz val="11"/>
        <color indexed="8"/>
        <rFont val="ＭＳ Ｐゴシック"/>
        <family val="3"/>
      </rPr>
      <t>小数点入力チェック</t>
    </r>
  </si>
  <si>
    <r>
      <rPr>
        <sz val="11"/>
        <color indexed="8"/>
        <rFont val="ＭＳ Ｐゴシック"/>
        <family val="3"/>
      </rPr>
      <t>小数点以下データ入力あり</t>
    </r>
  </si>
  <si>
    <r>
      <rPr>
        <sz val="11"/>
        <color indexed="8"/>
        <rFont val="Segoe UI"/>
        <family val="2"/>
      </rPr>
      <t>Operation/Sales</t>
    </r>
    <r>
      <rPr>
        <sz val="11"/>
        <color rgb="FF000000"/>
        <rFont val="ＭＳ Ｐゴシック"/>
        <family val="2"/>
      </rPr>
      <t>別販管費入力チェック</t>
    </r>
  </si>
  <si>
    <r>
      <rPr>
        <sz val="11"/>
        <color indexed="8"/>
        <rFont val="Segoe UI"/>
        <family val="2"/>
      </rPr>
      <t>Operation</t>
    </r>
    <r>
      <rPr>
        <sz val="11"/>
        <color rgb="FF000000"/>
        <rFont val="ＭＳ Ｐゴシック"/>
        <family val="2"/>
      </rPr>
      <t>の販管費を入力してください。</t>
    </r>
  </si>
  <si>
    <r>
      <rPr>
        <sz val="11"/>
        <color indexed="8"/>
        <rFont val="Segoe UI"/>
        <family val="2"/>
      </rPr>
      <t>&lt;</t>
    </r>
    <r>
      <rPr>
        <sz val="11"/>
        <color indexed="8"/>
        <rFont val="ＭＳ Ｐゴシック"/>
        <family val="3"/>
      </rPr>
      <t>在外会社のみ報告</t>
    </r>
    <r>
      <rPr>
        <sz val="11"/>
        <color indexed="8"/>
        <rFont val="Segoe UI"/>
        <family val="2"/>
      </rPr>
      <t xml:space="preserve">&gt; </t>
    </r>
    <r>
      <rPr>
        <sz val="11"/>
        <color indexed="8"/>
        <rFont val="ＭＳ Ｐゴシック"/>
        <family val="3"/>
      </rPr>
      <t>※入力頂く必要はありません</t>
    </r>
  </si>
  <si>
    <r>
      <rPr>
        <sz val="11"/>
        <color indexed="8"/>
        <rFont val="ＭＳ Ｐゴシック"/>
        <family val="3"/>
      </rPr>
      <t>在外会社のみ報告</t>
    </r>
  </si>
  <si>
    <r>
      <rPr>
        <sz val="11"/>
        <color indexed="8"/>
        <rFont val="Segoe UI"/>
        <family val="2"/>
      </rPr>
      <t>&lt;</t>
    </r>
    <r>
      <rPr>
        <sz val="11"/>
        <color indexed="8"/>
        <rFont val="ＭＳ Ｐゴシック"/>
        <family val="3"/>
      </rPr>
      <t>新型コロナウイルスに関する補助金の情報</t>
    </r>
    <r>
      <rPr>
        <sz val="11"/>
        <color indexed="8"/>
        <rFont val="Segoe UI"/>
        <family val="2"/>
      </rPr>
      <t>&gt;</t>
    </r>
  </si>
  <si>
    <r>
      <rPr>
        <b/>
        <sz val="11"/>
        <color indexed="8"/>
        <rFont val="Segoe UI"/>
        <family val="2"/>
      </rPr>
      <t>&lt;</t>
    </r>
    <r>
      <rPr>
        <b/>
        <sz val="11"/>
        <color indexed="8"/>
        <rFont val="ＭＳ Ｐゴシック"/>
        <family val="3"/>
      </rPr>
      <t>記入上の留意点</t>
    </r>
    <r>
      <rPr>
        <b/>
        <sz val="11"/>
        <color indexed="8"/>
        <rFont val="Segoe UI"/>
        <family val="2"/>
      </rPr>
      <t>&gt;</t>
    </r>
  </si>
  <si>
    <r>
      <rPr>
        <sz val="11"/>
        <color indexed="10"/>
        <rFont val="Segoe UI"/>
        <family val="2"/>
      </rPr>
      <t>GHQ</t>
    </r>
    <r>
      <rPr>
        <sz val="11"/>
        <color indexed="10"/>
        <rFont val="ＭＳ Ｐゴシック"/>
        <family val="3"/>
      </rPr>
      <t>にて、ご報告いただいた補助金を組替原価及び、販売費及び一般管理費の従業員給与・賞与科目に管理会計上振り替えます。</t>
    </r>
  </si>
  <si>
    <r>
      <rPr>
        <b/>
        <u/>
        <sz val="11"/>
        <color rgb="FF0000FF"/>
        <rFont val="ＭＳ Ｐゴシック"/>
        <family val="2"/>
      </rPr>
      <t>&lt;収益認識基準適用による進行基準への調整額（</t>
    </r>
    <r>
      <rPr>
        <b/>
        <u/>
        <sz val="11"/>
        <color rgb="FF0000FF"/>
        <rFont val="Segoe UI"/>
        <family val="2"/>
      </rPr>
      <t>YLJP</t>
    </r>
    <r>
      <rPr>
        <b/>
        <u/>
        <sz val="11"/>
        <color rgb="FF0000FF"/>
        <rFont val="Yu Gothic Medium"/>
        <family val="2"/>
      </rPr>
      <t>、</t>
    </r>
    <r>
      <rPr>
        <b/>
        <u/>
        <sz val="11"/>
        <color rgb="FF0000FF"/>
        <rFont val="Segoe UI"/>
        <family val="2"/>
      </rPr>
      <t>YLUS</t>
    </r>
    <r>
      <rPr>
        <b/>
        <u/>
        <sz val="11"/>
        <color rgb="FF0000FF"/>
        <rFont val="Yu Gothic Medium"/>
        <family val="2"/>
      </rPr>
      <t>、</t>
    </r>
    <r>
      <rPr>
        <b/>
        <u/>
        <sz val="11"/>
        <color rgb="FF0000FF"/>
        <rFont val="Segoe UI"/>
        <family val="2"/>
      </rPr>
      <t>YLCN</t>
    </r>
    <r>
      <rPr>
        <b/>
        <u/>
        <sz val="11"/>
        <color rgb="FF0000FF"/>
        <rFont val="Yu Gothic Medium"/>
        <family val="2"/>
      </rPr>
      <t>、</t>
    </r>
    <r>
      <rPr>
        <b/>
        <u/>
        <sz val="11"/>
        <color rgb="FF0000FF"/>
        <rFont val="Segoe UI"/>
        <family val="2"/>
      </rPr>
      <t>YLSZ</t>
    </r>
    <r>
      <rPr>
        <b/>
        <u/>
        <sz val="11"/>
        <color rgb="FF0000FF"/>
        <rFont val="Yu Gothic Medium"/>
        <family val="2"/>
      </rPr>
      <t>のみ）&gt;</t>
    </r>
  </si>
  <si>
    <r>
      <rPr>
        <sz val="11"/>
        <color indexed="10"/>
        <rFont val="Segoe UI"/>
        <family val="2"/>
      </rPr>
      <t>&lt;</t>
    </r>
    <r>
      <rPr>
        <sz val="11"/>
        <color rgb="FFFF0000"/>
        <rFont val="ＭＳ Ｐゴシック"/>
        <family val="3"/>
      </rPr>
      <t>記入上の留意点</t>
    </r>
    <r>
      <rPr>
        <sz val="11"/>
        <color indexed="10"/>
        <rFont val="Segoe UI"/>
        <family val="2"/>
      </rPr>
      <t>&gt;</t>
    </r>
  </si>
  <si>
    <r>
      <rPr>
        <sz val="11"/>
        <color rgb="FFFF0000"/>
        <rFont val="ＭＳ ゴシック"/>
        <family val="3"/>
      </rPr>
      <t>事業別に収益認識基準適用による営業収益と営業原価の進行基準への調整額を入力してください。</t>
    </r>
    <r>
      <rPr>
        <sz val="11"/>
        <color rgb="FFFF0000"/>
        <rFont val="Segoe UI"/>
        <family val="2"/>
      </rPr>
      <t xml:space="preserve"> </t>
    </r>
  </si>
  <si>
    <r>
      <rPr>
        <sz val="11"/>
        <color indexed="10"/>
        <rFont val="Segoe UI"/>
        <family val="2"/>
      </rPr>
      <t>GHQ</t>
    </r>
    <r>
      <rPr>
        <sz val="11"/>
        <color indexed="10"/>
        <rFont val="ＭＳ Ｐゴシック"/>
        <family val="3"/>
      </rPr>
      <t>にて、ご報告いただいた進行基準適用による調整額を管理会計上は差し引きます。</t>
    </r>
  </si>
  <si>
    <r>
      <rPr>
        <sz val="11"/>
        <color indexed="8"/>
        <rFont val="Segoe UI"/>
        <family val="2"/>
      </rPr>
      <t xml:space="preserve">&lt;For YLJP only&gt; </t>
    </r>
    <r>
      <rPr>
        <sz val="11"/>
        <color rgb="FF000000"/>
        <rFont val="MS PGothic"/>
        <family val="2"/>
      </rPr>
      <t>※No need to input</t>
    </r>
  </si>
  <si>
    <r>
      <rPr>
        <b/>
        <u/>
        <sz val="11"/>
        <color rgb="FF0000FF"/>
        <rFont val="ＭＳ Ｐゴシック"/>
        <family val="2"/>
      </rPr>
      <t>&lt;特別手当の報告額（</t>
    </r>
    <r>
      <rPr>
        <b/>
        <u/>
        <sz val="11"/>
        <color rgb="FF0000FF"/>
        <rFont val="Segoe UI"/>
        <family val="2"/>
      </rPr>
      <t>YLJP</t>
    </r>
    <r>
      <rPr>
        <b/>
        <u/>
        <sz val="11"/>
        <color rgb="FF0000FF"/>
        <rFont val="Yu Gothic Medium"/>
        <family val="2"/>
      </rPr>
      <t>のみ）&gt;</t>
    </r>
  </si>
  <si>
    <r>
      <rPr>
        <sz val="11"/>
        <color rgb="FFFF0000"/>
        <rFont val="ＭＳ ゴシック"/>
        <family val="3"/>
      </rPr>
      <t>該当が無い場合は「</t>
    </r>
    <r>
      <rPr>
        <sz val="11"/>
        <color rgb="FFFF0000"/>
        <rFont val="Segoe UI"/>
        <family val="2"/>
      </rPr>
      <t>0</t>
    </r>
    <r>
      <rPr>
        <sz val="11"/>
        <color rgb="FFFF0000"/>
        <rFont val="ＭＳ ゴシック"/>
        <family val="3"/>
      </rPr>
      <t>」を入力してください。</t>
    </r>
  </si>
  <si>
    <r>
      <rPr>
        <sz val="11"/>
        <color indexed="10"/>
        <rFont val="Segoe UI"/>
        <family val="2"/>
      </rPr>
      <t>GHQ</t>
    </r>
    <r>
      <rPr>
        <sz val="11"/>
        <color indexed="10"/>
        <rFont val="ＭＳ Ｐゴシック"/>
        <family val="3"/>
      </rPr>
      <t>にて、ご報告いただいた金額を管理会計上は差し引きます。</t>
    </r>
  </si>
  <si>
    <r>
      <rPr>
        <sz val="11"/>
        <color indexed="8"/>
        <rFont val="Segoe UI"/>
        <family val="2"/>
      </rPr>
      <t>&lt;</t>
    </r>
    <r>
      <rPr>
        <sz val="11"/>
        <color indexed="8"/>
        <rFont val="ＭＳ Ｐゴシック"/>
        <family val="3"/>
      </rPr>
      <t>数値参照用＞</t>
    </r>
  </si>
  <si>
    <r>
      <rPr>
        <sz val="11"/>
        <color indexed="8"/>
        <rFont val="Segoe UI"/>
        <family val="2"/>
      </rPr>
      <t>&lt;</t>
    </r>
    <r>
      <rPr>
        <sz val="11"/>
        <color indexed="8"/>
        <rFont val="ＭＳ Ｐゴシック"/>
        <family val="3"/>
      </rPr>
      <t>四半期月以外の数値参照用＞</t>
    </r>
  </si>
  <si>
    <r>
      <rPr>
        <sz val="11"/>
        <color indexed="8"/>
        <rFont val="Segoe UI"/>
        <family val="2"/>
      </rPr>
      <t>&lt;</t>
    </r>
    <r>
      <rPr>
        <sz val="11"/>
        <color indexed="8"/>
        <rFont val="ＭＳ Ｐゴシック"/>
        <family val="3"/>
      </rPr>
      <t>四半期月の数値参照用＞</t>
    </r>
  </si>
  <si>
    <r>
      <rPr>
        <sz val="11"/>
        <color indexed="8"/>
        <rFont val="Segoe UI"/>
        <family val="2"/>
      </rPr>
      <t>&lt;1</t>
    </r>
    <r>
      <rPr>
        <sz val="11"/>
        <color indexed="8"/>
        <rFont val="ＭＳ Ｐゴシック"/>
        <family val="3"/>
      </rPr>
      <t>Ｑ数値参照用＞</t>
    </r>
  </si>
  <si>
    <r>
      <rPr>
        <sz val="11"/>
        <color indexed="8"/>
        <rFont val="Segoe UI"/>
        <family val="2"/>
      </rPr>
      <t>&lt;2Q</t>
    </r>
    <r>
      <rPr>
        <sz val="11"/>
        <color indexed="8"/>
        <rFont val="ＭＳ Ｐゴシック"/>
        <family val="3"/>
      </rPr>
      <t>数値参照用＞</t>
    </r>
  </si>
  <si>
    <r>
      <rPr>
        <sz val="11"/>
        <color indexed="8"/>
        <rFont val="Segoe UI"/>
        <family val="2"/>
      </rPr>
      <t>&lt;3Q</t>
    </r>
    <r>
      <rPr>
        <sz val="11"/>
        <color indexed="8"/>
        <rFont val="ＭＳ Ｐゴシック"/>
        <family val="3"/>
      </rPr>
      <t>数値参照用＞</t>
    </r>
  </si>
  <si>
    <r>
      <rPr>
        <sz val="11"/>
        <color indexed="8"/>
        <rFont val="Segoe UI"/>
        <family val="2"/>
      </rPr>
      <t>&lt;4Q</t>
    </r>
    <r>
      <rPr>
        <sz val="11"/>
        <color indexed="8"/>
        <rFont val="ＭＳ Ｐゴシック"/>
        <family val="3"/>
      </rPr>
      <t>数値参照用＞</t>
    </r>
  </si>
  <si>
    <r>
      <rPr>
        <sz val="11"/>
        <color indexed="8"/>
        <rFont val="ＭＳ Ｐゴシック"/>
        <family val="3"/>
      </rPr>
      <t>勘定科目名</t>
    </r>
  </si>
  <si>
    <r>
      <rPr>
        <sz val="11"/>
        <color indexed="8"/>
        <rFont val="ＭＳ Ｐゴシック"/>
        <family val="3"/>
      </rPr>
      <t>コード</t>
    </r>
  </si>
  <si>
    <r>
      <rPr>
        <sz val="11"/>
        <color indexed="8"/>
        <rFont val="ＭＳ Ｐゴシック"/>
        <family val="3"/>
      </rPr>
      <t>金額</t>
    </r>
  </si>
  <si>
    <r>
      <rPr>
        <sz val="11"/>
        <color rgb="FF000000"/>
        <rFont val="ＭＳ Ｐゴシック"/>
        <family val="3"/>
      </rPr>
      <t>勘定科目名</t>
    </r>
  </si>
  <si>
    <r>
      <rPr>
        <sz val="11"/>
        <color rgb="FF000000"/>
        <rFont val="ＭＳ Ｐゴシック"/>
        <family val="3"/>
      </rPr>
      <t>コード</t>
    </r>
  </si>
  <si>
    <r>
      <rPr>
        <b/>
        <sz val="12"/>
        <color indexed="8"/>
        <rFont val="Segoe UI"/>
        <family val="2"/>
      </rPr>
      <t>Seg_PL</t>
    </r>
    <r>
      <rPr>
        <b/>
        <sz val="12"/>
        <color indexed="8"/>
        <rFont val="ＭＳ Ｐゴシック"/>
        <family val="3"/>
      </rPr>
      <t>　数値</t>
    </r>
    <r>
      <rPr>
        <b/>
        <sz val="12"/>
        <color indexed="8"/>
        <rFont val="Segoe UI"/>
        <family val="2"/>
      </rPr>
      <t>3</t>
    </r>
    <r>
      <rPr>
        <b/>
        <sz val="12"/>
        <color indexed="8"/>
        <rFont val="ＭＳ Ｐゴシック"/>
        <family val="3"/>
      </rPr>
      <t>次元コード</t>
    </r>
    <r>
      <rPr>
        <b/>
        <sz val="12"/>
        <color indexed="8"/>
        <rFont val="Segoe UI"/>
        <family val="2"/>
      </rPr>
      <t xml:space="preserve"> </t>
    </r>
    <r>
      <rPr>
        <b/>
        <sz val="12"/>
        <color indexed="8"/>
        <rFont val="ＭＳ Ｐゴシック"/>
        <family val="3"/>
      </rPr>
      <t>履歴（過去使用）</t>
    </r>
  </si>
  <si>
    <r>
      <rPr>
        <sz val="11"/>
        <color indexed="8"/>
        <rFont val="ＭＳ Ｐゴシック"/>
        <family val="3"/>
      </rPr>
      <t>使用月</t>
    </r>
  </si>
  <si>
    <r>
      <rPr>
        <sz val="11"/>
        <color indexed="8"/>
        <rFont val="ＭＳ Ｐゴシック"/>
        <family val="3"/>
      </rPr>
      <t>使用停止月</t>
    </r>
  </si>
  <si>
    <r>
      <rPr>
        <sz val="11"/>
        <color indexed="8"/>
        <rFont val="ＭＳ Ｐゴシック"/>
        <family val="3"/>
      </rPr>
      <t>見出し</t>
    </r>
    <r>
      <rPr>
        <sz val="11"/>
        <color indexed="8"/>
        <rFont val="Segoe UI"/>
        <family val="2"/>
      </rPr>
      <t>1</t>
    </r>
  </si>
  <si>
    <r>
      <rPr>
        <sz val="11"/>
        <color indexed="8"/>
        <rFont val="ＭＳ Ｐゴシック"/>
        <family val="3"/>
      </rPr>
      <t>見出し</t>
    </r>
    <r>
      <rPr>
        <sz val="11"/>
        <color indexed="8"/>
        <rFont val="Segoe UI"/>
        <family val="2"/>
      </rPr>
      <t>2</t>
    </r>
  </si>
  <si>
    <r>
      <rPr>
        <sz val="11"/>
        <color indexed="8"/>
        <rFont val="ＭＳ Ｐゴシック"/>
        <family val="3"/>
      </rPr>
      <t>見出し</t>
    </r>
    <r>
      <rPr>
        <sz val="11"/>
        <color indexed="8"/>
        <rFont val="Segoe UI"/>
        <family val="2"/>
      </rPr>
      <t>3</t>
    </r>
  </si>
  <si>
    <r>
      <rPr>
        <sz val="11"/>
        <color indexed="8"/>
        <rFont val="ＭＳ Ｐゴシック"/>
        <family val="3"/>
      </rPr>
      <t>科目名称</t>
    </r>
  </si>
  <si>
    <r>
      <rPr>
        <sz val="11"/>
        <color indexed="8"/>
        <rFont val="Segoe UI"/>
        <family val="2"/>
      </rPr>
      <t>~18</t>
    </r>
    <r>
      <rPr>
        <sz val="11"/>
        <color indexed="8"/>
        <rFont val="ＭＳ Ｐゴシック"/>
        <family val="3"/>
      </rPr>
      <t>年</t>
    </r>
    <r>
      <rPr>
        <sz val="11"/>
        <color indexed="8"/>
        <rFont val="Segoe UI"/>
        <family val="2"/>
      </rPr>
      <t>3</t>
    </r>
    <r>
      <rPr>
        <sz val="11"/>
        <color indexed="8"/>
        <rFont val="ＭＳ Ｐゴシック"/>
        <family val="3"/>
      </rPr>
      <t>月</t>
    </r>
  </si>
  <si>
    <r>
      <rPr>
        <sz val="11"/>
        <color indexed="8"/>
        <rFont val="Segoe UI"/>
        <family val="2"/>
      </rPr>
      <t>18</t>
    </r>
    <r>
      <rPr>
        <sz val="11"/>
        <color indexed="8"/>
        <rFont val="ＭＳ Ｐゴシック"/>
        <family val="3"/>
      </rPr>
      <t>年</t>
    </r>
    <r>
      <rPr>
        <sz val="11"/>
        <color indexed="8"/>
        <rFont val="Segoe UI"/>
        <family val="2"/>
      </rPr>
      <t>4</t>
    </r>
    <r>
      <rPr>
        <sz val="11"/>
        <color indexed="8"/>
        <rFont val="ＭＳ Ｐゴシック"/>
        <family val="3"/>
      </rPr>
      <t>月</t>
    </r>
  </si>
  <si>
    <r>
      <rPr>
        <sz val="11"/>
        <color indexed="8"/>
        <rFont val="ＭＳ Ｐゴシック"/>
        <family val="3"/>
      </rPr>
      <t>フォワーディング事業</t>
    </r>
    <r>
      <rPr>
        <sz val="11"/>
        <color indexed="8"/>
        <rFont val="Segoe UI"/>
        <family val="2"/>
      </rPr>
      <t xml:space="preserve"> </t>
    </r>
    <r>
      <rPr>
        <sz val="11"/>
        <color indexed="8"/>
        <rFont val="ＭＳ Ｐゴシック"/>
        <family val="3"/>
      </rPr>
      <t>フォワーディング計</t>
    </r>
  </si>
  <si>
    <r>
      <rPr>
        <sz val="11"/>
        <color indexed="8"/>
        <rFont val="ＭＳ Ｐゴシック"/>
        <family val="3"/>
      </rPr>
      <t>総合計</t>
    </r>
    <r>
      <rPr>
        <sz val="11"/>
        <color indexed="8"/>
        <rFont val="Segoe UI"/>
        <family val="2"/>
      </rPr>
      <t>(GHQ</t>
    </r>
    <r>
      <rPr>
        <sz val="11"/>
        <color indexed="8"/>
        <rFont val="ＭＳ Ｐゴシック"/>
        <family val="3"/>
      </rPr>
      <t>除く</t>
    </r>
    <r>
      <rPr>
        <sz val="11"/>
        <color indexed="8"/>
        <rFont val="Segoe UI"/>
        <family val="2"/>
      </rPr>
      <t>)</t>
    </r>
  </si>
  <si>
    <r>
      <rPr>
        <sz val="11"/>
        <color rgb="FF000000"/>
        <rFont val="ＭＳ Ｐゴシック"/>
        <family val="3"/>
      </rPr>
      <t>営業収益計</t>
    </r>
  </si>
  <si>
    <r>
      <rPr>
        <sz val="11"/>
        <color indexed="8"/>
        <rFont val="ＭＳ Ｐゴシック"/>
        <family val="3"/>
      </rPr>
      <t>～</t>
    </r>
    <r>
      <rPr>
        <sz val="11"/>
        <color indexed="8"/>
        <rFont val="Segoe UI"/>
        <family val="2"/>
      </rPr>
      <t>18</t>
    </r>
    <r>
      <rPr>
        <sz val="11"/>
        <color indexed="8"/>
        <rFont val="ＭＳ Ｐゴシック"/>
        <family val="3"/>
      </rPr>
      <t>年</t>
    </r>
    <r>
      <rPr>
        <sz val="11"/>
        <color indexed="8"/>
        <rFont val="Segoe UI"/>
        <family val="2"/>
      </rPr>
      <t>3</t>
    </r>
    <r>
      <rPr>
        <sz val="11"/>
        <color indexed="8"/>
        <rFont val="ＭＳ Ｐゴシック"/>
        <family val="3"/>
      </rPr>
      <t>月</t>
    </r>
  </si>
  <si>
    <r>
      <rPr>
        <sz val="11"/>
        <color indexed="8"/>
        <rFont val="ＭＳ Ｐゴシック"/>
        <family val="3"/>
      </rPr>
      <t>倉庫費用</t>
    </r>
    <r>
      <rPr>
        <sz val="11"/>
        <color indexed="8"/>
        <rFont val="Segoe UI"/>
        <family val="2"/>
      </rPr>
      <t>(</t>
    </r>
    <r>
      <rPr>
        <sz val="11"/>
        <color indexed="8"/>
        <rFont val="ＭＳ Ｐゴシック"/>
        <family val="3"/>
      </rPr>
      <t>組替原価</t>
    </r>
    <r>
      <rPr>
        <sz val="11"/>
        <color indexed="8"/>
        <rFont val="Segoe UI"/>
        <family val="2"/>
      </rPr>
      <t>)</t>
    </r>
  </si>
  <si>
    <r>
      <rPr>
        <sz val="11"/>
        <color indexed="8"/>
        <rFont val="ＭＳ Ｐゴシック"/>
        <family val="3"/>
      </rPr>
      <t>その他費用</t>
    </r>
    <r>
      <rPr>
        <sz val="11"/>
        <color indexed="8"/>
        <rFont val="Segoe UI"/>
        <family val="2"/>
      </rPr>
      <t>(</t>
    </r>
    <r>
      <rPr>
        <sz val="11"/>
        <color indexed="8"/>
        <rFont val="ＭＳ Ｐゴシック"/>
        <family val="3"/>
      </rPr>
      <t>組替原価</t>
    </r>
    <r>
      <rPr>
        <sz val="11"/>
        <color indexed="8"/>
        <rFont val="Segoe UI"/>
        <family val="2"/>
      </rPr>
      <t>)</t>
    </r>
  </si>
  <si>
    <r>
      <rPr>
        <sz val="11"/>
        <color indexed="8"/>
        <rFont val="ＭＳ Ｐゴシック"/>
        <family val="3"/>
      </rPr>
      <t>その他販管費</t>
    </r>
  </si>
  <si>
    <r>
      <rPr>
        <sz val="11"/>
        <color indexed="8"/>
        <rFont val="ＭＳ Ｐゴシック"/>
        <family val="3"/>
      </rPr>
      <t>経営指導料配賦</t>
    </r>
  </si>
  <si>
    <r>
      <rPr>
        <sz val="11"/>
        <color indexed="8"/>
        <rFont val="ＭＳ Ｐゴシック"/>
        <family val="3"/>
      </rPr>
      <t>～</t>
    </r>
  </si>
  <si>
    <r>
      <rPr>
        <sz val="11"/>
        <color indexed="8"/>
        <rFont val="ＭＳ Ｐゴシック"/>
        <family val="3"/>
      </rPr>
      <t>営業利益より下の科目</t>
    </r>
  </si>
  <si>
    <r>
      <rPr>
        <sz val="11"/>
        <color indexed="8"/>
        <rFont val="ＭＳ Ｐゴシック"/>
        <family val="3"/>
      </rPr>
      <t>営業原価計</t>
    </r>
  </si>
  <si>
    <r>
      <rPr>
        <sz val="11"/>
        <color rgb="FF000000"/>
        <rFont val="ＭＳ Ｐゴシック"/>
        <family val="3"/>
      </rPr>
      <t>営業原価計</t>
    </r>
  </si>
  <si>
    <r>
      <rPr>
        <sz val="11"/>
        <color indexed="8"/>
        <rFont val="ＭＳ Ｐゴシック"/>
        <family val="3"/>
      </rPr>
      <t>売上総利益</t>
    </r>
  </si>
  <si>
    <r>
      <rPr>
        <sz val="11"/>
        <color rgb="FF000000"/>
        <rFont val="ＭＳ Ｐゴシック"/>
        <family val="3"/>
      </rPr>
      <t>売上総利益</t>
    </r>
  </si>
  <si>
    <r>
      <rPr>
        <sz val="11"/>
        <color rgb="FF000000"/>
        <rFont val="ＭＳ Ｐゴシック"/>
        <family val="3"/>
      </rPr>
      <t>役員報酬</t>
    </r>
  </si>
  <si>
    <r>
      <rPr>
        <sz val="11"/>
        <color indexed="8"/>
        <rFont val="ＭＳ Ｐゴシック"/>
        <family val="3"/>
      </rPr>
      <t>従業員給与・賞与</t>
    </r>
  </si>
  <si>
    <r>
      <rPr>
        <sz val="11"/>
        <color rgb="FF000000"/>
        <rFont val="ＭＳ Ｐゴシック"/>
        <family val="3"/>
      </rPr>
      <t>従業員給与・賞与</t>
    </r>
  </si>
  <si>
    <r>
      <rPr>
        <sz val="11"/>
        <color rgb="FF000000"/>
        <rFont val="ＭＳ Ｐゴシック"/>
        <family val="3"/>
      </rPr>
      <t>福利厚生費</t>
    </r>
  </si>
  <si>
    <r>
      <rPr>
        <sz val="11"/>
        <color rgb="FF000000"/>
        <rFont val="ＭＳ Ｐゴシック"/>
        <family val="3"/>
      </rPr>
      <t>業務委託費</t>
    </r>
  </si>
  <si>
    <r>
      <rPr>
        <sz val="11"/>
        <color rgb="FF000000"/>
        <rFont val="ＭＳ Ｐゴシック"/>
        <family val="3"/>
      </rPr>
      <t>賞与引当金繰入額</t>
    </r>
  </si>
  <si>
    <r>
      <rPr>
        <sz val="11"/>
        <color rgb="FF000000"/>
        <rFont val="ＭＳ Ｐゴシック"/>
        <family val="3"/>
      </rPr>
      <t>役員賞与引当金繰入額</t>
    </r>
  </si>
  <si>
    <r>
      <rPr>
        <sz val="11"/>
        <color rgb="FF000000"/>
        <rFont val="ＭＳ Ｐゴシック"/>
        <family val="3"/>
      </rPr>
      <t>退職給付費用</t>
    </r>
  </si>
  <si>
    <r>
      <rPr>
        <sz val="11"/>
        <color rgb="FF000000"/>
        <rFont val="ＭＳ Ｐゴシック"/>
        <family val="3"/>
      </rPr>
      <t>役員退任慰労引当金繰入額</t>
    </r>
  </si>
  <si>
    <r>
      <rPr>
        <sz val="11"/>
        <color rgb="FF000000"/>
        <rFont val="ＭＳ Ｐゴシック"/>
        <family val="3"/>
      </rPr>
      <t>旅費交通費</t>
    </r>
  </si>
  <si>
    <r>
      <rPr>
        <sz val="11"/>
        <color rgb="FF000000"/>
        <rFont val="ＭＳ Ｐゴシック"/>
        <family val="3"/>
      </rPr>
      <t>通信費</t>
    </r>
  </si>
  <si>
    <r>
      <rPr>
        <sz val="11"/>
        <color rgb="FF000000"/>
        <rFont val="ＭＳ Ｐゴシック"/>
        <family val="3"/>
      </rPr>
      <t>光熱消耗品費</t>
    </r>
  </si>
  <si>
    <r>
      <rPr>
        <sz val="11"/>
        <color rgb="FF000000"/>
        <rFont val="ＭＳ Ｐゴシック"/>
        <family val="3"/>
      </rPr>
      <t>その他租税公課</t>
    </r>
  </si>
  <si>
    <r>
      <rPr>
        <sz val="11"/>
        <color rgb="FF000000"/>
        <rFont val="ＭＳ Ｐゴシック"/>
        <family val="3"/>
      </rPr>
      <t>事務所家賃</t>
    </r>
  </si>
  <si>
    <r>
      <rPr>
        <sz val="11"/>
        <color rgb="FF000000"/>
        <rFont val="ＭＳ Ｐゴシック"/>
        <family val="3"/>
      </rPr>
      <t>減価償却費</t>
    </r>
  </si>
  <si>
    <r>
      <rPr>
        <sz val="11"/>
        <color rgb="FF000000"/>
        <rFont val="ＭＳ Ｐゴシック"/>
        <family val="3"/>
      </rPr>
      <t>修繕維持費</t>
    </r>
  </si>
  <si>
    <r>
      <rPr>
        <sz val="11"/>
        <color rgb="FF000000"/>
        <rFont val="ＭＳ Ｐゴシック"/>
        <family val="3"/>
      </rPr>
      <t>交際費</t>
    </r>
  </si>
  <si>
    <r>
      <rPr>
        <sz val="11"/>
        <color rgb="FF000000"/>
        <rFont val="ＭＳ Ｐゴシック"/>
        <family val="3"/>
      </rPr>
      <t>販売手数料</t>
    </r>
  </si>
  <si>
    <r>
      <rPr>
        <sz val="11"/>
        <color rgb="FF000000"/>
        <rFont val="ＭＳ Ｐゴシック"/>
        <family val="3"/>
      </rPr>
      <t>貸倒引当金繰入額</t>
    </r>
  </si>
  <si>
    <r>
      <rPr>
        <sz val="11"/>
        <color rgb="FF000000"/>
        <rFont val="ＭＳ Ｐゴシック"/>
        <family val="3"/>
      </rPr>
      <t>電算関係費</t>
    </r>
  </si>
  <si>
    <r>
      <rPr>
        <sz val="11"/>
        <color rgb="FF000000"/>
        <rFont val="ＭＳ Ｐゴシック"/>
        <family val="3"/>
      </rPr>
      <t>法律関係費</t>
    </r>
  </si>
  <si>
    <r>
      <rPr>
        <sz val="11"/>
        <color rgb="FF000000"/>
        <rFont val="ＭＳ Ｐゴシック"/>
        <family val="3"/>
      </rPr>
      <t>経営指導料費用</t>
    </r>
  </si>
  <si>
    <r>
      <rPr>
        <sz val="11"/>
        <color rgb="FF000000"/>
        <rFont val="ＭＳ Ｐゴシック"/>
        <family val="3"/>
      </rPr>
      <t>資産除去債務利息費用</t>
    </r>
  </si>
  <si>
    <r>
      <rPr>
        <sz val="11"/>
        <color rgb="FF000000"/>
        <rFont val="ＭＳ Ｐゴシック"/>
        <family val="3"/>
      </rPr>
      <t>のれん償却額</t>
    </r>
  </si>
  <si>
    <r>
      <rPr>
        <sz val="11"/>
        <color rgb="FF000000"/>
        <rFont val="ＭＳ Ｐゴシック"/>
        <family val="3"/>
      </rPr>
      <t>その他販売費及び一般管理費</t>
    </r>
  </si>
  <si>
    <r>
      <rPr>
        <sz val="11"/>
        <color indexed="8"/>
        <rFont val="ＭＳ Ｐゴシック"/>
        <family val="3"/>
      </rPr>
      <t>営業利益</t>
    </r>
  </si>
  <si>
    <r>
      <rPr>
        <sz val="11"/>
        <color indexed="8"/>
        <rFont val="ＭＳ Ｐゴシック"/>
        <family val="3"/>
      </rPr>
      <t>従業員数</t>
    </r>
  </si>
  <si>
    <r>
      <rPr>
        <sz val="11"/>
        <color indexed="8"/>
        <rFont val="ＭＳ Ｐゴシック"/>
        <family val="3"/>
      </rPr>
      <t>臨時雇用者数</t>
    </r>
  </si>
  <si>
    <t>Origin Cargo Management</t>
  </si>
  <si>
    <t>Business Partner (BP)</t>
  </si>
  <si>
    <t>Global HQ (GHQ)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</si>
</sst>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Red]\-#,##0\ "/>
  </numFmts>
  <fonts count="60">
    <font>
      <sz val="11"/>
      <color theme="1"/>
      <name val="Aptos Narrow"/>
      <family val="2"/>
      <scheme val="minor"/>
    </font>
    <font>
      <sz val="11"/>
      <name val="Segoe UI"/>
      <family val="2"/>
    </font>
    <font>
      <sz val="11"/>
      <color indexed="8"/>
      <name val="Segoe UI"/>
      <family val="2"/>
    </font>
    <font>
      <b/>
      <sz val="11"/>
      <color indexed="8"/>
      <name val="Segoe UI"/>
      <family val="2"/>
    </font>
    <font>
      <sz val="11"/>
      <color rgb="FF000000"/>
      <name val="ＭＳ Ｐゴシック"/>
      <family val="2"/>
      <charset val="128"/>
    </font>
    <font>
      <b/>
      <sz val="12"/>
      <color indexed="12"/>
      <name val="Segoe UI"/>
      <family val="2"/>
    </font>
    <font>
      <b/>
      <sz val="11"/>
      <color indexed="12"/>
      <name val="Segoe UI"/>
      <family val="2"/>
    </font>
    <font>
      <sz val="11"/>
      <color indexed="12"/>
      <name val="Segoe UI"/>
      <family val="2"/>
    </font>
    <font>
      <b/>
      <u/>
      <sz val="14"/>
      <color indexed="12"/>
      <name val="Segoe UI"/>
      <family val="2"/>
    </font>
    <font>
      <u/>
      <sz val="11"/>
      <color indexed="12"/>
      <name val="Segoe UI"/>
      <family val="2"/>
    </font>
    <font>
      <i/>
      <sz val="11"/>
      <color indexed="8"/>
      <name val="Segoe UI"/>
      <family val="2"/>
    </font>
    <font>
      <u/>
      <sz val="11"/>
      <color indexed="12"/>
      <name val="ＭＳ Ｐゴシック"/>
      <family val="3"/>
      <charset val="128"/>
    </font>
    <font>
      <b/>
      <u/>
      <sz val="11"/>
      <color indexed="12"/>
      <name val="Segoe UI"/>
      <family val="2"/>
    </font>
    <font>
      <b/>
      <u/>
      <sz val="11"/>
      <color indexed="10"/>
      <name val="Segoe UI"/>
      <family val="2"/>
    </font>
    <font>
      <sz val="11"/>
      <color indexed="10"/>
      <name val="Segoe UI"/>
      <family val="2"/>
    </font>
    <font>
      <sz val="11"/>
      <color indexed="8"/>
      <name val="ＭＳ Ｐゴシック"/>
      <family val="3"/>
      <charset val="128"/>
    </font>
    <font>
      <b/>
      <sz val="11"/>
      <color indexed="14"/>
      <name val="Segoe UI"/>
      <family val="2"/>
    </font>
    <font>
      <sz val="11"/>
      <color indexed="23"/>
      <name val="Segoe UI"/>
      <family val="2"/>
    </font>
    <font>
      <b/>
      <u/>
      <sz val="16"/>
      <color rgb="FFFF0000"/>
      <name val="Segoe UI"/>
      <family val="2"/>
    </font>
    <font>
      <sz val="10"/>
      <name val="Segoe UI"/>
      <family val="2"/>
    </font>
    <font>
      <sz val="11"/>
      <color rgb="FF000000"/>
      <name val="Segoe UI"/>
      <family val="2"/>
    </font>
    <font>
      <sz val="10"/>
      <color indexed="8"/>
      <name val="Segoe UI"/>
      <family val="2"/>
    </font>
    <font>
      <sz val="11"/>
      <color theme="2"/>
      <name val="Segoe UI"/>
      <family val="2"/>
    </font>
    <font>
      <sz val="11"/>
      <color indexed="22"/>
      <name val="Segoe UI"/>
      <family val="2"/>
    </font>
    <font>
      <sz val="11"/>
      <color indexed="13"/>
      <name val="Segoe UI"/>
      <family val="2"/>
    </font>
    <font>
      <sz val="11"/>
      <color rgb="FFFFFF00"/>
      <name val="Segoe UI"/>
      <family val="2"/>
    </font>
    <font>
      <sz val="11"/>
      <color theme="0"/>
      <name val="Segoe UI"/>
      <family val="2"/>
    </font>
    <font>
      <b/>
      <u/>
      <sz val="11"/>
      <color rgb="FFFF0000"/>
      <name val="Segoe UI"/>
      <family val="2"/>
    </font>
    <font>
      <sz val="11"/>
      <color rgb="FFFF0000"/>
      <name val="Segoe UI"/>
      <family val="2"/>
    </font>
    <font>
      <sz val="11"/>
      <color indexed="10"/>
      <name val="ＭＳ Ｐゴシック"/>
      <family val="3"/>
      <charset val="128"/>
    </font>
    <font>
      <b/>
      <u/>
      <sz val="11"/>
      <color rgb="FF0000FF"/>
      <name val="Segoe UI"/>
      <family val="2"/>
    </font>
    <font>
      <sz val="11"/>
      <color rgb="FFFF0000"/>
      <name val="ＭＳ ゴシック"/>
      <family val="3"/>
      <charset val="128"/>
    </font>
    <font>
      <b/>
      <sz val="11"/>
      <color rgb="FFFF0000"/>
      <name val="Segoe UI"/>
      <family val="2"/>
    </font>
    <font>
      <sz val="11"/>
      <color indexed="12"/>
      <name val="ＭＳ Ｐゴシック"/>
      <family val="3"/>
    </font>
    <font>
      <sz val="11"/>
      <color indexed="8"/>
      <name val="ＭＳ Ｐゴシック"/>
      <family val="3"/>
    </font>
    <font>
      <b/>
      <sz val="11"/>
      <color theme="0" tint="-0.14633625293740654"/>
      <name val="Segoe UI"/>
      <family val="2"/>
    </font>
    <font>
      <i/>
      <sz val="11"/>
      <color theme="0" tint="-0.14633625293740654"/>
      <name val="Segoe UI"/>
      <family val="2"/>
    </font>
    <font>
      <sz val="11"/>
      <color theme="0" tint="-0.14633625293740654"/>
      <name val="Segoe UI"/>
      <family val="2"/>
    </font>
    <font>
      <sz val="11"/>
      <color rgb="FF000000"/>
      <name val="ＭＳ Ｐゴシック"/>
      <family val="2"/>
    </font>
    <font>
      <sz val="11"/>
      <color theme="0" tint="-0.34626300851466413"/>
      <name val="Segoe UI"/>
      <family val="2"/>
    </font>
    <font>
      <sz val="11"/>
      <color rgb="FF000000"/>
      <name val="ＭＳ Ｐゴシック"/>
      <family val="3"/>
    </font>
    <font>
      <sz val="11"/>
      <color theme="0" tint="-0.3485824152348399"/>
      <name val="Segoe UI"/>
      <family val="2"/>
    </font>
    <font>
      <sz val="11"/>
      <color indexed="8"/>
      <name val="ＭＳ ゴシック"/>
      <family val="3"/>
    </font>
    <font>
      <sz val="11"/>
      <color indexed="8"/>
      <name val="MS PGothic"/>
      <family val="2"/>
    </font>
    <font>
      <sz val="11"/>
      <name val="Segoe UI"/>
      <family val="3"/>
      <charset val="128"/>
    </font>
    <font>
      <sz val="11"/>
      <color theme="1"/>
      <name val="Segoe UI"/>
      <family val="2"/>
    </font>
    <font>
      <sz val="11"/>
      <color theme="0" tint="-0.14749595629749443"/>
      <name val="Segoe UI"/>
      <family val="2"/>
    </font>
    <font>
      <b/>
      <sz val="11"/>
      <color indexed="8"/>
      <name val="ＭＳ Ｐゴシック"/>
      <family val="3"/>
    </font>
    <font>
      <sz val="11"/>
      <color indexed="10"/>
      <name val="ＭＳ Ｐゴシック"/>
      <family val="3"/>
    </font>
    <font>
      <b/>
      <u/>
      <sz val="11"/>
      <color rgb="FF0000FF"/>
      <name val="ＭＳ Ｐゴシック"/>
      <family val="2"/>
    </font>
    <font>
      <b/>
      <u/>
      <sz val="11"/>
      <color rgb="FF0000FF"/>
      <name val="Yu Gothic Medium"/>
      <family val="2"/>
    </font>
    <font>
      <sz val="11"/>
      <color theme="0" tint="-0.24869533371990113"/>
      <name val="Segoe UI"/>
      <family val="2"/>
    </font>
    <font>
      <sz val="11"/>
      <color theme="0" tint="-0.14871669667653431"/>
      <name val="Segoe UI"/>
      <family val="2"/>
    </font>
    <font>
      <sz val="11"/>
      <color rgb="FFFF0000"/>
      <name val="ＭＳ Ｐゴシック"/>
      <family val="3"/>
    </font>
    <font>
      <sz val="11"/>
      <color rgb="FFFF0000"/>
      <name val="ＭＳ ゴシック"/>
      <family val="3"/>
    </font>
    <font>
      <sz val="11"/>
      <color rgb="FF000000"/>
      <name val="MS PGothic"/>
      <family val="2"/>
    </font>
    <font>
      <b/>
      <sz val="12"/>
      <color indexed="8"/>
      <name val="Segoe UI"/>
      <family val="2"/>
    </font>
    <font>
      <b/>
      <sz val="12"/>
      <color indexed="8"/>
      <name val="ＭＳ Ｐゴシック"/>
      <family val="3"/>
    </font>
    <font>
      <sz val="10"/>
      <name val="MS PGothic"/>
      <family val="3"/>
      <charset val="128"/>
    </font>
    <font>
      <sz val="11"/>
      <color rgb="FFFFFF99"/>
      <name val="Segoe UI"/>
      <family val="2"/>
    </font>
  </fonts>
  <fills count="27">
    <fill>
      <patternFill patternType="none"/>
    </fill>
    <fill>
      <patternFill patternType="gray125"/>
    </fill>
    <fill>
      <patternFill patternType="solid">
        <fgColor indexed="8"/>
        <bgColor indexed="64"/>
      </patternFill>
    </fill>
    <fill>
      <patternFill patternType="solid">
        <fgColor rgb="FFFFC000"/>
        <bgColor indexed="64"/>
      </patternFill>
    </fill>
    <fill>
      <patternFill patternType="solid">
        <fgColor indexed="41"/>
        <bgColor indexed="64"/>
      </patternFill>
    </fill>
    <fill>
      <patternFill patternType="solid">
        <fgColor rgb="FFFFCC66"/>
        <bgColor indexed="64"/>
      </patternFill>
    </fill>
    <fill>
      <patternFill patternType="solid">
        <fgColor rgb="FFCCFFFF"/>
        <bgColor indexed="64"/>
      </patternFill>
    </fill>
    <fill>
      <patternFill patternType="solid">
        <fgColor indexed="46"/>
        <bgColor indexed="64"/>
      </patternFill>
    </fill>
    <fill>
      <patternFill patternType="solid">
        <fgColor indexed="40"/>
        <bgColor indexed="64"/>
      </patternFill>
    </fill>
    <fill>
      <patternFill patternType="solid">
        <fgColor indexed="14"/>
        <bgColor indexed="64"/>
      </patternFill>
    </fill>
    <fill>
      <patternFill patternType="solid">
        <fgColor theme="0"/>
        <bgColor indexed="64"/>
      </patternFill>
    </fill>
    <fill>
      <patternFill patternType="solid">
        <fgColor rgb="FFCC99FF"/>
        <bgColor indexed="64"/>
      </patternFill>
    </fill>
    <fill>
      <patternFill patternType="solid">
        <fgColor indexed="43"/>
        <bgColor indexed="64"/>
      </patternFill>
    </fill>
    <fill>
      <patternFill patternType="solid">
        <fgColor rgb="FFFFFF99"/>
        <bgColor indexed="64"/>
      </patternFill>
    </fill>
    <fill>
      <patternFill patternType="solid">
        <fgColor rgb="FF808080"/>
        <bgColor indexed="64"/>
      </patternFill>
    </fill>
    <fill>
      <patternFill patternType="solid">
        <fgColor rgb="FFFFFF00"/>
        <bgColor indexed="64"/>
      </patternFill>
    </fill>
    <fill>
      <patternFill patternType="solid">
        <fgColor indexed="13"/>
        <bgColor indexed="64"/>
      </patternFill>
    </fill>
    <fill>
      <patternFill patternType="gray125">
        <bgColor rgb="FFCC99FF"/>
      </patternFill>
    </fill>
    <fill>
      <patternFill patternType="solid">
        <fgColor indexed="65"/>
        <bgColor indexed="64"/>
      </patternFill>
    </fill>
    <fill>
      <patternFill patternType="solid">
        <fgColor theme="0" tint="-0.49632251960814233"/>
        <bgColor indexed="64"/>
      </patternFill>
    </fill>
    <fill>
      <patternFill patternType="solid">
        <fgColor theme="0" tint="-0.499984740745262"/>
        <bgColor indexed="64"/>
      </patternFill>
    </fill>
    <fill>
      <patternFill patternType="solid">
        <fgColor theme="0" tint="-0.49986266670735802"/>
        <bgColor indexed="64"/>
      </patternFill>
    </fill>
    <fill>
      <patternFill patternType="solid">
        <fgColor theme="0" tint="-0.49955748161259805"/>
        <bgColor indexed="64"/>
      </patternFill>
    </fill>
    <fill>
      <patternFill patternType="solid">
        <fgColor theme="0" tint="-0.49644459364604632"/>
        <bgColor indexed="64"/>
      </patternFill>
    </fill>
    <fill>
      <patternFill patternType="solid">
        <fgColor theme="0" tint="-0.4987029633472701"/>
        <bgColor indexed="64"/>
      </patternFill>
    </fill>
    <fill>
      <patternFill patternType="solid">
        <fgColor theme="0" tint="-0.49885555589465008"/>
        <bgColor indexed="64"/>
      </patternFill>
    </fill>
    <fill>
      <patternFill patternType="solid">
        <fgColor theme="1" tint="0.499984740745262"/>
        <bgColor indexed="64"/>
      </patternFill>
    </fill>
  </fills>
  <borders count="249">
    <border>
      <left/>
      <right/>
      <top/>
      <bottom/>
      <diagonal/>
    </border>
    <border>
      <left style="medium">
        <color indexed="10"/>
      </left>
      <right/>
      <top style="medium">
        <color indexed="10"/>
      </top>
      <bottom/>
      <diagonal/>
    </border>
    <border>
      <left/>
      <right/>
      <top style="medium">
        <color indexed="10"/>
      </top>
      <bottom/>
      <diagonal/>
    </border>
    <border>
      <left/>
      <right style="medium">
        <color indexed="10"/>
      </right>
      <top style="medium">
        <color indexed="10"/>
      </top>
      <bottom/>
      <diagonal/>
    </border>
    <border>
      <left style="medium">
        <color indexed="10"/>
      </left>
      <right/>
      <top/>
      <bottom style="medium">
        <color indexed="10"/>
      </bottom>
      <diagonal/>
    </border>
    <border>
      <left/>
      <right/>
      <top/>
      <bottom style="medium">
        <color indexed="10"/>
      </bottom>
      <diagonal/>
    </border>
    <border>
      <left/>
      <right style="medium">
        <color indexed="10"/>
      </right>
      <top/>
      <bottom style="medium">
        <color indexed="10"/>
      </bottom>
      <diagonal/>
    </border>
    <border>
      <left style="thin">
        <color indexed="23"/>
      </left>
      <right/>
      <top style="thin">
        <color indexed="23"/>
      </top>
      <bottom/>
      <diagonal/>
    </border>
    <border>
      <left/>
      <right style="thin">
        <color indexed="23"/>
      </right>
      <top style="thin">
        <color indexed="23"/>
      </top>
      <bottom/>
      <diagonal/>
    </border>
    <border>
      <left style="thin">
        <color indexed="23"/>
      </left>
      <right style="thin">
        <color indexed="23"/>
      </right>
      <top style="thin">
        <color indexed="23"/>
      </top>
      <bottom/>
      <diagonal/>
    </border>
    <border>
      <left/>
      <right/>
      <top style="thin">
        <color indexed="23"/>
      </top>
      <bottom/>
      <diagonal/>
    </border>
    <border>
      <left style="thin">
        <color indexed="23"/>
      </left>
      <right style="thin">
        <color indexed="23"/>
      </right>
      <top style="thin">
        <color indexed="23"/>
      </top>
      <bottom style="thin">
        <color indexed="23"/>
      </bottom>
      <diagonal/>
    </border>
    <border>
      <left style="thin">
        <color indexed="23"/>
      </left>
      <right/>
      <top/>
      <bottom/>
      <diagonal/>
    </border>
    <border>
      <left style="thin">
        <color indexed="23"/>
      </left>
      <right/>
      <top/>
      <bottom style="hair">
        <color indexed="23"/>
      </bottom>
      <diagonal/>
    </border>
    <border>
      <left/>
      <right style="thin">
        <color indexed="23"/>
      </right>
      <top/>
      <bottom style="hair">
        <color indexed="23"/>
      </bottom>
      <diagonal/>
    </border>
    <border>
      <left style="thin">
        <color indexed="23"/>
      </left>
      <right style="thin">
        <color indexed="23"/>
      </right>
      <top/>
      <bottom/>
      <diagonal/>
    </border>
    <border>
      <left/>
      <right style="thin">
        <color indexed="23"/>
      </right>
      <top/>
      <bottom/>
      <diagonal/>
    </border>
    <border>
      <left style="thin">
        <color indexed="23"/>
      </left>
      <right/>
      <top/>
      <bottom style="thin">
        <color indexed="23"/>
      </bottom>
      <diagonal/>
    </border>
    <border>
      <left/>
      <right/>
      <top/>
      <bottom style="thin">
        <color indexed="23"/>
      </bottom>
      <diagonal/>
    </border>
    <border>
      <left/>
      <right style="thin">
        <color indexed="23"/>
      </right>
      <top/>
      <bottom style="thin">
        <color indexed="23"/>
      </bottom>
      <diagonal/>
    </border>
    <border>
      <left style="thin">
        <color indexed="23"/>
      </left>
      <right style="thin">
        <color indexed="23"/>
      </right>
      <top/>
      <bottom style="thin">
        <color indexed="23"/>
      </bottom>
      <diagonal/>
    </border>
    <border>
      <left style="thin">
        <color indexed="23"/>
      </left>
      <right style="thin">
        <color indexed="23"/>
      </right>
      <top style="hair">
        <color indexed="23"/>
      </top>
      <bottom/>
      <diagonal/>
    </border>
    <border>
      <left/>
      <right style="thin">
        <color indexed="23"/>
      </right>
      <top style="hair">
        <color indexed="23"/>
      </top>
      <bottom/>
      <diagonal/>
    </border>
    <border>
      <left style="hair">
        <color indexed="23"/>
      </left>
      <right style="thin">
        <color indexed="23"/>
      </right>
      <top style="thin">
        <color indexed="23"/>
      </top>
      <bottom/>
      <diagonal/>
    </border>
    <border>
      <left style="thin">
        <color indexed="23"/>
      </left>
      <right/>
      <top style="hair">
        <color indexed="23"/>
      </top>
      <bottom/>
      <diagonal/>
    </border>
    <border>
      <left style="hair">
        <color indexed="23"/>
      </left>
      <right style="hair">
        <color indexed="23"/>
      </right>
      <top style="hair">
        <color indexed="23"/>
      </top>
      <bottom/>
      <diagonal/>
    </border>
    <border>
      <left style="thin">
        <color indexed="23"/>
      </left>
      <right style="thin">
        <color indexed="23"/>
      </right>
      <top style="hair">
        <color indexed="23"/>
      </top>
      <bottom style="hair">
        <color indexed="23"/>
      </bottom>
      <diagonal/>
    </border>
    <border>
      <left/>
      <right style="thin">
        <color indexed="23"/>
      </right>
      <top style="hair">
        <color indexed="23"/>
      </top>
      <bottom style="hair">
        <color indexed="23"/>
      </bottom>
      <diagonal/>
    </border>
    <border>
      <left style="thin">
        <color indexed="23"/>
      </left>
      <right/>
      <top style="hair">
        <color indexed="23"/>
      </top>
      <bottom style="hair">
        <color indexed="23"/>
      </bottom>
      <diagonal/>
    </border>
    <border>
      <left style="hair">
        <color indexed="23"/>
      </left>
      <right style="thin">
        <color indexed="23"/>
      </right>
      <top style="hair">
        <color indexed="23"/>
      </top>
      <bottom style="hair">
        <color indexed="23"/>
      </bottom>
      <diagonal/>
    </border>
    <border>
      <left style="hair">
        <color indexed="23"/>
      </left>
      <right style="thin">
        <color indexed="23"/>
      </right>
      <top style="hair">
        <color indexed="23"/>
      </top>
      <bottom/>
      <diagonal/>
    </border>
    <border>
      <left style="hair">
        <color indexed="23"/>
      </left>
      <right style="hair">
        <color indexed="23"/>
      </right>
      <top style="hair">
        <color indexed="23"/>
      </top>
      <bottom style="hair">
        <color indexed="23"/>
      </bottom>
      <diagonal/>
    </border>
    <border>
      <left/>
      <right style="hair">
        <color indexed="23"/>
      </right>
      <top style="hair">
        <color indexed="23"/>
      </top>
      <bottom style="hair">
        <color indexed="23"/>
      </bottom>
      <diagonal/>
    </border>
    <border>
      <left style="thin">
        <color rgb="FF808080"/>
      </left>
      <right style="thin">
        <color rgb="FF808080"/>
      </right>
      <top/>
      <bottom/>
      <diagonal/>
    </border>
    <border>
      <left/>
      <right/>
      <top style="hair">
        <color indexed="23"/>
      </top>
      <bottom style="hair">
        <color indexed="23"/>
      </bottom>
      <diagonal/>
    </border>
    <border>
      <left style="thin">
        <color indexed="23"/>
      </left>
      <right/>
      <top/>
      <bottom style="hair">
        <color auto="1"/>
      </bottom>
      <diagonal/>
    </border>
    <border>
      <left style="thin">
        <color indexed="23"/>
      </left>
      <right style="thin">
        <color indexed="23"/>
      </right>
      <top/>
      <bottom style="hair">
        <color auto="1"/>
      </bottom>
      <diagonal/>
    </border>
    <border>
      <left/>
      <right style="thin">
        <color indexed="23"/>
      </right>
      <top/>
      <bottom style="hair">
        <color auto="1"/>
      </bottom>
      <diagonal/>
    </border>
    <border>
      <left style="hair">
        <color indexed="23"/>
      </left>
      <right style="thin">
        <color indexed="23"/>
      </right>
      <top/>
      <bottom style="hair">
        <color auto="1"/>
      </bottom>
      <diagonal/>
    </border>
    <border>
      <left style="thin">
        <color indexed="23"/>
      </left>
      <right style="hair">
        <color indexed="23"/>
      </right>
      <top/>
      <bottom style="hair">
        <color auto="1"/>
      </bottom>
      <diagonal/>
    </border>
    <border>
      <left style="hair">
        <color indexed="23"/>
      </left>
      <right style="hair">
        <color indexed="23"/>
      </right>
      <top style="hair">
        <color indexed="23"/>
      </top>
      <bottom style="hair">
        <color auto="1"/>
      </bottom>
      <diagonal/>
    </border>
    <border>
      <left/>
      <right style="hair">
        <color indexed="23"/>
      </right>
      <top/>
      <bottom style="hair">
        <color auto="1"/>
      </bottom>
      <diagonal/>
    </border>
    <border>
      <left style="hair">
        <color indexed="23"/>
      </left>
      <right style="hair">
        <color indexed="23"/>
      </right>
      <top/>
      <bottom style="hair">
        <color auto="1"/>
      </bottom>
      <diagonal/>
    </border>
    <border>
      <left/>
      <right style="thin">
        <color indexed="23"/>
      </right>
      <top style="hair">
        <color indexed="23"/>
      </top>
      <bottom style="hair">
        <color auto="1"/>
      </bottom>
      <diagonal/>
    </border>
    <border>
      <left style="thin">
        <color indexed="23"/>
      </left>
      <right/>
      <top style="hair">
        <color indexed="23"/>
      </top>
      <bottom style="hair">
        <color auto="1"/>
      </bottom>
      <diagonal/>
    </border>
    <border>
      <left style="hair">
        <color indexed="23"/>
      </left>
      <right style="thin">
        <color indexed="23"/>
      </right>
      <top style="hair">
        <color indexed="23"/>
      </top>
      <bottom style="hair">
        <color auto="1"/>
      </bottom>
      <diagonal/>
    </border>
    <border>
      <left style="thin">
        <color indexed="23"/>
      </left>
      <right style="thin">
        <color indexed="23"/>
      </right>
      <top style="hair">
        <color indexed="23"/>
      </top>
      <bottom style="hair">
        <color auto="1"/>
      </bottom>
      <diagonal/>
    </border>
    <border>
      <left style="hair">
        <color indexed="23"/>
      </left>
      <right style="hair">
        <color indexed="23"/>
      </right>
      <top/>
      <bottom style="thin">
        <color indexed="23"/>
      </bottom>
      <diagonal/>
    </border>
    <border>
      <left style="hair">
        <color indexed="23"/>
      </left>
      <right style="hair">
        <color indexed="23"/>
      </right>
      <top style="hair">
        <color auto="1"/>
      </top>
      <bottom style="hair">
        <color auto="1"/>
      </bottom>
      <diagonal/>
    </border>
    <border>
      <left style="thin">
        <color indexed="23"/>
      </left>
      <right/>
      <top style="hair">
        <color auto="1"/>
      </top>
      <bottom style="hair">
        <color auto="1"/>
      </bottom>
      <diagonal/>
    </border>
    <border>
      <left style="thin">
        <color indexed="23"/>
      </left>
      <right style="thin">
        <color indexed="23"/>
      </right>
      <top style="hair">
        <color auto="1"/>
      </top>
      <bottom style="hair">
        <color auto="1"/>
      </bottom>
      <diagonal/>
    </border>
    <border>
      <left/>
      <right style="thin">
        <color indexed="23"/>
      </right>
      <top style="hair">
        <color auto="1"/>
      </top>
      <bottom style="hair">
        <color auto="1"/>
      </bottom>
      <diagonal/>
    </border>
    <border>
      <left style="hair">
        <color indexed="23"/>
      </left>
      <right style="thin">
        <color indexed="23"/>
      </right>
      <top style="hair">
        <color auto="1"/>
      </top>
      <bottom style="hair">
        <color auto="1"/>
      </bottom>
      <diagonal/>
    </border>
    <border>
      <left style="thin">
        <color indexed="23"/>
      </left>
      <right style="hair">
        <color indexed="23"/>
      </right>
      <top style="hair">
        <color auto="1"/>
      </top>
      <bottom style="hair">
        <color auto="1"/>
      </bottom>
      <diagonal/>
    </border>
    <border>
      <left/>
      <right style="hair">
        <color indexed="23"/>
      </right>
      <top style="hair">
        <color auto="1"/>
      </top>
      <bottom style="hair">
        <color auto="1"/>
      </bottom>
      <diagonal/>
    </border>
    <border>
      <left style="thin">
        <color indexed="23"/>
      </left>
      <right/>
      <top style="hair">
        <color auto="1"/>
      </top>
      <bottom style="thin">
        <color indexed="23"/>
      </bottom>
      <diagonal/>
    </border>
    <border>
      <left/>
      <right style="thin">
        <color indexed="23"/>
      </right>
      <top style="hair">
        <color auto="1"/>
      </top>
      <bottom style="thin">
        <color indexed="23"/>
      </bottom>
      <diagonal/>
    </border>
    <border>
      <left style="thin">
        <color indexed="23"/>
      </left>
      <right style="thin">
        <color indexed="23"/>
      </right>
      <top style="hair">
        <color auto="1"/>
      </top>
      <bottom style="thin">
        <color indexed="23"/>
      </bottom>
      <diagonal/>
    </border>
    <border>
      <left style="hair">
        <color indexed="23"/>
      </left>
      <right style="hair">
        <color indexed="23"/>
      </right>
      <top style="hair">
        <color auto="1"/>
      </top>
      <bottom style="thin">
        <color indexed="23"/>
      </bottom>
      <diagonal/>
    </border>
    <border>
      <left/>
      <right style="hair">
        <color indexed="23"/>
      </right>
      <top style="hair">
        <color auto="1"/>
      </top>
      <bottom style="thin">
        <color indexed="23"/>
      </bottom>
      <diagonal/>
    </border>
    <border>
      <left style="thin">
        <color indexed="23"/>
      </left>
      <right/>
      <top style="hair">
        <color auto="1"/>
      </top>
      <bottom/>
      <diagonal/>
    </border>
    <border>
      <left style="thin">
        <color indexed="23"/>
      </left>
      <right style="thin">
        <color indexed="23"/>
      </right>
      <top style="hair">
        <color auto="1"/>
      </top>
      <bottom/>
      <diagonal/>
    </border>
    <border>
      <left style="thin">
        <color indexed="23"/>
      </left>
      <right style="thin">
        <color indexed="23"/>
      </right>
      <top style="thin">
        <color auto="1"/>
      </top>
      <bottom/>
      <diagonal/>
    </border>
    <border>
      <left style="hair">
        <color indexed="23"/>
      </left>
      <right style="thin">
        <color indexed="23"/>
      </right>
      <top style="hair">
        <color auto="1"/>
      </top>
      <bottom style="thin">
        <color indexed="23"/>
      </bottom>
      <diagonal/>
    </border>
    <border>
      <left style="thin">
        <color indexed="23"/>
      </left>
      <right style="hair">
        <color indexed="23"/>
      </right>
      <top style="hair">
        <color auto="1"/>
      </top>
      <bottom style="thin">
        <color indexed="23"/>
      </bottom>
      <diagonal/>
    </border>
    <border>
      <left/>
      <right style="thin">
        <color indexed="23"/>
      </right>
      <top style="hair">
        <color auto="1"/>
      </top>
      <bottom/>
      <diagonal/>
    </border>
    <border>
      <left style="thin">
        <color indexed="23"/>
      </left>
      <right/>
      <top style="hair">
        <color indexed="23"/>
      </top>
      <bottom style="thin">
        <color indexed="23"/>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bottom style="hair">
        <color indexed="23"/>
      </bottom>
      <diagonal/>
    </border>
    <border>
      <left/>
      <right/>
      <top style="hair">
        <color indexed="64"/>
      </top>
      <bottom style="hair">
        <color indexed="23"/>
      </bottom>
      <diagonal/>
    </border>
    <border>
      <left style="thin">
        <color indexed="23"/>
      </left>
      <right style="hair">
        <color indexed="23"/>
      </right>
      <top style="hair">
        <color indexed="23"/>
      </top>
      <bottom style="thin">
        <color indexed="23"/>
      </bottom>
      <diagonal/>
    </border>
    <border>
      <left/>
      <right/>
      <top style="hair">
        <color indexed="23"/>
      </top>
      <bottom/>
      <diagonal/>
    </border>
    <border>
      <left style="hair">
        <color indexed="23"/>
      </left>
      <right style="hair">
        <color indexed="23"/>
      </right>
      <top style="hair">
        <color indexed="23"/>
      </top>
      <bottom style="thin">
        <color indexed="23"/>
      </bottom>
      <diagonal/>
    </border>
    <border>
      <left/>
      <right style="hair">
        <color indexed="23"/>
      </right>
      <top style="hair">
        <color indexed="23"/>
      </top>
      <bottom style="thin">
        <color indexed="23"/>
      </bottom>
      <diagonal/>
    </border>
    <border>
      <left style="hair">
        <color indexed="23"/>
      </left>
      <right style="thin">
        <color indexed="23"/>
      </right>
      <top/>
      <bottom style="hair">
        <color indexed="23"/>
      </bottom>
      <diagonal/>
    </border>
    <border>
      <left style="thin">
        <color rgb="FF808080"/>
      </left>
      <right/>
      <top/>
      <bottom style="hair">
        <color rgb="FF808080"/>
      </bottom>
      <diagonal/>
    </border>
    <border>
      <left style="hair">
        <color indexed="23"/>
      </left>
      <right style="hair">
        <color indexed="23"/>
      </right>
      <top/>
      <bottom style="hair">
        <color rgb="FF808080"/>
      </bottom>
      <diagonal/>
    </border>
    <border>
      <left/>
      <right style="thin">
        <color rgb="FF808080"/>
      </right>
      <top/>
      <bottom style="hair">
        <color rgb="FF808080"/>
      </bottom>
      <diagonal/>
    </border>
    <border>
      <left/>
      <right/>
      <top/>
      <bottom style="hair">
        <color indexed="64"/>
      </bottom>
      <diagonal/>
    </border>
    <border>
      <left style="thin">
        <color rgb="FF808080"/>
      </left>
      <right/>
      <top style="hair">
        <color rgb="FF808080"/>
      </top>
      <bottom style="hair">
        <color rgb="FF808080"/>
      </bottom>
      <diagonal/>
    </border>
    <border>
      <left style="hair">
        <color indexed="23"/>
      </left>
      <right style="hair">
        <color indexed="23"/>
      </right>
      <top style="hair">
        <color rgb="FF808080"/>
      </top>
      <bottom style="hair">
        <color rgb="FF808080"/>
      </bottom>
      <diagonal/>
    </border>
    <border>
      <left/>
      <right style="thin">
        <color rgb="FF808080"/>
      </right>
      <top style="hair">
        <color rgb="FF808080"/>
      </top>
      <bottom style="hair">
        <color rgb="FF808080"/>
      </bottom>
      <diagonal/>
    </border>
    <border>
      <left style="thin">
        <color indexed="23"/>
      </left>
      <right style="thin">
        <color indexed="23"/>
      </right>
      <top style="hair">
        <color indexed="23"/>
      </top>
      <bottom style="thin">
        <color indexed="23"/>
      </bottom>
      <diagonal/>
    </border>
    <border>
      <left/>
      <right style="thin">
        <color indexed="23"/>
      </right>
      <top style="hair">
        <color indexed="23"/>
      </top>
      <bottom style="thin">
        <color indexed="23"/>
      </bottom>
      <diagonal/>
    </border>
    <border>
      <left style="thin">
        <color rgb="FF808080"/>
      </left>
      <right/>
      <top style="hair">
        <color rgb="FF808080"/>
      </top>
      <bottom/>
      <diagonal/>
    </border>
    <border>
      <left style="hair">
        <color indexed="23"/>
      </left>
      <right style="hair">
        <color indexed="23"/>
      </right>
      <top style="hair">
        <color rgb="FF808080"/>
      </top>
      <bottom/>
      <diagonal/>
    </border>
    <border>
      <left/>
      <right style="thin">
        <color rgb="FF808080"/>
      </right>
      <top style="hair">
        <color rgb="FF808080"/>
      </top>
      <bottom/>
      <diagonal/>
    </border>
    <border>
      <left style="thin">
        <color indexed="23"/>
      </left>
      <right style="thin">
        <color indexed="23"/>
      </right>
      <top style="thin">
        <color indexed="23"/>
      </top>
      <bottom style="hair">
        <color indexed="23"/>
      </bottom>
      <diagonal/>
    </border>
    <border>
      <left/>
      <right style="thin">
        <color indexed="23"/>
      </right>
      <top style="thin">
        <color indexed="23"/>
      </top>
      <bottom style="hair">
        <color indexed="23"/>
      </bottom>
      <diagonal/>
    </border>
    <border>
      <left/>
      <right/>
      <top style="hair">
        <color indexed="64"/>
      </top>
      <bottom style="hair">
        <color indexed="64"/>
      </bottom>
      <diagonal/>
    </border>
    <border>
      <left/>
      <right/>
      <top style="hair">
        <color indexed="64"/>
      </top>
      <bottom/>
      <diagonal/>
    </border>
    <border>
      <left style="hair">
        <color indexed="23"/>
      </left>
      <right style="thin">
        <color indexed="23"/>
      </right>
      <top/>
      <bottom style="thin">
        <color indexed="23"/>
      </bottom>
      <diagonal/>
    </border>
    <border>
      <left style="thin">
        <color indexed="23"/>
      </left>
      <right style="hair">
        <color indexed="23"/>
      </right>
      <top style="thin">
        <color indexed="23"/>
      </top>
      <bottom/>
      <diagonal/>
    </border>
    <border>
      <left style="hair">
        <color indexed="23"/>
      </left>
      <right style="hair">
        <color indexed="23"/>
      </right>
      <top style="thin">
        <color indexed="23"/>
      </top>
      <bottom/>
      <diagonal/>
    </border>
    <border>
      <left style="thin">
        <color indexed="23"/>
      </left>
      <right style="hair">
        <color indexed="23"/>
      </right>
      <top style="thin">
        <color indexed="23"/>
      </top>
      <bottom style="hair">
        <color indexed="23"/>
      </bottom>
      <diagonal/>
    </border>
    <border>
      <left style="hair">
        <color indexed="23"/>
      </left>
      <right style="hair">
        <color indexed="23"/>
      </right>
      <top style="thin">
        <color indexed="23"/>
      </top>
      <bottom style="hair">
        <color indexed="23"/>
      </bottom>
      <diagonal/>
    </border>
    <border>
      <left style="hair">
        <color indexed="23"/>
      </left>
      <right style="thin">
        <color indexed="23"/>
      </right>
      <top style="thin">
        <color indexed="23"/>
      </top>
      <bottom style="hair">
        <color indexed="23"/>
      </bottom>
      <diagonal/>
    </border>
    <border>
      <left style="thin">
        <color indexed="23"/>
      </left>
      <right/>
      <top style="thin">
        <color indexed="23"/>
      </top>
      <bottom style="hair">
        <color indexed="64"/>
      </bottom>
      <diagonal/>
    </border>
    <border>
      <left style="thin">
        <color indexed="23"/>
      </left>
      <right style="hair">
        <color indexed="23"/>
      </right>
      <top style="hair">
        <color indexed="23"/>
      </top>
      <bottom style="hair">
        <color indexed="23"/>
      </bottom>
      <diagonal/>
    </border>
    <border>
      <left style="thin">
        <color rgb="FF808080"/>
      </left>
      <right style="hair">
        <color indexed="23"/>
      </right>
      <top style="hair">
        <color indexed="23"/>
      </top>
      <bottom style="hair">
        <color indexed="23"/>
      </bottom>
      <diagonal/>
    </border>
    <border>
      <left style="hair">
        <color indexed="23"/>
      </left>
      <right style="thin">
        <color rgb="FF808080"/>
      </right>
      <top style="hair">
        <color indexed="23"/>
      </top>
      <bottom style="hair">
        <color indexed="23"/>
      </bottom>
      <diagonal/>
    </border>
    <border>
      <left style="thin">
        <color indexed="23"/>
      </left>
      <right style="hair">
        <color indexed="23"/>
      </right>
      <top style="hair">
        <color indexed="23"/>
      </top>
      <bottom/>
      <diagonal/>
    </border>
    <border>
      <left style="thin">
        <color indexed="23"/>
      </left>
      <right style="hair">
        <color indexed="23"/>
      </right>
      <top style="hair">
        <color indexed="23"/>
      </top>
      <bottom style="hair">
        <color auto="1"/>
      </bottom>
      <diagonal/>
    </border>
    <border>
      <left style="thin">
        <color indexed="23"/>
      </left>
      <right/>
      <top style="thin">
        <color indexed="23"/>
      </top>
      <bottom style="hair">
        <color indexed="23"/>
      </bottom>
      <diagonal/>
    </border>
    <border>
      <left style="thin">
        <color indexed="23"/>
      </left>
      <right/>
      <top style="hair">
        <color indexed="23"/>
      </top>
      <bottom style="double">
        <color indexed="23"/>
      </bottom>
      <diagonal/>
    </border>
    <border>
      <left style="thin">
        <color indexed="23"/>
      </left>
      <right style="thin">
        <color indexed="23"/>
      </right>
      <top style="hair">
        <color indexed="23"/>
      </top>
      <bottom style="double">
        <color indexed="23"/>
      </bottom>
      <diagonal/>
    </border>
    <border>
      <left/>
      <right style="thin">
        <color indexed="23"/>
      </right>
      <top style="hair">
        <color indexed="23"/>
      </top>
      <bottom style="double">
        <color indexed="23"/>
      </bottom>
      <diagonal/>
    </border>
    <border>
      <left style="thin">
        <color indexed="23"/>
      </left>
      <right style="hair">
        <color indexed="23"/>
      </right>
      <top/>
      <bottom style="hair">
        <color indexed="23"/>
      </bottom>
      <diagonal/>
    </border>
    <border>
      <left style="hair">
        <color indexed="23"/>
      </left>
      <right style="hair">
        <color indexed="23"/>
      </right>
      <top/>
      <bottom style="hair">
        <color indexed="23"/>
      </bottom>
      <diagonal/>
    </border>
    <border>
      <left style="thin">
        <color indexed="23"/>
      </left>
      <right style="hair">
        <color indexed="23"/>
      </right>
      <top/>
      <bottom/>
      <diagonal/>
    </border>
    <border>
      <left style="hair">
        <color indexed="23"/>
      </left>
      <right style="hair">
        <color indexed="23"/>
      </right>
      <top/>
      <bottom/>
      <diagonal/>
    </border>
    <border>
      <left style="hair">
        <color indexed="23"/>
      </left>
      <right style="thin">
        <color indexed="23"/>
      </right>
      <top/>
      <bottom/>
      <diagonal/>
    </border>
    <border>
      <left style="hair">
        <color indexed="23"/>
      </left>
      <right/>
      <top style="hair">
        <color indexed="23"/>
      </top>
      <bottom style="hair">
        <color indexed="23"/>
      </bottom>
      <diagonal/>
    </border>
    <border>
      <left style="hair">
        <color rgb="FF808080"/>
      </left>
      <right style="thin">
        <color indexed="23"/>
      </right>
      <top style="hair">
        <color indexed="23"/>
      </top>
      <bottom style="hair">
        <color indexed="23"/>
      </bottom>
      <diagonal/>
    </border>
    <border>
      <left style="thin">
        <color indexed="23"/>
      </left>
      <right style="hair">
        <color indexed="23"/>
      </right>
      <top style="hair">
        <color indexed="23"/>
      </top>
      <bottom style="double">
        <color indexed="23"/>
      </bottom>
      <diagonal/>
    </border>
    <border>
      <left style="hair">
        <color indexed="23"/>
      </left>
      <right style="thin">
        <color indexed="23"/>
      </right>
      <top style="hair">
        <color indexed="23"/>
      </top>
      <bottom style="double">
        <color indexed="23"/>
      </bottom>
      <diagonal/>
    </border>
    <border>
      <left style="thin">
        <color indexed="23"/>
      </left>
      <right style="hair">
        <color indexed="23"/>
      </right>
      <top style="thin">
        <color indexed="23"/>
      </top>
      <bottom style="thin">
        <color indexed="23"/>
      </bottom>
      <diagonal/>
    </border>
    <border>
      <left style="hair">
        <color indexed="23"/>
      </left>
      <right style="hair">
        <color indexed="23"/>
      </right>
      <top style="thin">
        <color indexed="23"/>
      </top>
      <bottom style="thin">
        <color indexed="23"/>
      </bottom>
      <diagonal/>
    </border>
    <border>
      <left style="hair">
        <color indexed="23"/>
      </left>
      <right style="thin">
        <color indexed="23"/>
      </right>
      <top style="thin">
        <color indexed="23"/>
      </top>
      <bottom style="thin">
        <color indexed="23"/>
      </bottom>
      <diagonal/>
    </border>
    <border>
      <left style="hair">
        <color rgb="FF808080"/>
      </left>
      <right style="thin">
        <color indexed="23"/>
      </right>
      <top style="thin">
        <color indexed="23"/>
      </top>
      <bottom style="thin">
        <color indexed="23"/>
      </bottom>
      <diagonal/>
    </border>
    <border>
      <left style="hair">
        <color indexed="23"/>
      </left>
      <right style="thin">
        <color indexed="23"/>
      </right>
      <top style="hair">
        <color indexed="23"/>
      </top>
      <bottom style="thin">
        <color indexed="23"/>
      </bottom>
      <diagonal/>
    </border>
    <border>
      <left style="thin">
        <color indexed="23"/>
      </left>
      <right style="thin">
        <color indexed="54"/>
      </right>
      <top style="thin">
        <color indexed="23"/>
      </top>
      <bottom style="thin">
        <color indexed="23"/>
      </bottom>
      <diagonal/>
    </border>
    <border>
      <left style="thin">
        <color indexed="54"/>
      </left>
      <right style="thin">
        <color indexed="54"/>
      </right>
      <top style="thin">
        <color indexed="23"/>
      </top>
      <bottom style="thin">
        <color indexed="23"/>
      </bottom>
      <diagonal/>
    </border>
    <border>
      <left style="thin">
        <color indexed="54"/>
      </left>
      <right style="thin">
        <color indexed="54"/>
      </right>
      <top style="thin">
        <color indexed="23"/>
      </top>
      <bottom style="hair">
        <color indexed="54"/>
      </bottom>
      <diagonal/>
    </border>
    <border>
      <left style="thin">
        <color indexed="54"/>
      </left>
      <right style="thin">
        <color indexed="23"/>
      </right>
      <top style="thin">
        <color indexed="23"/>
      </top>
      <bottom style="hair">
        <color indexed="54"/>
      </bottom>
      <diagonal/>
    </border>
    <border>
      <left style="thin">
        <color indexed="54"/>
      </left>
      <right style="thin">
        <color indexed="23"/>
      </right>
      <top style="thin">
        <color indexed="23"/>
      </top>
      <bottom style="thin">
        <color indexed="23"/>
      </bottom>
      <diagonal/>
    </border>
    <border>
      <left style="thin">
        <color indexed="54"/>
      </left>
      <right style="thin">
        <color indexed="54"/>
      </right>
      <top/>
      <bottom style="thin">
        <color indexed="23"/>
      </bottom>
      <diagonal/>
    </border>
    <border>
      <left style="thin">
        <color indexed="54"/>
      </left>
      <right style="thin">
        <color indexed="23"/>
      </right>
      <top/>
      <bottom style="thin">
        <color indexed="23"/>
      </bottom>
      <diagonal/>
    </border>
    <border>
      <left/>
      <right style="thin">
        <color indexed="54"/>
      </right>
      <top/>
      <bottom style="thin">
        <color indexed="23"/>
      </bottom>
      <diagonal/>
    </border>
    <border>
      <left/>
      <right/>
      <top style="thin">
        <color indexed="23"/>
      </top>
      <bottom style="hair">
        <color indexed="23"/>
      </bottom>
      <diagonal/>
    </border>
    <border>
      <left style="hair">
        <color rgb="FF808080"/>
      </left>
      <right style="thin">
        <color indexed="23"/>
      </right>
      <top/>
      <bottom style="thin">
        <color indexed="23"/>
      </bottom>
      <diagonal/>
    </border>
    <border>
      <left style="thin">
        <color indexed="54"/>
      </left>
      <right style="thin">
        <color indexed="54"/>
      </right>
      <top style="thin">
        <color indexed="54"/>
      </top>
      <bottom style="thin">
        <color indexed="23"/>
      </bottom>
      <diagonal/>
    </border>
    <border>
      <left style="thin">
        <color indexed="23"/>
      </left>
      <right style="thin">
        <color indexed="23"/>
      </right>
      <top style="thin">
        <color indexed="23"/>
      </top>
      <bottom style="hair">
        <color indexed="64"/>
      </bottom>
      <diagonal/>
    </border>
    <border>
      <left style="thin">
        <color indexed="23"/>
      </left>
      <right style="hair">
        <color indexed="64"/>
      </right>
      <top style="hair">
        <color indexed="23"/>
      </top>
      <bottom style="hair">
        <color indexed="23"/>
      </bottom>
      <diagonal/>
    </border>
    <border>
      <left style="hair">
        <color indexed="64"/>
      </left>
      <right style="hair">
        <color indexed="64"/>
      </right>
      <top style="thin">
        <color indexed="23"/>
      </top>
      <bottom style="hair">
        <color indexed="23"/>
      </bottom>
      <diagonal/>
    </border>
    <border>
      <left/>
      <right/>
      <top/>
      <bottom style="hair">
        <color indexed="23"/>
      </bottom>
      <diagonal/>
    </border>
    <border>
      <left style="hair">
        <color indexed="64"/>
      </left>
      <right/>
      <top style="thin">
        <color indexed="23"/>
      </top>
      <bottom style="hair">
        <color indexed="23"/>
      </bottom>
      <diagonal/>
    </border>
    <border>
      <left style="hair">
        <color indexed="64"/>
      </left>
      <right style="hair">
        <color indexed="64"/>
      </right>
      <top style="hair">
        <color indexed="23"/>
      </top>
      <bottom style="hair">
        <color indexed="23"/>
      </bottom>
      <diagonal/>
    </border>
    <border>
      <left style="hair">
        <color indexed="64"/>
      </left>
      <right style="thin">
        <color indexed="23"/>
      </right>
      <top style="hair">
        <color indexed="64"/>
      </top>
      <bottom style="hair">
        <color indexed="23"/>
      </bottom>
      <diagonal/>
    </border>
    <border>
      <left style="hair">
        <color rgb="FF808080"/>
      </left>
      <right style="thin">
        <color indexed="23"/>
      </right>
      <top style="thin">
        <color indexed="23"/>
      </top>
      <bottom style="hair">
        <color indexed="23"/>
      </bottom>
      <diagonal/>
    </border>
    <border>
      <left style="medium">
        <color indexed="40"/>
      </left>
      <right/>
      <top style="medium">
        <color indexed="40"/>
      </top>
      <bottom/>
      <diagonal/>
    </border>
    <border>
      <left/>
      <right/>
      <top style="medium">
        <color indexed="40"/>
      </top>
      <bottom/>
      <diagonal/>
    </border>
    <border>
      <left/>
      <right style="medium">
        <color indexed="40"/>
      </right>
      <top style="medium">
        <color indexed="40"/>
      </top>
      <bottom/>
      <diagonal/>
    </border>
    <border>
      <left style="medium">
        <color indexed="11"/>
      </left>
      <right/>
      <top style="medium">
        <color indexed="11"/>
      </top>
      <bottom/>
      <diagonal/>
    </border>
    <border>
      <left/>
      <right/>
      <top style="medium">
        <color indexed="11"/>
      </top>
      <bottom/>
      <diagonal/>
    </border>
    <border>
      <left/>
      <right style="medium">
        <color indexed="11"/>
      </right>
      <top style="medium">
        <color indexed="11"/>
      </top>
      <bottom/>
      <diagonal/>
    </border>
    <border>
      <left style="medium">
        <color indexed="40"/>
      </left>
      <right style="thin">
        <color indexed="23"/>
      </right>
      <top style="thin">
        <color indexed="23"/>
      </top>
      <bottom/>
      <diagonal/>
    </border>
    <border>
      <left/>
      <right style="medium">
        <color indexed="40"/>
      </right>
      <top/>
      <bottom/>
      <diagonal/>
    </border>
    <border>
      <left style="medium">
        <color indexed="11"/>
      </left>
      <right style="thin">
        <color indexed="23"/>
      </right>
      <top style="thin">
        <color indexed="23"/>
      </top>
      <bottom/>
      <diagonal/>
    </border>
    <border>
      <left/>
      <right style="medium">
        <color indexed="11"/>
      </right>
      <top/>
      <bottom/>
      <diagonal/>
    </border>
    <border>
      <left style="medium">
        <color indexed="40"/>
      </left>
      <right style="thin">
        <color indexed="23"/>
      </right>
      <top/>
      <bottom/>
      <diagonal/>
    </border>
    <border>
      <left style="medium">
        <color indexed="11"/>
      </left>
      <right style="thin">
        <color indexed="23"/>
      </right>
      <top/>
      <bottom/>
      <diagonal/>
    </border>
    <border>
      <left style="medium">
        <color indexed="40"/>
      </left>
      <right style="thin">
        <color indexed="23"/>
      </right>
      <top/>
      <bottom style="thin">
        <color indexed="23"/>
      </bottom>
      <diagonal/>
    </border>
    <border>
      <left style="medium">
        <color indexed="11"/>
      </left>
      <right style="thin">
        <color indexed="23"/>
      </right>
      <top/>
      <bottom style="thin">
        <color indexed="23"/>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23"/>
      </left>
      <right style="thin">
        <color indexed="23"/>
      </right>
      <top style="thin">
        <color rgb="FF808080"/>
      </top>
      <bottom style="hair">
        <color rgb="FF808080"/>
      </bottom>
      <diagonal/>
    </border>
    <border>
      <left style="thin">
        <color indexed="23"/>
      </left>
      <right style="thin">
        <color rgb="FF808080"/>
      </right>
      <top style="thin">
        <color rgb="FF808080"/>
      </top>
      <bottom style="hair">
        <color rgb="FF808080"/>
      </bottom>
      <diagonal/>
    </border>
    <border>
      <left style="medium">
        <color indexed="40"/>
      </left>
      <right style="thin">
        <color indexed="23"/>
      </right>
      <top style="thin">
        <color rgb="FF808080"/>
      </top>
      <bottom style="hair">
        <color rgb="FF808080"/>
      </bottom>
      <diagonal/>
    </border>
    <border>
      <left style="medium">
        <color indexed="11"/>
      </left>
      <right style="thin">
        <color indexed="23"/>
      </right>
      <top style="thin">
        <color rgb="FF808080"/>
      </top>
      <bottom style="hair">
        <color rgb="FF80808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rgb="FF808080"/>
      </right>
      <top style="hair">
        <color rgb="FF808080"/>
      </top>
      <bottom style="thin">
        <color rgb="FF808080"/>
      </bottom>
      <diagonal/>
    </border>
    <border>
      <left style="medium">
        <color indexed="40"/>
      </left>
      <right style="thin">
        <color indexed="23"/>
      </right>
      <top style="hair">
        <color rgb="FF808080"/>
      </top>
      <bottom style="thin">
        <color rgb="FF808080"/>
      </bottom>
      <diagonal/>
    </border>
    <border>
      <left style="medium">
        <color indexed="11"/>
      </left>
      <right style="thin">
        <color indexed="23"/>
      </right>
      <top style="hair">
        <color rgb="FF808080"/>
      </top>
      <bottom style="thin">
        <color rgb="FF808080"/>
      </bottom>
      <diagonal/>
    </border>
    <border>
      <left style="medium">
        <color indexed="40"/>
      </left>
      <right style="thin">
        <color indexed="23"/>
      </right>
      <top style="thin">
        <color indexed="23"/>
      </top>
      <bottom style="thin">
        <color indexed="23"/>
      </bottom>
      <diagonal/>
    </border>
    <border>
      <left style="medium">
        <color indexed="11"/>
      </left>
      <right style="thin">
        <color indexed="23"/>
      </right>
      <top style="thin">
        <color indexed="23"/>
      </top>
      <bottom style="thin">
        <color indexed="23"/>
      </bottom>
      <diagonal/>
    </border>
    <border>
      <left style="medium">
        <color indexed="40"/>
      </left>
      <right style="thin">
        <color indexed="23"/>
      </right>
      <top style="hair">
        <color indexed="23"/>
      </top>
      <bottom/>
      <diagonal/>
    </border>
    <border>
      <left style="medium">
        <color indexed="11"/>
      </left>
      <right style="thin">
        <color indexed="23"/>
      </right>
      <top style="hair">
        <color indexed="23"/>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808080"/>
      </left>
      <right style="thin">
        <color indexed="23"/>
      </right>
      <top style="thin">
        <color rgb="FF808080"/>
      </top>
      <bottom style="hair">
        <color rgb="FF808080"/>
      </bottom>
      <diagonal/>
    </border>
    <border>
      <left style="thin">
        <color indexed="64"/>
      </left>
      <right style="thin">
        <color indexed="64"/>
      </right>
      <top/>
      <bottom/>
      <diagonal/>
    </border>
    <border>
      <left style="thin">
        <color indexed="64"/>
      </left>
      <right/>
      <top/>
      <bottom/>
      <diagonal/>
    </border>
    <border>
      <left style="thin">
        <color rgb="FF808080"/>
      </left>
      <right style="thin">
        <color indexed="23"/>
      </right>
      <top style="hair">
        <color rgb="FF808080"/>
      </top>
      <bottom style="hair">
        <color rgb="FF808080"/>
      </bottom>
      <diagonal/>
    </border>
    <border>
      <left style="thin">
        <color indexed="23"/>
      </left>
      <right style="thin">
        <color indexed="23"/>
      </right>
      <top style="hair">
        <color rgb="FF808080"/>
      </top>
      <bottom style="hair">
        <color rgb="FF808080"/>
      </bottom>
      <diagonal/>
    </border>
    <border>
      <left style="thin">
        <color indexed="23"/>
      </left>
      <right style="thin">
        <color rgb="FF808080"/>
      </right>
      <top style="hair">
        <color rgb="FF808080"/>
      </top>
      <bottom style="hair">
        <color rgb="FF808080"/>
      </bottom>
      <diagonal/>
    </border>
    <border>
      <left style="medium">
        <color indexed="40"/>
      </left>
      <right style="thin">
        <color indexed="23"/>
      </right>
      <top style="hair">
        <color rgb="FF808080"/>
      </top>
      <bottom style="hair">
        <color rgb="FF808080"/>
      </bottom>
      <diagonal/>
    </border>
    <border>
      <left style="medium">
        <color indexed="11"/>
      </left>
      <right style="thin">
        <color indexed="23"/>
      </right>
      <top style="hair">
        <color rgb="FF808080"/>
      </top>
      <bottom style="hair">
        <color rgb="FF80808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808080"/>
      </left>
      <right style="thin">
        <color indexed="23"/>
      </right>
      <top style="hair">
        <color rgb="FF808080"/>
      </top>
      <bottom style="thin">
        <color rgb="FF808080"/>
      </bottom>
      <diagonal/>
    </border>
    <border>
      <left style="thin">
        <color indexed="23"/>
      </left>
      <right style="thin">
        <color indexed="23"/>
      </right>
      <top style="hair">
        <color rgb="FF808080"/>
      </top>
      <bottom style="thin">
        <color rgb="FF808080"/>
      </bottom>
      <diagonal/>
    </border>
    <border>
      <left style="medium">
        <color indexed="40"/>
      </left>
      <right style="thin">
        <color indexed="23"/>
      </right>
      <top/>
      <bottom style="medium">
        <color indexed="40"/>
      </bottom>
      <diagonal/>
    </border>
    <border>
      <left style="thin">
        <color indexed="23"/>
      </left>
      <right style="thin">
        <color indexed="23"/>
      </right>
      <top/>
      <bottom style="medium">
        <color indexed="40"/>
      </bottom>
      <diagonal/>
    </border>
    <border>
      <left/>
      <right style="medium">
        <color indexed="40"/>
      </right>
      <top/>
      <bottom style="medium">
        <color indexed="40"/>
      </bottom>
      <diagonal/>
    </border>
    <border>
      <left/>
      <right style="medium">
        <color indexed="11"/>
      </right>
      <top/>
      <bottom style="medium">
        <color indexed="11"/>
      </bottom>
      <diagonal/>
    </border>
    <border>
      <left style="medium">
        <color indexed="40"/>
      </left>
      <right style="thin">
        <color indexed="23"/>
      </right>
      <top style="medium">
        <color indexed="40"/>
      </top>
      <bottom/>
      <diagonal/>
    </border>
    <border>
      <left style="thin">
        <color indexed="23"/>
      </left>
      <right style="thin">
        <color indexed="23"/>
      </right>
      <top style="medium">
        <color indexed="40"/>
      </top>
      <bottom/>
      <diagonal/>
    </border>
    <border>
      <left style="medium">
        <color indexed="11"/>
      </left>
      <right style="thin">
        <color indexed="23"/>
      </right>
      <top style="medium">
        <color rgb="FF00FF00"/>
      </top>
      <bottom/>
      <diagonal/>
    </border>
    <border>
      <left style="thin">
        <color indexed="23"/>
      </left>
      <right style="thin">
        <color indexed="23"/>
      </right>
      <top style="medium">
        <color rgb="FF00FF00"/>
      </top>
      <bottom/>
      <diagonal/>
    </border>
    <border>
      <left style="medium">
        <color indexed="11"/>
      </left>
      <right style="thin">
        <color indexed="23"/>
      </right>
      <top/>
      <bottom style="medium">
        <color indexed="11"/>
      </bottom>
      <diagonal/>
    </border>
    <border>
      <left style="thin">
        <color indexed="23"/>
      </left>
      <right style="thin">
        <color indexed="23"/>
      </right>
      <top/>
      <bottom style="medium">
        <color indexed="11"/>
      </bottom>
      <diagonal/>
    </border>
    <border>
      <left style="medium">
        <color indexed="11"/>
      </left>
      <right style="medium">
        <color indexed="11"/>
      </right>
      <top/>
      <bottom/>
      <diagonal/>
    </border>
    <border>
      <left style="hair">
        <color indexed="23"/>
      </left>
      <right style="thin">
        <color indexed="23"/>
      </right>
      <top style="hair">
        <color auto="1"/>
      </top>
      <bottom/>
      <diagonal/>
    </border>
    <border>
      <left style="thin">
        <color indexed="23"/>
      </left>
      <right style="hair">
        <color indexed="23"/>
      </right>
      <top style="hair">
        <color auto="1"/>
      </top>
      <bottom/>
      <diagonal/>
    </border>
    <border>
      <left style="hair">
        <color indexed="23"/>
      </left>
      <right style="hair">
        <color indexed="23"/>
      </right>
      <top style="hair">
        <color auto="1"/>
      </top>
      <bottom/>
      <diagonal/>
    </border>
    <border>
      <left style="hair">
        <color theme="0" tint="-0.49775688955351421"/>
      </left>
      <right style="hair">
        <color indexed="23"/>
      </right>
      <top style="hair">
        <color indexed="23"/>
      </top>
      <bottom style="hair">
        <color indexed="23"/>
      </bottom>
      <diagonal/>
    </border>
    <border>
      <left style="thin">
        <color indexed="23"/>
      </left>
      <right style="thin">
        <color theme="0" tint="-0.49720755638294628"/>
      </right>
      <top style="thin">
        <color indexed="23"/>
      </top>
      <bottom/>
      <diagonal/>
    </border>
    <border>
      <left style="thin">
        <color theme="0" tint="-0.49720755638294628"/>
      </left>
      <right style="thin">
        <color indexed="23"/>
      </right>
      <top style="thin">
        <color indexed="23"/>
      </top>
      <bottom style="hair">
        <color theme="0" tint="-0.49720755638294628"/>
      </bottom>
      <diagonal/>
    </border>
    <border>
      <left style="thin">
        <color indexed="23"/>
      </left>
      <right style="thin">
        <color indexed="23"/>
      </right>
      <top style="thin">
        <color rgb="FF808080"/>
      </top>
      <bottom style="hair">
        <color theme="0" tint="-0.49720755638294628"/>
      </bottom>
      <diagonal/>
    </border>
    <border>
      <left style="thin">
        <color indexed="23"/>
      </left>
      <right style="thin">
        <color indexed="23"/>
      </right>
      <top style="hair">
        <color indexed="23"/>
      </top>
      <bottom style="hair">
        <color theme="0" tint="-0.49720755638294628"/>
      </bottom>
      <diagonal/>
    </border>
    <border>
      <left style="thin">
        <color indexed="23"/>
      </left>
      <right style="thin">
        <color indexed="23"/>
      </right>
      <top/>
      <bottom style="hair">
        <color theme="0" tint="-0.49720755638294628"/>
      </bottom>
      <diagonal/>
    </border>
    <border>
      <left style="thin">
        <color indexed="23"/>
      </left>
      <right style="thin">
        <color indexed="23"/>
      </right>
      <top style="hair">
        <color rgb="FF808080"/>
      </top>
      <bottom style="hair">
        <color theme="0" tint="-0.49720755638294628"/>
      </bottom>
      <diagonal/>
    </border>
    <border>
      <left style="thin">
        <color indexed="23"/>
      </left>
      <right style="thin">
        <color indexed="23"/>
      </right>
      <top style="thin">
        <color indexed="23"/>
      </top>
      <bottom style="hair">
        <color theme="0" tint="-0.49720755638294628"/>
      </bottom>
      <diagonal/>
    </border>
    <border>
      <left style="thin">
        <color indexed="23"/>
      </left>
      <right style="hair">
        <color indexed="23"/>
      </right>
      <top style="hair">
        <color indexed="23"/>
      </top>
      <bottom style="hair">
        <color theme="0" tint="-0.49720755638294628"/>
      </bottom>
      <diagonal/>
    </border>
    <border>
      <left style="thin">
        <color theme="0" tint="-0.49720755638294628"/>
      </left>
      <right/>
      <top style="thin">
        <color indexed="23"/>
      </top>
      <bottom style="hair">
        <color theme="0" tint="-0.49720755638294628"/>
      </bottom>
      <diagonal/>
    </border>
    <border>
      <left/>
      <right style="thin">
        <color indexed="23"/>
      </right>
      <top/>
      <bottom style="hair">
        <color theme="0" tint="-0.49720755638294628"/>
      </bottom>
      <diagonal/>
    </border>
    <border>
      <left style="thin">
        <color indexed="23"/>
      </left>
      <right style="hair">
        <color indexed="23"/>
      </right>
      <top style="hair">
        <color rgb="FF808080"/>
      </top>
      <bottom style="hair">
        <color theme="0" tint="-0.49720755638294628"/>
      </bottom>
      <diagonal/>
    </border>
    <border>
      <left style="hair">
        <color indexed="23"/>
      </left>
      <right style="hair">
        <color indexed="23"/>
      </right>
      <top style="hair">
        <color rgb="FF808080"/>
      </top>
      <bottom style="hair">
        <color theme="0" tint="-0.49720755638294628"/>
      </bottom>
      <diagonal/>
    </border>
    <border>
      <left style="thin">
        <color indexed="23"/>
      </left>
      <right style="thin">
        <color theme="0" tint="-0.49720755638294628"/>
      </right>
      <top/>
      <bottom/>
      <diagonal/>
    </border>
    <border>
      <left style="thin">
        <color theme="0" tint="-0.49720755638294628"/>
      </left>
      <right style="thin">
        <color indexed="23"/>
      </right>
      <top style="hair">
        <color theme="0" tint="-0.49720755638294628"/>
      </top>
      <bottom style="thin">
        <color theme="0" tint="-0.49720755638294628"/>
      </bottom>
      <diagonal/>
    </border>
    <border>
      <left style="thin">
        <color indexed="23"/>
      </left>
      <right style="thin">
        <color indexed="23"/>
      </right>
      <top style="hair">
        <color theme="0" tint="-0.49720755638294628"/>
      </top>
      <bottom/>
      <diagonal/>
    </border>
    <border>
      <left style="thin">
        <color indexed="23"/>
      </left>
      <right style="thin">
        <color indexed="23"/>
      </right>
      <top style="hair">
        <color theme="0" tint="-0.49720755638294628"/>
      </top>
      <bottom style="hair">
        <color theme="0" tint="-0.49720755638294628"/>
      </bottom>
      <diagonal/>
    </border>
    <border>
      <left style="thin">
        <color indexed="23"/>
      </left>
      <right style="thin">
        <color indexed="23"/>
      </right>
      <top style="hair">
        <color theme="0" tint="-0.49720755638294628"/>
      </top>
      <bottom style="thin">
        <color theme="0" tint="-0.49720755638294628"/>
      </bottom>
      <diagonal/>
    </border>
    <border>
      <left style="thin">
        <color indexed="23"/>
      </left>
      <right/>
      <top style="hair">
        <color theme="0" tint="-0.49720755638294628"/>
      </top>
      <bottom/>
      <diagonal/>
    </border>
    <border>
      <left style="hair">
        <color indexed="23"/>
      </left>
      <right style="thin">
        <color indexed="23"/>
      </right>
      <top style="hair">
        <color theme="0" tint="-0.49720755638294628"/>
      </top>
      <bottom/>
      <diagonal/>
    </border>
    <border>
      <left style="hair">
        <color indexed="23"/>
      </left>
      <right style="hair">
        <color indexed="23"/>
      </right>
      <top style="hair">
        <color theme="0" tint="-0.49720755638294628"/>
      </top>
      <bottom style="hair">
        <color theme="0" tint="-0.49720755638294628"/>
      </bottom>
      <diagonal/>
    </border>
    <border>
      <left style="thin">
        <color indexed="23"/>
      </left>
      <right style="hair">
        <color indexed="23"/>
      </right>
      <top style="hair">
        <color theme="0" tint="-0.49720755638294628"/>
      </top>
      <bottom style="hair">
        <color theme="0" tint="-0.49720755638294628"/>
      </bottom>
      <diagonal/>
    </border>
    <border>
      <left style="hair">
        <color indexed="23"/>
      </left>
      <right style="thin">
        <color indexed="23"/>
      </right>
      <top style="hair">
        <color theme="0" tint="-0.49720755638294628"/>
      </top>
      <bottom style="hair">
        <color theme="0" tint="-0.49720755638294628"/>
      </bottom>
      <diagonal/>
    </border>
    <border>
      <left style="thin">
        <color indexed="23"/>
      </left>
      <right style="thin">
        <color indexed="23"/>
      </right>
      <top style="thin">
        <color theme="0" tint="-0.49720755638294628"/>
      </top>
      <bottom style="thin">
        <color indexed="23"/>
      </bottom>
      <diagonal/>
    </border>
    <border>
      <left style="thin">
        <color indexed="23"/>
      </left>
      <right style="thin">
        <color indexed="23"/>
      </right>
      <top style="hair">
        <color theme="0" tint="-0.49720755638294628"/>
      </top>
      <bottom style="thin">
        <color indexed="23"/>
      </bottom>
      <diagonal/>
    </border>
    <border>
      <left style="thin">
        <color indexed="23"/>
      </left>
      <right style="thin">
        <color theme="0" tint="-0.49720755638294628"/>
      </right>
      <top style="thin">
        <color theme="0" tint="-0.49720755638294628"/>
      </top>
      <bottom style="thin">
        <color indexed="23"/>
      </bottom>
      <diagonal/>
    </border>
    <border>
      <left style="thin">
        <color theme="0" tint="-0.49720755638294628"/>
      </left>
      <right style="thin">
        <color indexed="23"/>
      </right>
      <top/>
      <bottom style="thin">
        <color theme="0" tint="-0.49720755638294628"/>
      </bottom>
      <diagonal/>
    </border>
    <border>
      <left style="thin">
        <color indexed="23"/>
      </left>
      <right style="thin">
        <color indexed="23"/>
      </right>
      <top style="thin">
        <color theme="0" tint="-0.49720755638294628"/>
      </top>
      <bottom style="thin">
        <color theme="0" tint="-0.49720755638294628"/>
      </bottom>
      <diagonal/>
    </border>
    <border>
      <left style="thin">
        <color indexed="23"/>
      </left>
      <right style="thin">
        <color indexed="23"/>
      </right>
      <top/>
      <bottom style="thin">
        <color theme="0" tint="-0.49720755638294628"/>
      </bottom>
      <diagonal/>
    </border>
    <border>
      <left style="thin">
        <color indexed="23"/>
      </left>
      <right style="thin">
        <color theme="0" tint="-0.49720755638294628"/>
      </right>
      <top/>
      <bottom style="thin">
        <color theme="0" tint="-0.49720755638294628"/>
      </bottom>
      <diagonal/>
    </border>
    <border>
      <left style="thin">
        <color theme="0" tint="-0.49720755638294628"/>
      </left>
      <right style="thin">
        <color indexed="23"/>
      </right>
      <top/>
      <bottom/>
      <diagonal/>
    </border>
    <border>
      <left style="thin">
        <color indexed="23"/>
      </left>
      <right style="hair">
        <color indexed="23"/>
      </right>
      <top style="hair">
        <color theme="0" tint="-0.49720755638294628"/>
      </top>
      <bottom style="hair">
        <color indexed="23"/>
      </bottom>
      <diagonal/>
    </border>
    <border>
      <left style="hair">
        <color indexed="23"/>
      </left>
      <right style="thin">
        <color indexed="23"/>
      </right>
      <top style="hair">
        <color theme="0" tint="-0.49720755638294628"/>
      </top>
      <bottom style="hair">
        <color indexed="23"/>
      </bottom>
      <diagonal/>
    </border>
    <border>
      <left style="thin">
        <color indexed="23"/>
      </left>
      <right style="thin">
        <color theme="0" tint="-0.49720755638294628"/>
      </right>
      <top/>
      <bottom style="thin">
        <color indexed="23"/>
      </bottom>
      <diagonal/>
    </border>
    <border>
      <left style="thin">
        <color theme="0" tint="-0.49720755638294628"/>
      </left>
      <right style="thin">
        <color indexed="23"/>
      </right>
      <top style="thin">
        <color theme="0" tint="-0.49720755638294628"/>
      </top>
      <bottom style="thin">
        <color indexed="23"/>
      </bottom>
      <diagonal/>
    </border>
    <border>
      <left style="thin">
        <color indexed="23"/>
      </left>
      <right/>
      <top style="hair">
        <color theme="0" tint="-0.49720755638294628"/>
      </top>
      <bottom style="thin">
        <color indexed="23"/>
      </bottom>
      <diagonal/>
    </border>
    <border>
      <left style="thin">
        <color indexed="23"/>
      </left>
      <right style="hair">
        <color theme="0" tint="-0.49775688955351421"/>
      </right>
      <top style="thin">
        <color indexed="23"/>
      </top>
      <bottom style="thin">
        <color indexed="23"/>
      </bottom>
      <diagonal/>
    </border>
    <border>
      <left style="thin">
        <color indexed="23"/>
      </left>
      <right style="hair">
        <color theme="0" tint="-0.49775688955351421"/>
      </right>
      <top style="thin">
        <color indexed="23"/>
      </top>
      <bottom style="hair">
        <color theme="0" tint="-0.49775688955351421"/>
      </bottom>
      <diagonal/>
    </border>
    <border>
      <left style="thin">
        <color theme="0" tint="-0.4987029633472701"/>
      </left>
      <right style="thin">
        <color theme="0" tint="-0.4987029633472701"/>
      </right>
      <top style="thin">
        <color theme="0" tint="-0.4987029633472701"/>
      </top>
      <bottom style="thin">
        <color theme="0" tint="-0.4987029633472701"/>
      </bottom>
      <diagonal/>
    </border>
    <border>
      <left style="thin">
        <color indexed="23"/>
      </left>
      <right style="thin">
        <color indexed="23"/>
      </right>
      <top style="hair">
        <color indexed="64"/>
      </top>
      <bottom style="thin">
        <color theme="0" tint="-0.4987029633472701"/>
      </bottom>
      <diagonal/>
    </border>
    <border>
      <left style="thin">
        <color indexed="23"/>
      </left>
      <right style="thin">
        <color indexed="23"/>
      </right>
      <top style="hair">
        <color theme="0" tint="-0.4987029633472701"/>
      </top>
      <bottom style="hair">
        <color indexed="64"/>
      </bottom>
      <diagonal/>
    </border>
    <border>
      <left style="thin">
        <color indexed="23"/>
      </left>
      <right style="hair">
        <color theme="0" tint="-0.4987029633472701"/>
      </right>
      <top style="hair">
        <color theme="0" tint="-0.4987029633472701"/>
      </top>
      <bottom style="hair">
        <color indexed="64"/>
      </bottom>
      <diagonal/>
    </border>
    <border>
      <left style="thin">
        <color indexed="23"/>
      </left>
      <right style="thin">
        <color indexed="23"/>
      </right>
      <top style="hair">
        <color theme="0" tint="-0.4987029633472701"/>
      </top>
      <bottom/>
      <diagonal/>
    </border>
    <border>
      <left style="thin">
        <color theme="0" tint="-0.4987029633472701"/>
      </left>
      <right/>
      <top/>
      <bottom/>
      <diagonal/>
    </border>
    <border>
      <left style="thin">
        <color indexed="23"/>
      </left>
      <right style="hair">
        <color theme="0" tint="-0.4987029633472701"/>
      </right>
      <top/>
      <bottom style="thin">
        <color indexed="23"/>
      </bottom>
      <diagonal/>
    </border>
  </borders>
  <cellStyleXfs count="2">
    <xf numFmtId="0" fontId="0" fillId="0" borderId="0"/>
    <xf numFmtId="0" fontId="58" fillId="0" borderId="0"/>
  </cellStyleXfs>
  <cellXfs count="837">
    <xf numFmtId="0" fontId="0" fillId="0" borderId="0" xfId="0"/>
    <xf numFmtId="0" fontId="1" fillId="0" borderId="0" xfId="0" applyFont="1"/>
    <xf numFmtId="0" fontId="2" fillId="0" borderId="0" xfId="0" applyFont="1" applyAlignment="1">
      <alignment vertical="center"/>
    </xf>
    <xf numFmtId="0" fontId="3" fillId="0" borderId="0" xfId="0" applyFont="1" applyAlignment="1">
      <alignment horizontal="left" vertical="center"/>
    </xf>
    <xf numFmtId="0" fontId="1" fillId="2" borderId="0" xfId="0" applyFont="1" applyFill="1"/>
    <xf numFmtId="0" fontId="4" fillId="3" borderId="0" xfId="0" applyFont="1" applyFill="1" applyAlignment="1">
      <alignment vertical="center"/>
    </xf>
    <xf numFmtId="0" fontId="2" fillId="3" borderId="0" xfId="0" applyFont="1" applyFill="1" applyAlignment="1">
      <alignment vertical="center"/>
    </xf>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9" fillId="0" borderId="0" xfId="0" applyFont="1" applyAlignment="1">
      <alignment vertical="center"/>
    </xf>
    <xf numFmtId="0" fontId="10" fillId="0" borderId="0" xfId="0" applyFont="1" applyAlignment="1">
      <alignment vertical="center"/>
    </xf>
    <xf numFmtId="0" fontId="7" fillId="0" borderId="0" xfId="0" applyFont="1" applyAlignment="1">
      <alignment horizontal="right" vertical="center"/>
    </xf>
    <xf numFmtId="0" fontId="11" fillId="0" borderId="0" xfId="0" applyFont="1" applyAlignment="1">
      <alignment vertical="center"/>
    </xf>
    <xf numFmtId="0" fontId="2" fillId="0" borderId="0" xfId="0" applyFont="1" applyAlignment="1">
      <alignment horizontal="left" vertical="center"/>
    </xf>
    <xf numFmtId="0" fontId="10" fillId="0" borderId="2"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10" fillId="0" borderId="5" xfId="0" applyFont="1" applyBorder="1" applyAlignment="1">
      <alignment vertical="center"/>
    </xf>
    <xf numFmtId="0" fontId="6" fillId="0" borderId="5" xfId="0" applyFont="1" applyBorder="1" applyAlignment="1">
      <alignment vertical="center"/>
    </xf>
    <xf numFmtId="0" fontId="6" fillId="0" borderId="6" xfId="0" applyFont="1" applyBorder="1" applyAlignment="1">
      <alignment vertical="center"/>
    </xf>
    <xf numFmtId="0" fontId="17" fillId="0" borderId="0" xfId="0" applyFont="1" applyAlignment="1">
      <alignment vertical="center"/>
    </xf>
    <xf numFmtId="0" fontId="2" fillId="0" borderId="12" xfId="0" applyFont="1" applyBorder="1" applyAlignment="1">
      <alignment horizontal="center" vertical="center" wrapText="1"/>
    </xf>
    <xf numFmtId="0" fontId="2" fillId="4" borderId="11" xfId="0" applyFont="1" applyFill="1" applyBorder="1" applyAlignment="1">
      <alignment horizontal="center" vertical="center"/>
    </xf>
    <xf numFmtId="0" fontId="2" fillId="10" borderId="12" xfId="0" applyFont="1" applyFill="1" applyBorder="1" applyAlignment="1">
      <alignment horizontal="center" vertical="center" wrapText="1"/>
    </xf>
    <xf numFmtId="0" fontId="2" fillId="0" borderId="15" xfId="0" applyFont="1" applyBorder="1" applyAlignment="1">
      <alignment horizontal="left" vertical="center"/>
    </xf>
    <xf numFmtId="0" fontId="2" fillId="0" borderId="12" xfId="0" applyFont="1" applyBorder="1" applyAlignment="1">
      <alignment vertical="center"/>
    </xf>
    <xf numFmtId="49" fontId="2" fillId="0" borderId="21" xfId="0" applyNumberFormat="1" applyFont="1" applyBorder="1" applyAlignment="1">
      <alignment horizontal="center" vertical="center"/>
    </xf>
    <xf numFmtId="164" fontId="2" fillId="0" borderId="21" xfId="0" applyNumberFormat="1" applyFont="1" applyBorder="1"/>
    <xf numFmtId="0" fontId="1" fillId="0" borderId="0" xfId="0" applyFont="1" applyAlignment="1">
      <alignment horizontal="center"/>
    </xf>
    <xf numFmtId="0" fontId="2" fillId="0" borderId="24" xfId="0" applyFont="1" applyBorder="1" applyAlignment="1">
      <alignment vertical="center"/>
    </xf>
    <xf numFmtId="0" fontId="15" fillId="0" borderId="15" xfId="0" applyFont="1" applyBorder="1" applyAlignment="1">
      <alignment horizontal="left" vertical="center"/>
    </xf>
    <xf numFmtId="0" fontId="15" fillId="0" borderId="24" xfId="0" applyFont="1" applyBorder="1" applyAlignment="1">
      <alignment vertical="center"/>
    </xf>
    <xf numFmtId="0" fontId="2" fillId="0" borderId="26" xfId="0" applyFont="1" applyBorder="1" applyAlignment="1">
      <alignment vertical="center"/>
    </xf>
    <xf numFmtId="49" fontId="2" fillId="0" borderId="26" xfId="0" applyNumberFormat="1" applyFont="1" applyBorder="1" applyAlignment="1">
      <alignment horizontal="center" vertical="center"/>
    </xf>
    <xf numFmtId="0" fontId="2" fillId="0" borderId="33" xfId="0" applyFont="1" applyBorder="1" applyAlignment="1">
      <alignment horizontal="left" vertical="center"/>
    </xf>
    <xf numFmtId="0" fontId="2" fillId="0" borderId="34" xfId="0" applyFont="1" applyBorder="1" applyAlignment="1">
      <alignment vertical="center"/>
    </xf>
    <xf numFmtId="0" fontId="2" fillId="0" borderId="28" xfId="0" applyFont="1" applyBorder="1" applyAlignment="1">
      <alignment vertical="center"/>
    </xf>
    <xf numFmtId="0" fontId="2" fillId="0" borderId="35" xfId="0" applyFont="1" applyBorder="1" applyAlignment="1">
      <alignment vertical="center"/>
    </xf>
    <xf numFmtId="49" fontId="2" fillId="0" borderId="36" xfId="0" applyNumberFormat="1" applyFont="1" applyBorder="1" applyAlignment="1">
      <alignment horizontal="center" vertical="center"/>
    </xf>
    <xf numFmtId="0" fontId="1" fillId="15" borderId="0" xfId="0" applyFont="1" applyFill="1"/>
    <xf numFmtId="0" fontId="2" fillId="0" borderId="49" xfId="0" applyFont="1" applyBorder="1" applyAlignment="1">
      <alignment vertical="center"/>
    </xf>
    <xf numFmtId="49" fontId="2" fillId="0" borderId="50" xfId="0" applyNumberFormat="1" applyFont="1" applyBorder="1" applyAlignment="1">
      <alignment horizontal="center" vertical="center"/>
    </xf>
    <xf numFmtId="0" fontId="2" fillId="0" borderId="13" xfId="0" applyFont="1" applyBorder="1" applyAlignment="1">
      <alignment vertical="center"/>
    </xf>
    <xf numFmtId="0" fontId="2" fillId="0" borderId="20" xfId="0" applyFont="1" applyBorder="1" applyAlignment="1">
      <alignment horizontal="left" vertical="center"/>
    </xf>
    <xf numFmtId="0" fontId="2" fillId="0" borderId="55" xfId="0" applyFont="1" applyBorder="1" applyAlignment="1">
      <alignment vertical="center"/>
    </xf>
    <xf numFmtId="0" fontId="1" fillId="16" borderId="62" xfId="0" applyFont="1" applyFill="1" applyBorder="1" applyAlignment="1">
      <alignment horizontal="center"/>
    </xf>
    <xf numFmtId="49" fontId="2" fillId="0" borderId="57" xfId="0" applyNumberFormat="1" applyFont="1" applyBorder="1" applyAlignment="1">
      <alignment horizontal="center" vertical="center"/>
    </xf>
    <xf numFmtId="0" fontId="1" fillId="16" borderId="9" xfId="0" applyFont="1" applyFill="1" applyBorder="1" applyAlignment="1">
      <alignment vertical="center"/>
    </xf>
    <xf numFmtId="0" fontId="2" fillId="0" borderId="66" xfId="0" applyFont="1" applyBorder="1" applyAlignment="1">
      <alignment vertical="center"/>
    </xf>
    <xf numFmtId="164" fontId="1" fillId="16" borderId="11" xfId="0" applyNumberFormat="1" applyFont="1" applyFill="1" applyBorder="1"/>
    <xf numFmtId="164" fontId="1" fillId="15" borderId="11" xfId="0" applyNumberFormat="1" applyFont="1" applyFill="1" applyBorder="1" applyAlignment="1">
      <alignment vertical="center"/>
    </xf>
    <xf numFmtId="164" fontId="1" fillId="0" borderId="0" xfId="0" applyNumberFormat="1" applyFont="1"/>
    <xf numFmtId="0" fontId="15" fillId="0" borderId="71" xfId="0" applyFont="1" applyBorder="1" applyAlignment="1">
      <alignment vertical="center"/>
    </xf>
    <xf numFmtId="0" fontId="2" fillId="0" borderId="18" xfId="0" applyFont="1" applyBorder="1" applyAlignment="1">
      <alignment vertical="center"/>
    </xf>
    <xf numFmtId="0" fontId="2" fillId="4" borderId="67" xfId="0" applyFont="1" applyFill="1" applyBorder="1" applyAlignment="1">
      <alignment horizontal="left" vertical="center"/>
    </xf>
    <xf numFmtId="0" fontId="2" fillId="4" borderId="68" xfId="0" applyFont="1" applyFill="1" applyBorder="1" applyAlignment="1">
      <alignment vertical="center"/>
    </xf>
    <xf numFmtId="49" fontId="2" fillId="4" borderId="11" xfId="0" applyNumberFormat="1" applyFont="1" applyFill="1" applyBorder="1" applyAlignment="1">
      <alignment horizontal="center" vertical="center"/>
    </xf>
    <xf numFmtId="49" fontId="2" fillId="0" borderId="70" xfId="0" applyNumberFormat="1" applyFont="1" applyBorder="1" applyAlignment="1">
      <alignment horizontal="center" vertical="center"/>
    </xf>
    <xf numFmtId="0" fontId="15" fillId="0" borderId="80" xfId="0" applyFont="1" applyBorder="1" applyAlignment="1">
      <alignment vertical="center"/>
    </xf>
    <xf numFmtId="0" fontId="4" fillId="0" borderId="80" xfId="0" applyFont="1" applyBorder="1" applyAlignment="1">
      <alignment vertical="center"/>
    </xf>
    <xf numFmtId="0" fontId="2" fillId="0" borderId="80" xfId="0" applyFont="1" applyBorder="1" applyAlignment="1">
      <alignment vertical="center"/>
    </xf>
    <xf numFmtId="49" fontId="2" fillId="0" borderId="84" xfId="0" applyNumberFormat="1" applyFont="1" applyBorder="1" applyAlignment="1">
      <alignment horizontal="center" vertical="center"/>
    </xf>
    <xf numFmtId="0" fontId="2" fillId="6" borderId="67" xfId="0" applyFont="1" applyFill="1" applyBorder="1" applyAlignment="1">
      <alignment vertical="center"/>
    </xf>
    <xf numFmtId="49" fontId="2" fillId="6" borderId="20" xfId="0" applyNumberFormat="1" applyFont="1" applyFill="1" applyBorder="1" applyAlignment="1">
      <alignment horizontal="center" vertical="center"/>
    </xf>
    <xf numFmtId="0" fontId="2" fillId="6" borderId="80" xfId="0" applyFont="1" applyFill="1" applyBorder="1" applyAlignment="1">
      <alignment vertical="center"/>
    </xf>
    <xf numFmtId="49" fontId="2" fillId="0" borderId="89" xfId="0" applyNumberFormat="1" applyFont="1" applyBorder="1" applyAlignment="1">
      <alignment horizontal="center" vertical="center"/>
    </xf>
    <xf numFmtId="0" fontId="2" fillId="0" borderId="91" xfId="0" applyFont="1" applyBorder="1" applyAlignment="1">
      <alignment vertical="center"/>
    </xf>
    <xf numFmtId="0" fontId="2" fillId="6" borderId="92" xfId="0" applyFont="1" applyFill="1" applyBorder="1" applyAlignment="1">
      <alignment vertical="center"/>
    </xf>
    <xf numFmtId="0" fontId="2" fillId="0" borderId="12" xfId="0" applyFont="1" applyBorder="1" applyAlignment="1">
      <alignment horizontal="left" vertical="center"/>
    </xf>
    <xf numFmtId="0" fontId="2" fillId="0" borderId="99" xfId="0" applyFont="1" applyBorder="1" applyAlignment="1">
      <alignment vertical="center"/>
    </xf>
    <xf numFmtId="49" fontId="2" fillId="0" borderId="15" xfId="0" applyNumberFormat="1" applyFont="1" applyBorder="1" applyAlignment="1">
      <alignment horizontal="center" vertical="center"/>
    </xf>
    <xf numFmtId="49" fontId="2" fillId="6" borderId="70" xfId="0" applyNumberFormat="1" applyFont="1" applyFill="1" applyBorder="1" applyAlignment="1">
      <alignment horizontal="center" vertical="center"/>
    </xf>
    <xf numFmtId="49" fontId="2" fillId="6" borderId="89" xfId="0" applyNumberFormat="1" applyFont="1" applyFill="1" applyBorder="1" applyAlignment="1">
      <alignment horizontal="center" vertical="center"/>
    </xf>
    <xf numFmtId="49" fontId="2" fillId="6" borderId="107" xfId="0" applyNumberFormat="1" applyFont="1" applyFill="1" applyBorder="1" applyAlignment="1">
      <alignment horizontal="center" vertical="center"/>
    </xf>
    <xf numFmtId="0" fontId="2" fillId="0" borderId="15" xfId="0" applyFont="1" applyBorder="1" applyAlignment="1">
      <alignment horizontal="center" vertical="center"/>
    </xf>
    <xf numFmtId="0" fontId="2" fillId="0" borderId="21" xfId="0" applyFont="1" applyBorder="1" applyAlignment="1">
      <alignment horizontal="center" vertical="center"/>
    </xf>
    <xf numFmtId="0" fontId="2" fillId="0" borderId="26" xfId="0" applyFont="1" applyBorder="1" applyAlignment="1">
      <alignment horizontal="center" vertical="center"/>
    </xf>
    <xf numFmtId="0" fontId="2" fillId="0" borderId="15" xfId="0" applyFont="1" applyBorder="1" applyAlignment="1">
      <alignment vertical="center"/>
    </xf>
    <xf numFmtId="0" fontId="22" fillId="0" borderId="0" xfId="0" applyFont="1" applyAlignment="1">
      <alignment vertical="center"/>
    </xf>
    <xf numFmtId="0" fontId="2" fillId="6" borderId="11" xfId="0" applyFont="1" applyFill="1" applyBorder="1" applyAlignment="1">
      <alignment horizontal="center" vertical="center"/>
    </xf>
    <xf numFmtId="49" fontId="2" fillId="6" borderId="11" xfId="0" applyNumberFormat="1" applyFont="1" applyFill="1" applyBorder="1" applyAlignment="1">
      <alignment horizontal="center" vertical="center"/>
    </xf>
    <xf numFmtId="0" fontId="15" fillId="4" borderId="67" xfId="0" applyFont="1" applyFill="1" applyBorder="1" applyAlignment="1">
      <alignment vertical="center"/>
    </xf>
    <xf numFmtId="0" fontId="2" fillId="6" borderId="20" xfId="0" applyFont="1" applyFill="1" applyBorder="1" applyAlignment="1">
      <alignment vertical="center"/>
    </xf>
    <xf numFmtId="0" fontId="2" fillId="6" borderId="20" xfId="0" applyFont="1" applyFill="1" applyBorder="1" applyAlignment="1">
      <alignment horizontal="center" vertical="center"/>
    </xf>
    <xf numFmtId="0" fontId="15" fillId="0" borderId="0" xfId="0" applyFont="1" applyAlignment="1">
      <alignment vertical="center"/>
    </xf>
    <xf numFmtId="0" fontId="2" fillId="0" borderId="7" xfId="0" applyFont="1" applyBorder="1" applyAlignment="1">
      <alignment vertical="center"/>
    </xf>
    <xf numFmtId="0" fontId="2" fillId="4" borderId="20" xfId="0" applyFont="1" applyFill="1" applyBorder="1" applyAlignment="1">
      <alignment vertical="center"/>
    </xf>
    <xf numFmtId="0" fontId="2" fillId="16" borderId="67" xfId="0" applyFont="1" applyFill="1" applyBorder="1" applyAlignment="1">
      <alignment horizontal="left" vertical="center"/>
    </xf>
    <xf numFmtId="10" fontId="2" fillId="16" borderId="124" xfId="0" applyNumberFormat="1" applyFont="1" applyFill="1" applyBorder="1" applyAlignment="1">
      <alignment horizontal="right" vertical="center"/>
    </xf>
    <xf numFmtId="0" fontId="2" fillId="0" borderId="12" xfId="0" applyFont="1" applyBorder="1" applyAlignment="1">
      <alignment horizontal="right" vertical="center"/>
    </xf>
    <xf numFmtId="10" fontId="2" fillId="0" borderId="0" xfId="0" applyNumberFormat="1" applyFont="1" applyAlignment="1">
      <alignment horizontal="right" vertical="center"/>
    </xf>
    <xf numFmtId="0" fontId="2" fillId="16" borderId="124" xfId="0" applyFont="1" applyFill="1" applyBorder="1" applyAlignment="1">
      <alignment horizontal="right" vertical="center"/>
    </xf>
    <xf numFmtId="0" fontId="2" fillId="16" borderId="127" xfId="0" applyFont="1" applyFill="1" applyBorder="1" applyAlignment="1">
      <alignment horizontal="right" vertical="center"/>
    </xf>
    <xf numFmtId="0" fontId="2" fillId="0" borderId="15" xfId="0" applyFont="1" applyBorder="1" applyAlignment="1">
      <alignment horizontal="right" vertical="center"/>
    </xf>
    <xf numFmtId="0" fontId="2" fillId="0" borderId="11" xfId="0" applyFont="1" applyBorder="1" applyAlignment="1">
      <alignment horizontal="right" vertical="center"/>
    </xf>
    <xf numFmtId="0" fontId="1" fillId="0" borderId="123" xfId="0" applyFont="1" applyBorder="1" applyAlignment="1">
      <alignment horizontal="center" vertical="center"/>
    </xf>
    <xf numFmtId="10" fontId="2" fillId="0" borderId="127" xfId="0" applyNumberFormat="1" applyFont="1" applyBorder="1" applyAlignment="1">
      <alignment horizontal="right" vertical="center"/>
    </xf>
    <xf numFmtId="10" fontId="2" fillId="16" borderId="127" xfId="0" applyNumberFormat="1" applyFont="1" applyFill="1" applyBorder="1" applyAlignment="1">
      <alignment horizontal="right" vertical="center"/>
    </xf>
    <xf numFmtId="0" fontId="3" fillId="16" borderId="7" xfId="0" applyFont="1" applyFill="1" applyBorder="1" applyAlignment="1">
      <alignment horizontal="left" vertical="center"/>
    </xf>
    <xf numFmtId="0" fontId="2" fillId="16" borderId="10" xfId="0" applyFont="1" applyFill="1" applyBorder="1" applyAlignment="1">
      <alignment vertical="center"/>
    </xf>
    <xf numFmtId="0" fontId="2" fillId="16" borderId="8" xfId="0" applyFont="1" applyFill="1" applyBorder="1" applyAlignment="1">
      <alignment vertical="center"/>
    </xf>
    <xf numFmtId="0" fontId="24" fillId="16" borderId="9" xfId="0" applyFont="1" applyFill="1" applyBorder="1" applyAlignment="1">
      <alignment vertical="center"/>
    </xf>
    <xf numFmtId="0" fontId="2" fillId="16" borderId="9" xfId="0" applyFont="1" applyFill="1" applyBorder="1" applyAlignment="1">
      <alignment vertical="center"/>
    </xf>
    <xf numFmtId="0" fontId="2" fillId="16" borderId="17" xfId="0" applyFont="1" applyFill="1" applyBorder="1" applyAlignment="1">
      <alignment horizontal="left" vertical="top"/>
    </xf>
    <xf numFmtId="0" fontId="2" fillId="16" borderId="128" xfId="0" applyFont="1" applyFill="1" applyBorder="1" applyAlignment="1">
      <alignment horizontal="center" vertical="top" wrapText="1"/>
    </xf>
    <xf numFmtId="0" fontId="2" fillId="0" borderId="12" xfId="0" applyFont="1" applyBorder="1" applyAlignment="1">
      <alignment horizontal="center" vertical="center"/>
    </xf>
    <xf numFmtId="0" fontId="2" fillId="0" borderId="0" xfId="0" applyFont="1" applyAlignment="1">
      <alignment horizontal="right" vertical="center"/>
    </xf>
    <xf numFmtId="0" fontId="2" fillId="16" borderId="124" xfId="0" applyFont="1" applyFill="1" applyBorder="1" applyAlignment="1">
      <alignment vertical="center"/>
    </xf>
    <xf numFmtId="0" fontId="2" fillId="16" borderId="127" xfId="0" applyFont="1" applyFill="1" applyBorder="1" applyAlignment="1">
      <alignment vertical="center"/>
    </xf>
    <xf numFmtId="0" fontId="25" fillId="16" borderId="9" xfId="0" applyFont="1" applyFill="1" applyBorder="1" applyAlignment="1">
      <alignment vertical="center"/>
    </xf>
    <xf numFmtId="0" fontId="2" fillId="0" borderId="0" xfId="0" applyFont="1" applyAlignment="1">
      <alignment horizontal="center" vertical="center" wrapText="1"/>
    </xf>
    <xf numFmtId="0" fontId="26" fillId="0" borderId="0" xfId="0" applyFont="1"/>
    <xf numFmtId="0" fontId="2" fillId="16" borderId="133" xfId="0" applyFont="1" applyFill="1" applyBorder="1" applyAlignment="1">
      <alignment horizontal="center" vertical="center"/>
    </xf>
    <xf numFmtId="0" fontId="3" fillId="0" borderId="0" xfId="0" applyFont="1" applyAlignment="1">
      <alignment vertical="center"/>
    </xf>
    <xf numFmtId="0" fontId="28" fillId="0" borderId="0" xfId="0" applyFont="1" applyAlignment="1">
      <alignment horizontal="center" vertical="center"/>
    </xf>
    <xf numFmtId="0" fontId="29" fillId="0" borderId="0" xfId="0" applyFont="1" applyAlignment="1">
      <alignment vertical="center"/>
    </xf>
    <xf numFmtId="0" fontId="30" fillId="0" borderId="0" xfId="0" applyFont="1" applyAlignment="1">
      <alignment horizontal="left" vertical="center"/>
    </xf>
    <xf numFmtId="49" fontId="2" fillId="0" borderId="9" xfId="0" applyNumberFormat="1" applyFont="1" applyBorder="1" applyAlignment="1">
      <alignment horizontal="center" vertical="center"/>
    </xf>
    <xf numFmtId="49" fontId="2" fillId="6" borderId="84" xfId="0" applyNumberFormat="1" applyFont="1" applyFill="1" applyBorder="1" applyAlignment="1">
      <alignment horizontal="center" vertical="center"/>
    </xf>
    <xf numFmtId="0" fontId="28" fillId="0" borderId="0" xfId="0" applyFont="1" applyAlignment="1">
      <alignment horizontal="right" vertical="center"/>
    </xf>
    <xf numFmtId="0" fontId="28" fillId="0" borderId="0" xfId="0" applyFont="1" applyAlignment="1">
      <alignment vertical="center"/>
    </xf>
    <xf numFmtId="0" fontId="2" fillId="0" borderId="70" xfId="0" applyFont="1" applyBorder="1" applyAlignment="1">
      <alignment horizontal="center" vertical="center"/>
    </xf>
    <xf numFmtId="0" fontId="31" fillId="0" borderId="0" xfId="0" applyFont="1" applyAlignment="1">
      <alignment vertical="center"/>
    </xf>
    <xf numFmtId="0" fontId="28" fillId="0" borderId="0" xfId="0" applyFont="1"/>
    <xf numFmtId="0" fontId="32" fillId="0" borderId="0" xfId="0" applyFont="1" applyAlignment="1">
      <alignment horizontal="left" vertical="center"/>
    </xf>
    <xf numFmtId="0" fontId="2" fillId="0" borderId="142" xfId="0" applyFont="1" applyBorder="1"/>
    <xf numFmtId="0" fontId="2" fillId="0" borderId="143" xfId="0" applyFont="1" applyBorder="1"/>
    <xf numFmtId="0" fontId="2" fillId="0" borderId="143" xfId="0" applyFont="1" applyBorder="1" applyAlignment="1">
      <alignment vertical="center"/>
    </xf>
    <xf numFmtId="0" fontId="2" fillId="0" borderId="144" xfId="0" applyFont="1" applyBorder="1" applyAlignment="1">
      <alignment vertical="center"/>
    </xf>
    <xf numFmtId="0" fontId="2" fillId="0" borderId="145" xfId="0" applyFont="1" applyBorder="1" applyAlignment="1">
      <alignment vertical="center"/>
    </xf>
    <xf numFmtId="0" fontId="2" fillId="0" borderId="146" xfId="0" applyFont="1" applyBorder="1" applyAlignment="1">
      <alignment vertical="center"/>
    </xf>
    <xf numFmtId="0" fontId="2" fillId="0" borderId="147" xfId="0" applyFont="1" applyBorder="1" applyAlignment="1">
      <alignment vertical="center"/>
    </xf>
    <xf numFmtId="0" fontId="2" fillId="0" borderId="149" xfId="0" applyFont="1" applyBorder="1" applyAlignment="1">
      <alignment vertical="center"/>
    </xf>
    <xf numFmtId="0" fontId="2" fillId="0" borderId="151" xfId="0" applyFont="1" applyBorder="1" applyAlignment="1">
      <alignment vertical="center"/>
    </xf>
    <xf numFmtId="0" fontId="2" fillId="1" borderId="158" xfId="0" applyFont="1" applyFill="1" applyBorder="1" applyAlignment="1">
      <alignment horizontal="center" vertical="center"/>
    </xf>
    <xf numFmtId="0" fontId="2" fillId="1" borderId="160" xfId="0" applyFont="1" applyFill="1" applyBorder="1" applyAlignment="1">
      <alignment horizontal="center"/>
    </xf>
    <xf numFmtId="0" fontId="2" fillId="0" borderId="158" xfId="0" applyFont="1" applyBorder="1" applyAlignment="1">
      <alignment horizontal="center"/>
    </xf>
    <xf numFmtId="0" fontId="2" fillId="1" borderId="161" xfId="0" applyFont="1" applyFill="1" applyBorder="1" applyAlignment="1">
      <alignment horizontal="center" vertical="center"/>
    </xf>
    <xf numFmtId="0" fontId="2" fillId="1" borderId="84" xfId="0" applyFont="1" applyFill="1" applyBorder="1" applyAlignment="1">
      <alignment horizontal="center" vertical="center"/>
    </xf>
    <xf numFmtId="0" fontId="2" fillId="1" borderId="166" xfId="0" applyFont="1" applyFill="1" applyBorder="1" applyAlignment="1">
      <alignment horizontal="center"/>
    </xf>
    <xf numFmtId="0" fontId="2" fillId="0" borderId="84" xfId="0" applyFont="1" applyBorder="1" applyAlignment="1">
      <alignment horizontal="center"/>
    </xf>
    <xf numFmtId="0" fontId="2" fillId="1" borderId="167" xfId="0" applyFont="1" applyFill="1" applyBorder="1" applyAlignment="1">
      <alignment horizontal="center" vertical="center"/>
    </xf>
    <xf numFmtId="0" fontId="1" fillId="11" borderId="168" xfId="0" applyFont="1" applyFill="1" applyBorder="1"/>
    <xf numFmtId="0" fontId="1" fillId="11" borderId="169" xfId="0" applyFont="1" applyFill="1" applyBorder="1" applyAlignment="1">
      <alignment vertical="center"/>
    </xf>
    <xf numFmtId="0" fontId="2" fillId="1" borderId="9" xfId="0" applyFont="1" applyFill="1" applyBorder="1" applyAlignment="1">
      <alignment horizontal="center" vertical="center"/>
    </xf>
    <xf numFmtId="0" fontId="2" fillId="1" borderId="148" xfId="0" applyFont="1" applyFill="1" applyBorder="1" applyAlignment="1">
      <alignment horizontal="center"/>
    </xf>
    <xf numFmtId="0" fontId="2" fillId="0" borderId="9" xfId="0" applyFont="1" applyBorder="1" applyAlignment="1">
      <alignment horizontal="center"/>
    </xf>
    <xf numFmtId="0" fontId="2" fillId="1" borderId="150" xfId="0" applyFont="1" applyFill="1" applyBorder="1" applyAlignment="1">
      <alignment horizontal="center" vertical="center"/>
    </xf>
    <xf numFmtId="0" fontId="2" fillId="1" borderId="21" xfId="0" applyFont="1" applyFill="1" applyBorder="1" applyAlignment="1">
      <alignment horizontal="center" vertical="center"/>
    </xf>
    <xf numFmtId="0" fontId="2" fillId="1" borderId="170" xfId="0" applyFont="1" applyFill="1" applyBorder="1" applyAlignment="1">
      <alignment horizontal="center"/>
    </xf>
    <xf numFmtId="0" fontId="2" fillId="0" borderId="21" xfId="0" applyFont="1" applyBorder="1" applyAlignment="1">
      <alignment horizontal="center"/>
    </xf>
    <xf numFmtId="0" fontId="2" fillId="1" borderId="171" xfId="0" applyFont="1" applyFill="1" applyBorder="1" applyAlignment="1">
      <alignment horizontal="center" vertical="center"/>
    </xf>
    <xf numFmtId="0" fontId="2" fillId="17" borderId="11" xfId="0" applyFont="1" applyFill="1" applyBorder="1" applyAlignment="1">
      <alignment horizontal="center" vertical="center"/>
    </xf>
    <xf numFmtId="0" fontId="2" fillId="17" borderId="168" xfId="0" applyFont="1" applyFill="1" applyBorder="1" applyAlignment="1">
      <alignment horizontal="center"/>
    </xf>
    <xf numFmtId="0" fontId="2" fillId="0" borderId="11" xfId="0" applyFont="1" applyBorder="1" applyAlignment="1">
      <alignment horizontal="center"/>
    </xf>
    <xf numFmtId="0" fontId="2" fillId="17" borderId="169" xfId="0" applyFont="1" applyFill="1" applyBorder="1" applyAlignment="1">
      <alignment horizontal="center" vertical="center"/>
    </xf>
    <xf numFmtId="0" fontId="2" fillId="17" borderId="9" xfId="0" applyFont="1" applyFill="1" applyBorder="1" applyAlignment="1">
      <alignment horizontal="center" vertical="center"/>
    </xf>
    <xf numFmtId="0" fontId="2" fillId="17" borderId="148" xfId="0" applyFont="1" applyFill="1" applyBorder="1" applyAlignment="1">
      <alignment horizontal="center"/>
    </xf>
    <xf numFmtId="0" fontId="2" fillId="17" borderId="150" xfId="0" applyFont="1" applyFill="1" applyBorder="1" applyAlignment="1">
      <alignment horizontal="center" vertical="center"/>
    </xf>
    <xf numFmtId="0" fontId="2" fillId="1" borderId="176" xfId="0" applyFont="1" applyFill="1" applyBorder="1" applyAlignment="1">
      <alignment horizontal="center" vertical="center"/>
    </xf>
    <xf numFmtId="0" fontId="2" fillId="1" borderId="179" xfId="0" applyFont="1" applyFill="1" applyBorder="1" applyAlignment="1">
      <alignment horizontal="center" vertical="center"/>
    </xf>
    <xf numFmtId="0" fontId="2" fillId="1" borderId="180" xfId="0" applyFont="1" applyFill="1" applyBorder="1" applyAlignment="1">
      <alignment horizontal="center" vertical="center"/>
    </xf>
    <xf numFmtId="0" fontId="2" fillId="1" borderId="182" xfId="0" applyFont="1" applyFill="1" applyBorder="1" applyAlignment="1">
      <alignment horizontal="center"/>
    </xf>
    <xf numFmtId="0" fontId="2" fillId="0" borderId="180" xfId="0" applyFont="1" applyBorder="1" applyAlignment="1">
      <alignment horizontal="center"/>
    </xf>
    <xf numFmtId="0" fontId="2" fillId="1" borderId="183" xfId="0" applyFont="1" applyFill="1" applyBorder="1" applyAlignment="1">
      <alignment horizontal="center" vertical="center"/>
    </xf>
    <xf numFmtId="0" fontId="2" fillId="1" borderId="188" xfId="0" applyFont="1" applyFill="1" applyBorder="1" applyAlignment="1">
      <alignment horizontal="center" vertical="center"/>
    </xf>
    <xf numFmtId="0" fontId="2" fillId="1" borderId="189" xfId="0" applyFont="1" applyFill="1" applyBorder="1" applyAlignment="1">
      <alignment horizontal="center" vertical="center"/>
    </xf>
    <xf numFmtId="0" fontId="2" fillId="0" borderId="189" xfId="0" applyFont="1" applyBorder="1" applyAlignment="1">
      <alignment horizontal="center"/>
    </xf>
    <xf numFmtId="0" fontId="2" fillId="17" borderId="20" xfId="0" applyFont="1" applyFill="1" applyBorder="1" applyAlignment="1">
      <alignment horizontal="center" vertical="center"/>
    </xf>
    <xf numFmtId="0" fontId="2" fillId="17" borderId="154" xfId="0" applyFont="1" applyFill="1" applyBorder="1" applyAlignment="1">
      <alignment horizontal="center"/>
    </xf>
    <xf numFmtId="0" fontId="2" fillId="0" borderId="20" xfId="0" applyFont="1" applyBorder="1" applyAlignment="1">
      <alignment horizontal="center"/>
    </xf>
    <xf numFmtId="0" fontId="2" fillId="17" borderId="155" xfId="0" applyFont="1" applyFill="1" applyBorder="1" applyAlignment="1">
      <alignment horizontal="center" vertical="center"/>
    </xf>
    <xf numFmtId="0" fontId="2" fillId="0" borderId="0" xfId="0" applyFont="1" applyAlignment="1">
      <alignment horizontal="center" vertical="center"/>
    </xf>
    <xf numFmtId="0" fontId="2" fillId="1" borderId="179" xfId="0" applyFont="1" applyFill="1" applyBorder="1" applyAlignment="1">
      <alignment vertical="center"/>
    </xf>
    <xf numFmtId="0" fontId="21" fillId="0" borderId="0" xfId="0" applyFont="1" applyAlignment="1">
      <alignment vertical="center" wrapText="1"/>
    </xf>
    <xf numFmtId="0" fontId="1" fillId="0" borderId="170" xfId="0" applyFont="1" applyBorder="1"/>
    <xf numFmtId="0" fontId="1" fillId="0" borderId="21" xfId="0" applyFont="1" applyBorder="1" applyAlignment="1">
      <alignment horizontal="center" wrapText="1"/>
    </xf>
    <xf numFmtId="0" fontId="1" fillId="0" borderId="171" xfId="0" applyFont="1" applyBorder="1" applyAlignment="1">
      <alignment vertical="center"/>
    </xf>
    <xf numFmtId="0" fontId="2" fillId="11" borderId="11" xfId="0" applyFont="1" applyFill="1" applyBorder="1" applyAlignment="1">
      <alignment vertical="center"/>
    </xf>
    <xf numFmtId="0" fontId="2" fillId="11" borderId="168" xfId="0" applyFont="1" applyFill="1" applyBorder="1"/>
    <xf numFmtId="0" fontId="2" fillId="11" borderId="169" xfId="0" applyFont="1" applyFill="1" applyBorder="1" applyAlignment="1">
      <alignment vertical="center"/>
    </xf>
    <xf numFmtId="0" fontId="2" fillId="11" borderId="20" xfId="0" applyFont="1" applyFill="1" applyBorder="1" applyAlignment="1">
      <alignment vertical="center"/>
    </xf>
    <xf numFmtId="0" fontId="2" fillId="11" borderId="190" xfId="0" applyFont="1" applyFill="1" applyBorder="1"/>
    <xf numFmtId="0" fontId="2" fillId="0" borderId="192" xfId="0" applyFont="1" applyBorder="1" applyAlignment="1">
      <alignment vertical="center"/>
    </xf>
    <xf numFmtId="0" fontId="2" fillId="11" borderId="153" xfId="0" applyFont="1" applyFill="1" applyBorder="1" applyAlignment="1">
      <alignment vertical="center"/>
    </xf>
    <xf numFmtId="0" fontId="2" fillId="0" borderId="193" xfId="0" applyFont="1" applyBorder="1" applyAlignment="1">
      <alignment vertical="center"/>
    </xf>
    <xf numFmtId="0" fontId="2" fillId="1" borderId="11" xfId="0" applyFont="1" applyFill="1" applyBorder="1" applyAlignment="1">
      <alignment horizontal="center" vertical="center"/>
    </xf>
    <xf numFmtId="0" fontId="2" fillId="1" borderId="194" xfId="0" applyFont="1" applyFill="1" applyBorder="1" applyAlignment="1">
      <alignment horizontal="center"/>
    </xf>
    <xf numFmtId="0" fontId="2" fillId="0" borderId="195" xfId="0" applyFont="1" applyBorder="1" applyAlignment="1">
      <alignment horizontal="center"/>
    </xf>
    <xf numFmtId="0" fontId="2" fillId="1" borderId="196" xfId="0" applyFont="1" applyFill="1" applyBorder="1" applyAlignment="1">
      <alignment horizontal="center" vertical="center"/>
    </xf>
    <xf numFmtId="0" fontId="2" fillId="1" borderId="197" xfId="0" applyFont="1" applyFill="1" applyBorder="1" applyAlignment="1">
      <alignment horizontal="center" vertical="center"/>
    </xf>
    <xf numFmtId="0" fontId="2" fillId="11" borderId="154" xfId="0" applyFont="1" applyFill="1" applyBorder="1"/>
    <xf numFmtId="0" fontId="2" fillId="11" borderId="155" xfId="0" applyFont="1" applyFill="1" applyBorder="1" applyAlignment="1">
      <alignment vertical="center"/>
    </xf>
    <xf numFmtId="0" fontId="2" fillId="11" borderId="198" xfId="0" applyFont="1" applyFill="1" applyBorder="1" applyAlignment="1">
      <alignment vertical="center"/>
    </xf>
    <xf numFmtId="0" fontId="1" fillId="0" borderId="0" xfId="0" applyFont="1" applyAlignment="1">
      <alignment horizontal="left"/>
    </xf>
    <xf numFmtId="0" fontId="2" fillId="0" borderId="0" xfId="0" applyFont="1"/>
    <xf numFmtId="0" fontId="2" fillId="0" borderId="0" xfId="0" applyFont="1" applyAlignment="1">
      <alignment horizontal="center"/>
    </xf>
    <xf numFmtId="0" fontId="19" fillId="0" borderId="0" xfId="0" applyFont="1" applyAlignment="1">
      <alignment horizontal="center" wrapText="1"/>
    </xf>
    <xf numFmtId="0" fontId="2" fillId="4" borderId="20" xfId="0" applyFont="1" applyFill="1" applyBorder="1" applyAlignment="1">
      <alignment horizontal="center" vertical="center"/>
    </xf>
    <xf numFmtId="14" fontId="1" fillId="0" borderId="0" xfId="0" applyNumberFormat="1" applyFont="1"/>
    <xf numFmtId="0" fontId="5" fillId="0" borderId="0" xfId="0" applyFont="1" applyAlignment="1">
      <alignment horizontal="left" vertical="center"/>
    </xf>
    <xf numFmtId="0" fontId="8" fillId="0" borderId="0" xfId="0" applyFont="1" applyAlignment="1">
      <alignment horizontal="left" vertical="center"/>
    </xf>
    <xf numFmtId="0" fontId="12" fillId="0" borderId="0" xfId="0" applyFont="1" applyAlignment="1">
      <alignment horizontal="left" vertical="center"/>
    </xf>
    <xf numFmtId="0" fontId="13" fillId="0" borderId="0" xfId="0" applyFont="1" applyAlignment="1">
      <alignment horizontal="left" vertical="center"/>
    </xf>
    <xf numFmtId="0" fontId="14" fillId="0" borderId="0" xfId="0" applyFont="1" applyAlignment="1">
      <alignment horizontal="left" vertical="center"/>
    </xf>
    <xf numFmtId="0" fontId="16" fillId="0" borderId="1" xfId="0" applyFont="1" applyBorder="1" applyAlignment="1">
      <alignment horizontal="left" vertical="center"/>
    </xf>
    <xf numFmtId="0" fontId="16" fillId="0" borderId="4" xfId="0" applyFont="1" applyBorder="1" applyAlignment="1">
      <alignment horizontal="left" vertical="center"/>
    </xf>
    <xf numFmtId="0" fontId="35" fillId="0" borderId="0" xfId="0" applyFont="1" applyAlignment="1">
      <alignment vertical="center"/>
    </xf>
    <xf numFmtId="0" fontId="36" fillId="0" borderId="0" xfId="0" applyFont="1" applyAlignment="1">
      <alignment vertical="center"/>
    </xf>
    <xf numFmtId="0" fontId="37" fillId="0" borderId="0" xfId="0" applyFont="1" applyAlignment="1">
      <alignment vertical="center"/>
    </xf>
    <xf numFmtId="0" fontId="2" fillId="0" borderId="11" xfId="0" applyFont="1" applyBorder="1" applyAlignment="1">
      <alignment vertical="center"/>
    </xf>
    <xf numFmtId="0" fontId="2" fillId="10" borderId="12" xfId="0" applyFont="1" applyFill="1" applyBorder="1" applyAlignment="1">
      <alignment vertical="center"/>
    </xf>
    <xf numFmtId="0" fontId="2" fillId="0" borderId="20" xfId="0" applyFont="1" applyBorder="1" applyAlignment="1">
      <alignment horizontal="center" vertical="center"/>
    </xf>
    <xf numFmtId="0" fontId="2" fillId="5" borderId="11" xfId="0" applyFont="1" applyFill="1" applyBorder="1" applyAlignment="1">
      <alignment horizontal="center" vertical="center" wrapText="1"/>
    </xf>
    <xf numFmtId="0" fontId="2" fillId="4" borderId="11" xfId="0" applyFont="1" applyFill="1" applyBorder="1" applyAlignment="1">
      <alignment horizontal="center" vertical="center" wrapText="1"/>
    </xf>
    <xf numFmtId="164" fontId="2" fillId="0" borderId="22" xfId="0" applyNumberFormat="1" applyFont="1" applyBorder="1" applyAlignment="1">
      <alignment vertical="center"/>
    </xf>
    <xf numFmtId="164" fontId="2" fillId="12" borderId="21" xfId="0" applyNumberFormat="1" applyFont="1" applyFill="1" applyBorder="1" applyAlignment="1" applyProtection="1">
      <alignment vertical="center"/>
      <protection locked="0"/>
    </xf>
    <xf numFmtId="164" fontId="2" fillId="0" borderId="21" xfId="0" applyNumberFormat="1" applyFont="1" applyBorder="1" applyAlignment="1">
      <alignment vertical="center"/>
    </xf>
    <xf numFmtId="164" fontId="2" fillId="13" borderId="21" xfId="0" applyNumberFormat="1" applyFont="1" applyFill="1" applyBorder="1" applyAlignment="1" applyProtection="1">
      <alignment vertical="center"/>
      <protection locked="0"/>
    </xf>
    <xf numFmtId="164" fontId="2" fillId="19" borderId="22" xfId="0" applyNumberFormat="1" applyFont="1" applyFill="1" applyBorder="1" applyAlignment="1">
      <alignment vertical="center"/>
    </xf>
    <xf numFmtId="164" fontId="2" fillId="10" borderId="15" xfId="0" applyNumberFormat="1" applyFont="1" applyFill="1" applyBorder="1" applyAlignment="1">
      <alignment vertical="center"/>
    </xf>
    <xf numFmtId="0" fontId="2" fillId="19" borderId="24" xfId="0" applyFont="1" applyFill="1" applyBorder="1" applyAlignment="1">
      <alignment horizontal="center" vertical="center"/>
    </xf>
    <xf numFmtId="0" fontId="2" fillId="19" borderId="25" xfId="0" applyFont="1" applyFill="1" applyBorder="1" applyAlignment="1">
      <alignment horizontal="center" vertical="center"/>
    </xf>
    <xf numFmtId="38" fontId="2" fillId="19" borderId="22" xfId="0" applyNumberFormat="1" applyFont="1" applyFill="1" applyBorder="1" applyAlignment="1">
      <alignment vertical="center"/>
    </xf>
    <xf numFmtId="164" fontId="2" fillId="19" borderId="21" xfId="0" applyNumberFormat="1" applyFont="1" applyFill="1" applyBorder="1" applyAlignment="1">
      <alignment vertical="center"/>
    </xf>
    <xf numFmtId="164" fontId="2" fillId="14" borderId="21" xfId="0" applyNumberFormat="1" applyFont="1" applyFill="1" applyBorder="1" applyAlignment="1">
      <alignment vertical="center"/>
    </xf>
    <xf numFmtId="164" fontId="2" fillId="0" borderId="27" xfId="0" applyNumberFormat="1" applyFont="1" applyBorder="1" applyAlignment="1">
      <alignment vertical="center"/>
    </xf>
    <xf numFmtId="164" fontId="2" fillId="14" borderId="26" xfId="0" applyNumberFormat="1" applyFont="1" applyFill="1" applyBorder="1" applyAlignment="1">
      <alignment vertical="center"/>
    </xf>
    <xf numFmtId="164" fontId="2" fillId="0" borderId="26" xfId="0" applyNumberFormat="1" applyFont="1" applyBorder="1" applyAlignment="1">
      <alignment vertical="center"/>
    </xf>
    <xf numFmtId="164" fontId="2" fillId="14" borderId="28" xfId="0" applyNumberFormat="1" applyFont="1" applyFill="1" applyBorder="1" applyAlignment="1">
      <alignment vertical="center"/>
    </xf>
    <xf numFmtId="164" fontId="2" fillId="14" borderId="29" xfId="0" applyNumberFormat="1" applyFont="1" applyFill="1" applyBorder="1" applyAlignment="1">
      <alignment vertical="center"/>
    </xf>
    <xf numFmtId="164" fontId="2" fillId="12" borderId="26" xfId="0" applyNumberFormat="1" applyFont="1" applyFill="1" applyBorder="1" applyAlignment="1" applyProtection="1">
      <alignment vertical="center"/>
      <protection locked="0"/>
    </xf>
    <xf numFmtId="164" fontId="2" fillId="12" borderId="30" xfId="0" applyNumberFormat="1" applyFont="1" applyFill="1" applyBorder="1" applyAlignment="1" applyProtection="1">
      <alignment vertical="center"/>
      <protection locked="0"/>
    </xf>
    <xf numFmtId="164" fontId="2" fillId="13" borderId="28" xfId="0" applyNumberFormat="1" applyFont="1" applyFill="1" applyBorder="1" applyAlignment="1" applyProtection="1">
      <alignment vertical="center"/>
      <protection locked="0"/>
    </xf>
    <xf numFmtId="164" fontId="2" fillId="14" borderId="31" xfId="0" applyNumberFormat="1" applyFont="1" applyFill="1" applyBorder="1" applyAlignment="1">
      <alignment vertical="center"/>
    </xf>
    <xf numFmtId="164" fontId="2" fillId="14" borderId="32" xfId="0" applyNumberFormat="1" applyFont="1" applyFill="1" applyBorder="1" applyAlignment="1">
      <alignment vertical="center"/>
    </xf>
    <xf numFmtId="0" fontId="2" fillId="19" borderId="28" xfId="0" applyFont="1" applyFill="1" applyBorder="1" applyAlignment="1">
      <alignment horizontal="center" vertical="center"/>
    </xf>
    <xf numFmtId="0" fontId="2" fillId="19" borderId="31" xfId="0" applyFont="1" applyFill="1" applyBorder="1" applyAlignment="1">
      <alignment horizontal="center" vertical="center"/>
    </xf>
    <xf numFmtId="38" fontId="2" fillId="19" borderId="27" xfId="0" applyNumberFormat="1" applyFont="1" applyFill="1" applyBorder="1" applyAlignment="1">
      <alignment vertical="center"/>
    </xf>
    <xf numFmtId="164" fontId="2" fillId="0" borderId="37" xfId="0" applyNumberFormat="1" applyFont="1" applyBorder="1" applyAlignment="1">
      <alignment vertical="center"/>
    </xf>
    <xf numFmtId="164" fontId="2" fillId="14" borderId="36" xfId="0" applyNumberFormat="1" applyFont="1" applyFill="1" applyBorder="1" applyAlignment="1">
      <alignment vertical="center"/>
    </xf>
    <xf numFmtId="164" fontId="2" fillId="0" borderId="36" xfId="0" applyNumberFormat="1" applyFont="1" applyBorder="1" applyAlignment="1">
      <alignment vertical="center"/>
    </xf>
    <xf numFmtId="164" fontId="2" fillId="14" borderId="35" xfId="0" applyNumberFormat="1" applyFont="1" applyFill="1" applyBorder="1" applyAlignment="1">
      <alignment vertical="center"/>
    </xf>
    <xf numFmtId="164" fontId="2" fillId="14" borderId="38" xfId="0" applyNumberFormat="1" applyFont="1" applyFill="1" applyBorder="1" applyAlignment="1">
      <alignment vertical="center"/>
    </xf>
    <xf numFmtId="164" fontId="2" fillId="12" borderId="36" xfId="0" applyNumberFormat="1" applyFont="1" applyFill="1" applyBorder="1" applyAlignment="1" applyProtection="1">
      <alignment vertical="center"/>
      <protection locked="0"/>
    </xf>
    <xf numFmtId="164" fontId="2" fillId="14" borderId="39" xfId="0" applyNumberFormat="1" applyFont="1" applyFill="1" applyBorder="1" applyAlignment="1">
      <alignment vertical="center"/>
    </xf>
    <xf numFmtId="164" fontId="2" fillId="14" borderId="37" xfId="0" applyNumberFormat="1" applyFont="1" applyFill="1" applyBorder="1" applyAlignment="1">
      <alignment vertical="center"/>
    </xf>
    <xf numFmtId="164" fontId="2" fillId="14" borderId="40" xfId="0" applyNumberFormat="1" applyFont="1" applyFill="1" applyBorder="1" applyAlignment="1">
      <alignment vertical="center"/>
    </xf>
    <xf numFmtId="164" fontId="2" fillId="14" borderId="41" xfId="0" applyNumberFormat="1" applyFont="1" applyFill="1" applyBorder="1" applyAlignment="1">
      <alignment vertical="center"/>
    </xf>
    <xf numFmtId="164" fontId="2" fillId="14" borderId="42" xfId="0" applyNumberFormat="1" applyFont="1" applyFill="1" applyBorder="1" applyAlignment="1">
      <alignment vertical="center"/>
    </xf>
    <xf numFmtId="164" fontId="2" fillId="19" borderId="43" xfId="0" applyNumberFormat="1" applyFont="1" applyFill="1" applyBorder="1" applyAlignment="1">
      <alignment vertical="center"/>
    </xf>
    <xf numFmtId="0" fontId="2" fillId="19" borderId="35" xfId="0" applyFont="1" applyFill="1" applyBorder="1" applyAlignment="1">
      <alignment horizontal="center" vertical="center"/>
    </xf>
    <xf numFmtId="0" fontId="2" fillId="19" borderId="42" xfId="0" applyFont="1" applyFill="1" applyBorder="1" applyAlignment="1">
      <alignment horizontal="center" vertical="center"/>
    </xf>
    <xf numFmtId="38" fontId="2" fillId="19" borderId="37" xfId="0" applyNumberFormat="1" applyFont="1" applyFill="1" applyBorder="1" applyAlignment="1">
      <alignment vertical="center"/>
    </xf>
    <xf numFmtId="164" fontId="2" fillId="14" borderId="36" xfId="0" applyNumberFormat="1" applyFont="1" applyFill="1" applyBorder="1" applyAlignment="1" applyProtection="1">
      <alignment vertical="center"/>
      <protection locked="0"/>
    </xf>
    <xf numFmtId="164" fontId="2" fillId="14" borderId="35" xfId="0" applyNumberFormat="1" applyFont="1" applyFill="1" applyBorder="1" applyAlignment="1" applyProtection="1">
      <alignment vertical="center"/>
      <protection locked="0"/>
    </xf>
    <xf numFmtId="164" fontId="2" fillId="19" borderId="46" xfId="0" applyNumberFormat="1" applyFont="1" applyFill="1" applyBorder="1" applyAlignment="1">
      <alignment vertical="center"/>
    </xf>
    <xf numFmtId="0" fontId="2" fillId="19" borderId="17" xfId="0" applyFont="1" applyFill="1" applyBorder="1" applyAlignment="1">
      <alignment horizontal="center" vertical="center"/>
    </xf>
    <xf numFmtId="0" fontId="2" fillId="19" borderId="47" xfId="0" applyFont="1" applyFill="1" applyBorder="1" applyAlignment="1">
      <alignment horizontal="center" vertical="center"/>
    </xf>
    <xf numFmtId="38" fontId="2" fillId="19" borderId="19" xfId="0" applyNumberFormat="1" applyFont="1" applyFill="1" applyBorder="1"/>
    <xf numFmtId="164" fontId="2" fillId="13" borderId="38" xfId="0" applyNumberFormat="1" applyFont="1" applyFill="1" applyBorder="1" applyAlignment="1">
      <alignment vertical="center"/>
    </xf>
    <xf numFmtId="164" fontId="2" fillId="13" borderId="36" xfId="0" applyNumberFormat="1" applyFont="1" applyFill="1" applyBorder="1" applyAlignment="1" applyProtection="1">
      <alignment vertical="center"/>
      <protection locked="0"/>
    </xf>
    <xf numFmtId="164" fontId="2" fillId="13" borderId="37" xfId="0" applyNumberFormat="1" applyFont="1" applyFill="1" applyBorder="1" applyAlignment="1">
      <alignment vertical="center"/>
    </xf>
    <xf numFmtId="164" fontId="2" fillId="0" borderId="42" xfId="0" applyNumberFormat="1" applyFont="1" applyBorder="1" applyAlignment="1">
      <alignment vertical="center"/>
    </xf>
    <xf numFmtId="164" fontId="2" fillId="13" borderId="42" xfId="0" applyNumberFormat="1" applyFont="1" applyFill="1" applyBorder="1" applyAlignment="1">
      <alignment vertical="center"/>
    </xf>
    <xf numFmtId="164" fontId="2" fillId="0" borderId="41" xfId="0" applyNumberFormat="1" applyFont="1" applyBorder="1" applyAlignment="1">
      <alignment vertical="center"/>
    </xf>
    <xf numFmtId="164" fontId="2" fillId="13" borderId="35" xfId="0" applyNumberFormat="1" applyFont="1" applyFill="1" applyBorder="1" applyAlignment="1">
      <alignment vertical="center"/>
    </xf>
    <xf numFmtId="164" fontId="2" fillId="0" borderId="51" xfId="0" applyNumberFormat="1" applyFont="1" applyBorder="1" applyAlignment="1">
      <alignment vertical="center"/>
    </xf>
    <xf numFmtId="164" fontId="2" fillId="14" borderId="50" xfId="0" applyNumberFormat="1" applyFont="1" applyFill="1" applyBorder="1" applyAlignment="1">
      <alignment vertical="center"/>
    </xf>
    <xf numFmtId="164" fontId="2" fillId="0" borderId="50" xfId="0" applyNumberFormat="1" applyFont="1" applyBorder="1" applyAlignment="1">
      <alignment vertical="center"/>
    </xf>
    <xf numFmtId="164" fontId="2" fillId="14" borderId="49" xfId="0" applyNumberFormat="1" applyFont="1" applyFill="1" applyBorder="1" applyAlignment="1">
      <alignment vertical="center"/>
    </xf>
    <xf numFmtId="164" fontId="2" fillId="14" borderId="52" xfId="0" applyNumberFormat="1" applyFont="1" applyFill="1" applyBorder="1" applyAlignment="1">
      <alignment vertical="center"/>
    </xf>
    <xf numFmtId="164" fontId="2" fillId="21" borderId="50" xfId="0" applyNumberFormat="1" applyFont="1" applyFill="1" applyBorder="1" applyAlignment="1" applyProtection="1">
      <alignment vertical="center"/>
      <protection locked="0"/>
    </xf>
    <xf numFmtId="164" fontId="2" fillId="14" borderId="50" xfId="0" applyNumberFormat="1" applyFont="1" applyFill="1" applyBorder="1" applyAlignment="1" applyProtection="1">
      <alignment vertical="center"/>
      <protection locked="0"/>
    </xf>
    <xf numFmtId="164" fontId="2" fillId="14" borderId="53" xfId="0" applyNumberFormat="1" applyFont="1" applyFill="1" applyBorder="1" applyAlignment="1">
      <alignment vertical="center"/>
    </xf>
    <xf numFmtId="164" fontId="2" fillId="14" borderId="51" xfId="0" applyNumberFormat="1" applyFont="1" applyFill="1" applyBorder="1" applyAlignment="1">
      <alignment vertical="center"/>
    </xf>
    <xf numFmtId="164" fontId="2" fillId="14" borderId="49" xfId="0" applyNumberFormat="1" applyFont="1" applyFill="1" applyBorder="1" applyAlignment="1" applyProtection="1">
      <alignment vertical="center"/>
      <protection locked="0"/>
    </xf>
    <xf numFmtId="164" fontId="2" fillId="14" borderId="48" xfId="0" applyNumberFormat="1" applyFont="1" applyFill="1" applyBorder="1" applyAlignment="1">
      <alignment vertical="center"/>
    </xf>
    <xf numFmtId="164" fontId="2" fillId="14" borderId="54" xfId="0" applyNumberFormat="1" applyFont="1" applyFill="1" applyBorder="1" applyAlignment="1">
      <alignment vertical="center"/>
    </xf>
    <xf numFmtId="164" fontId="2" fillId="13" borderId="48" xfId="0" applyNumberFormat="1" applyFont="1" applyFill="1" applyBorder="1" applyAlignment="1">
      <alignment vertical="center"/>
    </xf>
    <xf numFmtId="164" fontId="2" fillId="19" borderId="51" xfId="0" applyNumberFormat="1" applyFont="1" applyFill="1" applyBorder="1" applyAlignment="1">
      <alignment vertical="center"/>
    </xf>
    <xf numFmtId="164" fontId="2" fillId="13" borderId="50" xfId="0" applyNumberFormat="1" applyFont="1" applyFill="1" applyBorder="1" applyAlignment="1">
      <alignment vertical="center"/>
    </xf>
    <xf numFmtId="164" fontId="2" fillId="19" borderId="50" xfId="0" applyNumberFormat="1" applyFont="1" applyFill="1" applyBorder="1" applyAlignment="1">
      <alignment vertical="center"/>
    </xf>
    <xf numFmtId="0" fontId="2" fillId="19" borderId="49" xfId="0" applyFont="1" applyFill="1" applyBorder="1" applyAlignment="1">
      <alignment horizontal="center" vertical="center"/>
    </xf>
    <xf numFmtId="0" fontId="2" fillId="19" borderId="48" xfId="0" applyFont="1" applyFill="1" applyBorder="1" applyAlignment="1">
      <alignment horizontal="center" vertical="center"/>
    </xf>
    <xf numFmtId="38" fontId="2" fillId="19" borderId="51" xfId="0" applyNumberFormat="1" applyFont="1" applyFill="1" applyBorder="1"/>
    <xf numFmtId="164" fontId="2" fillId="20" borderId="35" xfId="0" applyNumberFormat="1" applyFont="1" applyFill="1" applyBorder="1" applyAlignment="1">
      <alignment vertical="center"/>
    </xf>
    <xf numFmtId="164" fontId="2" fillId="0" borderId="56" xfId="0" applyNumberFormat="1" applyFont="1" applyBorder="1" applyAlignment="1">
      <alignment vertical="center"/>
    </xf>
    <xf numFmtId="164" fontId="2" fillId="14" borderId="57" xfId="0" applyNumberFormat="1" applyFont="1" applyFill="1" applyBorder="1" applyAlignment="1">
      <alignment vertical="center"/>
    </xf>
    <xf numFmtId="164" fontId="2" fillId="0" borderId="57" xfId="0" applyNumberFormat="1" applyFont="1" applyBorder="1" applyAlignment="1">
      <alignment vertical="center"/>
    </xf>
    <xf numFmtId="164" fontId="2" fillId="14" borderId="55" xfId="0" applyNumberFormat="1" applyFont="1" applyFill="1" applyBorder="1" applyAlignment="1">
      <alignment vertical="center"/>
    </xf>
    <xf numFmtId="164" fontId="2" fillId="13" borderId="63" xfId="0" applyNumberFormat="1" applyFont="1" applyFill="1" applyBorder="1" applyAlignment="1">
      <alignment vertical="center"/>
    </xf>
    <xf numFmtId="164" fontId="2" fillId="13" borderId="57" xfId="0" applyNumberFormat="1" applyFont="1" applyFill="1" applyBorder="1" applyAlignment="1" applyProtection="1">
      <alignment vertical="center"/>
      <protection locked="0"/>
    </xf>
    <xf numFmtId="164" fontId="2" fillId="14" borderId="64" xfId="0" applyNumberFormat="1" applyFont="1" applyFill="1" applyBorder="1" applyAlignment="1">
      <alignment vertical="center"/>
    </xf>
    <xf numFmtId="164" fontId="2" fillId="13" borderId="56" xfId="0" applyNumberFormat="1" applyFont="1" applyFill="1" applyBorder="1" applyAlignment="1">
      <alignment vertical="center"/>
    </xf>
    <xf numFmtId="164" fontId="2" fillId="0" borderId="58" xfId="0" applyNumberFormat="1" applyFont="1" applyBorder="1" applyAlignment="1">
      <alignment vertical="center"/>
    </xf>
    <xf numFmtId="164" fontId="2" fillId="14" borderId="58" xfId="0" applyNumberFormat="1" applyFont="1" applyFill="1" applyBorder="1" applyAlignment="1">
      <alignment vertical="center"/>
    </xf>
    <xf numFmtId="164" fontId="2" fillId="13" borderId="58" xfId="0" applyNumberFormat="1" applyFont="1" applyFill="1" applyBorder="1" applyAlignment="1">
      <alignment vertical="center"/>
    </xf>
    <xf numFmtId="164" fontId="2" fillId="0" borderId="59" xfId="0" applyNumberFormat="1" applyFont="1" applyBorder="1" applyAlignment="1">
      <alignment vertical="center"/>
    </xf>
    <xf numFmtId="164" fontId="2" fillId="20" borderId="60" xfId="0" applyNumberFormat="1" applyFont="1" applyFill="1" applyBorder="1" applyAlignment="1">
      <alignment vertical="center"/>
    </xf>
    <xf numFmtId="164" fontId="2" fillId="13" borderId="201" xfId="0" applyNumberFormat="1" applyFont="1" applyFill="1" applyBorder="1" applyAlignment="1">
      <alignment vertical="center"/>
    </xf>
    <xf numFmtId="164" fontId="2" fillId="13" borderId="61" xfId="0" applyNumberFormat="1" applyFont="1" applyFill="1" applyBorder="1" applyAlignment="1">
      <alignment vertical="center"/>
    </xf>
    <xf numFmtId="0" fontId="2" fillId="19" borderId="55" xfId="0" applyFont="1" applyFill="1" applyBorder="1" applyAlignment="1">
      <alignment horizontal="center" vertical="center"/>
    </xf>
    <xf numFmtId="0" fontId="2" fillId="19" borderId="58" xfId="0" applyFont="1" applyFill="1" applyBorder="1" applyAlignment="1">
      <alignment horizontal="center" vertical="center"/>
    </xf>
    <xf numFmtId="38" fontId="2" fillId="19" borderId="56" xfId="0" applyNumberFormat="1" applyFont="1" applyFill="1" applyBorder="1" applyAlignment="1">
      <alignment vertical="center"/>
    </xf>
    <xf numFmtId="164" fontId="2" fillId="14" borderId="63" xfId="0" applyNumberFormat="1" applyFont="1" applyFill="1" applyBorder="1" applyAlignment="1">
      <alignment vertical="center"/>
    </xf>
    <xf numFmtId="164" fontId="2" fillId="21" borderId="57" xfId="0" applyNumberFormat="1" applyFont="1" applyFill="1" applyBorder="1" applyAlignment="1" applyProtection="1">
      <alignment vertical="center"/>
      <protection locked="0"/>
    </xf>
    <xf numFmtId="164" fontId="2" fillId="14" borderId="57" xfId="0" applyNumberFormat="1" applyFont="1" applyFill="1" applyBorder="1" applyAlignment="1" applyProtection="1">
      <alignment vertical="center"/>
      <protection locked="0"/>
    </xf>
    <xf numFmtId="164" fontId="2" fillId="14" borderId="56" xfId="0" applyNumberFormat="1" applyFont="1" applyFill="1" applyBorder="1" applyAlignment="1">
      <alignment vertical="center"/>
    </xf>
    <xf numFmtId="164" fontId="2" fillId="14" borderId="55" xfId="0" applyNumberFormat="1" applyFont="1" applyFill="1" applyBorder="1" applyAlignment="1" applyProtection="1">
      <alignment vertical="center"/>
      <protection locked="0"/>
    </xf>
    <xf numFmtId="164" fontId="2" fillId="14" borderId="59" xfId="0" applyNumberFormat="1" applyFont="1" applyFill="1" applyBorder="1" applyAlignment="1">
      <alignment vertical="center"/>
    </xf>
    <xf numFmtId="164" fontId="2" fillId="19" borderId="65" xfId="0" applyNumberFormat="1" applyFont="1" applyFill="1" applyBorder="1" applyAlignment="1">
      <alignment vertical="center"/>
    </xf>
    <xf numFmtId="164" fontId="2" fillId="19" borderId="61" xfId="0" applyNumberFormat="1" applyFont="1" applyFill="1" applyBorder="1" applyAlignment="1">
      <alignment vertical="center"/>
    </xf>
    <xf numFmtId="164" fontId="2" fillId="4" borderId="69" xfId="0" applyNumberFormat="1" applyFont="1" applyFill="1" applyBorder="1" applyAlignment="1">
      <alignment vertical="center"/>
    </xf>
    <xf numFmtId="164" fontId="2" fillId="6" borderId="11" xfId="0" applyNumberFormat="1" applyFont="1" applyFill="1" applyBorder="1" applyAlignment="1">
      <alignment vertical="center"/>
    </xf>
    <xf numFmtId="164" fontId="2" fillId="4" borderId="11" xfId="0" applyNumberFormat="1" applyFont="1" applyFill="1" applyBorder="1" applyAlignment="1">
      <alignment vertical="center"/>
    </xf>
    <xf numFmtId="164" fontId="2" fillId="6" borderId="14" xfId="0" applyNumberFormat="1" applyFont="1" applyFill="1" applyBorder="1" applyAlignment="1">
      <alignment vertical="center"/>
    </xf>
    <xf numFmtId="164" fontId="2" fillId="6" borderId="28" xfId="0" applyNumberFormat="1" applyFont="1" applyFill="1" applyBorder="1" applyAlignment="1">
      <alignment vertical="center"/>
    </xf>
    <xf numFmtId="164" fontId="2" fillId="6" borderId="29" xfId="0" applyNumberFormat="1" applyFont="1" applyFill="1" applyBorder="1" applyAlignment="1">
      <alignment vertical="center"/>
    </xf>
    <xf numFmtId="0" fontId="2" fillId="4" borderId="11" xfId="0" applyFont="1" applyFill="1" applyBorder="1" applyAlignment="1">
      <alignment vertical="center"/>
    </xf>
    <xf numFmtId="0" fontId="39" fillId="0" borderId="0" xfId="0" applyFont="1"/>
    <xf numFmtId="0" fontId="21" fillId="4" borderId="68" xfId="0" applyFont="1" applyFill="1" applyBorder="1" applyAlignment="1">
      <alignment vertical="center"/>
    </xf>
    <xf numFmtId="164" fontId="2" fillId="19" borderId="26" xfId="0" applyNumberFormat="1" applyFont="1" applyFill="1" applyBorder="1" applyAlignment="1">
      <alignment vertical="center"/>
    </xf>
    <xf numFmtId="164" fontId="2" fillId="10" borderId="21" xfId="0" applyNumberFormat="1" applyFont="1" applyFill="1" applyBorder="1" applyAlignment="1">
      <alignment vertical="center"/>
    </xf>
    <xf numFmtId="164" fontId="2" fillId="14" borderId="70" xfId="0" applyNumberFormat="1" applyFont="1" applyFill="1" applyBorder="1" applyAlignment="1">
      <alignment vertical="center"/>
    </xf>
    <xf numFmtId="164" fontId="2" fillId="19" borderId="9" xfId="0" applyNumberFormat="1" applyFont="1" applyFill="1" applyBorder="1" applyAlignment="1">
      <alignment vertical="center"/>
    </xf>
    <xf numFmtId="164" fontId="2" fillId="14" borderId="72" xfId="0" applyNumberFormat="1" applyFont="1" applyFill="1" applyBorder="1" applyAlignment="1">
      <alignment vertical="center"/>
    </xf>
    <xf numFmtId="164" fontId="2" fillId="14" borderId="25" xfId="0" applyNumberFormat="1" applyFont="1" applyFill="1" applyBorder="1" applyAlignment="1">
      <alignment vertical="center"/>
    </xf>
    <xf numFmtId="164" fontId="2" fillId="14" borderId="74" xfId="0" applyNumberFormat="1" applyFont="1" applyFill="1" applyBorder="1" applyAlignment="1">
      <alignment vertical="center"/>
    </xf>
    <xf numFmtId="164" fontId="2" fillId="14" borderId="75" xfId="0" applyNumberFormat="1" applyFont="1" applyFill="1" applyBorder="1" applyAlignment="1">
      <alignment vertical="center"/>
    </xf>
    <xf numFmtId="164" fontId="2" fillId="14" borderId="22" xfId="0" applyNumberFormat="1" applyFont="1" applyFill="1" applyBorder="1" applyAlignment="1" applyProtection="1">
      <alignment vertical="center"/>
      <protection locked="0"/>
    </xf>
    <xf numFmtId="164" fontId="2" fillId="14" borderId="73" xfId="0" applyNumberFormat="1" applyFont="1" applyFill="1" applyBorder="1" applyAlignment="1" applyProtection="1">
      <alignment vertical="center"/>
      <protection locked="0"/>
    </xf>
    <xf numFmtId="164" fontId="2" fillId="19" borderId="27" xfId="0" applyNumberFormat="1" applyFont="1" applyFill="1" applyBorder="1" applyAlignment="1">
      <alignment vertical="center"/>
    </xf>
    <xf numFmtId="164" fontId="2" fillId="19" borderId="28" xfId="0" applyNumberFormat="1" applyFont="1" applyFill="1" applyBorder="1" applyAlignment="1">
      <alignment vertical="center"/>
    </xf>
    <xf numFmtId="164" fontId="2" fillId="19" borderId="70" xfId="0" applyNumberFormat="1" applyFont="1" applyFill="1" applyBorder="1" applyAlignment="1">
      <alignment vertical="center"/>
    </xf>
    <xf numFmtId="164" fontId="2" fillId="6" borderId="27" xfId="0" applyNumberFormat="1" applyFont="1" applyFill="1" applyBorder="1" applyAlignment="1">
      <alignment vertical="center"/>
    </xf>
    <xf numFmtId="164" fontId="2" fillId="6" borderId="26" xfId="0" applyNumberFormat="1" applyFont="1" applyFill="1" applyBorder="1" applyAlignment="1">
      <alignment vertical="center"/>
    </xf>
    <xf numFmtId="164" fontId="2" fillId="0" borderId="14" xfId="0" applyNumberFormat="1" applyFont="1" applyBorder="1" applyAlignment="1">
      <alignment vertical="center"/>
    </xf>
    <xf numFmtId="164" fontId="2" fillId="0" borderId="70" xfId="0" applyNumberFormat="1" applyFont="1" applyBorder="1" applyAlignment="1">
      <alignment vertical="center"/>
    </xf>
    <xf numFmtId="0" fontId="2" fillId="19" borderId="77" xfId="0" applyFont="1" applyFill="1" applyBorder="1" applyAlignment="1">
      <alignment horizontal="center" vertical="center"/>
    </xf>
    <xf numFmtId="0" fontId="2" fillId="19" borderId="78" xfId="0" applyFont="1" applyFill="1" applyBorder="1" applyAlignment="1">
      <alignment horizontal="center" vertical="center"/>
    </xf>
    <xf numFmtId="164" fontId="2" fillId="19" borderId="79" xfId="0" applyNumberFormat="1" applyFont="1" applyFill="1" applyBorder="1" applyAlignment="1">
      <alignment vertical="center"/>
    </xf>
    <xf numFmtId="0" fontId="2" fillId="19" borderId="81" xfId="0" applyFont="1" applyFill="1" applyBorder="1" applyAlignment="1">
      <alignment horizontal="center" vertical="center"/>
    </xf>
    <xf numFmtId="0" fontId="2" fillId="19" borderId="82" xfId="0" applyFont="1" applyFill="1" applyBorder="1" applyAlignment="1">
      <alignment horizontal="center" vertical="center"/>
    </xf>
    <xf numFmtId="164" fontId="2" fillId="19" borderId="83" xfId="0" applyNumberFormat="1" applyFont="1" applyFill="1" applyBorder="1" applyAlignment="1">
      <alignment vertical="center"/>
    </xf>
    <xf numFmtId="164" fontId="2" fillId="0" borderId="85" xfId="0" applyNumberFormat="1" applyFont="1" applyBorder="1" applyAlignment="1">
      <alignment vertical="center"/>
    </xf>
    <xf numFmtId="164" fontId="2" fillId="0" borderId="84" xfId="0" applyNumberFormat="1" applyFont="1" applyBorder="1" applyAlignment="1">
      <alignment vertical="center"/>
    </xf>
    <xf numFmtId="164" fontId="2" fillId="12" borderId="84" xfId="0" applyNumberFormat="1" applyFont="1" applyFill="1" applyBorder="1" applyAlignment="1" applyProtection="1">
      <alignment vertical="center"/>
      <protection locked="0"/>
    </xf>
    <xf numFmtId="0" fontId="2" fillId="19" borderId="86" xfId="0" applyFont="1" applyFill="1" applyBorder="1" applyAlignment="1">
      <alignment horizontal="center" vertical="center"/>
    </xf>
    <xf numFmtId="0" fontId="2" fillId="19" borderId="87" xfId="0" applyFont="1" applyFill="1" applyBorder="1" applyAlignment="1">
      <alignment horizontal="center" vertical="center"/>
    </xf>
    <xf numFmtId="164" fontId="2" fillId="19" borderId="88" xfId="0" applyNumberFormat="1" applyFont="1" applyFill="1" applyBorder="1" applyAlignment="1">
      <alignment vertical="center"/>
    </xf>
    <xf numFmtId="164" fontId="2" fillId="6" borderId="19" xfId="0" applyNumberFormat="1" applyFont="1" applyFill="1" applyBorder="1" applyAlignment="1">
      <alignment vertical="center"/>
    </xf>
    <xf numFmtId="164" fontId="2" fillId="6" borderId="20" xfId="0" applyNumberFormat="1" applyFont="1" applyFill="1" applyBorder="1" applyAlignment="1">
      <alignment vertical="center"/>
    </xf>
    <xf numFmtId="164" fontId="2" fillId="0" borderId="90" xfId="0" applyNumberFormat="1" applyFont="1" applyBorder="1" applyAlignment="1">
      <alignment vertical="center"/>
    </xf>
    <xf numFmtId="164" fontId="2" fillId="0" borderId="89" xfId="0" applyNumberFormat="1" applyFont="1" applyBorder="1" applyAlignment="1">
      <alignment vertical="center"/>
    </xf>
    <xf numFmtId="164" fontId="2" fillId="12" borderId="89" xfId="0" applyNumberFormat="1" applyFont="1" applyFill="1" applyBorder="1" applyAlignment="1" applyProtection="1">
      <alignment vertical="center"/>
      <protection locked="0"/>
    </xf>
    <xf numFmtId="164" fontId="2" fillId="19" borderId="19" xfId="0" applyNumberFormat="1" applyFont="1" applyFill="1" applyBorder="1" applyAlignment="1">
      <alignment vertical="center"/>
    </xf>
    <xf numFmtId="164" fontId="2" fillId="6" borderId="17" xfId="0" applyNumberFormat="1" applyFont="1" applyFill="1" applyBorder="1" applyAlignment="1">
      <alignment vertical="center"/>
    </xf>
    <xf numFmtId="164" fontId="2" fillId="6" borderId="93" xfId="0" applyNumberFormat="1" applyFont="1" applyFill="1" applyBorder="1" applyAlignment="1">
      <alignment vertical="center"/>
    </xf>
    <xf numFmtId="164" fontId="2" fillId="19" borderId="20" xfId="0" applyNumberFormat="1" applyFont="1" applyFill="1" applyBorder="1" applyAlignment="1">
      <alignment vertical="center"/>
    </xf>
    <xf numFmtId="164" fontId="2" fillId="12" borderId="70" xfId="0" applyNumberFormat="1" applyFont="1" applyFill="1" applyBorder="1" applyAlignment="1" applyProtection="1">
      <alignment vertical="center"/>
      <protection locked="0"/>
    </xf>
    <xf numFmtId="0" fontId="1" fillId="22" borderId="96" xfId="0" applyFont="1" applyFill="1" applyBorder="1" applyAlignment="1">
      <alignment vertical="center"/>
    </xf>
    <xf numFmtId="0" fontId="1" fillId="22" borderId="97" xfId="0" applyFont="1" applyFill="1" applyBorder="1" applyAlignment="1">
      <alignment horizontal="center" vertical="center" wrapText="1"/>
    </xf>
    <xf numFmtId="164" fontId="2" fillId="22" borderId="98" xfId="0" applyNumberFormat="1" applyFont="1" applyFill="1" applyBorder="1"/>
    <xf numFmtId="0" fontId="2" fillId="22" borderId="100" xfId="0" applyFont="1" applyFill="1" applyBorder="1" applyAlignment="1">
      <alignment horizontal="center" vertical="center"/>
    </xf>
    <xf numFmtId="0" fontId="2" fillId="22" borderId="31" xfId="0" applyFont="1" applyFill="1" applyBorder="1" applyAlignment="1">
      <alignment horizontal="center" vertical="center"/>
    </xf>
    <xf numFmtId="164" fontId="2" fillId="22" borderId="29" xfId="0" applyNumberFormat="1" applyFont="1" applyFill="1" applyBorder="1" applyAlignment="1">
      <alignment vertical="center"/>
    </xf>
    <xf numFmtId="0" fontId="2" fillId="22" borderId="101" xfId="0" applyFont="1" applyFill="1" applyBorder="1" applyAlignment="1">
      <alignment horizontal="center" vertical="center"/>
    </xf>
    <xf numFmtId="164" fontId="2" fillId="22" borderId="102" xfId="0" applyNumberFormat="1" applyFont="1" applyFill="1" applyBorder="1"/>
    <xf numFmtId="0" fontId="2" fillId="22" borderId="103" xfId="0" applyFont="1" applyFill="1" applyBorder="1" applyAlignment="1">
      <alignment vertical="center"/>
    </xf>
    <xf numFmtId="0" fontId="2" fillId="22" borderId="25" xfId="0" applyFont="1" applyFill="1" applyBorder="1" applyAlignment="1">
      <alignment horizontal="center" vertical="center" wrapText="1"/>
    </xf>
    <xf numFmtId="164" fontId="2" fillId="22" borderId="30" xfId="0" applyNumberFormat="1" applyFont="1" applyFill="1" applyBorder="1" applyAlignment="1">
      <alignment vertical="center"/>
    </xf>
    <xf numFmtId="0" fontId="1" fillId="22" borderId="100" xfId="0" applyFont="1" applyFill="1" applyBorder="1" applyAlignment="1">
      <alignment vertical="center"/>
    </xf>
    <xf numFmtId="0" fontId="1" fillId="22" borderId="31" xfId="0" applyFont="1" applyFill="1" applyBorder="1" applyAlignment="1">
      <alignment horizontal="center" vertical="center" wrapText="1"/>
    </xf>
    <xf numFmtId="164" fontId="2" fillId="0" borderId="16" xfId="0" applyNumberFormat="1" applyFont="1" applyBorder="1" applyAlignment="1">
      <alignment vertical="center"/>
    </xf>
    <xf numFmtId="164" fontId="2" fillId="19" borderId="15" xfId="0" applyNumberFormat="1" applyFont="1" applyFill="1" applyBorder="1" applyAlignment="1">
      <alignment vertical="center"/>
    </xf>
    <xf numFmtId="164" fontId="2" fillId="0" borderId="15" xfId="0" applyNumberFormat="1" applyFont="1" applyBorder="1" applyAlignment="1">
      <alignment vertical="center"/>
    </xf>
    <xf numFmtId="164" fontId="2" fillId="12" borderId="15" xfId="0" applyNumberFormat="1" applyFont="1" applyFill="1" applyBorder="1" applyAlignment="1" applyProtection="1">
      <alignment vertical="center"/>
      <protection locked="0"/>
    </xf>
    <xf numFmtId="0" fontId="2" fillId="6" borderId="13" xfId="0" applyFont="1" applyFill="1" applyBorder="1" applyAlignment="1">
      <alignment horizontal="left" vertical="center" indent="2"/>
    </xf>
    <xf numFmtId="164" fontId="2" fillId="13" borderId="70" xfId="0" applyNumberFormat="1" applyFont="1" applyFill="1" applyBorder="1" applyAlignment="1">
      <alignment vertical="center"/>
    </xf>
    <xf numFmtId="0" fontId="2" fillId="6" borderId="105" xfId="0" applyFont="1" applyFill="1" applyBorder="1" applyAlignment="1">
      <alignment horizontal="left" vertical="center" indent="1"/>
    </xf>
    <xf numFmtId="164" fontId="2" fillId="6" borderId="90" xfId="0" applyNumberFormat="1" applyFont="1" applyFill="1" applyBorder="1" applyAlignment="1">
      <alignment vertical="center"/>
    </xf>
    <xf numFmtId="164" fontId="2" fillId="6" borderId="89" xfId="0" applyNumberFormat="1" applyFont="1" applyFill="1" applyBorder="1" applyAlignment="1">
      <alignment vertical="center"/>
    </xf>
    <xf numFmtId="164" fontId="2" fillId="13" borderId="89" xfId="0" applyNumberFormat="1" applyFont="1" applyFill="1" applyBorder="1" applyAlignment="1">
      <alignment vertical="center"/>
    </xf>
    <xf numFmtId="0" fontId="2" fillId="22" borderId="100" xfId="0" applyFont="1" applyFill="1" applyBorder="1" applyAlignment="1">
      <alignment vertical="center"/>
    </xf>
    <xf numFmtId="0" fontId="2" fillId="6" borderId="35" xfId="0" applyFont="1" applyFill="1" applyBorder="1" applyAlignment="1">
      <alignment horizontal="left" vertical="center" indent="1"/>
    </xf>
    <xf numFmtId="0" fontId="2" fillId="6" borderId="106" xfId="0" applyFont="1" applyFill="1" applyBorder="1" applyAlignment="1">
      <alignment horizontal="left" vertical="center" indent="2"/>
    </xf>
    <xf numFmtId="164" fontId="2" fillId="0" borderId="107" xfId="0" applyNumberFormat="1" applyFont="1" applyBorder="1" applyAlignment="1">
      <alignment vertical="center"/>
    </xf>
    <xf numFmtId="164" fontId="2" fillId="0" borderId="107" xfId="0" applyNumberFormat="1" applyFont="1" applyBorder="1" applyAlignment="1" applyProtection="1">
      <alignment vertical="center"/>
      <protection locked="0"/>
    </xf>
    <xf numFmtId="0" fontId="2" fillId="6" borderId="106" xfId="0" applyFont="1" applyFill="1" applyBorder="1" applyAlignment="1">
      <alignment horizontal="left" vertical="center" indent="1"/>
    </xf>
    <xf numFmtId="164" fontId="2" fillId="6" borderId="108" xfId="0" applyNumberFormat="1" applyFont="1" applyFill="1" applyBorder="1" applyAlignment="1">
      <alignment vertical="center"/>
    </xf>
    <xf numFmtId="164" fontId="2" fillId="19" borderId="107" xfId="0" applyNumberFormat="1" applyFont="1" applyFill="1" applyBorder="1" applyAlignment="1">
      <alignment vertical="center"/>
    </xf>
    <xf numFmtId="164" fontId="2" fillId="6" borderId="107" xfId="0" applyNumberFormat="1" applyFont="1" applyFill="1" applyBorder="1" applyAlignment="1">
      <alignment vertical="center"/>
    </xf>
    <xf numFmtId="164" fontId="2" fillId="13" borderId="107" xfId="0" applyNumberFormat="1" applyFont="1" applyFill="1" applyBorder="1" applyAlignment="1">
      <alignment vertical="center"/>
    </xf>
    <xf numFmtId="0" fontId="2" fillId="6" borderId="17" xfId="0" applyFont="1" applyFill="1" applyBorder="1" applyAlignment="1">
      <alignment vertical="center"/>
    </xf>
    <xf numFmtId="0" fontId="2" fillId="6" borderId="35" xfId="0" applyFont="1" applyFill="1" applyBorder="1" applyAlignment="1">
      <alignment vertical="center"/>
    </xf>
    <xf numFmtId="0" fontId="2" fillId="0" borderId="24" xfId="0" applyFont="1" applyBorder="1" applyAlignment="1">
      <alignment horizontal="left" vertical="center" indent="3"/>
    </xf>
    <xf numFmtId="164" fontId="2" fillId="14" borderId="100" xfId="0" applyNumberFormat="1" applyFont="1" applyFill="1" applyBorder="1" applyAlignment="1">
      <alignment vertical="center"/>
    </xf>
    <xf numFmtId="164" fontId="2" fillId="14" borderId="34" xfId="0" applyNumberFormat="1" applyFont="1" applyFill="1" applyBorder="1" applyAlignment="1">
      <alignment vertical="center"/>
    </xf>
    <xf numFmtId="164" fontId="2" fillId="19" borderId="34" xfId="0" applyNumberFormat="1" applyFont="1" applyFill="1" applyBorder="1" applyAlignment="1">
      <alignment vertical="center"/>
    </xf>
    <xf numFmtId="164" fontId="2" fillId="19" borderId="73" xfId="0" applyNumberFormat="1" applyFont="1" applyFill="1" applyBorder="1" applyAlignment="1">
      <alignment vertical="center"/>
    </xf>
    <xf numFmtId="0" fontId="39" fillId="0" borderId="0" xfId="0" applyFont="1" applyAlignment="1">
      <alignment horizontal="right" vertical="center"/>
    </xf>
    <xf numFmtId="0" fontId="2" fillId="0" borderId="28" xfId="0" applyFont="1" applyBorder="1" applyAlignment="1">
      <alignment horizontal="left" vertical="center" indent="3"/>
    </xf>
    <xf numFmtId="164" fontId="2" fillId="0" borderId="31" xfId="0" applyNumberFormat="1" applyFont="1" applyBorder="1" applyAlignment="1">
      <alignment vertical="center"/>
    </xf>
    <xf numFmtId="0" fontId="15" fillId="0" borderId="35" xfId="0" applyFont="1" applyBorder="1" applyAlignment="1">
      <alignment vertical="center"/>
    </xf>
    <xf numFmtId="164" fontId="2" fillId="19" borderId="31" xfId="0" applyNumberFormat="1" applyFont="1" applyFill="1" applyBorder="1" applyAlignment="1">
      <alignment vertical="center"/>
    </xf>
    <xf numFmtId="164" fontId="2" fillId="19" borderId="32" xfId="0" applyNumberFormat="1" applyFont="1" applyFill="1" applyBorder="1" applyAlignment="1">
      <alignment vertical="center"/>
    </xf>
    <xf numFmtId="164" fontId="2" fillId="19" borderId="114" xfId="0" applyNumberFormat="1" applyFont="1" applyFill="1" applyBorder="1" applyAlignment="1">
      <alignment vertical="center"/>
    </xf>
    <xf numFmtId="0" fontId="2" fillId="0" borderId="21" xfId="0" applyFont="1" applyBorder="1" applyAlignment="1">
      <alignment vertical="center"/>
    </xf>
    <xf numFmtId="0" fontId="2" fillId="0" borderId="21" xfId="0" applyFont="1" applyBorder="1" applyAlignment="1">
      <alignment horizontal="center" vertical="center" wrapText="1"/>
    </xf>
    <xf numFmtId="0" fontId="41" fillId="0" borderId="0" xfId="0" applyFont="1" applyAlignment="1">
      <alignment vertical="center"/>
    </xf>
    <xf numFmtId="164" fontId="2" fillId="13" borderId="26" xfId="0" applyNumberFormat="1" applyFont="1" applyFill="1" applyBorder="1" applyAlignment="1" applyProtection="1">
      <alignment vertical="center"/>
      <protection locked="0"/>
    </xf>
    <xf numFmtId="0" fontId="44" fillId="0" borderId="21" xfId="0" applyFont="1" applyBorder="1" applyAlignment="1">
      <alignment vertical="center"/>
    </xf>
    <xf numFmtId="164" fontId="2" fillId="6" borderId="69" xfId="0" applyNumberFormat="1" applyFont="1" applyFill="1" applyBorder="1" applyAlignment="1">
      <alignment vertical="center"/>
    </xf>
    <xf numFmtId="0" fontId="2" fillId="22" borderId="118" xfId="0" applyFont="1" applyFill="1" applyBorder="1" applyAlignment="1">
      <alignment vertical="center"/>
    </xf>
    <xf numFmtId="0" fontId="2" fillId="22" borderId="119" xfId="0" applyFont="1" applyFill="1" applyBorder="1" applyAlignment="1">
      <alignment horizontal="center" vertical="center"/>
    </xf>
    <xf numFmtId="164" fontId="2" fillId="22" borderId="120" xfId="0" applyNumberFormat="1" applyFont="1" applyFill="1" applyBorder="1" applyAlignment="1">
      <alignment vertical="center"/>
    </xf>
    <xf numFmtId="0" fontId="2" fillId="6" borderId="66" xfId="0" applyFont="1" applyFill="1" applyBorder="1" applyAlignment="1">
      <alignment vertical="center"/>
    </xf>
    <xf numFmtId="164" fontId="2" fillId="4" borderId="67" xfId="0" applyNumberFormat="1" applyFont="1" applyFill="1" applyBorder="1" applyAlignment="1">
      <alignment vertical="center"/>
    </xf>
    <xf numFmtId="0" fontId="2" fillId="19" borderId="7" xfId="0" applyFont="1" applyFill="1" applyBorder="1" applyAlignment="1">
      <alignment horizontal="center" vertical="center"/>
    </xf>
    <xf numFmtId="0" fontId="2" fillId="19" borderId="95" xfId="0" applyFont="1" applyFill="1" applyBorder="1" applyAlignment="1">
      <alignment horizontal="center" vertical="center"/>
    </xf>
    <xf numFmtId="164" fontId="2" fillId="19" borderId="8" xfId="0" applyNumberFormat="1" applyFont="1" applyFill="1" applyBorder="1"/>
    <xf numFmtId="0" fontId="2" fillId="0" borderId="205" xfId="0" applyFont="1" applyBorder="1" applyAlignment="1">
      <alignment horizontal="left" vertical="center"/>
    </xf>
    <xf numFmtId="0" fontId="2" fillId="0" borderId="206" xfId="0" applyFont="1" applyBorder="1" applyAlignment="1">
      <alignment vertical="center"/>
    </xf>
    <xf numFmtId="0" fontId="2" fillId="0" borderId="207" xfId="0" applyFont="1" applyBorder="1" applyAlignment="1">
      <alignment horizontal="center" vertical="center"/>
    </xf>
    <xf numFmtId="164" fontId="2" fillId="0" borderId="207" xfId="0" applyNumberFormat="1" applyFont="1" applyBorder="1" applyAlignment="1">
      <alignment vertical="center"/>
    </xf>
    <xf numFmtId="164" fontId="2" fillId="19" borderId="208" xfId="0" applyNumberFormat="1" applyFont="1" applyFill="1" applyBorder="1" applyAlignment="1">
      <alignment vertical="center"/>
    </xf>
    <xf numFmtId="164" fontId="2" fillId="0" borderId="209" xfId="0" applyNumberFormat="1" applyFont="1" applyBorder="1" applyAlignment="1">
      <alignment vertical="center"/>
    </xf>
    <xf numFmtId="164" fontId="2" fillId="14" borderId="209" xfId="0" applyNumberFormat="1" applyFont="1" applyFill="1" applyBorder="1" applyAlignment="1">
      <alignment vertical="center"/>
    </xf>
    <xf numFmtId="164" fontId="2" fillId="0" borderId="211" xfId="0" applyNumberFormat="1" applyFont="1" applyBorder="1" applyAlignment="1">
      <alignment vertical="center"/>
    </xf>
    <xf numFmtId="164" fontId="2" fillId="14" borderId="12" xfId="0" applyNumberFormat="1" applyFont="1" applyFill="1" applyBorder="1" applyAlignment="1">
      <alignment vertical="center"/>
    </xf>
    <xf numFmtId="164" fontId="2" fillId="14" borderId="15" xfId="0" applyNumberFormat="1" applyFont="1" applyFill="1" applyBorder="1" applyAlignment="1">
      <alignment vertical="center"/>
    </xf>
    <xf numFmtId="0" fontId="2" fillId="19" borderId="112" xfId="0" applyFont="1" applyFill="1" applyBorder="1" applyAlignment="1">
      <alignment horizontal="center" vertical="center"/>
    </xf>
    <xf numFmtId="164" fontId="2" fillId="19" borderId="16" xfId="0" applyNumberFormat="1" applyFont="1" applyFill="1" applyBorder="1" applyAlignment="1">
      <alignment vertical="center"/>
    </xf>
    <xf numFmtId="0" fontId="2" fillId="0" borderId="213" xfId="0" applyFont="1" applyBorder="1" applyAlignment="1">
      <alignment vertical="center"/>
    </xf>
    <xf numFmtId="164" fontId="2" fillId="0" borderId="214" xfId="0" applyNumberFormat="1" applyFont="1" applyBorder="1" applyAlignment="1">
      <alignment vertical="center"/>
    </xf>
    <xf numFmtId="0" fontId="2" fillId="19" borderId="215" xfId="0" applyFont="1" applyFill="1" applyBorder="1" applyAlignment="1">
      <alignment horizontal="center" vertical="center"/>
    </xf>
    <xf numFmtId="0" fontId="2" fillId="19" borderId="216" xfId="0" applyFont="1" applyFill="1" applyBorder="1" applyAlignment="1">
      <alignment horizontal="center" vertical="center"/>
    </xf>
    <xf numFmtId="0" fontId="2" fillId="19" borderId="12" xfId="0" applyFont="1" applyFill="1" applyBorder="1" applyAlignment="1">
      <alignment horizontal="center" vertical="center"/>
    </xf>
    <xf numFmtId="0" fontId="2" fillId="0" borderId="217" xfId="0" applyFont="1" applyBorder="1" applyAlignment="1">
      <alignment horizontal="left" vertical="center"/>
    </xf>
    <xf numFmtId="0" fontId="2" fillId="0" borderId="218" xfId="0" applyFont="1" applyBorder="1" applyAlignment="1">
      <alignment vertical="center"/>
    </xf>
    <xf numFmtId="0" fontId="2" fillId="0" borderId="219" xfId="0" applyFont="1" applyBorder="1" applyAlignment="1">
      <alignment horizontal="center" vertical="center"/>
    </xf>
    <xf numFmtId="164" fontId="2" fillId="19" borderId="220" xfId="0" applyNumberFormat="1" applyFont="1" applyFill="1" applyBorder="1" applyAlignment="1">
      <alignment vertical="center"/>
    </xf>
    <xf numFmtId="164" fontId="2" fillId="0" borderId="221" xfId="0" applyNumberFormat="1" applyFont="1" applyBorder="1" applyAlignment="1">
      <alignment vertical="center"/>
    </xf>
    <xf numFmtId="164" fontId="2" fillId="0" borderId="219" xfId="0" applyNumberFormat="1" applyFont="1" applyBorder="1" applyAlignment="1">
      <alignment vertical="center"/>
    </xf>
    <xf numFmtId="164" fontId="2" fillId="14" borderId="222" xfId="0" applyNumberFormat="1" applyFont="1" applyFill="1" applyBorder="1" applyAlignment="1">
      <alignment vertical="center"/>
    </xf>
    <xf numFmtId="164" fontId="2" fillId="14" borderId="219" xfId="0" applyNumberFormat="1" applyFont="1" applyFill="1" applyBorder="1" applyAlignment="1">
      <alignment vertical="center"/>
    </xf>
    <xf numFmtId="0" fontId="2" fillId="19" borderId="224" xfId="0" applyFont="1" applyFill="1" applyBorder="1" applyAlignment="1">
      <alignment horizontal="center" vertical="center"/>
    </xf>
    <xf numFmtId="0" fontId="2" fillId="0" borderId="221" xfId="0" applyFont="1" applyBorder="1" applyAlignment="1">
      <alignment horizontal="center" vertical="center"/>
    </xf>
    <xf numFmtId="0" fontId="2" fillId="19" borderId="225" xfId="0" applyFont="1" applyFill="1" applyBorder="1" applyAlignment="1">
      <alignment horizontal="center" vertical="center"/>
    </xf>
    <xf numFmtId="164" fontId="2" fillId="19" borderId="226" xfId="0" applyNumberFormat="1" applyFont="1" applyFill="1" applyBorder="1"/>
    <xf numFmtId="0" fontId="2" fillId="6" borderId="227" xfId="0" applyFont="1" applyFill="1" applyBorder="1" applyAlignment="1">
      <alignment horizontal="center" vertical="center"/>
    </xf>
    <xf numFmtId="164" fontId="2" fillId="6" borderId="227" xfId="0" applyNumberFormat="1" applyFont="1" applyFill="1" applyBorder="1" applyAlignment="1">
      <alignment vertical="center"/>
    </xf>
    <xf numFmtId="164" fontId="2" fillId="6" borderId="15" xfId="0" applyNumberFormat="1" applyFont="1" applyFill="1" applyBorder="1" applyAlignment="1">
      <alignment vertical="center"/>
    </xf>
    <xf numFmtId="164" fontId="2" fillId="14" borderId="228" xfId="0" applyNumberFormat="1" applyFont="1" applyFill="1" applyBorder="1" applyAlignment="1">
      <alignment vertical="center"/>
    </xf>
    <xf numFmtId="164" fontId="2" fillId="6" borderId="229" xfId="0" applyNumberFormat="1" applyFont="1" applyFill="1" applyBorder="1" applyAlignment="1">
      <alignment vertical="center"/>
    </xf>
    <xf numFmtId="164" fontId="2" fillId="6" borderId="230" xfId="0" applyNumberFormat="1" applyFont="1" applyFill="1" applyBorder="1" applyAlignment="1">
      <alignment vertical="center"/>
    </xf>
    <xf numFmtId="164" fontId="2" fillId="6" borderId="231" xfId="0" applyNumberFormat="1" applyFont="1" applyFill="1" applyBorder="1" applyAlignment="1">
      <alignment vertical="center"/>
    </xf>
    <xf numFmtId="164" fontId="2" fillId="6" borderId="232" xfId="0" applyNumberFormat="1" applyFont="1" applyFill="1" applyBorder="1" applyAlignment="1">
      <alignment vertical="center"/>
    </xf>
    <xf numFmtId="164" fontId="2" fillId="6" borderId="233" xfId="0" applyNumberFormat="1" applyFont="1" applyFill="1" applyBorder="1" applyAlignment="1">
      <alignment vertical="center"/>
    </xf>
    <xf numFmtId="0" fontId="2" fillId="0" borderId="234" xfId="0" applyFont="1" applyBorder="1" applyAlignment="1">
      <alignment vertical="center"/>
    </xf>
    <xf numFmtId="0" fontId="2" fillId="6" borderId="227" xfId="0" applyFont="1" applyFill="1" applyBorder="1" applyAlignment="1">
      <alignment vertical="center"/>
    </xf>
    <xf numFmtId="164" fontId="2" fillId="6" borderId="20" xfId="0" applyNumberFormat="1" applyFont="1" applyFill="1" applyBorder="1" applyAlignment="1" applyProtection="1">
      <alignment vertical="center"/>
      <protection locked="0"/>
    </xf>
    <xf numFmtId="164" fontId="2" fillId="6" borderId="227" xfId="0" applyNumberFormat="1" applyFont="1" applyFill="1" applyBorder="1" applyAlignment="1" applyProtection="1">
      <alignment vertical="center"/>
      <protection locked="0"/>
    </xf>
    <xf numFmtId="164" fontId="2" fillId="12" borderId="228" xfId="0" applyNumberFormat="1" applyFont="1" applyFill="1" applyBorder="1" applyAlignment="1" applyProtection="1">
      <alignment vertical="center"/>
      <protection locked="0"/>
    </xf>
    <xf numFmtId="164" fontId="2" fillId="6" borderId="15" xfId="0" applyNumberFormat="1" applyFont="1" applyFill="1" applyBorder="1" applyAlignment="1" applyProtection="1">
      <alignment vertical="center"/>
      <protection locked="0"/>
    </xf>
    <xf numFmtId="164" fontId="2" fillId="6" borderId="237" xfId="0" applyNumberFormat="1" applyFont="1" applyFill="1" applyBorder="1" applyAlignment="1" applyProtection="1">
      <alignment vertical="center"/>
      <protection locked="0"/>
    </xf>
    <xf numFmtId="164" fontId="2" fillId="6" borderId="238" xfId="0" applyNumberFormat="1" applyFont="1" applyFill="1" applyBorder="1" applyAlignment="1" applyProtection="1">
      <alignment vertical="center"/>
      <protection locked="0"/>
    </xf>
    <xf numFmtId="0" fontId="15" fillId="0" borderId="239" xfId="0" applyFont="1" applyBorder="1" applyAlignment="1">
      <alignment vertical="center"/>
    </xf>
    <xf numFmtId="164" fontId="2" fillId="4" borderId="227" xfId="0" applyNumberFormat="1" applyFont="1" applyFill="1" applyBorder="1" applyAlignment="1">
      <alignment vertical="center"/>
    </xf>
    <xf numFmtId="164" fontId="2" fillId="4" borderId="20" xfId="0" applyNumberFormat="1" applyFont="1" applyFill="1" applyBorder="1" applyAlignment="1">
      <alignment vertical="center"/>
    </xf>
    <xf numFmtId="164" fontId="2" fillId="21" borderId="15" xfId="0" applyNumberFormat="1" applyFont="1" applyFill="1" applyBorder="1" applyAlignment="1">
      <alignment vertical="center"/>
    </xf>
    <xf numFmtId="0" fontId="2" fillId="19" borderId="72" xfId="0" applyFont="1" applyFill="1" applyBorder="1" applyAlignment="1">
      <alignment horizontal="center" vertical="center"/>
    </xf>
    <xf numFmtId="164" fontId="2" fillId="19" borderId="122" xfId="0" applyNumberFormat="1" applyFont="1" applyFill="1" applyBorder="1" applyAlignment="1">
      <alignment vertical="center"/>
    </xf>
    <xf numFmtId="164" fontId="2" fillId="0" borderId="15" xfId="0" applyNumberFormat="1" applyFont="1" applyBorder="1" applyAlignment="1" applyProtection="1">
      <alignment vertical="center"/>
      <protection locked="0"/>
    </xf>
    <xf numFmtId="0" fontId="2" fillId="16" borderId="68" xfId="0" applyFont="1" applyFill="1" applyBorder="1" applyAlignment="1">
      <alignment horizontal="left" vertical="center"/>
    </xf>
    <xf numFmtId="0" fontId="2" fillId="16" borderId="123" xfId="0" applyFont="1" applyFill="1" applyBorder="1" applyAlignment="1">
      <alignment horizontal="center" vertical="center"/>
    </xf>
    <xf numFmtId="10" fontId="2" fillId="19" borderId="125" xfId="0" applyNumberFormat="1" applyFont="1" applyFill="1" applyBorder="1" applyAlignment="1">
      <alignment horizontal="right" vertical="center"/>
    </xf>
    <xf numFmtId="10" fontId="23" fillId="19" borderId="126" xfId="0" applyNumberFormat="1" applyFont="1" applyFill="1" applyBorder="1" applyAlignment="1">
      <alignment horizontal="right" vertical="center"/>
    </xf>
    <xf numFmtId="10" fontId="2" fillId="19" borderId="126" xfId="0" applyNumberFormat="1" applyFont="1" applyFill="1" applyBorder="1" applyAlignment="1">
      <alignment horizontal="right" vertical="center"/>
    </xf>
    <xf numFmtId="10" fontId="2" fillId="19" borderId="128" xfId="0" applyNumberFormat="1" applyFont="1" applyFill="1" applyBorder="1" applyAlignment="1">
      <alignment horizontal="right" vertical="center"/>
    </xf>
    <xf numFmtId="10" fontId="23" fillId="19" borderId="129" xfId="0" applyNumberFormat="1" applyFont="1" applyFill="1" applyBorder="1" applyAlignment="1">
      <alignment horizontal="right" vertical="center"/>
    </xf>
    <xf numFmtId="10" fontId="2" fillId="19" borderId="129" xfId="0" applyNumberFormat="1" applyFont="1" applyFill="1" applyBorder="1" applyAlignment="1">
      <alignment horizontal="right" vertical="center"/>
    </xf>
    <xf numFmtId="0" fontId="2" fillId="19" borderId="9" xfId="0" applyFont="1" applyFill="1" applyBorder="1" applyAlignment="1">
      <alignment vertical="center"/>
    </xf>
    <xf numFmtId="0" fontId="2" fillId="16" borderId="18" xfId="0" applyFont="1" applyFill="1" applyBorder="1" applyAlignment="1">
      <alignment horizontal="left" vertical="center"/>
    </xf>
    <xf numFmtId="0" fontId="2" fillId="16" borderId="130" xfId="0" applyFont="1" applyFill="1" applyBorder="1" applyAlignment="1">
      <alignment horizontal="center" vertical="center"/>
    </xf>
    <xf numFmtId="0" fontId="2" fillId="19" borderId="128" xfId="0" applyFont="1" applyFill="1" applyBorder="1" applyAlignment="1">
      <alignment horizontal="center" vertical="top" wrapText="1"/>
    </xf>
    <xf numFmtId="0" fontId="2" fillId="21" borderId="9" xfId="0" applyFont="1" applyFill="1" applyBorder="1" applyAlignment="1">
      <alignment vertical="center"/>
    </xf>
    <xf numFmtId="0" fontId="2" fillId="21" borderId="128" xfId="0" applyFont="1" applyFill="1" applyBorder="1" applyAlignment="1">
      <alignment horizontal="center" vertical="top" wrapText="1"/>
    </xf>
    <xf numFmtId="0" fontId="2" fillId="23" borderId="89" xfId="0" applyFont="1" applyFill="1" applyBorder="1" applyAlignment="1">
      <alignment horizontal="center" vertical="center" wrapText="1"/>
    </xf>
    <xf numFmtId="0" fontId="2" fillId="0" borderId="11" xfId="0" applyFont="1" applyBorder="1" applyAlignment="1">
      <alignment horizontal="center" vertical="center"/>
    </xf>
    <xf numFmtId="164" fontId="2" fillId="0" borderId="69" xfId="0" applyNumberFormat="1" applyFont="1" applyBorder="1" applyAlignment="1">
      <alignment vertical="center"/>
    </xf>
    <xf numFmtId="164" fontId="2" fillId="12" borderId="131" xfId="0" applyNumberFormat="1" applyFont="1" applyFill="1" applyBorder="1" applyAlignment="1">
      <alignment vertical="center"/>
    </xf>
    <xf numFmtId="164" fontId="2" fillId="12" borderId="90" xfId="0" applyNumberFormat="1" applyFont="1" applyFill="1" applyBorder="1" applyAlignment="1">
      <alignment vertical="center"/>
    </xf>
    <xf numFmtId="164" fontId="2" fillId="0" borderId="11" xfId="0" applyNumberFormat="1" applyFont="1" applyBorder="1" applyAlignment="1">
      <alignment vertical="center"/>
    </xf>
    <xf numFmtId="164" fontId="2" fillId="12" borderId="11" xfId="0" applyNumberFormat="1" applyFont="1" applyFill="1" applyBorder="1" applyAlignment="1" applyProtection="1">
      <alignment vertical="center"/>
      <protection locked="0"/>
    </xf>
    <xf numFmtId="164" fontId="2" fillId="14" borderId="11" xfId="0" applyNumberFormat="1" applyFont="1" applyFill="1" applyBorder="1" applyAlignment="1">
      <alignment vertical="center"/>
    </xf>
    <xf numFmtId="0" fontId="2" fillId="0" borderId="24" xfId="0" applyFont="1" applyBorder="1" applyAlignment="1">
      <alignment vertical="center" wrapText="1"/>
    </xf>
    <xf numFmtId="164" fontId="2" fillId="1" borderId="21" xfId="0" applyNumberFormat="1" applyFont="1" applyFill="1" applyBorder="1" applyAlignment="1">
      <alignment vertical="center"/>
    </xf>
    <xf numFmtId="164" fontId="2" fillId="12" borderId="21" xfId="0" applyNumberFormat="1" applyFont="1" applyFill="1" applyBorder="1" applyAlignment="1">
      <alignment vertical="center"/>
    </xf>
    <xf numFmtId="164" fontId="2" fillId="0" borderId="19" xfId="0" applyNumberFormat="1" applyFont="1" applyBorder="1" applyAlignment="1">
      <alignment vertical="center"/>
    </xf>
    <xf numFmtId="164" fontId="2" fillId="12" borderId="84" xfId="0" applyNumberFormat="1" applyFont="1" applyFill="1" applyBorder="1" applyAlignment="1">
      <alignment vertical="center"/>
    </xf>
    <xf numFmtId="164" fontId="2" fillId="0" borderId="20" xfId="0" applyNumberFormat="1" applyFont="1" applyBorder="1" applyAlignment="1">
      <alignment vertical="center"/>
    </xf>
    <xf numFmtId="164" fontId="2" fillId="12" borderId="20" xfId="0" applyNumberFormat="1" applyFont="1" applyFill="1" applyBorder="1" applyAlignment="1" applyProtection="1">
      <alignment vertical="center"/>
      <protection locked="0"/>
    </xf>
    <xf numFmtId="164" fontId="2" fillId="12" borderId="20" xfId="0" applyNumberFormat="1" applyFont="1" applyFill="1" applyBorder="1" applyAlignment="1">
      <alignment vertical="center"/>
    </xf>
    <xf numFmtId="164" fontId="2" fillId="14" borderId="20" xfId="0" applyNumberFormat="1" applyFont="1" applyFill="1" applyBorder="1" applyAlignment="1">
      <alignment vertical="center"/>
    </xf>
    <xf numFmtId="0" fontId="2" fillId="6" borderId="67" xfId="0" applyFont="1" applyFill="1" applyBorder="1" applyAlignment="1">
      <alignment horizontal="left" vertical="center" wrapText="1"/>
    </xf>
    <xf numFmtId="0" fontId="2" fillId="6" borderId="68" xfId="0" applyFont="1" applyFill="1" applyBorder="1" applyAlignment="1">
      <alignment vertical="center" wrapText="1"/>
    </xf>
    <xf numFmtId="0" fontId="27" fillId="0" borderId="0" xfId="0" applyFont="1" applyAlignment="1">
      <alignment horizontal="left" vertical="center"/>
    </xf>
    <xf numFmtId="0" fontId="46" fillId="0" borderId="0" xfId="0" applyFont="1" applyAlignment="1">
      <alignment vertical="center"/>
    </xf>
    <xf numFmtId="0" fontId="2" fillId="14" borderId="9" xfId="0" applyFont="1" applyFill="1" applyBorder="1" applyAlignment="1">
      <alignment horizontal="center" vertical="center" wrapText="1"/>
    </xf>
    <xf numFmtId="0" fontId="2" fillId="14" borderId="134" xfId="0" applyFont="1" applyFill="1" applyBorder="1" applyAlignment="1">
      <alignment horizontal="center" vertical="center" wrapText="1"/>
    </xf>
    <xf numFmtId="0" fontId="2" fillId="0" borderId="89" xfId="0" applyFont="1" applyBorder="1" applyAlignment="1">
      <alignment horizontal="center" vertical="center"/>
    </xf>
    <xf numFmtId="164" fontId="2" fillId="19" borderId="135" xfId="0" applyNumberFormat="1" applyFont="1" applyFill="1" applyBorder="1" applyAlignment="1">
      <alignment vertical="center"/>
    </xf>
    <xf numFmtId="164" fontId="2" fillId="14" borderId="136" xfId="0" applyNumberFormat="1" applyFont="1" applyFill="1" applyBorder="1" applyAlignment="1">
      <alignment vertical="center"/>
    </xf>
    <xf numFmtId="164" fontId="2" fillId="14" borderId="137" xfId="0" applyNumberFormat="1" applyFont="1" applyFill="1" applyBorder="1" applyAlignment="1">
      <alignment vertical="center"/>
    </xf>
    <xf numFmtId="164" fontId="2" fillId="14" borderId="138" xfId="0" applyNumberFormat="1" applyFont="1" applyFill="1" applyBorder="1" applyAlignment="1">
      <alignment vertical="center"/>
    </xf>
    <xf numFmtId="164" fontId="2" fillId="14" borderId="71" xfId="0" applyNumberFormat="1" applyFont="1" applyFill="1" applyBorder="1" applyAlignment="1">
      <alignment vertical="center"/>
    </xf>
    <xf numFmtId="164" fontId="2" fillId="14" borderId="139" xfId="0" applyNumberFormat="1" applyFont="1" applyFill="1" applyBorder="1" applyAlignment="1">
      <alignment vertical="center"/>
    </xf>
    <xf numFmtId="164" fontId="2" fillId="14" borderId="140" xfId="0" applyNumberFormat="1" applyFont="1" applyFill="1" applyBorder="1" applyAlignment="1">
      <alignment vertical="center"/>
    </xf>
    <xf numFmtId="164" fontId="2" fillId="14" borderId="141" xfId="0" applyNumberFormat="1" applyFont="1" applyFill="1" applyBorder="1" applyAlignment="1">
      <alignment vertical="center"/>
    </xf>
    <xf numFmtId="164" fontId="2" fillId="14" borderId="89" xfId="0" applyNumberFormat="1" applyFont="1" applyFill="1" applyBorder="1" applyAlignment="1">
      <alignment vertical="center"/>
    </xf>
    <xf numFmtId="0" fontId="15" fillId="0" borderId="49" xfId="0" applyFont="1" applyBorder="1" applyAlignment="1">
      <alignment vertical="center"/>
    </xf>
    <xf numFmtId="0" fontId="2" fillId="0" borderId="84" xfId="0" applyFont="1" applyBorder="1" applyAlignment="1">
      <alignment horizontal="center" vertical="center"/>
    </xf>
    <xf numFmtId="164" fontId="2" fillId="14" borderId="46" xfId="0" applyNumberFormat="1" applyFont="1" applyFill="1" applyBorder="1" applyAlignment="1">
      <alignment vertical="center"/>
    </xf>
    <xf numFmtId="164" fontId="2" fillId="19" borderId="57" xfId="0" applyNumberFormat="1" applyFont="1" applyFill="1" applyBorder="1" applyAlignment="1">
      <alignment vertical="center"/>
    </xf>
    <xf numFmtId="0" fontId="2" fillId="24" borderId="9" xfId="0" applyFont="1" applyFill="1" applyBorder="1" applyAlignment="1">
      <alignment horizontal="center" vertical="center" wrapText="1"/>
    </xf>
    <xf numFmtId="0" fontId="2" fillId="24" borderId="89" xfId="0" applyFont="1" applyFill="1" applyBorder="1" applyAlignment="1">
      <alignment horizontal="center" vertical="center" wrapText="1"/>
    </xf>
    <xf numFmtId="0" fontId="2" fillId="24" borderId="134" xfId="0" applyFont="1" applyFill="1" applyBorder="1" applyAlignment="1">
      <alignment horizontal="center" vertical="center" wrapText="1"/>
    </xf>
    <xf numFmtId="164" fontId="2" fillId="0" borderId="8" xfId="0" applyNumberFormat="1" applyFont="1" applyBorder="1" applyAlignment="1">
      <alignment vertical="center"/>
    </xf>
    <xf numFmtId="164" fontId="2" fillId="24" borderId="21" xfId="0" applyNumberFormat="1" applyFont="1" applyFill="1" applyBorder="1" applyAlignment="1">
      <alignment vertical="center"/>
    </xf>
    <xf numFmtId="164" fontId="2" fillId="25" borderId="89" xfId="0" applyNumberFormat="1" applyFont="1" applyFill="1" applyBorder="1" applyAlignment="1">
      <alignment vertical="center"/>
    </xf>
    <xf numFmtId="0" fontId="2" fillId="15" borderId="242" xfId="0" applyFont="1" applyFill="1" applyBorder="1" applyAlignment="1">
      <alignment horizontal="center" vertical="center"/>
    </xf>
    <xf numFmtId="0" fontId="51" fillId="0" borderId="0" xfId="0" applyFont="1" applyAlignment="1">
      <alignment vertical="center"/>
    </xf>
    <xf numFmtId="164" fontId="2" fillId="24" borderId="244" xfId="0" applyNumberFormat="1" applyFont="1" applyFill="1" applyBorder="1" applyAlignment="1">
      <alignment vertical="center"/>
    </xf>
    <xf numFmtId="164" fontId="2" fillId="24" borderId="245" xfId="0" applyNumberFormat="1" applyFont="1" applyFill="1" applyBorder="1" applyAlignment="1">
      <alignment vertical="center"/>
    </xf>
    <xf numFmtId="164" fontId="2" fillId="12" borderId="85" xfId="0" applyNumberFormat="1" applyFont="1" applyFill="1" applyBorder="1" applyAlignment="1" applyProtection="1">
      <alignment vertical="center"/>
      <protection locked="0"/>
    </xf>
    <xf numFmtId="164" fontId="2" fillId="24" borderId="246" xfId="0" applyNumberFormat="1" applyFont="1" applyFill="1" applyBorder="1" applyAlignment="1">
      <alignment vertical="center"/>
    </xf>
    <xf numFmtId="164" fontId="2" fillId="25" borderId="29" xfId="0" applyNumberFormat="1" applyFont="1" applyFill="1" applyBorder="1" applyAlignment="1">
      <alignment vertical="center"/>
    </xf>
    <xf numFmtId="164" fontId="2" fillId="25" borderId="26" xfId="0" applyNumberFormat="1" applyFont="1" applyFill="1" applyBorder="1" applyAlignment="1">
      <alignment vertical="center"/>
    </xf>
    <xf numFmtId="0" fontId="51" fillId="0" borderId="247" xfId="0" applyFont="1" applyBorder="1" applyAlignment="1">
      <alignment vertical="center"/>
    </xf>
    <xf numFmtId="164" fontId="2" fillId="6" borderId="84" xfId="0" applyNumberFormat="1" applyFont="1" applyFill="1" applyBorder="1" applyAlignment="1">
      <alignment vertical="center"/>
    </xf>
    <xf numFmtId="164" fontId="2" fillId="24" borderId="20" xfId="0" applyNumberFormat="1" applyFont="1" applyFill="1" applyBorder="1" applyAlignment="1">
      <alignment vertical="center"/>
    </xf>
    <xf numFmtId="164" fontId="2" fillId="24" borderId="248" xfId="0" applyNumberFormat="1" applyFont="1" applyFill="1" applyBorder="1" applyAlignment="1">
      <alignment vertical="center"/>
    </xf>
    <xf numFmtId="164" fontId="2" fillId="6" borderId="85" xfId="0" applyNumberFormat="1" applyFont="1" applyFill="1" applyBorder="1" applyAlignment="1">
      <alignment vertical="center"/>
    </xf>
    <xf numFmtId="164" fontId="2" fillId="24" borderId="57" xfId="0" applyNumberFormat="1" applyFont="1" applyFill="1" applyBorder="1" applyAlignment="1">
      <alignment vertical="center"/>
    </xf>
    <xf numFmtId="164" fontId="2" fillId="25" borderId="122" xfId="0" applyNumberFormat="1" applyFont="1" applyFill="1" applyBorder="1" applyAlignment="1">
      <alignment vertical="center"/>
    </xf>
    <xf numFmtId="164" fontId="2" fillId="25" borderId="84" xfId="0" applyNumberFormat="1" applyFont="1" applyFill="1" applyBorder="1" applyAlignment="1">
      <alignment vertical="center"/>
    </xf>
    <xf numFmtId="0" fontId="52" fillId="0" borderId="0" xfId="0" applyFont="1" applyAlignment="1">
      <alignment vertical="center"/>
    </xf>
    <xf numFmtId="164" fontId="2" fillId="22" borderId="100" xfId="0" applyNumberFormat="1" applyFont="1" applyFill="1" applyBorder="1" applyAlignment="1">
      <alignment vertical="center"/>
    </xf>
    <xf numFmtId="164" fontId="2" fillId="22" borderId="31" xfId="0" applyNumberFormat="1" applyFont="1" applyFill="1" applyBorder="1" applyAlignment="1">
      <alignment vertical="center"/>
    </xf>
    <xf numFmtId="164" fontId="2" fillId="22" borderId="31" xfId="0" applyNumberFormat="1" applyFont="1" applyFill="1" applyBorder="1" applyAlignment="1" applyProtection="1">
      <alignment vertical="center"/>
      <protection locked="0"/>
    </xf>
    <xf numFmtId="164" fontId="2" fillId="22" borderId="97" xfId="0" applyNumberFormat="1" applyFont="1" applyFill="1" applyBorder="1" applyAlignment="1">
      <alignment vertical="center"/>
    </xf>
    <xf numFmtId="164" fontId="2" fillId="22" borderId="110" xfId="0" applyNumberFormat="1" applyFont="1" applyFill="1" applyBorder="1" applyAlignment="1">
      <alignment vertical="center"/>
    </xf>
    <xf numFmtId="164" fontId="2" fillId="22" borderId="97" xfId="0" applyNumberFormat="1" applyFont="1" applyFill="1" applyBorder="1" applyAlignment="1" applyProtection="1">
      <alignment vertical="center"/>
      <protection locked="0"/>
    </xf>
    <xf numFmtId="0" fontId="42" fillId="0" borderId="24" xfId="0" applyFont="1" applyBorder="1" applyAlignment="1">
      <alignment vertical="center"/>
    </xf>
    <xf numFmtId="164" fontId="2" fillId="22" borderId="72" xfId="0" applyNumberFormat="1" applyFont="1" applyFill="1" applyBorder="1" applyAlignment="1">
      <alignment vertical="center"/>
    </xf>
    <xf numFmtId="164" fontId="2" fillId="22" borderId="74" xfId="0" applyNumberFormat="1" applyFont="1" applyFill="1" applyBorder="1" applyAlignment="1">
      <alignment vertical="center"/>
    </xf>
    <xf numFmtId="0" fontId="56" fillId="0" borderId="0" xfId="0" applyFont="1" applyAlignment="1">
      <alignment vertical="center"/>
    </xf>
    <xf numFmtId="0" fontId="2" fillId="11" borderId="15" xfId="0" applyFont="1" applyFill="1" applyBorder="1" applyAlignment="1">
      <alignment horizontal="center" vertical="center"/>
    </xf>
    <xf numFmtId="0" fontId="2" fillId="11" borderId="20" xfId="0" applyFont="1" applyFill="1" applyBorder="1" applyAlignment="1">
      <alignment horizontal="center" vertical="center"/>
    </xf>
    <xf numFmtId="0" fontId="2" fillId="0" borderId="156" xfId="0" applyFont="1" applyBorder="1" applyAlignment="1">
      <alignment horizontal="center" vertical="center"/>
    </xf>
    <xf numFmtId="0" fontId="2" fillId="0" borderId="157" xfId="0" applyFont="1" applyBorder="1" applyAlignment="1">
      <alignment vertical="center"/>
    </xf>
    <xf numFmtId="38" fontId="2" fillId="1" borderId="159" xfId="0" applyNumberFormat="1" applyFont="1" applyFill="1" applyBorder="1" applyAlignment="1">
      <alignment vertical="center"/>
    </xf>
    <xf numFmtId="14" fontId="2" fillId="0" borderId="156" xfId="0" applyNumberFormat="1" applyFont="1" applyBorder="1" applyAlignment="1">
      <alignment horizontal="center" vertical="center"/>
    </xf>
    <xf numFmtId="38" fontId="2" fillId="1" borderId="165" xfId="0" applyNumberFormat="1" applyFont="1" applyFill="1" applyBorder="1" applyAlignment="1">
      <alignment vertical="center"/>
    </xf>
    <xf numFmtId="0" fontId="2" fillId="11" borderId="11" xfId="0" applyFont="1" applyFill="1" applyBorder="1" applyAlignment="1">
      <alignment horizontal="center" vertical="center"/>
    </xf>
    <xf numFmtId="38" fontId="2" fillId="0" borderId="11" xfId="0" applyNumberFormat="1" applyFont="1" applyBorder="1" applyAlignment="1">
      <alignment vertical="center"/>
    </xf>
    <xf numFmtId="38" fontId="2" fillId="1" borderId="21" xfId="0" applyNumberFormat="1" applyFont="1" applyFill="1" applyBorder="1" applyAlignment="1">
      <alignment vertical="center"/>
    </xf>
    <xf numFmtId="38" fontId="2" fillId="17" borderId="11" xfId="0" applyNumberFormat="1" applyFont="1" applyFill="1" applyBorder="1" applyAlignment="1">
      <alignment vertical="center"/>
    </xf>
    <xf numFmtId="38" fontId="2" fillId="17" borderId="9" xfId="0" applyNumberFormat="1" applyFont="1" applyFill="1" applyBorder="1" applyAlignment="1">
      <alignment vertical="center"/>
    </xf>
    <xf numFmtId="14" fontId="2" fillId="0" borderId="172" xfId="0" applyNumberFormat="1" applyFont="1" applyBorder="1" applyAlignment="1">
      <alignment horizontal="center" vertical="center"/>
    </xf>
    <xf numFmtId="0" fontId="2" fillId="0" borderId="172" xfId="0" applyFont="1" applyBorder="1" applyAlignment="1">
      <alignment horizontal="center" vertical="center"/>
    </xf>
    <xf numFmtId="14" fontId="2" fillId="0" borderId="177" xfId="0" applyNumberFormat="1" applyFont="1" applyBorder="1" applyAlignment="1">
      <alignment horizontal="center" vertical="center"/>
    </xf>
    <xf numFmtId="0" fontId="2" fillId="0" borderId="177" xfId="0" applyFont="1" applyBorder="1" applyAlignment="1">
      <alignment horizontal="center" vertical="center"/>
    </xf>
    <xf numFmtId="38" fontId="2" fillId="1" borderId="181" xfId="0" applyNumberFormat="1" applyFont="1" applyFill="1" applyBorder="1" applyAlignment="1">
      <alignment vertical="center"/>
    </xf>
    <xf numFmtId="14" fontId="2" fillId="0" borderId="184" xfId="0" applyNumberFormat="1" applyFont="1" applyBorder="1" applyAlignment="1">
      <alignment horizontal="center" vertical="center"/>
    </xf>
    <xf numFmtId="0" fontId="2" fillId="0" borderId="184" xfId="0" applyFont="1" applyBorder="1" applyAlignment="1">
      <alignment horizontal="center" vertical="center"/>
    </xf>
    <xf numFmtId="38" fontId="2" fillId="17" borderId="20" xfId="0" applyNumberFormat="1" applyFont="1" applyFill="1" applyBorder="1" applyAlignment="1">
      <alignment vertical="center"/>
    </xf>
    <xf numFmtId="0" fontId="21" fillId="0" borderId="0" xfId="0" applyFont="1" applyAlignment="1">
      <alignment horizontal="center" vertical="center" wrapText="1"/>
    </xf>
    <xf numFmtId="38" fontId="2" fillId="0" borderId="21" xfId="0" applyNumberFormat="1" applyFont="1" applyBorder="1" applyAlignment="1">
      <alignment vertical="center"/>
    </xf>
    <xf numFmtId="38" fontId="2" fillId="18" borderId="11" xfId="0" applyNumberFormat="1" applyFont="1" applyFill="1" applyBorder="1" applyAlignment="1">
      <alignment vertical="center"/>
    </xf>
    <xf numFmtId="0" fontId="15" fillId="0" borderId="21" xfId="0" applyFont="1" applyBorder="1" applyAlignment="1">
      <alignment vertical="center"/>
    </xf>
    <xf numFmtId="38" fontId="2" fillId="18" borderId="20" xfId="0" applyNumberFormat="1" applyFont="1" applyFill="1" applyBorder="1" applyAlignment="1">
      <alignment vertical="center"/>
    </xf>
    <xf numFmtId="0" fontId="2" fillId="0" borderId="191" xfId="0" applyFont="1" applyBorder="1" applyAlignment="1">
      <alignment horizontal="center"/>
    </xf>
    <xf numFmtId="38" fontId="2" fillId="18" borderId="191" xfId="0" applyNumberFormat="1" applyFont="1" applyFill="1" applyBorder="1"/>
    <xf numFmtId="38" fontId="2" fillId="18" borderId="15" xfId="0" applyNumberFormat="1" applyFont="1" applyFill="1" applyBorder="1"/>
    <xf numFmtId="38" fontId="2" fillId="1" borderId="11" xfId="0" applyNumberFormat="1" applyFont="1" applyFill="1" applyBorder="1" applyAlignment="1">
      <alignment vertical="center"/>
    </xf>
    <xf numFmtId="38" fontId="2" fillId="1" borderId="195" xfId="0" applyNumberFormat="1" applyFont="1" applyFill="1" applyBorder="1"/>
    <xf numFmtId="38" fontId="2" fillId="1" borderId="197" xfId="0" applyNumberFormat="1" applyFont="1" applyFill="1" applyBorder="1"/>
    <xf numFmtId="0" fontId="2" fillId="11" borderId="199" xfId="0" applyFont="1" applyFill="1" applyBorder="1" applyAlignment="1">
      <alignment horizontal="center" vertical="center"/>
    </xf>
    <xf numFmtId="38" fontId="2" fillId="18" borderId="199" xfId="0" applyNumberFormat="1" applyFont="1" applyFill="1" applyBorder="1"/>
    <xf numFmtId="164" fontId="2" fillId="0" borderId="200" xfId="0" applyNumberFormat="1" applyFont="1" applyBorder="1" applyAlignment="1">
      <alignment vertical="center"/>
    </xf>
    <xf numFmtId="0" fontId="2" fillId="0" borderId="146" xfId="0" applyFont="1" applyBorder="1" applyAlignment="1">
      <alignment horizontal="left" vertical="center"/>
    </xf>
    <xf numFmtId="164" fontId="2" fillId="0" borderId="0" xfId="0" applyNumberFormat="1" applyFont="1" applyAlignment="1">
      <alignment vertical="center"/>
    </xf>
    <xf numFmtId="164" fontId="2" fillId="26" borderId="29" xfId="0" applyNumberFormat="1" applyFont="1" applyFill="1" applyBorder="1" applyAlignment="1">
      <alignment vertical="center"/>
    </xf>
    <xf numFmtId="164" fontId="2" fillId="26" borderId="38" xfId="0" applyNumberFormat="1" applyFont="1" applyFill="1" applyBorder="1" applyAlignment="1">
      <alignment vertical="center"/>
    </xf>
    <xf numFmtId="0" fontId="2" fillId="26" borderId="24" xfId="0" applyFont="1" applyFill="1" applyBorder="1" applyAlignment="1">
      <alignment horizontal="center" vertical="center"/>
    </xf>
    <xf numFmtId="0" fontId="2" fillId="26" borderId="25" xfId="0" applyFont="1" applyFill="1" applyBorder="1" applyAlignment="1">
      <alignment horizontal="center" vertical="center"/>
    </xf>
    <xf numFmtId="38" fontId="2" fillId="26" borderId="22" xfId="0" applyNumberFormat="1" applyFont="1" applyFill="1" applyBorder="1" applyAlignment="1">
      <alignment vertical="center"/>
    </xf>
    <xf numFmtId="0" fontId="2" fillId="26" borderId="28" xfId="0" applyFont="1" applyFill="1" applyBorder="1" applyAlignment="1">
      <alignment horizontal="center" vertical="center"/>
    </xf>
    <xf numFmtId="0" fontId="2" fillId="26" borderId="31" xfId="0" applyFont="1" applyFill="1" applyBorder="1" applyAlignment="1">
      <alignment horizontal="center" vertical="center"/>
    </xf>
    <xf numFmtId="38" fontId="2" fillId="26" borderId="27" xfId="0" applyNumberFormat="1" applyFont="1" applyFill="1" applyBorder="1" applyAlignment="1">
      <alignment vertical="center"/>
    </xf>
    <xf numFmtId="0" fontId="2" fillId="26" borderId="35" xfId="0" applyFont="1" applyFill="1" applyBorder="1" applyAlignment="1">
      <alignment horizontal="center" vertical="center"/>
    </xf>
    <xf numFmtId="0" fontId="2" fillId="26" borderId="42" xfId="0" applyFont="1" applyFill="1" applyBorder="1" applyAlignment="1">
      <alignment horizontal="center" vertical="center"/>
    </xf>
    <xf numFmtId="38" fontId="2" fillId="26" borderId="37" xfId="0" applyNumberFormat="1" applyFont="1" applyFill="1" applyBorder="1" applyAlignment="1">
      <alignment vertical="center"/>
    </xf>
    <xf numFmtId="0" fontId="2" fillId="26" borderId="55" xfId="0" applyFont="1" applyFill="1" applyBorder="1" applyAlignment="1">
      <alignment horizontal="center" vertical="center"/>
    </xf>
    <xf numFmtId="0" fontId="2" fillId="26" borderId="58" xfId="0" applyFont="1" applyFill="1" applyBorder="1" applyAlignment="1">
      <alignment horizontal="center" vertical="center"/>
    </xf>
    <xf numFmtId="38" fontId="2" fillId="26" borderId="56" xfId="0" applyNumberFormat="1" applyFont="1" applyFill="1" applyBorder="1" applyAlignment="1">
      <alignment vertical="center"/>
    </xf>
    <xf numFmtId="164" fontId="2" fillId="26" borderId="22" xfId="0" applyNumberFormat="1" applyFont="1" applyFill="1" applyBorder="1" applyAlignment="1">
      <alignment vertical="center"/>
    </xf>
    <xf numFmtId="164" fontId="2" fillId="26" borderId="27" xfId="0" applyNumberFormat="1" applyFont="1" applyFill="1" applyBorder="1" applyAlignment="1">
      <alignment vertical="center"/>
    </xf>
    <xf numFmtId="0" fontId="2" fillId="26" borderId="77" xfId="0" applyFont="1" applyFill="1" applyBorder="1" applyAlignment="1">
      <alignment horizontal="center" vertical="center"/>
    </xf>
    <xf numFmtId="0" fontId="2" fillId="26" borderId="78" xfId="0" applyFont="1" applyFill="1" applyBorder="1" applyAlignment="1">
      <alignment horizontal="center" vertical="center"/>
    </xf>
    <xf numFmtId="164" fontId="2" fillId="26" borderId="79" xfId="0" applyNumberFormat="1" applyFont="1" applyFill="1" applyBorder="1" applyAlignment="1">
      <alignment vertical="center"/>
    </xf>
    <xf numFmtId="0" fontId="2" fillId="26" borderId="81" xfId="0" applyFont="1" applyFill="1" applyBorder="1" applyAlignment="1">
      <alignment horizontal="center" vertical="center"/>
    </xf>
    <xf numFmtId="0" fontId="2" fillId="26" borderId="82" xfId="0" applyFont="1" applyFill="1" applyBorder="1" applyAlignment="1">
      <alignment horizontal="center" vertical="center"/>
    </xf>
    <xf numFmtId="164" fontId="2" fillId="26" borderId="83" xfId="0" applyNumberFormat="1" applyFont="1" applyFill="1" applyBorder="1" applyAlignment="1">
      <alignment vertical="center"/>
    </xf>
    <xf numFmtId="0" fontId="2" fillId="26" borderId="86" xfId="0" applyFont="1" applyFill="1" applyBorder="1" applyAlignment="1">
      <alignment horizontal="center" vertical="center"/>
    </xf>
    <xf numFmtId="0" fontId="2" fillId="26" borderId="87" xfId="0" applyFont="1" applyFill="1" applyBorder="1" applyAlignment="1">
      <alignment horizontal="center" vertical="center"/>
    </xf>
    <xf numFmtId="164" fontId="2" fillId="26" borderId="88" xfId="0" applyNumberFormat="1" applyFont="1" applyFill="1" applyBorder="1" applyAlignment="1">
      <alignment vertical="center"/>
    </xf>
    <xf numFmtId="0" fontId="2" fillId="26" borderId="17" xfId="0" applyFont="1" applyFill="1" applyBorder="1" applyAlignment="1">
      <alignment horizontal="center" vertical="center"/>
    </xf>
    <xf numFmtId="0" fontId="2" fillId="26" borderId="47" xfId="0" applyFont="1" applyFill="1" applyBorder="1" applyAlignment="1">
      <alignment horizontal="center" vertical="center"/>
    </xf>
    <xf numFmtId="164" fontId="2" fillId="26" borderId="19" xfId="0" applyNumberFormat="1" applyFont="1" applyFill="1" applyBorder="1" applyAlignment="1">
      <alignment vertical="center"/>
    </xf>
    <xf numFmtId="0" fontId="2" fillId="26" borderId="94" xfId="0" applyFont="1" applyFill="1" applyBorder="1" applyAlignment="1">
      <alignment vertical="center"/>
    </xf>
    <xf numFmtId="0" fontId="2" fillId="26" borderId="95" xfId="0" applyFont="1" applyFill="1" applyBorder="1" applyAlignment="1">
      <alignment horizontal="center" vertical="center" wrapText="1"/>
    </xf>
    <xf numFmtId="164" fontId="2" fillId="26" borderId="23" xfId="0" applyNumberFormat="1" applyFont="1" applyFill="1" applyBorder="1" applyAlignment="1">
      <alignment vertical="center"/>
    </xf>
    <xf numFmtId="0" fontId="2" fillId="26" borderId="100" xfId="0" applyFont="1" applyFill="1" applyBorder="1" applyAlignment="1">
      <alignment horizontal="center" vertical="center"/>
    </xf>
    <xf numFmtId="0" fontId="2" fillId="26" borderId="103" xfId="0" applyFont="1" applyFill="1" applyBorder="1" applyAlignment="1">
      <alignment vertical="center"/>
    </xf>
    <xf numFmtId="0" fontId="2" fillId="26" borderId="25" xfId="0" applyFont="1" applyFill="1" applyBorder="1" applyAlignment="1">
      <alignment horizontal="center" vertical="center" wrapText="1"/>
    </xf>
    <xf numFmtId="164" fontId="2" fillId="26" borderId="30" xfId="0" applyNumberFormat="1" applyFont="1" applyFill="1" applyBorder="1" applyAlignment="1">
      <alignment vertical="center"/>
    </xf>
    <xf numFmtId="0" fontId="2" fillId="26" borderId="104" xfId="0" applyFont="1" applyFill="1" applyBorder="1" applyAlignment="1">
      <alignment vertical="center"/>
    </xf>
    <xf numFmtId="0" fontId="2" fillId="26" borderId="40" xfId="0" applyFont="1" applyFill="1" applyBorder="1" applyAlignment="1">
      <alignment horizontal="center" vertical="center" wrapText="1"/>
    </xf>
    <xf numFmtId="164" fontId="2" fillId="26" borderId="45" xfId="0" applyNumberFormat="1" applyFont="1" applyFill="1" applyBorder="1" applyAlignment="1">
      <alignment vertical="center"/>
    </xf>
    <xf numFmtId="0" fontId="2" fillId="26" borderId="53" xfId="0" applyFont="1" applyFill="1" applyBorder="1" applyAlignment="1">
      <alignment vertical="center"/>
    </xf>
    <xf numFmtId="0" fontId="2" fillId="26" borderId="48" xfId="0" applyFont="1" applyFill="1" applyBorder="1" applyAlignment="1">
      <alignment horizontal="center" vertical="center"/>
    </xf>
    <xf numFmtId="164" fontId="2" fillId="26" borderId="52" xfId="0" applyNumberFormat="1" applyFont="1" applyFill="1" applyBorder="1" applyAlignment="1">
      <alignment vertical="center"/>
    </xf>
    <xf numFmtId="0" fontId="2" fillId="26" borderId="48" xfId="0" applyFont="1" applyFill="1" applyBorder="1" applyAlignment="1">
      <alignment horizontal="center" vertical="center" wrapText="1"/>
    </xf>
    <xf numFmtId="0" fontId="2" fillId="26" borderId="202" xfId="0" applyFont="1" applyFill="1" applyBorder="1" applyAlignment="1">
      <alignment horizontal="center" vertical="center"/>
    </xf>
    <xf numFmtId="0" fontId="2" fillId="26" borderId="203" xfId="0" applyFont="1" applyFill="1" applyBorder="1" applyAlignment="1">
      <alignment horizontal="center" vertical="center"/>
    </xf>
    <xf numFmtId="164" fontId="2" fillId="26" borderId="201" xfId="0" applyNumberFormat="1" applyFont="1" applyFill="1" applyBorder="1" applyAlignment="1">
      <alignment vertical="center"/>
    </xf>
    <xf numFmtId="0" fontId="2" fillId="26" borderId="109" xfId="0" applyFont="1" applyFill="1" applyBorder="1" applyAlignment="1">
      <alignment horizontal="center" vertical="center"/>
    </xf>
    <xf numFmtId="0" fontId="2" fillId="26" borderId="110" xfId="0" applyFont="1" applyFill="1" applyBorder="1" applyAlignment="1">
      <alignment horizontal="center" vertical="center"/>
    </xf>
    <xf numFmtId="164" fontId="2" fillId="26" borderId="76" xfId="0" applyNumberFormat="1" applyFont="1" applyFill="1" applyBorder="1" applyAlignment="1">
      <alignment vertical="center"/>
    </xf>
    <xf numFmtId="0" fontId="2" fillId="26" borderId="111" xfId="0" applyFont="1" applyFill="1" applyBorder="1" applyAlignment="1">
      <alignment vertical="center"/>
    </xf>
    <xf numFmtId="0" fontId="2" fillId="26" borderId="112" xfId="0" applyFont="1" applyFill="1" applyBorder="1" applyAlignment="1">
      <alignment horizontal="center" vertical="center" wrapText="1"/>
    </xf>
    <xf numFmtId="164" fontId="2" fillId="26" borderId="113" xfId="0" applyNumberFormat="1" applyFont="1" applyFill="1" applyBorder="1" applyAlignment="1">
      <alignment vertical="center"/>
    </xf>
    <xf numFmtId="0" fontId="1" fillId="26" borderId="100" xfId="0" applyFont="1" applyFill="1" applyBorder="1" applyAlignment="1">
      <alignment vertical="center"/>
    </xf>
    <xf numFmtId="0" fontId="1" fillId="26" borderId="31" xfId="0" applyFont="1" applyFill="1" applyBorder="1" applyAlignment="1">
      <alignment horizontal="center" vertical="center" wrapText="1"/>
    </xf>
    <xf numFmtId="0" fontId="21" fillId="26" borderId="53" xfId="0" applyFont="1" applyFill="1" applyBorder="1" applyAlignment="1">
      <alignment vertical="center"/>
    </xf>
    <xf numFmtId="164" fontId="2" fillId="26" borderId="21" xfId="0" applyNumberFormat="1" applyFont="1" applyFill="1" applyBorder="1" applyAlignment="1" applyProtection="1">
      <alignment vertical="center"/>
      <protection locked="0"/>
    </xf>
    <xf numFmtId="0" fontId="2" fillId="26" borderId="118" xfId="0" applyFont="1" applyFill="1" applyBorder="1" applyAlignment="1">
      <alignment vertical="center"/>
    </xf>
    <xf numFmtId="0" fontId="2" fillId="26" borderId="119" xfId="0" applyFont="1" applyFill="1" applyBorder="1" applyAlignment="1">
      <alignment horizontal="center" vertical="center"/>
    </xf>
    <xf numFmtId="164" fontId="2" fillId="26" borderId="120" xfId="0" applyNumberFormat="1" applyFont="1" applyFill="1" applyBorder="1" applyAlignment="1">
      <alignment vertical="center"/>
    </xf>
    <xf numFmtId="0" fontId="2" fillId="26" borderId="96" xfId="0" applyFont="1" applyFill="1" applyBorder="1" applyAlignment="1">
      <alignment horizontal="center" vertical="center"/>
    </xf>
    <xf numFmtId="0" fontId="2" fillId="26" borderId="97" xfId="0" applyFont="1" applyFill="1" applyBorder="1" applyAlignment="1">
      <alignment horizontal="center" vertical="center"/>
    </xf>
    <xf numFmtId="164" fontId="2" fillId="26" borderId="98" xfId="0" applyNumberFormat="1" applyFont="1" applyFill="1" applyBorder="1"/>
    <xf numFmtId="0" fontId="2" fillId="26" borderId="212" xfId="0" applyFont="1" applyFill="1" applyBorder="1" applyAlignment="1">
      <alignment horizontal="center" vertical="center"/>
    </xf>
    <xf numFmtId="0" fontId="2" fillId="26" borderId="112" xfId="0" applyFont="1" applyFill="1" applyBorder="1" applyAlignment="1">
      <alignment horizontal="center" vertical="center"/>
    </xf>
    <xf numFmtId="164" fontId="2" fillId="26" borderId="16" xfId="0" applyNumberFormat="1" applyFont="1" applyFill="1" applyBorder="1" applyAlignment="1">
      <alignment vertical="center"/>
    </xf>
    <xf numFmtId="0" fontId="2" fillId="26" borderId="12" xfId="0" applyFont="1" applyFill="1" applyBorder="1" applyAlignment="1">
      <alignment horizontal="center" vertical="center"/>
    </xf>
    <xf numFmtId="0" fontId="2" fillId="26" borderId="224" xfId="0" applyFont="1" applyFill="1" applyBorder="1" applyAlignment="1">
      <alignment horizontal="center" vertical="center"/>
    </xf>
    <xf numFmtId="164" fontId="2" fillId="26" borderId="223" xfId="0" applyNumberFormat="1" applyFont="1" applyFill="1" applyBorder="1" applyAlignment="1">
      <alignment vertical="center"/>
    </xf>
    <xf numFmtId="0" fontId="2" fillId="26" borderId="235" xfId="0" applyFont="1" applyFill="1" applyBorder="1" applyAlignment="1">
      <alignment horizontal="center" vertical="center"/>
    </xf>
    <xf numFmtId="164" fontId="2" fillId="26" borderId="236" xfId="0" applyNumberFormat="1" applyFont="1" applyFill="1" applyBorder="1" applyAlignment="1">
      <alignment vertical="center"/>
    </xf>
    <xf numFmtId="0" fontId="2" fillId="26" borderId="72" xfId="0" applyFont="1" applyFill="1" applyBorder="1" applyAlignment="1">
      <alignment horizontal="center" vertical="center"/>
    </xf>
    <xf numFmtId="164" fontId="2" fillId="26" borderId="122" xfId="0" applyNumberFormat="1" applyFont="1" applyFill="1" applyBorder="1" applyAlignment="1">
      <alignment vertical="center"/>
    </xf>
    <xf numFmtId="164" fontId="2" fillId="26" borderId="20" xfId="0" applyNumberFormat="1" applyFont="1" applyFill="1" applyBorder="1" applyAlignment="1">
      <alignment vertical="center"/>
    </xf>
    <xf numFmtId="164" fontId="2" fillId="26" borderId="11" xfId="0" applyNumberFormat="1" applyFont="1" applyFill="1" applyBorder="1" applyAlignment="1">
      <alignment vertical="center"/>
    </xf>
    <xf numFmtId="164" fontId="2" fillId="26" borderId="15" xfId="0" applyNumberFormat="1" applyFont="1" applyFill="1" applyBorder="1" applyAlignment="1">
      <alignment vertical="center"/>
    </xf>
    <xf numFmtId="164" fontId="2" fillId="26" borderId="219" xfId="0" applyNumberFormat="1" applyFont="1" applyFill="1" applyBorder="1" applyAlignment="1">
      <alignment vertical="center"/>
    </xf>
    <xf numFmtId="164" fontId="2" fillId="26" borderId="76" xfId="0" applyNumberFormat="1" applyFont="1" applyFill="1" applyBorder="1" applyAlignment="1" applyProtection="1">
      <alignment vertical="center"/>
      <protection locked="0"/>
    </xf>
    <xf numFmtId="164" fontId="2" fillId="26" borderId="70" xfId="0" applyNumberFormat="1" applyFont="1" applyFill="1" applyBorder="1" applyAlignment="1" applyProtection="1">
      <alignment vertical="center"/>
      <protection locked="0"/>
    </xf>
    <xf numFmtId="164" fontId="2" fillId="26" borderId="117" xfId="0" applyNumberFormat="1" applyFont="1" applyFill="1" applyBorder="1" applyAlignment="1" applyProtection="1">
      <alignment vertical="center"/>
      <protection locked="0"/>
    </xf>
    <xf numFmtId="164" fontId="2" fillId="26" borderId="107" xfId="0" applyNumberFormat="1" applyFont="1" applyFill="1" applyBorder="1" applyAlignment="1" applyProtection="1">
      <alignment vertical="center"/>
      <protection locked="0"/>
    </xf>
    <xf numFmtId="164" fontId="2" fillId="26" borderId="70" xfId="0" applyNumberFormat="1" applyFont="1" applyFill="1" applyBorder="1" applyAlignment="1">
      <alignment vertical="center"/>
    </xf>
    <xf numFmtId="164" fontId="2" fillId="26" borderId="26" xfId="0" applyNumberFormat="1" applyFont="1" applyFill="1" applyBorder="1" applyAlignment="1">
      <alignment vertical="center"/>
    </xf>
    <xf numFmtId="164" fontId="2" fillId="26" borderId="36" xfId="0" applyNumberFormat="1" applyFont="1" applyFill="1" applyBorder="1" applyAlignment="1">
      <alignment vertical="center"/>
    </xf>
    <xf numFmtId="164" fontId="2" fillId="26" borderId="100" xfId="0" applyNumberFormat="1" applyFont="1" applyFill="1" applyBorder="1" applyAlignment="1">
      <alignment vertical="center"/>
    </xf>
    <xf numFmtId="164" fontId="2" fillId="26" borderId="32" xfId="0" applyNumberFormat="1" applyFont="1" applyFill="1" applyBorder="1" applyAlignment="1">
      <alignment vertical="center"/>
    </xf>
    <xf numFmtId="164" fontId="2" fillId="26" borderId="34" xfId="0" applyNumberFormat="1" applyFont="1" applyFill="1" applyBorder="1" applyAlignment="1">
      <alignment vertical="center"/>
    </xf>
    <xf numFmtId="164" fontId="2" fillId="26" borderId="31" xfId="0" applyNumberFormat="1" applyFont="1" applyFill="1" applyBorder="1" applyAlignment="1">
      <alignment vertical="center"/>
    </xf>
    <xf numFmtId="164" fontId="2" fillId="26" borderId="14" xfId="0" applyNumberFormat="1" applyFont="1" applyFill="1" applyBorder="1" applyAlignment="1">
      <alignment vertical="center"/>
    </xf>
    <xf numFmtId="164" fontId="2" fillId="26" borderId="13" xfId="0" applyNumberFormat="1" applyFont="1" applyFill="1" applyBorder="1" applyAlignment="1">
      <alignment vertical="center"/>
    </xf>
    <xf numFmtId="164" fontId="2" fillId="26" borderId="28" xfId="0" applyNumberFormat="1" applyFont="1" applyFill="1" applyBorder="1" applyAlignment="1">
      <alignment vertical="center"/>
    </xf>
    <xf numFmtId="164" fontId="2" fillId="26" borderId="24" xfId="0" applyNumberFormat="1" applyFont="1" applyFill="1" applyBorder="1" applyAlignment="1">
      <alignment vertical="center"/>
    </xf>
    <xf numFmtId="0" fontId="2" fillId="26" borderId="12" xfId="0" applyFont="1" applyFill="1" applyBorder="1" applyAlignment="1">
      <alignment vertical="center"/>
    </xf>
    <xf numFmtId="164" fontId="2" fillId="26" borderId="43" xfId="0" applyNumberFormat="1" applyFont="1" applyFill="1" applyBorder="1" applyAlignment="1">
      <alignment vertical="center"/>
    </xf>
    <xf numFmtId="164" fontId="2" fillId="26" borderId="44" xfId="0" applyNumberFormat="1" applyFont="1" applyFill="1" applyBorder="1" applyAlignment="1">
      <alignment vertical="center"/>
    </xf>
    <xf numFmtId="164" fontId="2" fillId="26" borderId="40" xfId="0" applyNumberFormat="1" applyFont="1" applyFill="1" applyBorder="1" applyAlignment="1">
      <alignment vertical="center"/>
    </xf>
    <xf numFmtId="164" fontId="2" fillId="26" borderId="41" xfId="0" applyNumberFormat="1" applyFont="1" applyFill="1" applyBorder="1" applyAlignment="1">
      <alignment vertical="center"/>
    </xf>
    <xf numFmtId="164" fontId="2" fillId="26" borderId="42" xfId="0" applyNumberFormat="1" applyFont="1" applyFill="1" applyBorder="1" applyAlignment="1">
      <alignment vertical="center"/>
    </xf>
    <xf numFmtId="164" fontId="2" fillId="26" borderId="35" xfId="0" applyNumberFormat="1" applyFont="1" applyFill="1" applyBorder="1" applyAlignment="1">
      <alignment vertical="center"/>
    </xf>
    <xf numFmtId="164" fontId="2" fillId="26" borderId="55" xfId="0" applyNumberFormat="1" applyFont="1" applyFill="1" applyBorder="1" applyAlignment="1">
      <alignment vertical="center"/>
    </xf>
    <xf numFmtId="164" fontId="59" fillId="26" borderId="72" xfId="0" applyNumberFormat="1" applyFont="1" applyFill="1" applyBorder="1" applyAlignment="1">
      <alignment vertical="center"/>
    </xf>
    <xf numFmtId="164" fontId="59" fillId="26" borderId="73" xfId="0" applyNumberFormat="1" applyFont="1" applyFill="1" applyBorder="1" applyAlignment="1">
      <alignment vertical="center"/>
    </xf>
    <xf numFmtId="164" fontId="59" fillId="26" borderId="25" xfId="0" applyNumberFormat="1" applyFont="1" applyFill="1" applyBorder="1" applyAlignment="1">
      <alignment vertical="center"/>
    </xf>
    <xf numFmtId="164" fontId="59" fillId="26" borderId="74" xfId="0" applyNumberFormat="1" applyFont="1" applyFill="1" applyBorder="1" applyAlignment="1">
      <alignment vertical="center"/>
    </xf>
    <xf numFmtId="164" fontId="59" fillId="26" borderId="75" xfId="0" applyNumberFormat="1" applyFont="1" applyFill="1" applyBorder="1" applyAlignment="1">
      <alignment vertical="center"/>
    </xf>
    <xf numFmtId="164" fontId="2" fillId="26" borderId="72" xfId="0" applyNumberFormat="1" applyFont="1" applyFill="1" applyBorder="1" applyAlignment="1">
      <alignment vertical="center"/>
    </xf>
    <xf numFmtId="164" fontId="2" fillId="26" borderId="119" xfId="0" applyNumberFormat="1" applyFont="1" applyFill="1" applyBorder="1" applyAlignment="1">
      <alignment vertical="center"/>
    </xf>
    <xf numFmtId="164" fontId="2" fillId="26" borderId="132" xfId="0" applyNumberFormat="1" applyFont="1" applyFill="1" applyBorder="1" applyAlignment="1">
      <alignment vertical="center"/>
    </xf>
    <xf numFmtId="164" fontId="2" fillId="26" borderId="121" xfId="0" applyNumberFormat="1" applyFont="1" applyFill="1" applyBorder="1" applyAlignment="1">
      <alignment vertical="center"/>
    </xf>
    <xf numFmtId="164" fontId="2" fillId="26" borderId="210" xfId="0" applyNumberFormat="1" applyFont="1" applyFill="1" applyBorder="1" applyAlignment="1">
      <alignment vertical="center"/>
    </xf>
    <xf numFmtId="164" fontId="2" fillId="26" borderId="228" xfId="0" applyNumberFormat="1" applyFont="1" applyFill="1" applyBorder="1" applyAlignment="1">
      <alignment vertical="center"/>
    </xf>
    <xf numFmtId="164" fontId="2" fillId="26" borderId="209" xfId="0" applyNumberFormat="1" applyFont="1" applyFill="1" applyBorder="1" applyAlignment="1">
      <alignment vertical="center"/>
    </xf>
    <xf numFmtId="164" fontId="2" fillId="26" borderId="220" xfId="0" applyNumberFormat="1" applyFont="1" applyFill="1" applyBorder="1" applyAlignment="1">
      <alignment vertical="center"/>
    </xf>
    <xf numFmtId="164" fontId="2" fillId="26" borderId="114" xfId="0" applyNumberFormat="1" applyFont="1" applyFill="1" applyBorder="1" applyAlignment="1">
      <alignment vertical="center"/>
    </xf>
    <xf numFmtId="164" fontId="2" fillId="26" borderId="204" xfId="0" applyNumberFormat="1" applyFont="1" applyFill="1" applyBorder="1" applyAlignment="1">
      <alignment vertical="center"/>
    </xf>
    <xf numFmtId="164" fontId="2" fillId="26" borderId="115" xfId="0" applyNumberFormat="1" applyFont="1" applyFill="1" applyBorder="1" applyAlignment="1">
      <alignment vertical="center"/>
    </xf>
    <xf numFmtId="164" fontId="2" fillId="26" borderId="100" xfId="0" applyNumberFormat="1" applyFont="1" applyFill="1" applyBorder="1" applyAlignment="1" applyProtection="1">
      <alignment vertical="center"/>
      <protection locked="0"/>
    </xf>
    <xf numFmtId="164" fontId="2" fillId="26" borderId="116" xfId="0" applyNumberFormat="1" applyFont="1" applyFill="1" applyBorder="1" applyAlignment="1" applyProtection="1">
      <alignment vertical="center"/>
      <protection locked="0"/>
    </xf>
    <xf numFmtId="164" fontId="2" fillId="13" borderId="84" xfId="0" applyNumberFormat="1" applyFont="1" applyFill="1" applyBorder="1" applyAlignment="1" applyProtection="1">
      <alignment vertical="center"/>
      <protection locked="0"/>
    </xf>
    <xf numFmtId="164" fontId="2" fillId="13" borderId="70" xfId="0" applyNumberFormat="1" applyFont="1" applyFill="1" applyBorder="1" applyAlignment="1" applyProtection="1">
      <alignment vertical="center"/>
      <protection locked="0"/>
    </xf>
    <xf numFmtId="164" fontId="2" fillId="13" borderId="15" xfId="0" applyNumberFormat="1" applyFont="1" applyFill="1" applyBorder="1" applyAlignment="1">
      <alignment vertical="center"/>
    </xf>
    <xf numFmtId="164" fontId="2" fillId="13" borderId="15" xfId="0" applyNumberFormat="1" applyFont="1" applyFill="1" applyBorder="1" applyAlignment="1" applyProtection="1">
      <alignment vertical="center"/>
      <protection locked="0"/>
    </xf>
    <xf numFmtId="164" fontId="2" fillId="13" borderId="20" xfId="0" applyNumberFormat="1" applyFont="1" applyFill="1" applyBorder="1" applyAlignment="1" applyProtection="1">
      <alignment vertical="center"/>
      <protection locked="0"/>
    </xf>
    <xf numFmtId="164" fontId="2" fillId="13" borderId="11" xfId="0" applyNumberFormat="1" applyFont="1" applyFill="1" applyBorder="1" applyAlignment="1" applyProtection="1">
      <alignment vertical="center"/>
      <protection locked="0"/>
    </xf>
    <xf numFmtId="164" fontId="45" fillId="0" borderId="15" xfId="0" applyNumberFormat="1" applyFont="1" applyBorder="1" applyAlignment="1">
      <alignment vertical="center"/>
    </xf>
    <xf numFmtId="164" fontId="45" fillId="13" borderId="26" xfId="0" applyNumberFormat="1" applyFont="1" applyFill="1" applyBorder="1" applyAlignment="1" applyProtection="1">
      <alignment vertical="center"/>
      <protection locked="0"/>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vertical="center"/>
    </xf>
    <xf numFmtId="0" fontId="1" fillId="0" borderId="0" xfId="0" applyFont="1" applyAlignment="1">
      <alignment horizontal="center"/>
    </xf>
    <xf numFmtId="0" fontId="2" fillId="0" borderId="162" xfId="0" applyFont="1" applyBorder="1" applyAlignment="1">
      <alignment horizontal="center" vertical="center"/>
    </xf>
    <xf numFmtId="0" fontId="2" fillId="0" borderId="163" xfId="0" applyFont="1" applyBorder="1" applyAlignment="1">
      <alignment horizontal="center" vertical="center"/>
    </xf>
    <xf numFmtId="0" fontId="2" fillId="0" borderId="164" xfId="0" applyFont="1" applyBorder="1" applyAlignment="1">
      <alignment horizontal="center" vertical="center"/>
    </xf>
    <xf numFmtId="0" fontId="2" fillId="0" borderId="173" xfId="0" applyFont="1" applyBorder="1" applyAlignment="1">
      <alignment horizontal="center" vertical="center"/>
    </xf>
    <xf numFmtId="0" fontId="2" fillId="0" borderId="174" xfId="0" applyFont="1" applyBorder="1" applyAlignment="1">
      <alignment horizontal="center" vertical="center"/>
    </xf>
    <xf numFmtId="0" fontId="2" fillId="0" borderId="175" xfId="0" applyFont="1" applyBorder="1" applyAlignment="1">
      <alignment horizontal="center" vertical="center"/>
    </xf>
    <xf numFmtId="0" fontId="2" fillId="0" borderId="178" xfId="0" applyFont="1" applyBorder="1" applyAlignment="1">
      <alignment horizontal="center" vertical="center"/>
    </xf>
    <xf numFmtId="0" fontId="2" fillId="0" borderId="157" xfId="0" applyFont="1" applyBorder="1" applyAlignment="1">
      <alignment horizontal="center" vertical="center"/>
    </xf>
    <xf numFmtId="0" fontId="2" fillId="0" borderId="185" xfId="0" applyFont="1" applyBorder="1" applyAlignment="1">
      <alignment horizontal="center" vertical="center"/>
    </xf>
    <xf numFmtId="0" fontId="2" fillId="0" borderId="186" xfId="0" applyFont="1" applyBorder="1" applyAlignment="1">
      <alignment horizontal="center" vertical="center"/>
    </xf>
    <xf numFmtId="0" fontId="2" fillId="0" borderId="187" xfId="0" applyFont="1" applyBorder="1" applyAlignment="1">
      <alignment horizontal="center" vertical="center"/>
    </xf>
    <xf numFmtId="0" fontId="1" fillId="7" borderId="150" xfId="0" applyFont="1" applyFill="1" applyBorder="1" applyAlignment="1">
      <alignment horizontal="center" vertical="center"/>
    </xf>
    <xf numFmtId="0" fontId="1" fillId="7" borderId="153" xfId="0" applyFont="1" applyFill="1" applyBorder="1" applyAlignment="1">
      <alignment horizontal="center" vertical="center"/>
    </xf>
    <xf numFmtId="0" fontId="1" fillId="7" borderId="155" xfId="0" applyFont="1" applyFill="1" applyBorder="1" applyAlignment="1">
      <alignment horizontal="center" vertical="center"/>
    </xf>
    <xf numFmtId="0" fontId="2" fillId="11" borderId="9" xfId="0" applyFont="1" applyFill="1" applyBorder="1" applyAlignment="1">
      <alignment horizontal="center" vertical="center"/>
    </xf>
    <xf numFmtId="0" fontId="2" fillId="11" borderId="15" xfId="0" applyFont="1" applyFill="1" applyBorder="1" applyAlignment="1">
      <alignment horizontal="center" vertical="center"/>
    </xf>
    <xf numFmtId="0" fontId="2" fillId="11" borderId="20" xfId="0" applyFont="1" applyFill="1" applyBorder="1" applyAlignment="1">
      <alignment horizontal="center" vertical="center"/>
    </xf>
    <xf numFmtId="0" fontId="2" fillId="7" borderId="9" xfId="0" applyFont="1" applyFill="1" applyBorder="1" applyAlignment="1">
      <alignment horizontal="center" vertical="center" wrapText="1"/>
    </xf>
    <xf numFmtId="0" fontId="2" fillId="7" borderId="15" xfId="0" applyFont="1" applyFill="1" applyBorder="1" applyAlignment="1">
      <alignment horizontal="center" vertical="center" wrapText="1"/>
    </xf>
    <xf numFmtId="0" fontId="2" fillId="7" borderId="20" xfId="0" applyFont="1" applyFill="1" applyBorder="1" applyAlignment="1">
      <alignment horizontal="center" vertical="center" wrapText="1"/>
    </xf>
    <xf numFmtId="0" fontId="2" fillId="0" borderId="156" xfId="0" applyFont="1" applyBorder="1" applyAlignment="1">
      <alignment horizontal="center" vertical="center"/>
    </xf>
    <xf numFmtId="0" fontId="2" fillId="11" borderId="9" xfId="0" applyFont="1" applyFill="1" applyBorder="1" applyAlignment="1">
      <alignment horizontal="center" vertical="center" wrapText="1"/>
    </xf>
    <xf numFmtId="0" fontId="2" fillId="11" borderId="15"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1" fillId="7" borderId="148" xfId="0" applyFont="1" applyFill="1" applyBorder="1" applyAlignment="1">
      <alignment horizontal="center"/>
    </xf>
    <xf numFmtId="0" fontId="1" fillId="7" borderId="152" xfId="0" applyFont="1" applyFill="1" applyBorder="1" applyAlignment="1">
      <alignment horizontal="center"/>
    </xf>
    <xf numFmtId="0" fontId="1" fillId="7" borderId="154" xfId="0" applyFont="1" applyFill="1" applyBorder="1" applyAlignment="1">
      <alignment horizontal="center"/>
    </xf>
    <xf numFmtId="0" fontId="1" fillId="0" borderId="9" xfId="0" applyFont="1" applyBorder="1" applyAlignment="1">
      <alignment horizontal="center"/>
    </xf>
    <xf numFmtId="0" fontId="1" fillId="0" borderId="15" xfId="0" applyFont="1" applyBorder="1" applyAlignment="1">
      <alignment horizontal="center"/>
    </xf>
    <xf numFmtId="0" fontId="1" fillId="0" borderId="20" xfId="0" applyFont="1" applyBorder="1" applyAlignment="1">
      <alignment horizontal="center"/>
    </xf>
    <xf numFmtId="0" fontId="2" fillId="8" borderId="9" xfId="0" applyFont="1" applyFill="1" applyBorder="1" applyAlignment="1">
      <alignment horizontal="center" vertical="center" wrapText="1"/>
    </xf>
    <xf numFmtId="0" fontId="2" fillId="8" borderId="15" xfId="0" applyFont="1" applyFill="1" applyBorder="1" applyAlignment="1">
      <alignment horizontal="center" vertical="center" wrapText="1"/>
    </xf>
    <xf numFmtId="0" fontId="2" fillId="8" borderId="20" xfId="0" applyFont="1" applyFill="1" applyBorder="1" applyAlignment="1">
      <alignment horizontal="center" vertical="center" wrapText="1"/>
    </xf>
    <xf numFmtId="0" fontId="2" fillId="9" borderId="9" xfId="0" applyFont="1" applyFill="1" applyBorder="1" applyAlignment="1">
      <alignment horizontal="center" vertical="center" wrapText="1"/>
    </xf>
    <xf numFmtId="0" fontId="2" fillId="9" borderId="15" xfId="0" applyFont="1" applyFill="1" applyBorder="1" applyAlignment="1">
      <alignment horizontal="center" vertical="center" wrapText="1"/>
    </xf>
    <xf numFmtId="0" fontId="2" fillId="9" borderId="20" xfId="0" applyFont="1" applyFill="1" applyBorder="1" applyAlignment="1">
      <alignment horizontal="center" vertical="center" wrapText="1"/>
    </xf>
    <xf numFmtId="0" fontId="2" fillId="0" borderId="134" xfId="0" applyFont="1" applyBorder="1" applyAlignment="1">
      <alignment horizontal="left" vertical="center" wrapText="1" indent="2"/>
    </xf>
    <xf numFmtId="0" fontId="2" fillId="0" borderId="243" xfId="0" applyFont="1" applyBorder="1" applyAlignment="1">
      <alignment horizontal="left" vertical="center" wrapText="1" indent="2"/>
    </xf>
    <xf numFmtId="0" fontId="2" fillId="6" borderId="20" xfId="0" applyFont="1" applyFill="1" applyBorder="1" applyAlignment="1">
      <alignment horizontal="left" vertical="center" wrapText="1" indent="2"/>
    </xf>
    <xf numFmtId="0" fontId="2" fillId="4" borderId="7" xfId="0" applyFont="1" applyFill="1" applyBorder="1" applyAlignment="1">
      <alignment horizontal="center" vertical="center"/>
    </xf>
    <xf numFmtId="0" fontId="2" fillId="4" borderId="10" xfId="0" applyFont="1" applyFill="1" applyBorder="1" applyAlignment="1">
      <alignment horizontal="center" vertical="center"/>
    </xf>
    <xf numFmtId="0" fontId="2" fillId="4" borderId="8" xfId="0" applyFont="1" applyFill="1" applyBorder="1" applyAlignment="1">
      <alignment horizontal="center" vertical="center"/>
    </xf>
    <xf numFmtId="0" fontId="2" fillId="4" borderId="17" xfId="0" applyFont="1" applyFill="1" applyBorder="1" applyAlignment="1">
      <alignment horizontal="center" vertical="center"/>
    </xf>
    <xf numFmtId="0" fontId="2" fillId="4" borderId="18" xfId="0" applyFont="1" applyFill="1" applyBorder="1" applyAlignment="1">
      <alignment horizontal="center" vertical="center"/>
    </xf>
    <xf numFmtId="0" fontId="2" fillId="4" borderId="19" xfId="0" applyFont="1" applyFill="1" applyBorder="1" applyAlignment="1">
      <alignment horizontal="center" vertical="center"/>
    </xf>
    <xf numFmtId="0" fontId="2" fillId="0" borderId="10" xfId="0" applyFont="1" applyBorder="1" applyAlignment="1">
      <alignment vertical="center"/>
    </xf>
    <xf numFmtId="0" fontId="2" fillId="0" borderId="8"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2" fillId="4" borderId="9" xfId="0" applyFont="1" applyFill="1" applyBorder="1" applyAlignment="1">
      <alignment horizontal="center" vertical="center"/>
    </xf>
    <xf numFmtId="0" fontId="2" fillId="4" borderId="15" xfId="0" applyFont="1" applyFill="1" applyBorder="1" applyAlignment="1">
      <alignment horizontal="center" vertical="center"/>
    </xf>
    <xf numFmtId="0" fontId="2" fillId="4" borderId="20" xfId="0" applyFont="1" applyFill="1" applyBorder="1" applyAlignment="1">
      <alignment horizontal="center" vertical="center"/>
    </xf>
    <xf numFmtId="0" fontId="2" fillId="4" borderId="10" xfId="0" applyFont="1" applyFill="1" applyBorder="1" applyAlignment="1">
      <alignment vertical="center"/>
    </xf>
    <xf numFmtId="0" fontId="2" fillId="4" borderId="12" xfId="0" applyFont="1" applyFill="1" applyBorder="1" applyAlignment="1">
      <alignment vertical="center"/>
    </xf>
    <xf numFmtId="0" fontId="2" fillId="4" borderId="0" xfId="0" applyFont="1" applyFill="1" applyAlignment="1">
      <alignment vertical="center"/>
    </xf>
    <xf numFmtId="0" fontId="2" fillId="4" borderId="17" xfId="0" applyFont="1" applyFill="1" applyBorder="1" applyAlignment="1">
      <alignment vertical="center"/>
    </xf>
    <xf numFmtId="0" fontId="2" fillId="0" borderId="15" xfId="0" applyFont="1" applyBorder="1" applyAlignment="1">
      <alignment horizontal="center" vertical="center"/>
    </xf>
    <xf numFmtId="0" fontId="2" fillId="0" borderId="20" xfId="0" applyFont="1" applyBorder="1" applyAlignment="1">
      <alignment horizontal="center" vertical="center"/>
    </xf>
    <xf numFmtId="0" fontId="2" fillId="0" borderId="16" xfId="0" applyFont="1" applyBorder="1" applyAlignment="1">
      <alignment vertical="center"/>
    </xf>
    <xf numFmtId="0" fontId="2" fillId="5" borderId="9" xfId="0" applyFont="1" applyFill="1" applyBorder="1" applyAlignment="1">
      <alignment horizontal="center" vertical="center" wrapText="1"/>
    </xf>
    <xf numFmtId="0" fontId="2" fillId="5" borderId="15" xfId="0" applyFont="1" applyFill="1" applyBorder="1" applyAlignment="1">
      <alignment horizontal="center" vertical="center" wrapText="1"/>
    </xf>
    <xf numFmtId="0" fontId="2" fillId="5" borderId="20" xfId="0" applyFont="1" applyFill="1" applyBorder="1" applyAlignment="1">
      <alignment horizontal="center" vertical="center" wrapText="1"/>
    </xf>
    <xf numFmtId="0" fontId="2" fillId="6" borderId="7" xfId="0" applyFont="1" applyFill="1" applyBorder="1" applyAlignment="1">
      <alignment horizontal="center" vertical="center"/>
    </xf>
    <xf numFmtId="0" fontId="2" fillId="6" borderId="10" xfId="0" applyFont="1" applyFill="1" applyBorder="1" applyAlignment="1">
      <alignment horizontal="center" vertical="center"/>
    </xf>
    <xf numFmtId="0" fontId="2" fillId="6" borderId="8"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18" xfId="0" applyFont="1" applyFill="1" applyBorder="1" applyAlignment="1">
      <alignment horizontal="center" vertical="center"/>
    </xf>
    <xf numFmtId="0" fontId="2" fillId="6" borderId="19" xfId="0" applyFont="1" applyFill="1" applyBorder="1" applyAlignment="1">
      <alignment horizontal="center" vertical="center"/>
    </xf>
    <xf numFmtId="0" fontId="2" fillId="9" borderId="11" xfId="0" applyFont="1" applyFill="1" applyBorder="1" applyAlignment="1">
      <alignment horizontal="center" vertical="center" wrapText="1"/>
    </xf>
    <xf numFmtId="0" fontId="2" fillId="9" borderId="11" xfId="0" applyFont="1" applyFill="1" applyBorder="1" applyAlignment="1">
      <alignment vertical="center"/>
    </xf>
    <xf numFmtId="0" fontId="2" fillId="6" borderId="9" xfId="0" applyFont="1" applyFill="1" applyBorder="1" applyAlignment="1">
      <alignment horizontal="center" vertical="center"/>
    </xf>
    <xf numFmtId="0" fontId="2" fillId="6" borderId="20" xfId="0" applyFont="1" applyFill="1" applyBorder="1" applyAlignment="1">
      <alignment horizontal="center" vertical="center"/>
    </xf>
    <xf numFmtId="0" fontId="2" fillId="0" borderId="15" xfId="0" applyFont="1" applyBorder="1" applyAlignment="1">
      <alignment vertical="center"/>
    </xf>
    <xf numFmtId="0" fontId="2" fillId="0" borderId="20" xfId="0" applyFont="1" applyBorder="1" applyAlignment="1">
      <alignment vertical="center"/>
    </xf>
    <xf numFmtId="0" fontId="2" fillId="7" borderId="11" xfId="0" applyFont="1" applyFill="1" applyBorder="1" applyAlignment="1">
      <alignment horizontal="center" vertical="center" wrapText="1"/>
    </xf>
    <xf numFmtId="0" fontId="2" fillId="11" borderId="11" xfId="0" applyFont="1" applyFill="1" applyBorder="1" applyAlignment="1">
      <alignment vertical="center"/>
    </xf>
    <xf numFmtId="0" fontId="2" fillId="4" borderId="9" xfId="0" applyFont="1" applyFill="1" applyBorder="1" applyAlignment="1">
      <alignment vertical="center"/>
    </xf>
    <xf numFmtId="0" fontId="2" fillId="4" borderId="15" xfId="0" applyFont="1" applyFill="1" applyBorder="1" applyAlignment="1">
      <alignment horizontal="left" vertical="center"/>
    </xf>
    <xf numFmtId="0" fontId="2" fillId="4" borderId="20" xfId="0" applyFont="1" applyFill="1" applyBorder="1" applyAlignment="1">
      <alignment horizontal="left" vertical="center"/>
    </xf>
    <xf numFmtId="0" fontId="2" fillId="24" borderId="9" xfId="0" applyFont="1" applyFill="1" applyBorder="1" applyAlignment="1">
      <alignment horizontal="center" vertical="center" wrapText="1"/>
    </xf>
    <xf numFmtId="0" fontId="2" fillId="24" borderId="15" xfId="0" applyFont="1" applyFill="1" applyBorder="1" applyAlignment="1">
      <alignment horizontal="center" vertical="center" wrapText="1"/>
    </xf>
    <xf numFmtId="0" fontId="2" fillId="24" borderId="70" xfId="0" applyFont="1" applyFill="1" applyBorder="1" applyAlignment="1">
      <alignment horizontal="center" vertical="center" wrapText="1"/>
    </xf>
    <xf numFmtId="0" fontId="2" fillId="0" borderId="89" xfId="0" applyFont="1" applyBorder="1" applyAlignment="1">
      <alignment horizontal="left" vertical="center" wrapText="1" indent="2"/>
    </xf>
    <xf numFmtId="0" fontId="2" fillId="0" borderId="84" xfId="0" applyFont="1" applyBorder="1" applyAlignment="1">
      <alignment horizontal="left" vertical="center" wrapText="1" indent="2"/>
    </xf>
    <xf numFmtId="0" fontId="2" fillId="6" borderId="11" xfId="0" applyFont="1" applyFill="1" applyBorder="1" applyAlignment="1">
      <alignment horizontal="left" vertical="center" wrapText="1" indent="2"/>
    </xf>
    <xf numFmtId="49" fontId="2" fillId="4" borderId="9" xfId="0" applyNumberFormat="1" applyFont="1" applyFill="1" applyBorder="1" applyAlignment="1">
      <alignment horizontal="center" vertical="center"/>
    </xf>
    <xf numFmtId="49" fontId="2" fillId="0" borderId="15" xfId="0" applyNumberFormat="1" applyFont="1" applyBorder="1" applyAlignment="1">
      <alignment horizontal="center" vertical="center"/>
    </xf>
    <xf numFmtId="49" fontId="2" fillId="0" borderId="20" xfId="0" applyNumberFormat="1" applyFont="1" applyBorder="1" applyAlignment="1">
      <alignment horizontal="center" vertical="center"/>
    </xf>
    <xf numFmtId="0" fontId="2" fillId="0" borderId="67" xfId="0" applyFont="1" applyBorder="1" applyAlignment="1">
      <alignment horizontal="left" vertical="center" wrapText="1" indent="2"/>
    </xf>
    <xf numFmtId="0" fontId="2" fillId="0" borderId="68" xfId="0" applyFont="1" applyBorder="1" applyAlignment="1">
      <alignment horizontal="left" vertical="center" wrapText="1" indent="2"/>
    </xf>
    <xf numFmtId="0" fontId="2" fillId="0" borderId="17" xfId="0" applyFont="1" applyBorder="1" applyAlignment="1">
      <alignment horizontal="left" vertical="center" wrapText="1" indent="2"/>
    </xf>
    <xf numFmtId="0" fontId="2" fillId="0" borderId="18" xfId="0" applyFont="1" applyBorder="1" applyAlignment="1">
      <alignment horizontal="left" vertical="center" wrapText="1" indent="2"/>
    </xf>
    <xf numFmtId="0" fontId="2" fillId="23" borderId="9" xfId="0" applyFont="1" applyFill="1" applyBorder="1" applyAlignment="1">
      <alignment horizontal="center" vertical="center" wrapText="1"/>
    </xf>
    <xf numFmtId="0" fontId="2" fillId="23" borderId="15" xfId="0" applyFont="1" applyFill="1" applyBorder="1" applyAlignment="1">
      <alignment horizontal="center" vertical="center" wrapText="1"/>
    </xf>
    <xf numFmtId="0" fontId="2" fillId="23" borderId="70" xfId="0" applyFont="1" applyFill="1" applyBorder="1" applyAlignment="1">
      <alignment horizontal="center" vertical="center" wrapText="1"/>
    </xf>
    <xf numFmtId="0" fontId="2" fillId="7" borderId="240" xfId="0" applyFont="1" applyFill="1" applyBorder="1" applyAlignment="1">
      <alignment horizontal="center" vertical="center" wrapText="1"/>
    </xf>
    <xf numFmtId="0" fontId="2" fillId="11" borderId="240" xfId="0" applyFont="1" applyFill="1" applyBorder="1" applyAlignment="1">
      <alignment vertical="center"/>
    </xf>
    <xf numFmtId="0" fontId="2" fillId="11" borderId="241" xfId="0" applyFont="1" applyFill="1" applyBorder="1" applyAlignment="1">
      <alignment vertical="center"/>
    </xf>
    <xf numFmtId="0" fontId="2" fillId="4" borderId="9"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2" fillId="4" borderId="20" xfId="0" applyFont="1" applyFill="1" applyBorder="1" applyAlignment="1">
      <alignment horizontal="center" vertical="center" wrapText="1"/>
    </xf>
    <xf numFmtId="0" fontId="18" fillId="4" borderId="17" xfId="0" applyFont="1" applyFill="1" applyBorder="1" applyAlignment="1">
      <alignment horizontal="center" vertical="center" wrapText="1"/>
    </xf>
    <xf numFmtId="0" fontId="18" fillId="4" borderId="19" xfId="0" applyFont="1" applyFill="1" applyBorder="1" applyAlignment="1">
      <alignment horizontal="center" vertical="center" wrapText="1"/>
    </xf>
    <xf numFmtId="0" fontId="2" fillId="4" borderId="17" xfId="0" applyFont="1" applyFill="1" applyBorder="1" applyAlignment="1">
      <alignment horizontal="center" vertical="center" wrapText="1"/>
    </xf>
    <xf numFmtId="38" fontId="2" fillId="4" borderId="9" xfId="0" applyNumberFormat="1" applyFont="1" applyFill="1" applyBorder="1" applyAlignment="1">
      <alignment horizontal="center" vertical="center" wrapText="1"/>
    </xf>
    <xf numFmtId="38" fontId="2" fillId="4" borderId="15" xfId="0" applyNumberFormat="1" applyFont="1" applyFill="1" applyBorder="1" applyAlignment="1">
      <alignment horizontal="center" vertical="center" wrapText="1"/>
    </xf>
    <xf numFmtId="38" fontId="2" fillId="4" borderId="20" xfId="0" applyNumberFormat="1" applyFont="1" applyFill="1" applyBorder="1" applyAlignment="1">
      <alignment horizontal="center" vertical="center" wrapText="1"/>
    </xf>
    <xf numFmtId="0" fontId="2" fillId="4" borderId="12" xfId="0" applyFont="1" applyFill="1" applyBorder="1" applyAlignment="1">
      <alignment horizontal="center" vertical="center"/>
    </xf>
    <xf numFmtId="0" fontId="2" fillId="4" borderId="16" xfId="0" applyFont="1" applyFill="1" applyBorder="1" applyAlignment="1">
      <alignment horizontal="center" vertical="center"/>
    </xf>
    <xf numFmtId="0" fontId="2" fillId="11" borderId="11" xfId="0" applyFont="1" applyFill="1" applyBorder="1" applyAlignment="1">
      <alignment vertical="center" wrapText="1"/>
    </xf>
    <xf numFmtId="0" fontId="2" fillId="4" borderId="13" xfId="0" applyFont="1" applyFill="1" applyBorder="1" applyAlignment="1">
      <alignment horizontal="center" vertical="center"/>
    </xf>
    <xf numFmtId="0" fontId="2" fillId="4" borderId="14" xfId="0" applyFont="1" applyFill="1" applyBorder="1" applyAlignment="1">
      <alignment horizontal="center" vertical="center"/>
    </xf>
  </cellXfs>
  <cellStyles count="2">
    <cellStyle name="Normal" xfId="0" builtinId="0"/>
    <cellStyle name="Normal 2" xfId="1" xr:uid="{F17BDBF2-004E-41D3-AAE6-46FCA1D43676}"/>
  </cellStyles>
  <dxfs count="84">
    <dxf>
      <fill>
        <patternFill patternType="solid">
          <bgColor indexed="14"/>
        </patternFill>
      </fill>
    </dxf>
    <dxf>
      <font>
        <color indexed="10"/>
      </font>
    </dxf>
    <dxf>
      <font>
        <color indexed="10"/>
      </font>
    </dxf>
    <dxf>
      <font>
        <color indexed="10"/>
      </font>
    </dxf>
    <dxf>
      <font>
        <color indexed="10"/>
      </font>
    </dxf>
    <dxf>
      <font>
        <color indexed="10"/>
      </font>
    </dxf>
    <dxf>
      <font>
        <color indexed="10"/>
      </font>
    </dxf>
    <dxf>
      <font>
        <color indexed="10"/>
      </font>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indexed="14"/>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indexed="14"/>
        </patternFill>
      </fill>
    </dxf>
    <dxf>
      <fill>
        <patternFill patternType="solid">
          <bgColor indexed="14"/>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indexed="14"/>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indexed="14"/>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indexed="14"/>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indexed="14"/>
        </patternFill>
      </fill>
    </dxf>
    <dxf>
      <fill>
        <patternFill patternType="solid">
          <bgColor indexed="14"/>
        </patternFill>
      </fill>
    </dxf>
    <dxf>
      <fill>
        <patternFill patternType="solid">
          <fgColor indexed="14"/>
          <bgColor indexed="14"/>
        </patternFill>
      </fill>
    </dxf>
    <dxf>
      <fill>
        <patternFill patternType="solid">
          <bgColor rgb="FFFF00FF"/>
        </patternFill>
      </fill>
    </dxf>
    <dxf>
      <fill>
        <patternFill patternType="solid">
          <bgColor indexed="14"/>
        </patternFill>
      </fill>
    </dxf>
    <dxf>
      <fill>
        <patternFill patternType="solid">
          <bgColor indexed="14"/>
        </patternFill>
      </fill>
    </dxf>
  </dxfs>
  <tableStyles count="0" defaultTableStyle="TableStyleMedium2" defaultPivotStyle="PivotStyleLight16"/>
  <colors>
    <mruColors>
      <color rgb="FFFFFF99"/>
      <color rgb="FF3930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YLID-890535\AppData\Local\Microsoft\Windows\INetCache\Content.Outlook\RLJW49R2\(Final)YLKRP_Supplementary_RP14(EUREASSAO).xlsx" TargetMode="External"/><Relationship Id="rId1" Type="http://schemas.openxmlformats.org/officeDocument/2006/relationships/externalLinkPath" Target="/Users/YLID-890535/AppData/Local/Microsoft/Windows/INetCache/Content.Outlook/RLJW49R2/(Final)YLKRP_Supplementary_RP14(EUREASSAO).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YLID-891277.YLID\AppData\Local\Microsoft\Windows\INetCache\Content.Outlook\0XTJ0G6U\Fixed%20amount%20for%201%20year%20(Apr25-Mar26).xlsx" TargetMode="External"/><Relationship Id="rId1" Type="http://schemas.openxmlformats.org/officeDocument/2006/relationships/externalLinkPath" Target="/Users/YLID-891277.YLID/AppData/Local/Microsoft/Windows/INetCache/Content.Outlook/0XTJ0G6U/Fixed%20amount%20for%201%20year%20(Apr25-Mar2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FIN_Seg_PL"/>
      <sheetName val="FIN_Seg_PL(2)"/>
      <sheetName val="FIN_Seg_PL(3)"/>
      <sheetName val="BP"/>
      <sheetName val="BP_(2)"/>
      <sheetName val="BP_(3)"/>
      <sheetName val="PL_Dec"/>
      <sheetName val="BS_Dec"/>
      <sheetName val="FTE"/>
      <sheetName val="EMP"/>
      <sheetName val="CMS"/>
      <sheetName val="CCC"/>
      <sheetName val="Mgn_Seg_PL_YTD"/>
      <sheetName val="Mgn_Seg_PL(2)"/>
      <sheetName val="Mgn_Seg_PL_MTD"/>
      <sheetName val="OPCOBP _ALLC"/>
      <sheetName val="GHQ_ALLC"/>
      <sheetName val="YMHK_ALLC"/>
      <sheetName val="Goodwill"/>
      <sheetName val="HQs"/>
      <sheetName val="VLVSheet"/>
    </sheetNames>
    <sheetDataSet>
      <sheetData sheetId="0" refreshError="1">
        <row r="12">
          <cell r="L12" t="str">
            <v>YUS</v>
          </cell>
        </row>
        <row r="13">
          <cell r="J13" t="str">
            <v>M</v>
          </cell>
        </row>
        <row r="15">
          <cell r="J15">
            <v>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N_Seg_PL"/>
      <sheetName val="For LINE RED"/>
    </sheetNames>
    <sheetDataSet>
      <sheetData sheetId="0"/>
      <sheetData sheetId="1">
        <row r="6">
          <cell r="E6">
            <v>49436</v>
          </cell>
        </row>
        <row r="21">
          <cell r="E21">
            <v>0</v>
          </cell>
        </row>
        <row r="22">
          <cell r="E22">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1CFB8-3B48-4564-8F4E-47FD61C496FB}">
  <sheetPr>
    <tabColor rgb="FFFFC000"/>
  </sheetPr>
  <dimension ref="A1:FX285"/>
  <sheetViews>
    <sheetView tabSelected="1" topLeftCell="E17" zoomScale="55" zoomScaleNormal="55" workbookViewId="0">
      <selection activeCell="M21" sqref="M21"/>
    </sheetView>
  </sheetViews>
  <sheetFormatPr defaultColWidth="9" defaultRowHeight="13.5" customHeight="1"/>
  <cols>
    <col min="1" max="1" width="6.81640625" style="1" hidden="1" customWidth="1"/>
    <col min="2" max="2" width="6" style="1" hidden="1" customWidth="1"/>
    <col min="3" max="3" width="5.453125" style="1" hidden="1" customWidth="1"/>
    <col min="4" max="4" width="6.90625" style="1" hidden="1" customWidth="1"/>
    <col min="5" max="5" width="2.6328125" style="2" customWidth="1"/>
    <col min="6" max="6" width="50.36328125" style="3" customWidth="1"/>
    <col min="7" max="7" width="61" style="2" customWidth="1"/>
    <col min="8" max="8" width="10.08984375" style="2" customWidth="1"/>
    <col min="9" max="9" width="21.1796875" style="2" customWidth="1"/>
    <col min="10" max="10" width="21.1796875" style="2" hidden="1" customWidth="1"/>
    <col min="11" max="11" width="23" style="2" customWidth="1"/>
    <col min="12" max="12" width="21.1796875" style="2" hidden="1" customWidth="1"/>
    <col min="13" max="15" width="21.1796875" style="2" customWidth="1"/>
    <col min="16" max="16" width="23" style="2" customWidth="1"/>
    <col min="17" max="17" width="21.1796875" style="2" hidden="1" customWidth="1"/>
    <col min="18" max="21" width="21.1796875" style="2" customWidth="1"/>
    <col min="22" max="22" width="21.1796875" style="2" hidden="1" customWidth="1"/>
    <col min="23" max="25" width="21.1796875" style="2" customWidth="1"/>
    <col min="26" max="26" width="21.1796875" style="2" hidden="1" customWidth="1"/>
    <col min="27" max="30" width="21.1796875" style="2" customWidth="1"/>
    <col min="31" max="31" width="2.36328125" style="2" customWidth="1"/>
    <col min="32" max="32" width="21.1796875" style="2" hidden="1" customWidth="1"/>
    <col min="33" max="33" width="21.1796875" style="2" customWidth="1"/>
    <col min="34" max="34" width="2.36328125" style="2" customWidth="1"/>
    <col min="35" max="35" width="21.1796875" style="2" customWidth="1"/>
    <col min="36" max="36" width="2.36328125" style="2" customWidth="1"/>
    <col min="37" max="37" width="65.81640625" style="2" customWidth="1"/>
    <col min="38" max="38" width="8.90625" style="2" bestFit="1" customWidth="1"/>
    <col min="39" max="39" width="21.1796875" style="2" customWidth="1"/>
    <col min="40" max="40" width="8" style="2" hidden="1" customWidth="1"/>
    <col min="41" max="42" width="9.08984375" style="1" hidden="1" customWidth="1"/>
    <col min="43" max="43" width="17.36328125" style="1" hidden="1" customWidth="1"/>
    <col min="44" max="44" width="7.6328125" style="1" hidden="1" customWidth="1"/>
    <col min="45" max="56" width="9.08984375" style="1" customWidth="1"/>
    <col min="57" max="59" width="9.08984375" style="2" customWidth="1"/>
    <col min="60" max="60" width="9" style="2" hidden="1" customWidth="1"/>
    <col min="61" max="61" width="60.08984375" style="2" hidden="1" customWidth="1"/>
    <col min="62" max="71" width="9" style="2" hidden="1" customWidth="1"/>
    <col min="72" max="74" width="9.453125" style="2" hidden="1" customWidth="1"/>
    <col min="75" max="76" width="9" style="2" hidden="1" customWidth="1"/>
    <col min="77" max="90" width="9.453125" style="2" hidden="1" customWidth="1"/>
    <col min="91" max="93" width="9.453125" style="1" hidden="1" customWidth="1"/>
    <col min="94" max="102" width="9.08984375" style="1" hidden="1" customWidth="1"/>
    <col min="103" max="103" width="26.36328125" style="2" hidden="1" customWidth="1"/>
    <col min="104" max="104" width="31.1796875" style="2" hidden="1" customWidth="1"/>
    <col min="105" max="105" width="9" style="2" hidden="1" customWidth="1"/>
    <col min="106" max="106" width="16.81640625" style="2" hidden="1" customWidth="1"/>
    <col min="107" max="107" width="21" style="2" hidden="1" customWidth="1"/>
    <col min="108" max="109" width="9" style="2" hidden="1" customWidth="1"/>
    <col min="110" max="110" width="21" style="2" hidden="1" customWidth="1"/>
    <col min="111" max="113" width="9" style="2" hidden="1" customWidth="1"/>
    <col min="114" max="145" width="9.453125" style="2" hidden="1" customWidth="1"/>
    <col min="146" max="152" width="9.453125" style="1" hidden="1" customWidth="1"/>
    <col min="153" max="177" width="9" style="1" hidden="1" customWidth="1"/>
    <col min="178" max="180" width="8.90625" style="1" hidden="1" customWidth="1"/>
    <col min="181" max="182" width="8.90625" style="1" customWidth="1"/>
    <col min="183" max="16384" width="9" style="1"/>
  </cols>
  <sheetData>
    <row r="1" spans="1:149" customFormat="1" ht="29.25" hidden="1" customHeight="1">
      <c r="A1" s="1" t="s">
        <v>0</v>
      </c>
      <c r="C1" s="200">
        <v>45383</v>
      </c>
      <c r="I1" s="2" t="s">
        <v>1</v>
      </c>
      <c r="J1" s="2" t="s">
        <v>2</v>
      </c>
      <c r="K1" s="2" t="s">
        <v>3</v>
      </c>
      <c r="L1" s="2" t="s">
        <v>4</v>
      </c>
      <c r="M1" s="2" t="s">
        <v>5</v>
      </c>
      <c r="N1" s="2" t="s">
        <v>6</v>
      </c>
      <c r="O1" s="2" t="s">
        <v>7</v>
      </c>
      <c r="P1" s="2" t="s">
        <v>8</v>
      </c>
      <c r="Q1" s="2" t="s">
        <v>9</v>
      </c>
      <c r="R1" s="2" t="s">
        <v>10</v>
      </c>
      <c r="S1" s="2" t="s">
        <v>11</v>
      </c>
      <c r="T1" s="2" t="s">
        <v>12</v>
      </c>
      <c r="U1" s="2" t="s">
        <v>13</v>
      </c>
      <c r="V1" s="2" t="s">
        <v>14</v>
      </c>
      <c r="W1" s="2" t="s">
        <v>15</v>
      </c>
      <c r="X1" s="2" t="s">
        <v>16</v>
      </c>
      <c r="Y1" s="2" t="s">
        <v>17</v>
      </c>
      <c r="Z1" s="2" t="s">
        <v>18</v>
      </c>
      <c r="AA1" s="2" t="s">
        <v>19</v>
      </c>
      <c r="AB1" s="2" t="s">
        <v>20</v>
      </c>
      <c r="AC1" s="2" t="s">
        <v>21</v>
      </c>
      <c r="AD1" s="2" t="s">
        <v>22</v>
      </c>
      <c r="AF1" s="2" t="s">
        <v>23</v>
      </c>
      <c r="AG1" s="2" t="s">
        <v>24</v>
      </c>
      <c r="AI1" s="2" t="s">
        <v>25</v>
      </c>
      <c r="AM1" s="2" t="s">
        <v>26</v>
      </c>
      <c r="AO1" s="4"/>
      <c r="BE1" s="1"/>
      <c r="BF1" s="1"/>
      <c r="BG1" s="1"/>
      <c r="CM1" s="2"/>
      <c r="CN1" s="2"/>
      <c r="CO1" s="2"/>
      <c r="CP1" s="2"/>
      <c r="CY1" s="1"/>
      <c r="CZ1" s="1"/>
      <c r="DA1" s="1"/>
      <c r="DB1" s="1"/>
      <c r="DC1" s="1"/>
      <c r="EP1" s="2"/>
      <c r="EQ1" s="2"/>
      <c r="ER1" s="2"/>
      <c r="ES1" s="2"/>
    </row>
    <row r="2" spans="1:149" customFormat="1" ht="24.75" hidden="1" customHeight="1">
      <c r="B2" t="s">
        <v>27</v>
      </c>
      <c r="H2" s="5" t="s">
        <v>28</v>
      </c>
      <c r="I2" s="6" t="s">
        <v>1</v>
      </c>
      <c r="J2" s="6" t="s">
        <v>2</v>
      </c>
      <c r="K2" s="6" t="s">
        <v>3</v>
      </c>
      <c r="L2" s="6" t="s">
        <v>4</v>
      </c>
      <c r="M2" s="6" t="s">
        <v>5</v>
      </c>
      <c r="N2" s="6" t="s">
        <v>6</v>
      </c>
      <c r="O2" s="6" t="s">
        <v>7</v>
      </c>
      <c r="P2" s="6" t="s">
        <v>8</v>
      </c>
      <c r="Q2" s="6" t="s">
        <v>9</v>
      </c>
      <c r="R2" s="6" t="s">
        <v>10</v>
      </c>
      <c r="S2" s="6" t="s">
        <v>11</v>
      </c>
      <c r="T2" s="6" t="s">
        <v>12</v>
      </c>
      <c r="U2" s="6" t="s">
        <v>13</v>
      </c>
      <c r="V2" s="6" t="s">
        <v>14</v>
      </c>
      <c r="W2" s="6" t="s">
        <v>15</v>
      </c>
      <c r="X2" s="6" t="s">
        <v>16</v>
      </c>
      <c r="Y2" s="6" t="s">
        <v>17</v>
      </c>
      <c r="Z2" s="6" t="s">
        <v>18</v>
      </c>
      <c r="AA2" s="6" t="s">
        <v>19</v>
      </c>
      <c r="AB2" s="6" t="s">
        <v>20</v>
      </c>
      <c r="AC2" s="6" t="s">
        <v>21</v>
      </c>
      <c r="AD2" s="6" t="s">
        <v>22</v>
      </c>
      <c r="AE2" s="6"/>
      <c r="AF2" s="6" t="s">
        <v>23</v>
      </c>
      <c r="AG2" s="6" t="s">
        <v>24</v>
      </c>
      <c r="AH2" s="6"/>
      <c r="AI2" s="6" t="s">
        <v>25</v>
      </c>
      <c r="AO2" s="4"/>
      <c r="BE2" s="1"/>
      <c r="BF2" s="1"/>
      <c r="BG2" s="1"/>
      <c r="CM2" s="2"/>
      <c r="CN2" s="2"/>
      <c r="CO2" s="2"/>
      <c r="CP2" s="2"/>
      <c r="CY2" s="1"/>
      <c r="CZ2" s="1"/>
      <c r="DA2" s="1"/>
      <c r="DB2" s="1"/>
      <c r="DC2" s="1"/>
      <c r="EP2" s="2"/>
      <c r="EQ2" s="2"/>
      <c r="ER2" s="2"/>
      <c r="ES2" s="2"/>
    </row>
    <row r="3" spans="1:149" customFormat="1" ht="25.5" hidden="1" customHeight="1">
      <c r="AO3" s="4"/>
      <c r="BE3" s="1"/>
      <c r="BF3" s="1"/>
      <c r="BG3" s="1"/>
      <c r="CM3" s="2"/>
      <c r="CN3" s="2"/>
      <c r="CO3" s="2"/>
      <c r="CP3" s="2"/>
      <c r="CY3" s="1"/>
      <c r="CZ3" s="1"/>
      <c r="DA3" s="1"/>
      <c r="DB3" s="1"/>
      <c r="DC3" s="1"/>
      <c r="EP3" s="2"/>
      <c r="EQ3" s="2"/>
      <c r="ER3" s="2"/>
      <c r="ES3" s="2"/>
    </row>
    <row r="4" spans="1:149" customFormat="1" ht="20.25" hidden="1" customHeight="1">
      <c r="F4" s="201" t="str">
        <f>IF([1]COVER!$J$15=3,IF(ISBLANK(BH4),"",BH4),IF(ISBLANK(DJ4),"",DJ4))</f>
        <v>Form : FIN_Seg_PL</v>
      </c>
      <c r="I4" s="7"/>
      <c r="J4" s="7"/>
      <c r="AO4" s="4"/>
      <c r="BE4" s="1"/>
      <c r="BF4" s="1"/>
      <c r="BG4" s="1"/>
      <c r="BH4" s="8" t="s">
        <v>29</v>
      </c>
      <c r="CM4" s="2"/>
      <c r="CN4" s="2"/>
      <c r="CO4" s="2"/>
      <c r="CP4" s="2"/>
      <c r="CY4" s="1"/>
      <c r="CZ4" s="1"/>
      <c r="DA4" s="1"/>
      <c r="DB4" s="1"/>
      <c r="DC4" s="1"/>
      <c r="DD4" s="8"/>
      <c r="DJ4" s="8" t="s">
        <v>29</v>
      </c>
      <c r="EP4" s="9"/>
      <c r="EQ4" s="2"/>
      <c r="ER4" s="2"/>
      <c r="ES4" s="2"/>
    </row>
    <row r="5" spans="1:149" customFormat="1" ht="23.25" hidden="1" customHeight="1">
      <c r="F5" s="202" t="str">
        <f>IF([1]COVER!$J$15=3,IF(ISBLANK(BH5),"",BH5),IF(ISBLANK(DJ5),"",DJ5))</f>
        <v>Profit and loss statement by business segments (for Financial accounting purpose)</v>
      </c>
      <c r="I5" s="9" t="str">
        <f>IF([1]COVER!$J$15=3,IF(ISBLANK(BK5),"",BK5),IF(ISBLANK(DM5),"",DM5))</f>
        <v>Reporting Company:</v>
      </c>
      <c r="J5" s="7" t="e">
        <f>COMPANY_CODE&amp;" "&amp;COMPANY_NAME</f>
        <v>#NAME?</v>
      </c>
      <c r="AO5" s="4"/>
      <c r="BE5" s="1"/>
      <c r="BF5" s="1"/>
      <c r="BG5" s="1"/>
      <c r="BH5" s="10" t="s">
        <v>30</v>
      </c>
      <c r="BI5" s="11"/>
      <c r="BJ5" s="12"/>
      <c r="BK5" s="12" t="s">
        <v>31</v>
      </c>
      <c r="BL5" s="11"/>
      <c r="BM5" s="11"/>
      <c r="BN5" s="11"/>
      <c r="BO5" s="11"/>
      <c r="BP5" s="11"/>
      <c r="BQ5" s="11"/>
      <c r="BR5" s="11"/>
      <c r="BS5" s="11"/>
      <c r="BT5" s="11"/>
      <c r="BU5" s="11"/>
      <c r="BV5" s="11"/>
      <c r="BW5" s="11"/>
      <c r="BX5" s="11"/>
      <c r="BY5" s="11"/>
      <c r="BZ5" s="11"/>
      <c r="CA5" s="11"/>
      <c r="CB5" s="11"/>
      <c r="CC5" s="11"/>
      <c r="CD5" s="11"/>
      <c r="CE5" s="11"/>
      <c r="CM5" s="2"/>
      <c r="CN5" s="2"/>
      <c r="CO5" s="2"/>
      <c r="CP5" s="2"/>
      <c r="CY5" s="1"/>
      <c r="CZ5" s="1"/>
      <c r="DA5" s="1"/>
      <c r="DB5" s="1"/>
      <c r="DC5" s="1"/>
      <c r="DD5" s="10"/>
      <c r="DE5" s="11"/>
      <c r="DF5" s="12"/>
      <c r="DG5" s="11"/>
      <c r="DH5" s="11"/>
      <c r="DI5" s="11"/>
      <c r="DJ5" s="13" t="s">
        <v>32</v>
      </c>
      <c r="DK5" s="11"/>
      <c r="DL5" s="12"/>
      <c r="DM5" s="12" t="s">
        <v>394</v>
      </c>
      <c r="DN5" s="11"/>
      <c r="DO5" s="11"/>
      <c r="EP5" s="2"/>
      <c r="EQ5" s="2"/>
      <c r="ER5" s="2"/>
      <c r="ES5" s="2"/>
    </row>
    <row r="6" spans="1:149" customFormat="1" ht="13.5" hidden="1" customHeight="1">
      <c r="F6" s="203"/>
      <c r="I6" s="9" t="str">
        <f>IF([1]COVER!$J$15=3,IF(ISBLANK(BK6),"",BK6),IF(ISBLANK(DM6),"",DM6))</f>
        <v>System Period:</v>
      </c>
      <c r="J6" s="7" t="e">
        <f>PERIOD_CODE</f>
        <v>#NAME?</v>
      </c>
      <c r="AO6" s="4"/>
      <c r="BE6" s="1"/>
      <c r="BF6" s="1"/>
      <c r="BG6" s="1"/>
      <c r="BH6" s="8"/>
      <c r="BI6" s="11"/>
      <c r="BJ6" s="12"/>
      <c r="BK6" s="12" t="s">
        <v>33</v>
      </c>
      <c r="BL6" s="11"/>
      <c r="BM6" s="11"/>
      <c r="BN6" s="11"/>
      <c r="BO6" s="11"/>
      <c r="BP6" s="11"/>
      <c r="BQ6" s="11"/>
      <c r="BR6" s="11"/>
      <c r="BS6" s="11"/>
      <c r="BT6" s="11"/>
      <c r="BU6" s="11"/>
      <c r="BV6" s="11"/>
      <c r="BW6" s="11"/>
      <c r="BX6" s="11"/>
      <c r="BY6" s="11"/>
      <c r="BZ6" s="11"/>
      <c r="CA6" s="11"/>
      <c r="CB6" s="11"/>
      <c r="CC6" s="11"/>
      <c r="CD6" s="11"/>
      <c r="CE6" s="11"/>
      <c r="CM6" s="2"/>
      <c r="CN6" s="2"/>
      <c r="CO6" s="2"/>
      <c r="CP6" s="2"/>
      <c r="CY6" s="1"/>
      <c r="CZ6" s="1"/>
      <c r="DA6" s="1"/>
      <c r="DB6" s="1"/>
      <c r="DC6" s="1"/>
      <c r="DD6" s="8"/>
      <c r="DE6" s="11"/>
      <c r="DF6" s="12"/>
      <c r="DG6" s="11"/>
      <c r="DH6" s="11"/>
      <c r="DI6" s="11"/>
      <c r="DJ6" s="8"/>
      <c r="DK6" s="11"/>
      <c r="DL6" s="12"/>
      <c r="DM6" s="12" t="s">
        <v>395</v>
      </c>
      <c r="DN6" s="11"/>
      <c r="DO6" s="11"/>
      <c r="EP6" s="2"/>
      <c r="EQ6" s="2"/>
      <c r="ER6" s="2"/>
      <c r="ES6" s="2"/>
    </row>
    <row r="7" spans="1:149" customFormat="1" ht="13.5" hidden="1" customHeight="1">
      <c r="F7" s="203"/>
      <c r="I7" s="9" t="str">
        <f>IF([1]COVER!$J$15=3,IF(ISBLANK(BK7),"",BK7),IF(ISBLANK(DM7),"",DM7))</f>
        <v>Currency:</v>
      </c>
      <c r="J7" s="7" t="e">
        <f>CURRENCY_ABB1</f>
        <v>#NAME?</v>
      </c>
      <c r="AO7" s="4"/>
      <c r="BE7" s="1"/>
      <c r="BF7" s="1"/>
      <c r="BG7" s="1"/>
      <c r="BH7" s="8"/>
      <c r="BJ7" s="12"/>
      <c r="BK7" s="12" t="s">
        <v>34</v>
      </c>
      <c r="BL7" s="11"/>
      <c r="BM7" s="11"/>
      <c r="BN7" s="11"/>
      <c r="BO7" s="11"/>
      <c r="BP7" s="11"/>
      <c r="BQ7" s="11"/>
      <c r="BR7" s="11"/>
      <c r="BS7" s="11"/>
      <c r="BT7" s="11"/>
      <c r="BU7" s="11"/>
      <c r="BV7" s="11"/>
      <c r="BW7" s="11"/>
      <c r="BX7" s="11"/>
      <c r="BY7" s="11"/>
      <c r="BZ7" s="11"/>
      <c r="CA7" s="11"/>
      <c r="CB7" s="11"/>
      <c r="CC7" s="11"/>
      <c r="CD7" s="11"/>
      <c r="CE7" s="11"/>
      <c r="CM7" s="2"/>
      <c r="CN7" s="2"/>
      <c r="CO7" s="2"/>
      <c r="CP7" s="2"/>
      <c r="CY7" s="1"/>
      <c r="CZ7" s="1"/>
      <c r="DA7" s="1"/>
      <c r="DB7" s="1"/>
      <c r="DC7" s="1"/>
      <c r="DD7" s="8"/>
      <c r="DF7" s="12"/>
      <c r="DG7" s="11"/>
      <c r="DH7" s="11"/>
      <c r="DI7" s="11"/>
      <c r="DJ7" s="8"/>
      <c r="DL7" s="12"/>
      <c r="DM7" s="12" t="s">
        <v>396</v>
      </c>
      <c r="DN7" s="11"/>
      <c r="DO7" s="11"/>
      <c r="EP7" s="2"/>
      <c r="EQ7" s="2"/>
      <c r="ER7" s="2"/>
      <c r="ES7" s="2"/>
    </row>
    <row r="8" spans="1:149" customFormat="1" ht="13.5" hidden="1" customHeight="1">
      <c r="F8" s="203"/>
      <c r="AO8" s="4"/>
      <c r="BE8" s="1"/>
      <c r="BF8" s="1"/>
      <c r="BG8" s="1"/>
      <c r="CM8" s="2"/>
      <c r="CN8" s="2"/>
      <c r="CO8" s="2"/>
      <c r="CP8" s="2"/>
      <c r="CY8" s="1"/>
      <c r="CZ8" s="1"/>
      <c r="DA8" s="1"/>
      <c r="DB8" s="1"/>
      <c r="DC8" s="1"/>
      <c r="EP8" s="2"/>
      <c r="EQ8" s="2"/>
      <c r="ER8" s="2"/>
      <c r="ES8" s="2"/>
    </row>
    <row r="9" spans="1:149" customFormat="1" ht="19.5" hidden="1" customHeight="1">
      <c r="B9" s="2"/>
      <c r="C9" s="14"/>
      <c r="D9" s="2"/>
      <c r="F9" s="204" t="str">
        <f>IF([1]COVER!$J$15=3,IF(ISBLANK(BH9),"",BH9),IF(ISBLANK(DJ9),"",DJ9))</f>
        <v>&lt;Notes for data entry&gt;</v>
      </c>
      <c r="AO9" s="4"/>
      <c r="BE9" s="1"/>
      <c r="BF9" s="1"/>
      <c r="BG9" s="1"/>
      <c r="BH9" s="2" t="s">
        <v>35</v>
      </c>
      <c r="CM9" s="2"/>
      <c r="CN9" s="2"/>
      <c r="CO9" s="2"/>
      <c r="CP9" s="2"/>
      <c r="CY9" s="1"/>
      <c r="CZ9" s="1"/>
      <c r="DA9" s="1"/>
      <c r="DB9" s="1"/>
      <c r="DC9" s="1"/>
      <c r="DJ9" s="2" t="s">
        <v>397</v>
      </c>
      <c r="EP9" s="2"/>
      <c r="EQ9" s="2"/>
      <c r="ER9" s="2"/>
      <c r="ES9" s="2"/>
    </row>
    <row r="10" spans="1:149" customFormat="1" ht="19.5" hidden="1" customHeight="1">
      <c r="B10" s="2"/>
      <c r="C10" s="14"/>
      <c r="D10" s="2"/>
      <c r="F10" s="205" t="str">
        <f>IF([1]COVER!$J$15=3,IF(ISBLANK(BH10),"",BH10),IF(ISBLANK(DJ10),"",DJ10))</f>
        <v>1) The figures to be reported in each business segment will be allocated in accordance with the "Rule YLK Business Segment PL" issued by GHQ.</v>
      </c>
      <c r="AO10" s="4"/>
      <c r="BE10" s="1"/>
      <c r="BF10" s="1"/>
      <c r="BG10" s="1"/>
      <c r="BH10" s="2" t="s">
        <v>36</v>
      </c>
      <c r="CM10" s="2"/>
      <c r="CN10" s="2"/>
      <c r="CO10" s="2"/>
      <c r="CP10" s="2"/>
      <c r="CY10" s="1"/>
      <c r="CZ10" s="1"/>
      <c r="DA10" s="1"/>
      <c r="DB10" s="1"/>
      <c r="DC10" s="1"/>
      <c r="DJ10" s="2" t="s">
        <v>398</v>
      </c>
      <c r="EP10" s="2"/>
      <c r="EQ10" s="2"/>
      <c r="ER10" s="2"/>
      <c r="ES10" s="2"/>
    </row>
    <row r="11" spans="1:149" customFormat="1" ht="19.5" hidden="1" customHeight="1">
      <c r="B11" s="2"/>
      <c r="C11" s="14"/>
      <c r="D11" s="2"/>
      <c r="F11" s="205" t="str">
        <f>IF([1]COVER!$J$15=3,IF(ISBLANK(BH11),"",BH11),IF(ISBLANK(DJ11),"",DJ11))</f>
        <v xml:space="preserve">2) Fill out yellow-colored spaces. </v>
      </c>
      <c r="AO11" s="4"/>
      <c r="BE11" s="1"/>
      <c r="BF11" s="1"/>
      <c r="BG11" s="1"/>
      <c r="BH11" s="2" t="s">
        <v>37</v>
      </c>
      <c r="CM11" s="2"/>
      <c r="CN11" s="2"/>
      <c r="CO11" s="2"/>
      <c r="CP11" s="2"/>
      <c r="CY11" s="1"/>
      <c r="CZ11" s="1"/>
      <c r="DA11" s="1"/>
      <c r="DB11" s="1"/>
      <c r="DC11" s="1"/>
      <c r="DJ11" s="2" t="s">
        <v>399</v>
      </c>
      <c r="EP11" s="2"/>
      <c r="EQ11" s="2"/>
      <c r="ER11" s="2"/>
      <c r="ES11" s="2"/>
    </row>
    <row r="12" spans="1:149" customFormat="1" ht="19.5" hidden="1" customHeight="1">
      <c r="B12" s="2"/>
      <c r="C12" s="14"/>
      <c r="D12" s="2"/>
      <c r="F12" s="205" t="str">
        <f>IF([1]COVER!$J$15=3,IF(ISBLANK(BH12),"",BH12),IF(ISBLANK(DJ12),"",DJ12))</f>
        <v>3) Don't paste data into cells with formulas.</v>
      </c>
      <c r="AO12" s="4"/>
      <c r="BE12" s="1"/>
      <c r="BF12" s="1"/>
      <c r="BG12" s="1"/>
      <c r="BH12" s="2" t="s">
        <v>38</v>
      </c>
      <c r="CM12" s="2"/>
      <c r="CN12" s="2"/>
      <c r="CO12" s="2"/>
      <c r="CP12" s="2"/>
      <c r="CY12" s="1"/>
      <c r="CZ12" s="1"/>
      <c r="DA12" s="1"/>
      <c r="DB12" s="1"/>
      <c r="DC12" s="1"/>
      <c r="DJ12" s="2" t="s">
        <v>400</v>
      </c>
      <c r="EP12" s="2"/>
      <c r="EQ12" s="2"/>
      <c r="ER12" s="2"/>
      <c r="ES12" s="2"/>
    </row>
    <row r="13" spans="1:149" customFormat="1" ht="19.5" hidden="1" customHeight="1">
      <c r="B13" s="2"/>
      <c r="C13" s="14"/>
      <c r="D13" s="2"/>
      <c r="F13" s="205" t="str">
        <f>IF([1]COVER!$J$15=3,IF(ISBLANK(BH13),"",BH13),IF(ISBLANK(DJ13),"",DJ13))</f>
        <v>4)The allocation of OPCO BP Expenses "599110, 599120" &amp; GHQ/GHQ arm Expenses "599400" are automatically allocated from OPCOBP_ALLC &amp; GHQ_ALLC sheets based on the budget.</v>
      </c>
      <c r="AO13" s="4"/>
      <c r="BE13" s="1"/>
      <c r="BF13" s="1"/>
      <c r="BG13" s="1"/>
      <c r="BH13" s="2" t="s">
        <v>401</v>
      </c>
      <c r="CM13" s="2"/>
      <c r="CN13" s="2"/>
      <c r="CO13" s="2"/>
      <c r="CP13" s="2"/>
      <c r="CY13" s="1"/>
      <c r="CZ13" s="1"/>
      <c r="DA13" s="1"/>
      <c r="DB13" s="1"/>
      <c r="DC13" s="1"/>
      <c r="DD13" s="2"/>
      <c r="DJ13" s="2" t="s">
        <v>402</v>
      </c>
      <c r="EP13" s="2"/>
      <c r="EQ13" s="2"/>
      <c r="ER13" s="2"/>
      <c r="ES13" s="2"/>
    </row>
    <row r="14" spans="1:149" customFormat="1" ht="19.5" hidden="1" customHeight="1">
      <c r="B14" s="2"/>
      <c r="C14" s="14"/>
      <c r="D14" s="2"/>
      <c r="F14" s="206" t="str">
        <f>IF([1]COVER!$J$15=3,IF(ISBLANK(BH14),"",BH14),IF(ISBLANK(DJ14),"",DJ14))</f>
        <v>5) The unit of number to be stated is one basic unit of the functional currency without digits below a decimal point by rounding up or down.</v>
      </c>
      <c r="G14" s="15"/>
      <c r="H14" s="15"/>
      <c r="I14" s="16"/>
      <c r="J14" s="17"/>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K14" s="11"/>
      <c r="AL14" s="11"/>
      <c r="AM14" s="11"/>
      <c r="AO14" s="4"/>
      <c r="BE14" s="1"/>
      <c r="BF14" s="1"/>
      <c r="BG14" s="1"/>
      <c r="BH14" s="2" t="s">
        <v>39</v>
      </c>
      <c r="BI14" s="11"/>
      <c r="BJ14" s="8"/>
      <c r="BK14" s="11"/>
      <c r="BL14" s="11"/>
      <c r="BM14" s="11"/>
      <c r="BN14" s="11"/>
      <c r="BO14" s="11"/>
      <c r="BP14" s="11"/>
      <c r="BQ14" s="11"/>
      <c r="BR14" s="11"/>
      <c r="BS14" s="11"/>
      <c r="BT14" s="11"/>
      <c r="BU14" s="11"/>
      <c r="BV14" s="11"/>
      <c r="BW14" s="11"/>
      <c r="BX14" s="11"/>
      <c r="BY14" s="11"/>
      <c r="BZ14" s="11"/>
      <c r="CA14" s="11"/>
      <c r="CB14" s="11"/>
      <c r="CC14" s="11"/>
      <c r="CD14" s="11"/>
      <c r="CE14" s="11"/>
      <c r="CG14" s="11"/>
      <c r="CJ14" s="11"/>
      <c r="CK14" s="11"/>
      <c r="CL14" s="11"/>
      <c r="CM14" s="2"/>
      <c r="CN14" s="2"/>
      <c r="CO14" s="2"/>
      <c r="CP14" s="2"/>
      <c r="CY14" s="1"/>
      <c r="CZ14" s="1"/>
      <c r="DA14" s="1"/>
      <c r="DB14" s="1"/>
      <c r="DC14" s="1"/>
      <c r="DD14" s="2"/>
      <c r="DE14" s="11"/>
      <c r="DF14" s="8"/>
      <c r="DG14" s="11"/>
      <c r="DH14" s="11"/>
      <c r="DI14" s="11"/>
      <c r="DJ14" s="2" t="s">
        <v>403</v>
      </c>
      <c r="DK14" s="11"/>
      <c r="DL14" s="8"/>
      <c r="DM14" s="11"/>
      <c r="DN14" s="11"/>
      <c r="DO14" s="11"/>
      <c r="DP14" s="11"/>
      <c r="DQ14" s="11"/>
      <c r="DR14" s="11"/>
      <c r="DS14" s="11"/>
      <c r="DT14" s="11"/>
      <c r="DU14" s="11"/>
      <c r="DV14" s="11"/>
      <c r="DW14" s="11"/>
      <c r="DX14" s="11"/>
      <c r="DY14" s="11"/>
      <c r="DZ14" s="11"/>
      <c r="EA14" s="11"/>
      <c r="EB14" s="11"/>
      <c r="EC14" s="11"/>
      <c r="EE14" s="11"/>
      <c r="EG14" s="11"/>
      <c r="EH14" s="11"/>
      <c r="EP14" s="9"/>
      <c r="EQ14" s="11"/>
      <c r="ER14" s="11"/>
      <c r="ES14" s="11"/>
    </row>
    <row r="15" spans="1:149" customFormat="1" ht="19.5" hidden="1" customHeight="1">
      <c r="B15" s="2"/>
      <c r="C15" s="14"/>
      <c r="D15" s="2"/>
      <c r="F15" s="207" t="str">
        <f>IF([1]COVER!$J$15=3,IF(ISBLANK(BH15),"",BH15),IF(ISBLANK(DJ15),"",DJ15))</f>
        <v>6) Fill out elimination of Inter-business transaction and Intra-business transaction in negative amount.</v>
      </c>
      <c r="G15" s="18"/>
      <c r="H15" s="18"/>
      <c r="I15" s="19"/>
      <c r="J15" s="20"/>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K15" s="11"/>
      <c r="AL15" s="11"/>
      <c r="AM15" s="11"/>
      <c r="AO15" s="4"/>
      <c r="BE15" s="1"/>
      <c r="BF15" s="1"/>
      <c r="BG15" s="1"/>
      <c r="BH15" s="2" t="s">
        <v>40</v>
      </c>
      <c r="BI15" s="11"/>
      <c r="BJ15" s="8"/>
      <c r="BK15" s="11"/>
      <c r="BL15" s="11"/>
      <c r="BM15" s="11"/>
      <c r="BN15" s="11"/>
      <c r="BO15" s="11"/>
      <c r="BP15" s="11"/>
      <c r="BQ15" s="11"/>
      <c r="BR15" s="11"/>
      <c r="BS15" s="11"/>
      <c r="BT15" s="11"/>
      <c r="BU15" s="11"/>
      <c r="BV15" s="11"/>
      <c r="BW15" s="11"/>
      <c r="BX15" s="11"/>
      <c r="BY15" s="11"/>
      <c r="BZ15" s="11"/>
      <c r="CA15" s="11"/>
      <c r="CB15" s="11"/>
      <c r="CC15" s="11"/>
      <c r="CD15" s="11"/>
      <c r="CE15" s="11"/>
      <c r="CG15" s="11"/>
      <c r="CJ15" s="11"/>
      <c r="CK15" s="11"/>
      <c r="CL15" s="11"/>
      <c r="CM15" s="2"/>
      <c r="CN15" s="2"/>
      <c r="CO15" s="2"/>
      <c r="CP15" s="2"/>
      <c r="CY15" s="1"/>
      <c r="CZ15" s="1"/>
      <c r="DA15" s="1"/>
      <c r="DB15" s="1"/>
      <c r="DC15" s="1"/>
      <c r="DD15" s="2"/>
      <c r="DE15" s="11"/>
      <c r="DF15" s="8"/>
      <c r="DG15" s="11"/>
      <c r="DH15" s="11"/>
      <c r="DI15" s="11"/>
      <c r="DJ15" s="2" t="s">
        <v>404</v>
      </c>
      <c r="DK15" s="11"/>
      <c r="DL15" s="8"/>
      <c r="DM15" s="11"/>
      <c r="DN15" s="11"/>
      <c r="DO15" s="11"/>
      <c r="DP15" s="11"/>
      <c r="DQ15" s="11"/>
      <c r="DR15" s="11"/>
      <c r="DS15" s="11"/>
      <c r="DT15" s="11"/>
      <c r="DU15" s="11"/>
      <c r="DV15" s="11"/>
      <c r="DW15" s="11"/>
      <c r="DX15" s="11"/>
      <c r="DY15" s="11"/>
      <c r="DZ15" s="11"/>
      <c r="EA15" s="11"/>
      <c r="EB15" s="11"/>
      <c r="EC15" s="11"/>
      <c r="EE15" s="11"/>
      <c r="EG15" s="11"/>
      <c r="EH15" s="11"/>
      <c r="EP15" s="9"/>
      <c r="EQ15" s="11"/>
      <c r="ER15" s="11"/>
      <c r="ES15" s="11"/>
    </row>
    <row r="16" spans="1:149" customFormat="1" ht="19.5" hidden="1" customHeight="1">
      <c r="B16" s="2"/>
      <c r="C16" s="14"/>
      <c r="D16" s="2"/>
      <c r="F16" s="7"/>
      <c r="G16" s="11"/>
      <c r="H16" s="11"/>
      <c r="I16" s="7"/>
      <c r="J16" s="7"/>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K16" s="11"/>
      <c r="AL16" s="11"/>
      <c r="AM16" s="21"/>
      <c r="AO16" s="4"/>
      <c r="BE16" s="1"/>
      <c r="BF16" s="1"/>
      <c r="BG16" s="1"/>
      <c r="BH16" s="8"/>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Y16" s="1"/>
      <c r="CZ16" s="1"/>
      <c r="DA16" s="1"/>
      <c r="DB16" s="1"/>
      <c r="DC16" s="1"/>
      <c r="DD16" s="8"/>
      <c r="DE16" s="11"/>
      <c r="DF16" s="8"/>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row>
    <row r="17" spans="1:152" customFormat="1" ht="18" customHeight="1">
      <c r="F17" s="7"/>
      <c r="I17" s="208" t="str">
        <f>IF(SUM(J17:AJ17)&gt;=1,SUM(J17:AJ17),"")</f>
        <v/>
      </c>
      <c r="J17" s="208" t="str">
        <f>IF(J21&gt;0,1,"")</f>
        <v/>
      </c>
      <c r="K17" s="209"/>
      <c r="L17" s="208" t="str">
        <f>IF(L21&gt;0,1,"")</f>
        <v/>
      </c>
      <c r="M17" s="209"/>
      <c r="N17" s="209"/>
      <c r="O17" s="209"/>
      <c r="P17" s="209"/>
      <c r="Q17" s="208" t="str">
        <f>IF(Q21&gt;0,1,"")</f>
        <v/>
      </c>
      <c r="R17" s="209"/>
      <c r="S17" s="209"/>
      <c r="T17" s="209"/>
      <c r="U17" s="209"/>
      <c r="V17" s="208" t="str">
        <f>IF(V21&gt;0,1,"")</f>
        <v/>
      </c>
      <c r="W17" s="209"/>
      <c r="X17" s="209"/>
      <c r="Y17" s="209"/>
      <c r="Z17" s="208" t="str">
        <f>IF(Z21&gt;0,1,"")</f>
        <v/>
      </c>
      <c r="AA17" s="209"/>
      <c r="AB17" s="209"/>
      <c r="AC17" s="209"/>
      <c r="AD17" s="209"/>
      <c r="AE17" s="209"/>
      <c r="AF17" s="209"/>
      <c r="AG17" s="209"/>
      <c r="AH17" s="209"/>
      <c r="AI17" s="209"/>
      <c r="AJ17" s="210"/>
      <c r="AK17" s="8" t="str">
        <f>IF([1]COVER!$J$15=3,IF(ISBLANK(CJ17),"",CJ17),IF(ISBLANK(EO17),"",EO17))</f>
        <v>&lt;For reference&gt; Reported figures in form "PL" of main RP</v>
      </c>
      <c r="AM17" s="11"/>
      <c r="AO17" s="4"/>
      <c r="BE17" s="1"/>
      <c r="BF17" s="1"/>
      <c r="BG17" s="1"/>
      <c r="BH17" s="8"/>
      <c r="BJ17" s="8"/>
      <c r="BK17" s="11"/>
      <c r="BL17" s="11"/>
      <c r="BM17" s="11"/>
      <c r="BN17" s="11"/>
      <c r="BO17" s="11"/>
      <c r="BP17" s="11"/>
      <c r="BQ17" s="11"/>
      <c r="BR17" s="11"/>
      <c r="BS17" s="11"/>
      <c r="BT17" s="11"/>
      <c r="BU17" s="11"/>
      <c r="BV17" s="11"/>
      <c r="BW17" s="11"/>
      <c r="BX17" s="11"/>
      <c r="BY17" s="11"/>
      <c r="BZ17" s="11"/>
      <c r="CA17" s="11"/>
      <c r="CB17" s="11"/>
      <c r="CC17" s="11"/>
      <c r="CD17" s="11"/>
      <c r="CE17" s="11"/>
      <c r="CG17" s="11"/>
      <c r="CJ17" s="2" t="s">
        <v>41</v>
      </c>
      <c r="CL17" s="11"/>
      <c r="CM17" s="2"/>
      <c r="CN17" s="2"/>
      <c r="CO17" s="2"/>
      <c r="CP17" s="2"/>
      <c r="CY17" s="1"/>
      <c r="CZ17" s="1"/>
      <c r="DA17" s="1"/>
      <c r="DB17" s="1"/>
      <c r="DC17" s="1"/>
      <c r="DD17" s="8"/>
      <c r="DF17" s="8"/>
      <c r="DG17" s="11"/>
      <c r="DH17" s="11"/>
      <c r="DI17" s="11"/>
      <c r="DL17" s="11"/>
      <c r="DM17" s="11"/>
      <c r="DN17" s="11"/>
      <c r="DO17" s="11"/>
      <c r="DP17" s="11"/>
      <c r="DQ17" s="11"/>
      <c r="DR17" s="11"/>
      <c r="DS17" s="11"/>
      <c r="DT17" s="11"/>
      <c r="DU17" s="11"/>
      <c r="DV17" s="11"/>
      <c r="DW17" s="11"/>
      <c r="DX17" s="11"/>
      <c r="DY17" s="11"/>
      <c r="DZ17" s="11"/>
      <c r="EA17" s="11"/>
      <c r="EB17" s="11"/>
      <c r="EC17" s="11"/>
      <c r="EE17" s="11"/>
      <c r="EH17" s="11"/>
      <c r="EO17" s="2" t="s">
        <v>405</v>
      </c>
      <c r="EP17" s="9"/>
      <c r="EQ17" s="11"/>
      <c r="ER17" s="11"/>
      <c r="ES17" s="11"/>
    </row>
    <row r="18" spans="1:152" customFormat="1" ht="18" customHeight="1">
      <c r="F18" s="763" t="str">
        <f>IF([1]COVER!$J$15=3,IF(ISBLANK(BH18),"",BH18),IF(ISBLANK(DJ18),"",DJ18))</f>
        <v>Account</v>
      </c>
      <c r="G18" s="765"/>
      <c r="H18" s="774" t="s">
        <v>42</v>
      </c>
      <c r="I18" s="765" t="str">
        <f>IF([1]COVER!$J$15=3,IF(ISBLANK(BK18),"",BK18),IF(ISBLANK(DM18),"",DM18))</f>
        <v>Grand Total</v>
      </c>
      <c r="J18" s="784" t="str">
        <f>IF([1]COVER!$J$15=3,IF(ISBLANK(BL18),"",BL18),IF(ISBLANK(DN18),"",DN18))</f>
        <v>Elimination of
Inter-business 
transaction</v>
      </c>
      <c r="K18" s="763" t="str">
        <f>IF([1]COVER!$J$15=3,IF(ISBLANK(BM18),"",BM18),IF(ISBLANK(DO18),"",DO18))</f>
        <v>Air Freight Forwarding</v>
      </c>
      <c r="L18" s="764"/>
      <c r="M18" s="764"/>
      <c r="N18" s="764"/>
      <c r="O18" s="765"/>
      <c r="P18" s="763" t="str">
        <f>IF([1]COVER!$J$15=3,IF(ISBLANK(BR18),"",BR18),IF(ISBLANK(DT18),"",DT18))</f>
        <v>Ocean Freight Forwarding</v>
      </c>
      <c r="Q18" s="764"/>
      <c r="R18" s="764"/>
      <c r="S18" s="764"/>
      <c r="T18" s="764"/>
      <c r="U18" s="763" t="str">
        <f>IF([1]COVER!$J$15=3,IF(ISBLANK(BW18),"",BW18),IF(ISBLANK(DY18),"",DY18))</f>
        <v>SCS</v>
      </c>
      <c r="V18" s="764"/>
      <c r="W18" s="764"/>
      <c r="X18" s="764"/>
      <c r="Y18" s="787" t="str">
        <f>IF([1]COVER!$J$15=3,IF(ISBLANK(CA18),"",CA18),IF(ISBLANK(EC18),"",EC18))</f>
        <v>Contract Logistics &amp; Transport</v>
      </c>
      <c r="Z18" s="788"/>
      <c r="AA18" s="788"/>
      <c r="AB18" s="789"/>
      <c r="AC18" s="765" t="str">
        <f>IF([1]COVER!$J$15=3,IF(ISBLANK(CE18),"",CE18),IF(ISBLANK(EG18),"",EG18))</f>
        <v>Other business</v>
      </c>
      <c r="AD18" s="799" t="s">
        <v>607</v>
      </c>
      <c r="AE18" s="22"/>
      <c r="AF18" s="754" t="str">
        <f>IF([1]COVER!$J$15=3,IF(ISBLANK(CH18),"",CH18),IF(ISBLANK(EJ18),"",EJ18))</f>
        <v>Regional Shared Service Center
(RSSC)</v>
      </c>
      <c r="AG18" s="754" t="str">
        <f>IF([1]COVER!$J$15=3,IF(ISBLANK(CI18),"",CI18),IF(ISBLANK(EK18),"",EK18))</f>
        <v>GHQ arm</v>
      </c>
      <c r="AH18" s="22"/>
      <c r="AI18" s="793" t="s">
        <v>608</v>
      </c>
      <c r="AK18" s="774" t="str">
        <f>IF([1]COVER!$J$15=3,IF(ISBLANK(CM18),"",CM18),IF(ISBLANK(EO18),"",EO18))</f>
        <v>A/C name</v>
      </c>
      <c r="AL18" s="774" t="str">
        <f>IF([1]COVER!$J$15=3,IF(ISBLANK(CN18),"",CN18),IF(ISBLANK(EP18),"",EP18))</f>
        <v>Code</v>
      </c>
      <c r="AM18" s="829" t="str">
        <f>IF([1]COVER!$J$15=3,IF(ISBLANK(CO18),"",CO18),IF(ISBLANK(EQ18),"",EQ18))</f>
        <v>Amount</v>
      </c>
      <c r="AO18" s="4"/>
      <c r="BE18" s="1"/>
      <c r="BF18" s="1"/>
      <c r="BG18" s="1"/>
      <c r="BH18" s="763" t="s">
        <v>43</v>
      </c>
      <c r="BI18" s="765"/>
      <c r="BJ18" s="774" t="s">
        <v>42</v>
      </c>
      <c r="BK18" s="765" t="s">
        <v>44</v>
      </c>
      <c r="BL18" s="784" t="s">
        <v>45</v>
      </c>
      <c r="BM18" s="763" t="s">
        <v>46</v>
      </c>
      <c r="BN18" s="764"/>
      <c r="BO18" s="764"/>
      <c r="BP18" s="764"/>
      <c r="BQ18" s="765"/>
      <c r="BR18" s="763" t="s">
        <v>47</v>
      </c>
      <c r="BS18" s="764"/>
      <c r="BT18" s="764"/>
      <c r="BU18" s="764"/>
      <c r="BV18" s="764"/>
      <c r="BW18" s="763" t="s">
        <v>48</v>
      </c>
      <c r="BX18" s="764"/>
      <c r="BY18" s="764"/>
      <c r="BZ18" s="764"/>
      <c r="CA18" s="787" t="s">
        <v>49</v>
      </c>
      <c r="CB18" s="788"/>
      <c r="CC18" s="788"/>
      <c r="CD18" s="789"/>
      <c r="CE18" s="23" t="s">
        <v>50</v>
      </c>
      <c r="CF18" s="741" t="s">
        <v>51</v>
      </c>
      <c r="CG18" s="24"/>
      <c r="CH18" s="754" t="s">
        <v>52</v>
      </c>
      <c r="CI18" s="754" t="s">
        <v>53</v>
      </c>
      <c r="CJ18" s="24"/>
      <c r="CK18" s="757" t="s">
        <v>54</v>
      </c>
      <c r="CM18" s="774" t="s">
        <v>55</v>
      </c>
      <c r="CN18" s="774" t="s">
        <v>42</v>
      </c>
      <c r="CO18" s="823" t="s">
        <v>56</v>
      </c>
      <c r="CP18" s="2"/>
      <c r="CQ18" s="2"/>
      <c r="CY18" s="1"/>
      <c r="CZ18" s="1"/>
      <c r="DA18" s="1"/>
      <c r="DB18" s="1"/>
      <c r="DC18" s="1"/>
      <c r="DD18" s="1"/>
      <c r="DE18" s="1"/>
      <c r="DF18" s="1"/>
      <c r="DG18" s="1"/>
      <c r="DH18" s="1"/>
      <c r="DI18" s="1"/>
      <c r="DJ18" s="763" t="s">
        <v>406</v>
      </c>
      <c r="DK18" s="777"/>
      <c r="DL18" s="810" t="s">
        <v>42</v>
      </c>
      <c r="DM18" s="765" t="s">
        <v>407</v>
      </c>
      <c r="DN18" s="784" t="s">
        <v>408</v>
      </c>
      <c r="DO18" s="763" t="s">
        <v>409</v>
      </c>
      <c r="DP18" s="764"/>
      <c r="DQ18" s="764"/>
      <c r="DR18" s="764"/>
      <c r="DS18" s="765"/>
      <c r="DT18" s="764" t="s">
        <v>410</v>
      </c>
      <c r="DU18" s="764"/>
      <c r="DV18" s="764"/>
      <c r="DW18" s="764"/>
      <c r="DX18" s="764"/>
      <c r="DY18" s="763" t="s">
        <v>411</v>
      </c>
      <c r="DZ18" s="764"/>
      <c r="EA18" s="764"/>
      <c r="EB18" s="765"/>
      <c r="EC18" s="763" t="s">
        <v>412</v>
      </c>
      <c r="ED18" s="764"/>
      <c r="EE18" s="769"/>
      <c r="EF18" s="770"/>
      <c r="EG18" s="774" t="s">
        <v>413</v>
      </c>
      <c r="EH18" s="741" t="s">
        <v>414</v>
      </c>
      <c r="EI18" s="24"/>
      <c r="EJ18" s="754" t="s">
        <v>52</v>
      </c>
      <c r="EK18" s="754" t="s">
        <v>53</v>
      </c>
      <c r="EL18" s="24"/>
      <c r="EM18" s="757" t="s">
        <v>54</v>
      </c>
      <c r="EO18" s="774" t="s">
        <v>55</v>
      </c>
      <c r="EP18" s="774" t="s">
        <v>42</v>
      </c>
      <c r="EQ18" s="823" t="s">
        <v>56</v>
      </c>
      <c r="ER18" s="2"/>
      <c r="ES18" s="2"/>
      <c r="ET18" s="2"/>
    </row>
    <row r="19" spans="1:152" customFormat="1" ht="18" customHeight="1">
      <c r="F19" s="835"/>
      <c r="G19" s="836"/>
      <c r="H19" s="781"/>
      <c r="I19" s="783" t="str">
        <f>IF([1]COVER!$J$15=3,IF(ISBLANK(BN19),"",BN19),IF(ISBLANK(DL19),"",DL19))</f>
        <v/>
      </c>
      <c r="J19" s="785" t="str">
        <f>IF([1]COVER!$J$15=3,IF(ISBLANK(BO19),"",BO19),IF(ISBLANK(DM19),"",DM19))</f>
        <v/>
      </c>
      <c r="K19" s="766"/>
      <c r="L19" s="767"/>
      <c r="M19" s="767"/>
      <c r="N19" s="767"/>
      <c r="O19" s="768"/>
      <c r="P19" s="766"/>
      <c r="Q19" s="767"/>
      <c r="R19" s="767"/>
      <c r="S19" s="767"/>
      <c r="T19" s="767"/>
      <c r="U19" s="766"/>
      <c r="V19" s="767"/>
      <c r="W19" s="767"/>
      <c r="X19" s="767"/>
      <c r="Y19" s="790"/>
      <c r="Z19" s="791"/>
      <c r="AA19" s="791"/>
      <c r="AB19" s="792"/>
      <c r="AC19" s="783" t="str">
        <f>IF([1]COVER!$J$15=3,IF(ISBLANK(CJ19),"",CJ19),IF(ISBLANK(#REF!),"",#REF!))</f>
        <v/>
      </c>
      <c r="AD19" s="834" t="str">
        <f>IF([1]COVER!$J$15=3,IF(ISBLANK(CK19),"",CK19),IF(ISBLANK(EG19),"",EG19))</f>
        <v/>
      </c>
      <c r="AE19" s="26"/>
      <c r="AF19" s="755"/>
      <c r="AG19" s="755"/>
      <c r="AH19" s="26"/>
      <c r="AI19" s="794" t="str">
        <f>IF([1]COVER!$J$15=3,IF(ISBLANK(CM19),"",CM19),IF(ISBLANK(EL19),"",EL19))</f>
        <v/>
      </c>
      <c r="AK19" s="775"/>
      <c r="AL19" s="775"/>
      <c r="AM19" s="830"/>
      <c r="AO19" s="4"/>
      <c r="BE19" s="1"/>
      <c r="BF19" s="1"/>
      <c r="BG19" s="1"/>
      <c r="BH19" s="832"/>
      <c r="BI19" s="833"/>
      <c r="BJ19" s="781"/>
      <c r="BK19" s="783"/>
      <c r="BL19" s="785"/>
      <c r="BM19" s="766"/>
      <c r="BN19" s="767"/>
      <c r="BO19" s="767"/>
      <c r="BP19" s="767"/>
      <c r="BQ19" s="768"/>
      <c r="BR19" s="766"/>
      <c r="BS19" s="767"/>
      <c r="BT19" s="767"/>
      <c r="BU19" s="767"/>
      <c r="BV19" s="767"/>
      <c r="BW19" s="766"/>
      <c r="BX19" s="767"/>
      <c r="BY19" s="767"/>
      <c r="BZ19" s="767"/>
      <c r="CA19" s="790"/>
      <c r="CB19" s="791"/>
      <c r="CC19" s="791"/>
      <c r="CD19" s="792"/>
      <c r="CE19" s="211"/>
      <c r="CF19" s="742"/>
      <c r="CG19" s="212"/>
      <c r="CH19" s="755"/>
      <c r="CI19" s="755"/>
      <c r="CJ19" s="212"/>
      <c r="CK19" s="758"/>
      <c r="CM19" s="775"/>
      <c r="CN19" s="775"/>
      <c r="CO19" s="824"/>
      <c r="CP19" s="2"/>
      <c r="CQ19" s="2"/>
      <c r="CY19" s="1"/>
      <c r="CZ19" s="1"/>
      <c r="DA19" s="1"/>
      <c r="DB19" s="1"/>
      <c r="DC19" s="1"/>
      <c r="DD19" s="1"/>
      <c r="DE19" s="1"/>
      <c r="DF19" s="1"/>
      <c r="DG19" s="1"/>
      <c r="DH19" s="1"/>
      <c r="DI19" s="1"/>
      <c r="DJ19" s="778"/>
      <c r="DK19" s="779"/>
      <c r="DL19" s="811"/>
      <c r="DM19" s="783"/>
      <c r="DN19" s="785"/>
      <c r="DO19" s="766"/>
      <c r="DP19" s="767"/>
      <c r="DQ19" s="767"/>
      <c r="DR19" s="767"/>
      <c r="DS19" s="768"/>
      <c r="DT19" s="767"/>
      <c r="DU19" s="767"/>
      <c r="DV19" s="767"/>
      <c r="DW19" s="767"/>
      <c r="DX19" s="767"/>
      <c r="DY19" s="766"/>
      <c r="DZ19" s="767"/>
      <c r="EA19" s="767"/>
      <c r="EB19" s="768"/>
      <c r="EC19" s="771"/>
      <c r="ED19" s="772"/>
      <c r="EE19" s="772"/>
      <c r="EF19" s="773"/>
      <c r="EG19" s="775"/>
      <c r="EH19" s="742"/>
      <c r="EI19" s="212"/>
      <c r="EJ19" s="755"/>
      <c r="EK19" s="755"/>
      <c r="EL19" s="212"/>
      <c r="EM19" s="758"/>
      <c r="EO19" s="775"/>
      <c r="EP19" s="775"/>
      <c r="EQ19" s="824"/>
      <c r="ER19" s="2"/>
      <c r="ES19" s="2"/>
      <c r="ET19" s="2"/>
    </row>
    <row r="20" spans="1:152" customFormat="1" ht="43.5" customHeight="1">
      <c r="F20" s="826" t="str">
        <f>IF([1]COVER!$J$15=3,IF(ISBLANK(BH20),"",BH20),IF(ISBLANK(DJ20),"",DJ20))</f>
        <v>&lt;NOTE&gt; FOR FINANCIAL ACCOUNTING PURPOSE  (INPUT TAB)                                                                      "Reclassified fixed costs in IFF" are to be reported, if any</v>
      </c>
      <c r="G20" s="827"/>
      <c r="H20" s="782"/>
      <c r="I20" s="773" t="str">
        <f>IF([1]COVER!$J$15=3,IF(ISBLANK(BN20),"",BN20),IF(ISBLANK(DL20),"",DL20))</f>
        <v>Elimination of 
Intra-AFF transaction</v>
      </c>
      <c r="J20" s="786" t="str">
        <f>IF([1]COVER!$J$15=3,IF(ISBLANK(BO20),"",BO20),IF(ISBLANK(DM20),"",DM20))</f>
        <v>Export</v>
      </c>
      <c r="K20" s="23" t="str">
        <f>IF([1]COVER!$J$15=3,IF(ISBLANK(BM20),"",BM20),IF(ISBLANK(DO20),"",DO20))</f>
        <v>AFF Total</v>
      </c>
      <c r="L20" s="214" t="str">
        <f>IF([1]COVER!$J$15=3,IF(ISBLANK(BN20),"",BN20),IF(ISBLANK(DP20),"",DP20))</f>
        <v>Elimination of 
Intra-AFF transaction</v>
      </c>
      <c r="M20" s="23" t="str">
        <f>IF([1]COVER!$J$15=3,IF(ISBLANK(BO20),"",BO20),IF(ISBLANK(DQ20),"",DQ20))</f>
        <v>Export</v>
      </c>
      <c r="N20" s="23" t="str">
        <f>IF([1]COVER!$J$15=3,IF(ISBLANK(BP20),"",BP20),IF(ISBLANK(DR20),"",DR20))</f>
        <v>Import</v>
      </c>
      <c r="O20" s="215" t="str">
        <f>IF([1]COVER!$J$15=3,IF(ISBLANK(BQ20),"",BQ20),IF(ISBLANK(DS20),"",DS20))</f>
        <v>Triangle</v>
      </c>
      <c r="P20" s="23" t="str">
        <f>IF([1]COVER!$J$15=3,IF(ISBLANK(BR20),"",BR20),IF(ISBLANK(DT20),"",DT20))</f>
        <v>OFF Total</v>
      </c>
      <c r="Q20" s="214" t="str">
        <f>IF([1]COVER!$J$15=3,IF(ISBLANK(BS20),"",BS20),IF(ISBLANK(DU20),"",DU20))</f>
        <v>Elimination of 
Intra-OFF transaction</v>
      </c>
      <c r="R20" s="23" t="str">
        <f>IF([1]COVER!$J$15=3,IF(ISBLANK(BT20),"",BT20),IF(ISBLANK(DV20),"",DV20))</f>
        <v>Export</v>
      </c>
      <c r="S20" s="23" t="str">
        <f>IF([1]COVER!$J$15=3,IF(ISBLANK(BU20),"",BU20),IF(ISBLANK(DW20),"",DW20))</f>
        <v>Import</v>
      </c>
      <c r="T20" s="215" t="str">
        <f>IF([1]COVER!$J$15=3,IF(ISBLANK(BV20),"",BV20),IF(ISBLANK(DX20),"",DX20))</f>
        <v>Triangle</v>
      </c>
      <c r="U20" s="23" t="str">
        <f>IF([1]COVER!$J$15=3,IF(ISBLANK(BW20),"",BW20),IF(ISBLANK(DY20),"",DY20))</f>
        <v>SCS Total</v>
      </c>
      <c r="V20" s="214" t="str">
        <f>IF([1]COVER!$J$15=3,IF(ISBLANK(BX20),"",BX20),IF(ISBLANK(DZ20),"",DZ20))</f>
        <v>Elimination of 
Intra-SCS transaction</v>
      </c>
      <c r="W20" s="215" t="s">
        <v>606</v>
      </c>
      <c r="X20" s="23" t="str">
        <f>IF([1]COVER!$J$15=3,IF(ISBLANK(BZ20),"",BZ20),IF(ISBLANK(EB20),"",EB20))</f>
        <v>LLP/4PL</v>
      </c>
      <c r="Y20" s="23" t="str">
        <f>IF([1]COVER!$J$15=3,IF(ISBLANK(CA20),"",CA20),IF(ISBLANK(EC20),"",EC20))</f>
        <v>CLT Total</v>
      </c>
      <c r="Z20" s="214" t="str">
        <f>IF([1]COVER!$J$15=3,IF(ISBLANK(CB20),"",CB20),IF(ISBLANK(ED20),"",ED20))</f>
        <v>Elimination of 
Intra-CLT transaction</v>
      </c>
      <c r="AA20" s="23" t="str">
        <f>IF([1]COVER!$J$15=3,IF(ISBLANK(CC20),"",CC20),IF(ISBLANK(EE20),"",EE20))</f>
        <v>Contract 
Logistics</v>
      </c>
      <c r="AB20" s="23" t="str">
        <f>IF([1]COVER!$J$15=3,IF(ISBLANK(CD20),"",CD20),IF(ISBLANK(EF20),"",EF20))</f>
        <v>Land 
Transport</v>
      </c>
      <c r="AC20" s="773" t="str">
        <f>IF([1]COVER!$J$15=3,IF(ISBLANK(CJ20),"",CJ20),IF(ISBLANK(#REF!),"",#REF!))</f>
        <v/>
      </c>
      <c r="AD20" s="834" t="str">
        <f>IF([1]COVER!$J$15=3,IF(ISBLANK(CK20),"",CK20),IF(ISBLANK(EG20),"",EG20))</f>
        <v/>
      </c>
      <c r="AE20" s="26"/>
      <c r="AF20" s="756"/>
      <c r="AG20" s="756"/>
      <c r="AH20" s="26"/>
      <c r="AI20" s="794" t="str">
        <f>IF([1]COVER!$J$15=3,IF(ISBLANK(CM20),"",CM20),IF(ISBLANK(EL20),"",EL20))</f>
        <v/>
      </c>
      <c r="AK20" s="776"/>
      <c r="AL20" s="776"/>
      <c r="AM20" s="831"/>
      <c r="AO20" s="4"/>
      <c r="BE20" s="1"/>
      <c r="BF20" s="1"/>
      <c r="BG20" s="1"/>
      <c r="BH20" s="828" t="s">
        <v>57</v>
      </c>
      <c r="BI20" s="768"/>
      <c r="BJ20" s="782"/>
      <c r="BK20" s="773"/>
      <c r="BL20" s="786"/>
      <c r="BM20" s="23" t="s">
        <v>58</v>
      </c>
      <c r="BN20" s="214" t="s">
        <v>59</v>
      </c>
      <c r="BO20" s="23" t="s">
        <v>60</v>
      </c>
      <c r="BP20" s="23" t="s">
        <v>61</v>
      </c>
      <c r="BQ20" s="215" t="s">
        <v>62</v>
      </c>
      <c r="BR20" s="23" t="s">
        <v>63</v>
      </c>
      <c r="BS20" s="214" t="s">
        <v>64</v>
      </c>
      <c r="BT20" s="23" t="s">
        <v>60</v>
      </c>
      <c r="BU20" s="23" t="s">
        <v>61</v>
      </c>
      <c r="BV20" s="215" t="s">
        <v>62</v>
      </c>
      <c r="BW20" s="23" t="s">
        <v>65</v>
      </c>
      <c r="BX20" s="214" t="s">
        <v>66</v>
      </c>
      <c r="BY20" s="215" t="s">
        <v>67</v>
      </c>
      <c r="BZ20" s="215" t="s">
        <v>68</v>
      </c>
      <c r="CA20" s="23" t="s">
        <v>69</v>
      </c>
      <c r="CB20" s="214" t="s">
        <v>70</v>
      </c>
      <c r="CC20" s="215" t="s">
        <v>71</v>
      </c>
      <c r="CD20" s="215" t="s">
        <v>72</v>
      </c>
      <c r="CE20" s="211"/>
      <c r="CF20" s="743"/>
      <c r="CG20" s="212"/>
      <c r="CH20" s="756"/>
      <c r="CI20" s="756"/>
      <c r="CJ20" s="212"/>
      <c r="CK20" s="759"/>
      <c r="CM20" s="776"/>
      <c r="CN20" s="776"/>
      <c r="CO20" s="825"/>
      <c r="CP20" s="2"/>
      <c r="CQ20" s="2"/>
      <c r="CY20" s="1"/>
      <c r="CZ20" s="1"/>
      <c r="DA20" s="1"/>
      <c r="DB20" s="1"/>
      <c r="DC20" s="1"/>
      <c r="DD20" s="1"/>
      <c r="DE20" s="1"/>
      <c r="DF20" s="1"/>
      <c r="DG20" s="1"/>
      <c r="DH20" s="1"/>
      <c r="DI20" s="1"/>
      <c r="DJ20" s="780"/>
      <c r="DK20" s="779"/>
      <c r="DL20" s="812"/>
      <c r="DM20" s="773"/>
      <c r="DN20" s="786"/>
      <c r="DO20" s="23" t="s">
        <v>415</v>
      </c>
      <c r="DP20" s="214" t="s">
        <v>416</v>
      </c>
      <c r="DQ20" s="23" t="s">
        <v>417</v>
      </c>
      <c r="DR20" s="23" t="s">
        <v>418</v>
      </c>
      <c r="DS20" s="215" t="s">
        <v>419</v>
      </c>
      <c r="DT20" s="23" t="s">
        <v>420</v>
      </c>
      <c r="DU20" s="214" t="s">
        <v>416</v>
      </c>
      <c r="DV20" s="23" t="s">
        <v>417</v>
      </c>
      <c r="DW20" s="23" t="s">
        <v>418</v>
      </c>
      <c r="DX20" s="215" t="s">
        <v>419</v>
      </c>
      <c r="DY20" s="215" t="s">
        <v>421</v>
      </c>
      <c r="DZ20" s="214" t="s">
        <v>416</v>
      </c>
      <c r="EA20" s="23" t="s">
        <v>73</v>
      </c>
      <c r="EB20" s="23" t="s">
        <v>68</v>
      </c>
      <c r="EC20" s="23" t="s">
        <v>422</v>
      </c>
      <c r="ED20" s="214" t="s">
        <v>416</v>
      </c>
      <c r="EE20" s="23" t="s">
        <v>423</v>
      </c>
      <c r="EF20" s="23" t="s">
        <v>424</v>
      </c>
      <c r="EG20" s="776"/>
      <c r="EH20" s="743"/>
      <c r="EI20" s="212"/>
      <c r="EJ20" s="756"/>
      <c r="EK20" s="756"/>
      <c r="EL20" s="212"/>
      <c r="EM20" s="759"/>
      <c r="EO20" s="776"/>
      <c r="EP20" s="776"/>
      <c r="EQ20" s="825"/>
      <c r="ER20" s="2"/>
      <c r="ES20" s="2"/>
      <c r="ET20" s="2"/>
    </row>
    <row r="21" spans="1:152" customFormat="1" ht="22.5" customHeight="1">
      <c r="A21" s="1" t="s">
        <v>74</v>
      </c>
      <c r="F21" s="25" t="str">
        <f>IF([1]COVER!$J$15=3,IF(ISBLANK(BH21),"",BH21),IF(ISBLANK(DJ21),"",DJ21))</f>
        <v>Sales revenues</v>
      </c>
      <c r="G21" s="26" t="str">
        <f>IF([1]COVER!$J$15=3,IF(ISBLANK(BI21),"",BI21),IF(ISBLANK(DK21),"",DK21))</f>
        <v>Sales revenues</v>
      </c>
      <c r="H21" s="27" t="s">
        <v>75</v>
      </c>
      <c r="I21" s="216">
        <f t="shared" ref="I21:I26" si="0">SUM(J21,K21,P21,U21,Y21,AC21,AD21,AF21,AG21,AI21)</f>
        <v>0</v>
      </c>
      <c r="J21" s="217"/>
      <c r="K21" s="218">
        <f t="shared" ref="K21:K26" si="1">SUM(L21:O21)</f>
        <v>0</v>
      </c>
      <c r="L21" s="217"/>
      <c r="M21" s="219"/>
      <c r="N21" s="219"/>
      <c r="O21" s="219"/>
      <c r="P21" s="218">
        <f t="shared" ref="P21:P26" si="2">SUM(Q21:T21)</f>
        <v>0</v>
      </c>
      <c r="Q21" s="219"/>
      <c r="R21" s="217"/>
      <c r="S21" s="217"/>
      <c r="T21" s="219"/>
      <c r="U21" s="218">
        <f>SUM(V21:X21)</f>
        <v>0</v>
      </c>
      <c r="V21" s="219"/>
      <c r="W21" s="217"/>
      <c r="X21" s="217"/>
      <c r="Y21" s="218">
        <f>SUM(Z21:AB21)</f>
        <v>0</v>
      </c>
      <c r="Z21" s="217"/>
      <c r="AA21" s="217"/>
      <c r="AB21" s="217"/>
      <c r="AC21" s="217"/>
      <c r="AD21" s="610"/>
      <c r="AE21" s="669"/>
      <c r="AF21" s="650"/>
      <c r="AG21" s="626"/>
      <c r="AH21" s="221"/>
      <c r="AI21" s="217"/>
      <c r="AK21" s="598"/>
      <c r="AL21" s="599"/>
      <c r="AM21" s="600"/>
      <c r="AO21" s="4"/>
      <c r="AQ21" s="29"/>
      <c r="BE21" s="1"/>
      <c r="BF21" s="1"/>
      <c r="BG21" s="1"/>
      <c r="BH21" s="25" t="s">
        <v>76</v>
      </c>
      <c r="BI21" s="30" t="s">
        <v>76</v>
      </c>
      <c r="BJ21" s="27" t="s">
        <v>75</v>
      </c>
      <c r="BK21" s="216"/>
      <c r="BL21" s="217"/>
      <c r="BM21" s="218"/>
      <c r="BN21" s="217"/>
      <c r="BO21" s="217"/>
      <c r="BP21" s="217"/>
      <c r="BQ21" s="217"/>
      <c r="BR21" s="218"/>
      <c r="BS21" s="219"/>
      <c r="BT21" s="217"/>
      <c r="BU21" s="217"/>
      <c r="BV21" s="219"/>
      <c r="BW21" s="218"/>
      <c r="BX21" s="219"/>
      <c r="BY21" s="217"/>
      <c r="BZ21" s="217"/>
      <c r="CA21" s="218"/>
      <c r="CB21" s="217"/>
      <c r="CC21" s="217"/>
      <c r="CD21" s="217"/>
      <c r="CE21" s="217"/>
      <c r="CF21" s="225"/>
      <c r="CG21" s="221"/>
      <c r="CH21" s="225"/>
      <c r="CI21" s="225"/>
      <c r="CJ21" s="221"/>
      <c r="CK21" s="226"/>
      <c r="CM21" s="222"/>
      <c r="CN21" s="223"/>
      <c r="CO21" s="224"/>
      <c r="CP21" s="2"/>
      <c r="CY21" s="1"/>
      <c r="CZ21" s="1"/>
      <c r="DA21" s="1"/>
      <c r="DB21" s="1"/>
      <c r="DC21" s="1"/>
      <c r="DD21" s="1"/>
      <c r="DE21" s="1"/>
      <c r="DF21" s="1"/>
      <c r="DG21" s="1"/>
      <c r="DH21" s="1"/>
      <c r="DI21" s="1"/>
      <c r="DJ21" s="31" t="s">
        <v>77</v>
      </c>
      <c r="DK21" s="32" t="s">
        <v>77</v>
      </c>
      <c r="EO21" s="222"/>
      <c r="EP21" s="223"/>
      <c r="EQ21" s="224"/>
      <c r="ER21" s="2"/>
      <c r="ES21" s="2"/>
      <c r="ET21" s="2"/>
      <c r="EU21" s="2"/>
    </row>
    <row r="22" spans="1:152" customFormat="1" ht="22.5" customHeight="1">
      <c r="A22" s="1" t="s">
        <v>78</v>
      </c>
      <c r="F22" s="25"/>
      <c r="G22" s="33" t="str">
        <f>IF([1]COVER!$J$15=3,IF(ISBLANK(BI22),"",BI22),IF(ISBLANK(DK22),"",DK22))</f>
        <v>Profit/Loss share revenues (as BO)</v>
      </c>
      <c r="H22" s="34" t="s">
        <v>79</v>
      </c>
      <c r="I22" s="227">
        <f t="shared" si="0"/>
        <v>0</v>
      </c>
      <c r="J22" s="228"/>
      <c r="K22" s="229">
        <f t="shared" si="1"/>
        <v>0</v>
      </c>
      <c r="L22" s="230"/>
      <c r="M22" s="596"/>
      <c r="N22" s="719"/>
      <c r="O22" s="232"/>
      <c r="P22" s="229">
        <f t="shared" si="2"/>
        <v>0</v>
      </c>
      <c r="Q22" s="230"/>
      <c r="R22" s="233"/>
      <c r="S22" s="232"/>
      <c r="T22" s="234"/>
      <c r="U22" s="681"/>
      <c r="V22" s="681"/>
      <c r="W22" s="681"/>
      <c r="X22" s="681"/>
      <c r="Y22" s="679"/>
      <c r="Z22" s="681"/>
      <c r="AA22" s="681"/>
      <c r="AB22" s="681"/>
      <c r="AC22" s="681"/>
      <c r="AD22" s="610"/>
      <c r="AE22" s="669"/>
      <c r="AF22" s="685"/>
      <c r="AG22" s="630"/>
      <c r="AH22" s="221"/>
      <c r="AI22" s="676"/>
      <c r="AK22" s="601"/>
      <c r="AL22" s="602"/>
      <c r="AM22" s="603"/>
      <c r="AO22" s="4"/>
      <c r="AQ22" s="29"/>
      <c r="BE22" s="1"/>
      <c r="BF22" s="1"/>
      <c r="BG22" s="1"/>
      <c r="BH22" s="35"/>
      <c r="BI22" s="36" t="s">
        <v>80</v>
      </c>
      <c r="BJ22" s="34" t="s">
        <v>79</v>
      </c>
      <c r="BK22" s="227"/>
      <c r="BL22" s="228"/>
      <c r="BM22" s="229"/>
      <c r="BN22" s="230"/>
      <c r="BO22" s="231"/>
      <c r="BP22" s="232"/>
      <c r="BQ22" s="232"/>
      <c r="BR22" s="229"/>
      <c r="BS22" s="230"/>
      <c r="BT22" s="233"/>
      <c r="BU22" s="232"/>
      <c r="BV22" s="234"/>
      <c r="BW22" s="235"/>
      <c r="BX22" s="235"/>
      <c r="BY22" s="235"/>
      <c r="BZ22" s="235"/>
      <c r="CA22" s="236"/>
      <c r="CB22" s="235"/>
      <c r="CC22" s="235"/>
      <c r="CD22" s="235"/>
      <c r="CE22" s="235"/>
      <c r="CF22" s="220"/>
      <c r="CG22" s="221"/>
      <c r="CH22" s="225"/>
      <c r="CI22" s="225"/>
      <c r="CJ22" s="221"/>
      <c r="CK22" s="228"/>
      <c r="CM22" s="237"/>
      <c r="CN22" s="238"/>
      <c r="CO22" s="239"/>
      <c r="CP22" s="2"/>
      <c r="CY22" s="1"/>
      <c r="CZ22" s="1"/>
      <c r="DA22" s="1"/>
      <c r="DB22" s="1"/>
      <c r="DC22" s="1"/>
      <c r="DD22" s="1"/>
      <c r="DE22" s="1"/>
      <c r="DF22" s="1"/>
      <c r="DG22" s="1"/>
      <c r="DH22" s="1"/>
      <c r="DI22" s="1"/>
      <c r="DJ22" s="25"/>
      <c r="DK22" s="37" t="s">
        <v>425</v>
      </c>
      <c r="EO22" s="237"/>
      <c r="EP22" s="238"/>
      <c r="EQ22" s="239"/>
      <c r="ER22" s="2"/>
      <c r="ES22" s="2"/>
      <c r="ET22" s="2"/>
      <c r="EU22" s="2"/>
    </row>
    <row r="23" spans="1:152" customFormat="1" ht="22.5" customHeight="1">
      <c r="A23" s="1" t="s">
        <v>81</v>
      </c>
      <c r="F23" s="25"/>
      <c r="G23" s="38" t="str">
        <f>IF([1]COVER!$J$15=3,IF(ISBLANK(BI23),"",BI23),IF(ISBLANK(DK23),"",DK23))</f>
        <v>Profit/Loss share revenues (as DA)</v>
      </c>
      <c r="H23" s="39" t="s">
        <v>82</v>
      </c>
      <c r="I23" s="240">
        <f t="shared" si="0"/>
        <v>0</v>
      </c>
      <c r="J23" s="241"/>
      <c r="K23" s="242">
        <f t="shared" si="1"/>
        <v>0</v>
      </c>
      <c r="L23" s="243"/>
      <c r="M23" s="597"/>
      <c r="N23" s="245"/>
      <c r="O23" s="241"/>
      <c r="P23" s="242">
        <f t="shared" si="2"/>
        <v>0</v>
      </c>
      <c r="Q23" s="246"/>
      <c r="R23" s="247"/>
      <c r="S23" s="245"/>
      <c r="T23" s="692"/>
      <c r="U23" s="689"/>
      <c r="V23" s="689"/>
      <c r="W23" s="689"/>
      <c r="X23" s="689"/>
      <c r="Y23" s="690"/>
      <c r="Z23" s="691"/>
      <c r="AA23" s="691"/>
      <c r="AB23" s="691"/>
      <c r="AC23" s="691"/>
      <c r="AD23" s="687"/>
      <c r="AE23" s="669"/>
      <c r="AF23" s="688"/>
      <c r="AG23" s="633"/>
      <c r="AH23" s="221"/>
      <c r="AI23" s="677"/>
      <c r="AK23" s="604"/>
      <c r="AL23" s="605"/>
      <c r="AM23" s="606"/>
      <c r="AO23" s="4"/>
      <c r="AQ23" s="29"/>
      <c r="BE23" s="1"/>
      <c r="BF23" s="1"/>
      <c r="BG23" s="1"/>
      <c r="BH23" s="25"/>
      <c r="BI23" s="38" t="s">
        <v>83</v>
      </c>
      <c r="BJ23" s="39" t="s">
        <v>82</v>
      </c>
      <c r="BK23" s="240"/>
      <c r="BL23" s="241"/>
      <c r="BM23" s="242"/>
      <c r="BN23" s="243"/>
      <c r="BO23" s="244"/>
      <c r="BP23" s="245"/>
      <c r="BQ23" s="255"/>
      <c r="BR23" s="242"/>
      <c r="BS23" s="246"/>
      <c r="BT23" s="247"/>
      <c r="BU23" s="245"/>
      <c r="BV23" s="256"/>
      <c r="BW23" s="248"/>
      <c r="BX23" s="248"/>
      <c r="BY23" s="248"/>
      <c r="BZ23" s="248"/>
      <c r="CA23" s="249"/>
      <c r="CB23" s="250"/>
      <c r="CC23" s="250"/>
      <c r="CD23" s="250"/>
      <c r="CE23" s="250"/>
      <c r="CF23" s="251"/>
      <c r="CG23" s="221"/>
      <c r="CH23" s="257"/>
      <c r="CI23" s="257"/>
      <c r="CJ23" s="221"/>
      <c r="CK23" s="241"/>
      <c r="CM23" s="252"/>
      <c r="CN23" s="253"/>
      <c r="CO23" s="254"/>
      <c r="CP23" s="2"/>
      <c r="CY23" s="1"/>
      <c r="CZ23" s="1"/>
      <c r="DA23" s="1"/>
      <c r="DB23" s="1"/>
      <c r="DC23" s="1"/>
      <c r="DD23" s="1"/>
      <c r="DE23" s="1"/>
      <c r="DF23" s="1"/>
      <c r="DG23" s="1"/>
      <c r="DH23" s="1"/>
      <c r="DI23" s="1"/>
      <c r="DJ23" s="25"/>
      <c r="DK23" s="37" t="s">
        <v>426</v>
      </c>
      <c r="EO23" s="258"/>
      <c r="EP23" s="259"/>
      <c r="EQ23" s="260"/>
      <c r="ER23" s="2"/>
      <c r="ES23" s="2"/>
      <c r="ET23" s="2"/>
      <c r="EU23" s="2"/>
    </row>
    <row r="24" spans="1:152" customFormat="1" ht="22.5" customHeight="1">
      <c r="A24" s="40" t="s">
        <v>84</v>
      </c>
      <c r="F24" s="25"/>
      <c r="G24" s="38" t="str">
        <f>IF([1]COVER!$J$15=3,IF(ISBLANK(BI24),"",BI24),IF(ISBLANK(DK24),"",DK24))</f>
        <v>RSSC revenues</v>
      </c>
      <c r="H24" s="39" t="s">
        <v>85</v>
      </c>
      <c r="I24" s="240">
        <f>SUM(J24,K24,P24,U24,Y24,AC24,AD24,AF24,AG24,AI24)</f>
        <v>0</v>
      </c>
      <c r="J24" s="241"/>
      <c r="K24" s="242">
        <f t="shared" si="1"/>
        <v>0</v>
      </c>
      <c r="L24" s="243"/>
      <c r="M24" s="261"/>
      <c r="N24" s="262"/>
      <c r="O24" s="241"/>
      <c r="P24" s="242">
        <f t="shared" si="2"/>
        <v>0</v>
      </c>
      <c r="Q24" s="246"/>
      <c r="R24" s="263"/>
      <c r="S24" s="262"/>
      <c r="T24" s="692"/>
      <c r="U24" s="264">
        <f>SUM(V24:X24)</f>
        <v>0</v>
      </c>
      <c r="V24" s="250"/>
      <c r="W24" s="265"/>
      <c r="X24" s="265"/>
      <c r="Y24" s="266">
        <f>SUM(Z24:AB24)</f>
        <v>0</v>
      </c>
      <c r="Z24" s="250"/>
      <c r="AA24" s="265"/>
      <c r="AB24" s="265"/>
      <c r="AC24" s="265"/>
      <c r="AD24" s="263"/>
      <c r="AE24" s="221"/>
      <c r="AF24" s="267"/>
      <c r="AG24" s="597"/>
      <c r="AH24" s="221"/>
      <c r="AI24" s="677"/>
      <c r="AK24" s="604"/>
      <c r="AL24" s="605"/>
      <c r="AM24" s="606"/>
      <c r="AO24" s="4"/>
      <c r="AQ24" s="29"/>
      <c r="BE24" s="1"/>
      <c r="BF24" s="1"/>
      <c r="BG24" s="1"/>
      <c r="BH24" s="25"/>
      <c r="BI24" s="41" t="s">
        <v>427</v>
      </c>
      <c r="BJ24" s="42" t="s">
        <v>85</v>
      </c>
      <c r="BK24" s="268"/>
      <c r="BL24" s="269"/>
      <c r="BM24" s="270"/>
      <c r="BN24" s="271"/>
      <c r="BO24" s="272"/>
      <c r="BP24" s="273"/>
      <c r="BQ24" s="274"/>
      <c r="BR24" s="270"/>
      <c r="BS24" s="275"/>
      <c r="BT24" s="276"/>
      <c r="BU24" s="273"/>
      <c r="BV24" s="277"/>
      <c r="BW24" s="278"/>
      <c r="BX24" s="278"/>
      <c r="BY24" s="278"/>
      <c r="BZ24" s="278"/>
      <c r="CA24" s="279"/>
      <c r="CB24" s="278"/>
      <c r="CC24" s="278"/>
      <c r="CD24" s="278"/>
      <c r="CE24" s="280"/>
      <c r="CF24" s="281"/>
      <c r="CG24" s="221"/>
      <c r="CH24" s="282"/>
      <c r="CI24" s="283"/>
      <c r="CJ24" s="221"/>
      <c r="CK24" s="269"/>
      <c r="CM24" s="284"/>
      <c r="CN24" s="285"/>
      <c r="CO24" s="286"/>
      <c r="CP24" s="2"/>
      <c r="CY24" s="1"/>
      <c r="CZ24" s="1"/>
      <c r="DA24" s="1"/>
      <c r="DB24" s="1"/>
      <c r="DC24" s="1"/>
      <c r="DD24" s="1"/>
      <c r="DE24" s="1"/>
      <c r="DF24" s="1"/>
      <c r="DG24" s="1"/>
      <c r="DH24" s="1"/>
      <c r="DI24" s="1"/>
      <c r="DJ24" s="25"/>
      <c r="DK24" s="43" t="s">
        <v>428</v>
      </c>
      <c r="EO24" s="258"/>
      <c r="EP24" s="259"/>
      <c r="EQ24" s="260"/>
      <c r="ER24" s="2"/>
      <c r="ES24" s="2"/>
      <c r="ET24" s="2"/>
      <c r="EU24" s="2"/>
    </row>
    <row r="25" spans="1:152" customFormat="1" ht="22.5" customHeight="1">
      <c r="A25" s="40" t="s">
        <v>86</v>
      </c>
      <c r="F25" s="25"/>
      <c r="G25" s="38" t="str">
        <f>IF([1]COVER!$J$15=3,IF(ISBLANK(BI25),"",BI25),IF(ISBLANK(DK25),"",DK25))</f>
        <v>GHQ arm revenues</v>
      </c>
      <c r="H25" s="39" t="s">
        <v>429</v>
      </c>
      <c r="I25" s="240">
        <f>SUM(J25,K25,P25,U25,Y25,AC25,AD25,AF25,AG25,AI25)</f>
        <v>0</v>
      </c>
      <c r="J25" s="241"/>
      <c r="K25" s="242">
        <f t="shared" si="1"/>
        <v>0</v>
      </c>
      <c r="L25" s="243"/>
      <c r="M25" s="261"/>
      <c r="N25" s="262"/>
      <c r="O25" s="241"/>
      <c r="P25" s="242">
        <f t="shared" si="2"/>
        <v>0</v>
      </c>
      <c r="Q25" s="246"/>
      <c r="R25" s="263"/>
      <c r="S25" s="262"/>
      <c r="T25" s="692"/>
      <c r="U25" s="264">
        <f>SUM(V25:X25)</f>
        <v>0</v>
      </c>
      <c r="V25" s="250"/>
      <c r="W25" s="265"/>
      <c r="X25" s="265"/>
      <c r="Y25" s="266">
        <f>SUM(Z25:AB25)</f>
        <v>0</v>
      </c>
      <c r="Z25" s="250"/>
      <c r="AA25" s="265"/>
      <c r="AB25" s="265"/>
      <c r="AC25" s="265"/>
      <c r="AD25" s="263"/>
      <c r="AE25" s="221"/>
      <c r="AF25" s="287"/>
      <c r="AG25" s="261"/>
      <c r="AH25" s="221"/>
      <c r="AI25" s="677"/>
      <c r="AK25" s="604"/>
      <c r="AL25" s="605"/>
      <c r="AM25" s="606"/>
      <c r="AO25" s="4"/>
      <c r="AQ25" s="29"/>
      <c r="BE25" s="1"/>
      <c r="BF25" s="1"/>
      <c r="BG25" s="1"/>
      <c r="BH25" s="25"/>
      <c r="BI25" s="41" t="s">
        <v>430</v>
      </c>
      <c r="BJ25" s="42" t="s">
        <v>429</v>
      </c>
      <c r="BK25" s="268"/>
      <c r="BL25" s="269"/>
      <c r="BM25" s="270"/>
      <c r="BN25" s="271"/>
      <c r="BO25" s="272"/>
      <c r="BP25" s="273"/>
      <c r="BQ25" s="274"/>
      <c r="BR25" s="270"/>
      <c r="BS25" s="275"/>
      <c r="BT25" s="276"/>
      <c r="BU25" s="273"/>
      <c r="BV25" s="277"/>
      <c r="BW25" s="278"/>
      <c r="BX25" s="278"/>
      <c r="BY25" s="278"/>
      <c r="BZ25" s="278"/>
      <c r="CA25" s="279"/>
      <c r="CB25" s="278"/>
      <c r="CC25" s="278"/>
      <c r="CD25" s="278"/>
      <c r="CE25" s="280"/>
      <c r="CF25" s="281"/>
      <c r="CG25" s="221"/>
      <c r="CH25" s="282"/>
      <c r="CI25" s="283"/>
      <c r="CJ25" s="221"/>
      <c r="CK25" s="269"/>
      <c r="CM25" s="284"/>
      <c r="CN25" s="285"/>
      <c r="CO25" s="286"/>
      <c r="CP25" s="2"/>
      <c r="CY25" s="1"/>
      <c r="CZ25" s="1"/>
      <c r="DA25" s="1"/>
      <c r="DB25" s="1"/>
      <c r="DC25" s="1"/>
      <c r="DD25" s="1"/>
      <c r="DE25" s="1"/>
      <c r="DF25" s="1"/>
      <c r="DG25" s="1"/>
      <c r="DH25" s="1"/>
      <c r="DI25" s="1"/>
      <c r="DJ25" s="25"/>
      <c r="DK25" s="43" t="s">
        <v>431</v>
      </c>
      <c r="EO25" s="258"/>
      <c r="EP25" s="259"/>
      <c r="EQ25" s="260"/>
      <c r="ER25" s="2"/>
      <c r="ES25" s="2"/>
      <c r="ET25" s="2"/>
      <c r="EU25" s="2"/>
    </row>
    <row r="26" spans="1:152" customFormat="1" ht="22.5" customHeight="1">
      <c r="A26" s="40" t="s">
        <v>87</v>
      </c>
      <c r="F26" s="44"/>
      <c r="G26" s="45" t="str">
        <f>IF([1]COVER!$J$15=3,IF(ISBLANK(BI26),"",BI26),IF(ISBLANK(DK26),"",DK26))</f>
        <v>GHQ revenues</v>
      </c>
      <c r="H26" s="42" t="s">
        <v>432</v>
      </c>
      <c r="I26" s="288">
        <f t="shared" si="0"/>
        <v>0</v>
      </c>
      <c r="J26" s="289"/>
      <c r="K26" s="290">
        <f t="shared" si="1"/>
        <v>0</v>
      </c>
      <c r="L26" s="291"/>
      <c r="M26" s="292"/>
      <c r="N26" s="293"/>
      <c r="O26" s="289"/>
      <c r="P26" s="290">
        <f t="shared" si="2"/>
        <v>0</v>
      </c>
      <c r="Q26" s="294"/>
      <c r="R26" s="295"/>
      <c r="S26" s="293"/>
      <c r="T26" s="693"/>
      <c r="U26" s="296">
        <f>SUM(V26:X26)</f>
        <v>0</v>
      </c>
      <c r="V26" s="297"/>
      <c r="W26" s="298"/>
      <c r="X26" s="298"/>
      <c r="Y26" s="299">
        <f>SUM(Z26:AB26)</f>
        <v>0</v>
      </c>
      <c r="Z26" s="297"/>
      <c r="AA26" s="298"/>
      <c r="AB26" s="298"/>
      <c r="AC26" s="298"/>
      <c r="AD26" s="292"/>
      <c r="AE26" s="221"/>
      <c r="AF26" s="300"/>
      <c r="AG26" s="301"/>
      <c r="AH26" s="221"/>
      <c r="AI26" s="302"/>
      <c r="AK26" s="607"/>
      <c r="AL26" s="608"/>
      <c r="AM26" s="609"/>
      <c r="AO26" s="4"/>
      <c r="AQ26" s="46" t="str">
        <f>IF([1]COVER!$J$15=3,IF(ISBLANK(CS26),"",CS26),IF(ISBLANK(EU26),"",EU26))</f>
        <v>Balance check</v>
      </c>
      <c r="BE26" s="1"/>
      <c r="BF26" s="1"/>
      <c r="BG26" s="1"/>
      <c r="BH26" s="44"/>
      <c r="BI26" s="45" t="s">
        <v>433</v>
      </c>
      <c r="BJ26" s="47" t="s">
        <v>432</v>
      </c>
      <c r="BK26" s="288"/>
      <c r="BL26" s="289"/>
      <c r="BM26" s="290"/>
      <c r="BN26" s="291"/>
      <c r="BO26" s="306"/>
      <c r="BP26" s="307"/>
      <c r="BQ26" s="308"/>
      <c r="BR26" s="290"/>
      <c r="BS26" s="294"/>
      <c r="BT26" s="309"/>
      <c r="BU26" s="307"/>
      <c r="BV26" s="310"/>
      <c r="BW26" s="297"/>
      <c r="BX26" s="297"/>
      <c r="BY26" s="297"/>
      <c r="BZ26" s="297"/>
      <c r="CA26" s="311"/>
      <c r="CB26" s="297"/>
      <c r="CC26" s="297"/>
      <c r="CD26" s="297"/>
      <c r="CE26" s="298"/>
      <c r="CF26" s="312"/>
      <c r="CG26" s="221"/>
      <c r="CH26" s="313"/>
      <c r="CI26" s="302"/>
      <c r="CJ26" s="221"/>
      <c r="CK26" s="302"/>
      <c r="CM26" s="303"/>
      <c r="CN26" s="304"/>
      <c r="CO26" s="305"/>
      <c r="CP26" s="2"/>
      <c r="CS26" s="48" t="s">
        <v>88</v>
      </c>
      <c r="CY26" s="1"/>
      <c r="CZ26" s="1"/>
      <c r="DA26" s="1"/>
      <c r="DB26" s="1"/>
      <c r="DC26" s="1"/>
      <c r="DD26" s="1"/>
      <c r="DE26" s="1"/>
      <c r="DF26" s="1"/>
      <c r="DG26" s="1"/>
      <c r="DH26" s="1"/>
      <c r="DI26" s="1"/>
      <c r="DJ26" s="44"/>
      <c r="DK26" s="49" t="s">
        <v>434</v>
      </c>
      <c r="EO26" s="258"/>
      <c r="EP26" s="259"/>
      <c r="EQ26" s="260"/>
      <c r="ER26" s="2"/>
      <c r="ES26" s="2"/>
      <c r="ET26" s="2"/>
      <c r="EU26" s="2"/>
    </row>
    <row r="27" spans="1:152" customFormat="1" ht="22.5" customHeight="1">
      <c r="A27" s="1" t="s">
        <v>89</v>
      </c>
      <c r="F27" s="55" t="str">
        <f>IF([1]COVER!$J$15=3,IF(ISBLANK(BH27),"",BH27),IF(ISBLANK(DJ27),"",DJ27))</f>
        <v>Total of Sales Revenue</v>
      </c>
      <c r="G27" s="56"/>
      <c r="H27" s="57" t="s">
        <v>435</v>
      </c>
      <c r="I27" s="314">
        <f t="shared" ref="I27:AD27" si="3">SUM(I21:I26)</f>
        <v>0</v>
      </c>
      <c r="J27" s="315">
        <f t="shared" si="3"/>
        <v>0</v>
      </c>
      <c r="K27" s="316">
        <f t="shared" si="3"/>
        <v>0</v>
      </c>
      <c r="L27" s="315">
        <f t="shared" si="3"/>
        <v>0</v>
      </c>
      <c r="M27" s="316">
        <f t="shared" si="3"/>
        <v>0</v>
      </c>
      <c r="N27" s="316">
        <f t="shared" si="3"/>
        <v>0</v>
      </c>
      <c r="O27" s="316">
        <f t="shared" si="3"/>
        <v>0</v>
      </c>
      <c r="P27" s="315">
        <f t="shared" si="3"/>
        <v>0</v>
      </c>
      <c r="Q27" s="315">
        <f t="shared" si="3"/>
        <v>0</v>
      </c>
      <c r="R27" s="316">
        <f t="shared" si="3"/>
        <v>0</v>
      </c>
      <c r="S27" s="316">
        <f t="shared" si="3"/>
        <v>0</v>
      </c>
      <c r="T27" s="316">
        <f t="shared" si="3"/>
        <v>0</v>
      </c>
      <c r="U27" s="315">
        <f t="shared" si="3"/>
        <v>0</v>
      </c>
      <c r="V27" s="315">
        <f t="shared" si="3"/>
        <v>0</v>
      </c>
      <c r="W27" s="316">
        <f t="shared" si="3"/>
        <v>0</v>
      </c>
      <c r="X27" s="316">
        <f t="shared" si="3"/>
        <v>0</v>
      </c>
      <c r="Y27" s="316">
        <f t="shared" si="3"/>
        <v>0</v>
      </c>
      <c r="Z27" s="315">
        <f t="shared" si="3"/>
        <v>0</v>
      </c>
      <c r="AA27" s="316">
        <f t="shared" si="3"/>
        <v>0</v>
      </c>
      <c r="AB27" s="316">
        <f t="shared" si="3"/>
        <v>0</v>
      </c>
      <c r="AC27" s="316">
        <f t="shared" si="3"/>
        <v>0</v>
      </c>
      <c r="AD27" s="317">
        <f t="shared" si="3"/>
        <v>0</v>
      </c>
      <c r="AE27" s="221"/>
      <c r="AF27" s="318">
        <f>SUM(AF21:AF26)</f>
        <v>0</v>
      </c>
      <c r="AG27" s="319">
        <f>SUM(AG21:AG26)</f>
        <v>0</v>
      </c>
      <c r="AH27" s="221"/>
      <c r="AI27" s="316">
        <f>SUM(AI21:AI26)</f>
        <v>0</v>
      </c>
      <c r="AK27" s="320" t="str">
        <f>IF([1]COVER!$J$15=3,IF(ISBLANK(CM27),"",CM27),IF(ISBLANK(EO27),"",EO27))</f>
        <v>Total of sales revenues</v>
      </c>
      <c r="AL27" s="23">
        <f>IF([1]COVER!$J$15=3,IF(ISBLANK(CN27),"",CN27),IF(ISBLANK(EP27),"",EP27))</f>
        <v>449000</v>
      </c>
      <c r="AM27" s="315">
        <v>0</v>
      </c>
      <c r="AO27" s="4"/>
      <c r="AQ27" s="50">
        <f>I27-AM27</f>
        <v>0</v>
      </c>
      <c r="AR27" s="321">
        <f>IF(AQ27=0,0,1)</f>
        <v>0</v>
      </c>
      <c r="BE27" s="1"/>
      <c r="BF27" s="1"/>
      <c r="BG27" s="1"/>
      <c r="BH27" s="55" t="s">
        <v>90</v>
      </c>
      <c r="BI27" s="322"/>
      <c r="BJ27" s="57" t="s">
        <v>435</v>
      </c>
      <c r="BK27" s="314"/>
      <c r="BL27" s="315"/>
      <c r="BM27" s="316"/>
      <c r="BN27" s="315"/>
      <c r="BO27" s="316"/>
      <c r="BP27" s="316"/>
      <c r="BQ27" s="316"/>
      <c r="BR27" s="315"/>
      <c r="BS27" s="315"/>
      <c r="BT27" s="316"/>
      <c r="BU27" s="316"/>
      <c r="BV27" s="316"/>
      <c r="BW27" s="315"/>
      <c r="BX27" s="315"/>
      <c r="BY27" s="316"/>
      <c r="BZ27" s="316"/>
      <c r="CA27" s="316"/>
      <c r="CB27" s="315"/>
      <c r="CC27" s="316"/>
      <c r="CD27" s="316"/>
      <c r="CE27" s="316"/>
      <c r="CF27" s="323"/>
      <c r="CG27" s="221"/>
      <c r="CH27" s="323"/>
      <c r="CI27" s="323"/>
      <c r="CJ27" s="221"/>
      <c r="CK27" s="228"/>
      <c r="CM27" s="320" t="s">
        <v>91</v>
      </c>
      <c r="CN27" s="23">
        <v>449000</v>
      </c>
      <c r="CO27" s="315"/>
      <c r="CP27" s="2"/>
      <c r="CS27" s="51"/>
      <c r="CT27" s="1" t="s">
        <v>92</v>
      </c>
      <c r="CY27" s="1"/>
      <c r="CZ27" s="1"/>
      <c r="DA27" s="1"/>
      <c r="DB27" s="1"/>
      <c r="DC27" s="1"/>
      <c r="DD27" s="1"/>
      <c r="DE27" s="1"/>
      <c r="DF27" s="1"/>
      <c r="DG27" s="1"/>
      <c r="DH27" s="1"/>
      <c r="DI27" s="1"/>
      <c r="DJ27" s="55" t="s">
        <v>436</v>
      </c>
      <c r="DK27" s="56" t="s">
        <v>437</v>
      </c>
      <c r="EO27" s="320" t="s">
        <v>93</v>
      </c>
      <c r="EP27" s="23">
        <v>449000</v>
      </c>
      <c r="EQ27" s="315"/>
      <c r="ER27" s="2"/>
      <c r="ES27" s="2"/>
      <c r="ET27" s="2"/>
      <c r="EU27" s="51"/>
      <c r="EV27" s="1" t="s">
        <v>438</v>
      </c>
    </row>
    <row r="28" spans="1:152" customFormat="1" ht="22.5" customHeight="1">
      <c r="A28" s="1" t="s">
        <v>94</v>
      </c>
      <c r="F28" s="25" t="str">
        <f>IF([1]COVER!$J$15=3,IF(ISBLANK(BH28),"",BH28),IF(ISBLANK(DJ28),"",DJ28))</f>
        <v>Cost of sales</v>
      </c>
      <c r="G28" s="30" t="str">
        <f>IF([1]COVER!$J$15=3,IF(ISBLANK(BI28),"",BI28),IF(ISBLANK(DK28),"",DK28))</f>
        <v>Cost of sales</v>
      </c>
      <c r="H28" s="27" t="s">
        <v>95</v>
      </c>
      <c r="I28" s="216">
        <f>SUM(J28,K28,P28,U28,Y28,AC28,AD28,AF28,AG28,AI28)</f>
        <v>0</v>
      </c>
      <c r="J28" s="324">
        <f>J21</f>
        <v>0</v>
      </c>
      <c r="K28" s="218">
        <f>SUM(L28:O28)</f>
        <v>0</v>
      </c>
      <c r="L28" s="324">
        <f>L21</f>
        <v>0</v>
      </c>
      <c r="M28" s="217"/>
      <c r="N28" s="217"/>
      <c r="O28" s="217"/>
      <c r="P28" s="218">
        <f>SUM(Q28:T28)</f>
        <v>0</v>
      </c>
      <c r="Q28" s="324">
        <f>Q21</f>
        <v>0</v>
      </c>
      <c r="R28" s="217"/>
      <c r="S28" s="217"/>
      <c r="T28" s="219"/>
      <c r="U28" s="218">
        <f>SUM(V28:X28)</f>
        <v>0</v>
      </c>
      <c r="V28" s="324">
        <f>V21</f>
        <v>0</v>
      </c>
      <c r="W28" s="217"/>
      <c r="X28" s="217"/>
      <c r="Y28" s="218">
        <f>SUM(Z28:AB28)</f>
        <v>0</v>
      </c>
      <c r="Z28" s="324">
        <f>Z21</f>
        <v>0</v>
      </c>
      <c r="AA28" s="217"/>
      <c r="AB28" s="217"/>
      <c r="AC28" s="217"/>
      <c r="AD28" s="610"/>
      <c r="AE28" s="669"/>
      <c r="AF28" s="685"/>
      <c r="AG28" s="630"/>
      <c r="AH28" s="221"/>
      <c r="AI28" s="217"/>
      <c r="AK28" s="598"/>
      <c r="AL28" s="599"/>
      <c r="AM28" s="610"/>
      <c r="AO28" s="4"/>
      <c r="AQ28" s="52"/>
      <c r="AR28" s="321"/>
      <c r="BE28" s="1"/>
      <c r="BF28" s="1"/>
      <c r="BG28" s="1"/>
      <c r="BH28" s="25" t="s">
        <v>96</v>
      </c>
      <c r="BI28" s="30" t="s">
        <v>96</v>
      </c>
      <c r="BJ28" s="27" t="s">
        <v>95</v>
      </c>
      <c r="BK28" s="216"/>
      <c r="BL28" s="324"/>
      <c r="BM28" s="218"/>
      <c r="BN28" s="324"/>
      <c r="BO28" s="217"/>
      <c r="BP28" s="217"/>
      <c r="BQ28" s="217"/>
      <c r="BR28" s="218"/>
      <c r="BS28" s="324"/>
      <c r="BT28" s="217"/>
      <c r="BU28" s="217"/>
      <c r="BV28" s="219"/>
      <c r="BW28" s="218"/>
      <c r="BX28" s="324"/>
      <c r="BY28" s="217"/>
      <c r="BZ28" s="217"/>
      <c r="CA28" s="218"/>
      <c r="CB28" s="324"/>
      <c r="CC28" s="217"/>
      <c r="CD28" s="217"/>
      <c r="CE28" s="217"/>
      <c r="CF28" s="225"/>
      <c r="CG28" s="221"/>
      <c r="CH28" s="225"/>
      <c r="CI28" s="225"/>
      <c r="CJ28" s="221"/>
      <c r="CK28" s="325"/>
      <c r="CM28" s="222"/>
      <c r="CN28" s="223"/>
      <c r="CO28" s="220"/>
      <c r="CP28" s="2"/>
      <c r="CS28" s="52"/>
      <c r="CY28" s="1"/>
      <c r="CZ28" s="1"/>
      <c r="DA28" s="1"/>
      <c r="DB28" s="1"/>
      <c r="DC28" s="1"/>
      <c r="DD28" s="1"/>
      <c r="DE28" s="1"/>
      <c r="DF28" s="1"/>
      <c r="DG28" s="1"/>
      <c r="DH28" s="1"/>
      <c r="DI28" s="1"/>
      <c r="DJ28" s="31" t="s">
        <v>97</v>
      </c>
      <c r="DK28" s="53" t="s">
        <v>97</v>
      </c>
      <c r="EO28" s="222"/>
      <c r="EP28" s="223"/>
      <c r="EQ28" s="220"/>
      <c r="ER28" s="2"/>
      <c r="ES28" s="2"/>
      <c r="ET28" s="2"/>
      <c r="EU28" s="52"/>
    </row>
    <row r="29" spans="1:152" customFormat="1" ht="22.5" customHeight="1">
      <c r="A29" s="1" t="s">
        <v>98</v>
      </c>
      <c r="F29" s="25"/>
      <c r="G29" s="30" t="str">
        <f>IF([1]COVER!$J$15=3,IF(ISBLANK(BI29),"",BI29),IF(ISBLANK(DK29),"",DK29))</f>
        <v>Profit/Loss share costs (to DA)</v>
      </c>
      <c r="H29" s="27" t="s">
        <v>99</v>
      </c>
      <c r="I29" s="216">
        <f>SUM(J29,K29,P29,U29,Y29,AC29,AD29,AF29,AG29,AI29)</f>
        <v>0</v>
      </c>
      <c r="J29" s="326"/>
      <c r="K29" s="218">
        <f>SUM(L29:O29)</f>
        <v>0</v>
      </c>
      <c r="L29" s="326"/>
      <c r="M29" s="217"/>
      <c r="N29" s="699"/>
      <c r="O29" s="610"/>
      <c r="P29" s="218">
        <f>SUM(Q29:T29)</f>
        <v>0</v>
      </c>
      <c r="Q29" s="326"/>
      <c r="R29" s="217"/>
      <c r="S29" s="694"/>
      <c r="T29" s="695"/>
      <c r="U29" s="696"/>
      <c r="V29" s="696"/>
      <c r="W29" s="696"/>
      <c r="X29" s="697"/>
      <c r="Y29" s="698"/>
      <c r="Z29" s="697"/>
      <c r="AA29" s="697"/>
      <c r="AB29" s="697"/>
      <c r="AC29" s="697"/>
      <c r="AD29" s="610"/>
      <c r="AE29" s="669"/>
      <c r="AF29" s="685"/>
      <c r="AG29" s="630"/>
      <c r="AH29" s="221"/>
      <c r="AI29" s="676"/>
      <c r="AK29" s="598"/>
      <c r="AL29" s="599"/>
      <c r="AM29" s="610"/>
      <c r="AO29" s="4"/>
      <c r="AQ29" s="52"/>
      <c r="AR29" s="321"/>
      <c r="BE29" s="1"/>
      <c r="BF29" s="1"/>
      <c r="BG29" s="1"/>
      <c r="BH29" s="25"/>
      <c r="BI29" s="30" t="s">
        <v>100</v>
      </c>
      <c r="BJ29" s="27" t="s">
        <v>99</v>
      </c>
      <c r="BK29" s="216"/>
      <c r="BL29" s="326"/>
      <c r="BM29" s="218"/>
      <c r="BN29" s="326"/>
      <c r="BO29" s="217"/>
      <c r="BP29" s="327"/>
      <c r="BQ29" s="331"/>
      <c r="BR29" s="218"/>
      <c r="BS29" s="326"/>
      <c r="BT29" s="217"/>
      <c r="BU29" s="327"/>
      <c r="BV29" s="332"/>
      <c r="BW29" s="328"/>
      <c r="BX29" s="328"/>
      <c r="BY29" s="328"/>
      <c r="BZ29" s="329"/>
      <c r="CA29" s="330"/>
      <c r="CB29" s="329"/>
      <c r="CC29" s="329"/>
      <c r="CD29" s="329"/>
      <c r="CE29" s="329"/>
      <c r="CF29" s="220"/>
      <c r="CG29" s="221"/>
      <c r="CH29" s="225"/>
      <c r="CI29" s="225"/>
      <c r="CJ29" s="221"/>
      <c r="CK29" s="228"/>
      <c r="CM29" s="222"/>
      <c r="CN29" s="223"/>
      <c r="CO29" s="220"/>
      <c r="CP29" s="2"/>
      <c r="CS29" s="52"/>
      <c r="CY29" s="1"/>
      <c r="CZ29" s="1"/>
      <c r="DA29" s="1"/>
      <c r="DB29" s="1"/>
      <c r="DC29" s="1"/>
      <c r="DD29" s="1"/>
      <c r="DE29" s="1"/>
      <c r="DF29" s="1"/>
      <c r="DG29" s="1"/>
      <c r="DH29" s="1"/>
      <c r="DI29" s="1"/>
      <c r="DJ29" s="44"/>
      <c r="DK29" s="54" t="s">
        <v>439</v>
      </c>
      <c r="EO29" s="222"/>
      <c r="EP29" s="223"/>
      <c r="EQ29" s="220"/>
      <c r="ER29" s="2"/>
      <c r="ES29" s="2"/>
      <c r="ET29" s="2"/>
      <c r="EU29" s="52"/>
    </row>
    <row r="30" spans="1:152" customFormat="1" ht="22.5" customHeight="1">
      <c r="A30" s="1" t="s">
        <v>101</v>
      </c>
      <c r="F30" s="55" t="str">
        <f>IF([1]COVER!$J$15=3,IF(ISBLANK(BH30),"",BH30),IF(ISBLANK(DJ30),"",DJ30))</f>
        <v>Total of variable costs from third party</v>
      </c>
      <c r="G30" s="56" t="str">
        <f>IF([1]COVER!$J$15=3,IF(ISBLANK(BI30),"",BI30),IF(ISBLANK(DK30),"",DK30))</f>
        <v/>
      </c>
      <c r="H30" s="57" t="s">
        <v>102</v>
      </c>
      <c r="I30" s="314">
        <f t="shared" ref="I30:AD30" si="4">SUM(I28:I29)</f>
        <v>0</v>
      </c>
      <c r="J30" s="315">
        <f t="shared" si="4"/>
        <v>0</v>
      </c>
      <c r="K30" s="316">
        <f t="shared" si="4"/>
        <v>0</v>
      </c>
      <c r="L30" s="315">
        <f t="shared" si="4"/>
        <v>0</v>
      </c>
      <c r="M30" s="316">
        <f t="shared" si="4"/>
        <v>0</v>
      </c>
      <c r="N30" s="316">
        <f t="shared" si="4"/>
        <v>0</v>
      </c>
      <c r="O30" s="316">
        <f t="shared" si="4"/>
        <v>0</v>
      </c>
      <c r="P30" s="316">
        <f t="shared" si="4"/>
        <v>0</v>
      </c>
      <c r="Q30" s="315">
        <f t="shared" si="4"/>
        <v>0</v>
      </c>
      <c r="R30" s="316">
        <f t="shared" si="4"/>
        <v>0</v>
      </c>
      <c r="S30" s="316">
        <f t="shared" si="4"/>
        <v>0</v>
      </c>
      <c r="T30" s="316">
        <f t="shared" si="4"/>
        <v>0</v>
      </c>
      <c r="U30" s="316">
        <f t="shared" si="4"/>
        <v>0</v>
      </c>
      <c r="V30" s="315">
        <f t="shared" si="4"/>
        <v>0</v>
      </c>
      <c r="W30" s="316">
        <f t="shared" si="4"/>
        <v>0</v>
      </c>
      <c r="X30" s="316">
        <f t="shared" si="4"/>
        <v>0</v>
      </c>
      <c r="Y30" s="316">
        <f t="shared" si="4"/>
        <v>0</v>
      </c>
      <c r="Z30" s="315">
        <f t="shared" si="4"/>
        <v>0</v>
      </c>
      <c r="AA30" s="316">
        <f t="shared" si="4"/>
        <v>0</v>
      </c>
      <c r="AB30" s="316">
        <f t="shared" si="4"/>
        <v>0</v>
      </c>
      <c r="AC30" s="316">
        <f t="shared" si="4"/>
        <v>0</v>
      </c>
      <c r="AD30" s="611">
        <f t="shared" si="4"/>
        <v>0</v>
      </c>
      <c r="AE30" s="669"/>
      <c r="AF30" s="684">
        <f>SUM(AF28:AF29)</f>
        <v>0</v>
      </c>
      <c r="AG30" s="596">
        <f>SUM(AG28:AG29)</f>
        <v>0</v>
      </c>
      <c r="AH30" s="221"/>
      <c r="AI30" s="316">
        <f>SUM(AI28:AI29)</f>
        <v>0</v>
      </c>
      <c r="AK30" s="601"/>
      <c r="AL30" s="602"/>
      <c r="AM30" s="611"/>
      <c r="AO30" s="4"/>
      <c r="AQ30" s="52"/>
      <c r="AR30" s="321"/>
      <c r="BE30" s="1"/>
      <c r="BF30" s="1"/>
      <c r="BG30" s="1"/>
      <c r="BH30" s="55" t="s">
        <v>103</v>
      </c>
      <c r="BI30" s="56"/>
      <c r="BJ30" s="57" t="s">
        <v>102</v>
      </c>
      <c r="BK30" s="314"/>
      <c r="BL30" s="315"/>
      <c r="BM30" s="316"/>
      <c r="BN30" s="315"/>
      <c r="BO30" s="316"/>
      <c r="BP30" s="316"/>
      <c r="BQ30" s="316"/>
      <c r="BR30" s="316"/>
      <c r="BS30" s="315"/>
      <c r="BT30" s="316"/>
      <c r="BU30" s="316"/>
      <c r="BV30" s="316"/>
      <c r="BW30" s="316"/>
      <c r="BX30" s="315"/>
      <c r="BY30" s="316"/>
      <c r="BZ30" s="316"/>
      <c r="CA30" s="316"/>
      <c r="CB30" s="315"/>
      <c r="CC30" s="316"/>
      <c r="CD30" s="316"/>
      <c r="CE30" s="316"/>
      <c r="CF30" s="323"/>
      <c r="CG30" s="221"/>
      <c r="CH30" s="323"/>
      <c r="CI30" s="323"/>
      <c r="CJ30" s="221"/>
      <c r="CK30" s="335"/>
      <c r="CM30" s="237"/>
      <c r="CN30" s="238"/>
      <c r="CO30" s="333"/>
      <c r="CP30" s="2"/>
      <c r="CS30" s="52"/>
      <c r="CY30" s="1"/>
      <c r="CZ30" s="1"/>
      <c r="DA30" s="1"/>
      <c r="DB30" s="1"/>
      <c r="DC30" s="1"/>
      <c r="DD30" s="1"/>
      <c r="DE30" s="1"/>
      <c r="DF30" s="1"/>
      <c r="DG30" s="1"/>
      <c r="DH30" s="1"/>
      <c r="DI30" s="1"/>
      <c r="DJ30" s="55" t="s">
        <v>440</v>
      </c>
      <c r="DK30" s="56"/>
      <c r="EO30" s="237"/>
      <c r="EP30" s="238"/>
      <c r="EQ30" s="333"/>
      <c r="ER30" s="2"/>
      <c r="ES30" s="2"/>
      <c r="ET30" s="2"/>
      <c r="EU30" s="52"/>
    </row>
    <row r="31" spans="1:152" customFormat="1" ht="22.5" customHeight="1">
      <c r="A31" s="1" t="s">
        <v>104</v>
      </c>
      <c r="F31" s="55" t="str">
        <f>IF([1]COVER!$J$15=3,IF(ISBLANK(BH31),"",BH31),IF(ISBLANK(DJ31),"",DJ31))</f>
        <v>Gross profit (Not in use)</v>
      </c>
      <c r="G31" s="56" t="str">
        <f>IF([1]COVER!$J$15=3,IF(ISBLANK(BI31),"",BI31),IF(ISBLANK(DK31),"",DK31))</f>
        <v/>
      </c>
      <c r="H31" s="57" t="s">
        <v>105</v>
      </c>
      <c r="I31" s="314">
        <f t="shared" ref="I31:AD31" si="5">I27-I30</f>
        <v>0</v>
      </c>
      <c r="J31" s="315">
        <f t="shared" si="5"/>
        <v>0</v>
      </c>
      <c r="K31" s="316">
        <f t="shared" si="5"/>
        <v>0</v>
      </c>
      <c r="L31" s="315">
        <f t="shared" si="5"/>
        <v>0</v>
      </c>
      <c r="M31" s="316">
        <f t="shared" si="5"/>
        <v>0</v>
      </c>
      <c r="N31" s="316">
        <f t="shared" si="5"/>
        <v>0</v>
      </c>
      <c r="O31" s="316">
        <f t="shared" si="5"/>
        <v>0</v>
      </c>
      <c r="P31" s="316">
        <f t="shared" si="5"/>
        <v>0</v>
      </c>
      <c r="Q31" s="315">
        <f t="shared" si="5"/>
        <v>0</v>
      </c>
      <c r="R31" s="316">
        <f t="shared" si="5"/>
        <v>0</v>
      </c>
      <c r="S31" s="316">
        <f t="shared" si="5"/>
        <v>0</v>
      </c>
      <c r="T31" s="316">
        <f t="shared" si="5"/>
        <v>0</v>
      </c>
      <c r="U31" s="316">
        <f t="shared" si="5"/>
        <v>0</v>
      </c>
      <c r="V31" s="315">
        <f t="shared" si="5"/>
        <v>0</v>
      </c>
      <c r="W31" s="316">
        <f t="shared" si="5"/>
        <v>0</v>
      </c>
      <c r="X31" s="316">
        <f t="shared" si="5"/>
        <v>0</v>
      </c>
      <c r="Y31" s="316">
        <f t="shared" si="5"/>
        <v>0</v>
      </c>
      <c r="Z31" s="315">
        <f t="shared" si="5"/>
        <v>0</v>
      </c>
      <c r="AA31" s="316">
        <f t="shared" si="5"/>
        <v>0</v>
      </c>
      <c r="AB31" s="316">
        <f t="shared" si="5"/>
        <v>0</v>
      </c>
      <c r="AC31" s="316">
        <f t="shared" si="5"/>
        <v>0</v>
      </c>
      <c r="AD31" s="336">
        <f t="shared" si="5"/>
        <v>0</v>
      </c>
      <c r="AE31" s="221"/>
      <c r="AF31" s="318">
        <f>AF27-AF30</f>
        <v>0</v>
      </c>
      <c r="AG31" s="319">
        <f>AG27-AG30</f>
        <v>0</v>
      </c>
      <c r="AH31" s="221"/>
      <c r="AI31" s="337">
        <f>AI27-AI30</f>
        <v>0</v>
      </c>
      <c r="AK31" s="601"/>
      <c r="AL31" s="602"/>
      <c r="AM31" s="611"/>
      <c r="AO31" s="4"/>
      <c r="AQ31" s="52"/>
      <c r="AR31" s="321"/>
      <c r="BE31" s="1"/>
      <c r="BF31" s="1"/>
      <c r="BG31" s="1"/>
      <c r="BH31" s="55" t="s">
        <v>106</v>
      </c>
      <c r="BI31" s="56"/>
      <c r="BJ31" s="57" t="s">
        <v>105</v>
      </c>
      <c r="BK31" s="314"/>
      <c r="BL31" s="315"/>
      <c r="BM31" s="316"/>
      <c r="BN31" s="315"/>
      <c r="BO31" s="316"/>
      <c r="BP31" s="316"/>
      <c r="BQ31" s="316"/>
      <c r="BR31" s="316"/>
      <c r="BS31" s="315"/>
      <c r="BT31" s="316"/>
      <c r="BU31" s="316"/>
      <c r="BV31" s="316"/>
      <c r="BW31" s="316"/>
      <c r="BX31" s="315"/>
      <c r="BY31" s="316"/>
      <c r="BZ31" s="316"/>
      <c r="CA31" s="316"/>
      <c r="CB31" s="315"/>
      <c r="CC31" s="316"/>
      <c r="CD31" s="316"/>
      <c r="CE31" s="316"/>
      <c r="CF31" s="323"/>
      <c r="CG31" s="221"/>
      <c r="CH31" s="323"/>
      <c r="CI31" s="323"/>
      <c r="CJ31" s="221"/>
      <c r="CK31" s="323"/>
      <c r="CM31" s="237"/>
      <c r="CN31" s="238"/>
      <c r="CO31" s="333"/>
      <c r="CP31" s="2"/>
      <c r="CS31" s="52"/>
      <c r="CY31" s="1"/>
      <c r="CZ31" s="1"/>
      <c r="DA31" s="1"/>
      <c r="DB31" s="1"/>
      <c r="DC31" s="1"/>
      <c r="DD31" s="1"/>
      <c r="DE31" s="1"/>
      <c r="DF31" s="1"/>
      <c r="DG31" s="1"/>
      <c r="DH31" s="1"/>
      <c r="DI31" s="1"/>
      <c r="DJ31" s="55" t="s">
        <v>441</v>
      </c>
      <c r="DK31" s="56"/>
      <c r="EO31" s="237"/>
      <c r="EP31" s="238"/>
      <c r="EQ31" s="333"/>
      <c r="ER31" s="2"/>
      <c r="ES31" s="2"/>
      <c r="ET31" s="2"/>
      <c r="EU31" s="52"/>
    </row>
    <row r="32" spans="1:152" customFormat="1" ht="22.25" customHeight="1">
      <c r="A32" s="1" t="s">
        <v>107</v>
      </c>
      <c r="F32" s="25" t="str">
        <f>IF([1]COVER!$J$15=3,IF(ISBLANK(BH32),"",BH32),IF(ISBLANK(DJ32),"",DJ32))</f>
        <v>Reclassified fixed costs</v>
      </c>
      <c r="G32" s="37" t="str">
        <f>IF([1]COVER!$J$15=3,IF(ISBLANK(BI32),"",BI32),IF(ISBLANK(DK32),"",DK32))</f>
        <v>Employees' salary</v>
      </c>
      <c r="H32" s="58" t="s">
        <v>108</v>
      </c>
      <c r="I32" s="338">
        <f t="shared" ref="I32:I38" si="6">SUM(J32,K32,P32,U32,Y32,AC32,AD32,AF32,AG32,AI32)</f>
        <v>0</v>
      </c>
      <c r="J32" s="323"/>
      <c r="K32" s="339">
        <f t="shared" ref="K32:K38" si="7">SUM(L32:O32)</f>
        <v>0</v>
      </c>
      <c r="L32" s="323"/>
      <c r="M32" s="232"/>
      <c r="N32" s="232"/>
      <c r="O32" s="232"/>
      <c r="P32" s="339">
        <f t="shared" ref="P32:P38" si="8">SUM(Q32:T32)</f>
        <v>0</v>
      </c>
      <c r="Q32" s="323"/>
      <c r="R32" s="232"/>
      <c r="S32" s="232"/>
      <c r="T32" s="232"/>
      <c r="U32" s="339">
        <f t="shared" ref="U32:U38" si="9">SUM(V32:X32)</f>
        <v>0</v>
      </c>
      <c r="V32" s="323"/>
      <c r="W32" s="232"/>
      <c r="X32" s="232"/>
      <c r="Y32" s="339">
        <f t="shared" ref="Y32:Y38" si="10">SUM(Z32:AB32)</f>
        <v>0</v>
      </c>
      <c r="Z32" s="323"/>
      <c r="AA32" s="232"/>
      <c r="AB32" s="232"/>
      <c r="AC32" s="232"/>
      <c r="AD32" s="682"/>
      <c r="AE32" s="669"/>
      <c r="AF32" s="683"/>
      <c r="AG32" s="643"/>
      <c r="AH32" s="221"/>
      <c r="AI32" s="217"/>
      <c r="AK32" s="612"/>
      <c r="AL32" s="613"/>
      <c r="AM32" s="614"/>
      <c r="AO32" s="4"/>
      <c r="AQ32" s="52"/>
      <c r="AR32" s="321"/>
      <c r="BE32" s="1"/>
      <c r="BF32" s="1"/>
      <c r="BG32" s="1"/>
      <c r="BH32" s="25" t="s">
        <v>109</v>
      </c>
      <c r="BI32" s="37" t="s">
        <v>110</v>
      </c>
      <c r="BJ32" s="58" t="s">
        <v>108</v>
      </c>
      <c r="BK32" s="338"/>
      <c r="BL32" s="323"/>
      <c r="BM32" s="339"/>
      <c r="BN32" s="323"/>
      <c r="BO32" s="232"/>
      <c r="BP32" s="232"/>
      <c r="BQ32" s="232"/>
      <c r="BR32" s="339"/>
      <c r="BS32" s="323"/>
      <c r="BT32" s="232"/>
      <c r="BU32" s="232"/>
      <c r="BV32" s="232"/>
      <c r="BW32" s="339"/>
      <c r="BX32" s="323"/>
      <c r="BY32" s="232"/>
      <c r="BZ32" s="232"/>
      <c r="CA32" s="339"/>
      <c r="CB32" s="323"/>
      <c r="CC32" s="232"/>
      <c r="CD32" s="232"/>
      <c r="CE32" s="232"/>
      <c r="CF32" s="335"/>
      <c r="CG32" s="221"/>
      <c r="CH32" s="335"/>
      <c r="CI32" s="335"/>
      <c r="CJ32" s="221"/>
      <c r="CK32" s="335"/>
      <c r="CM32" s="340"/>
      <c r="CN32" s="341"/>
      <c r="CO32" s="342"/>
      <c r="CP32" s="2"/>
      <c r="CS32" s="52"/>
      <c r="CY32" s="1"/>
      <c r="CZ32" s="1"/>
      <c r="DA32" s="1"/>
      <c r="DB32" s="1"/>
      <c r="DC32" s="1"/>
      <c r="DD32" s="1"/>
      <c r="DE32" s="1"/>
      <c r="DF32" s="1"/>
      <c r="DG32" s="1"/>
      <c r="DH32" s="1"/>
      <c r="DI32" s="1"/>
      <c r="DJ32" s="25" t="s">
        <v>442</v>
      </c>
      <c r="DK32" s="59" t="s">
        <v>111</v>
      </c>
      <c r="EO32" s="340"/>
      <c r="EP32" s="341"/>
      <c r="EQ32" s="342"/>
      <c r="ER32" s="2"/>
      <c r="ES32" s="2"/>
      <c r="ET32" s="2"/>
      <c r="EU32" s="52"/>
    </row>
    <row r="33" spans="1:151" customFormat="1" ht="22.5" customHeight="1">
      <c r="A33" s="1" t="s">
        <v>112</v>
      </c>
      <c r="F33" s="25"/>
      <c r="G33" s="37" t="str">
        <f>IF([1]COVER!$J$15=3,IF(ISBLANK(BI33),"",BI33),IF(ISBLANK(DK33),"",DK33))</f>
        <v>Overtime payment</v>
      </c>
      <c r="H33" s="58" t="s">
        <v>113</v>
      </c>
      <c r="I33" s="338">
        <f t="shared" si="6"/>
        <v>0</v>
      </c>
      <c r="J33" s="323"/>
      <c r="K33" s="339">
        <f t="shared" si="7"/>
        <v>0</v>
      </c>
      <c r="L33" s="323"/>
      <c r="M33" s="232"/>
      <c r="N33" s="232"/>
      <c r="O33" s="232"/>
      <c r="P33" s="339">
        <f t="shared" si="8"/>
        <v>0</v>
      </c>
      <c r="Q33" s="323"/>
      <c r="R33" s="232"/>
      <c r="S33" s="232"/>
      <c r="T33" s="232"/>
      <c r="U33" s="339">
        <f t="shared" si="9"/>
        <v>0</v>
      </c>
      <c r="V33" s="323"/>
      <c r="W33" s="232"/>
      <c r="X33" s="232"/>
      <c r="Y33" s="339">
        <f t="shared" si="10"/>
        <v>0</v>
      </c>
      <c r="Z33" s="323"/>
      <c r="AA33" s="232"/>
      <c r="AB33" s="232"/>
      <c r="AC33" s="232"/>
      <c r="AD33" s="682"/>
      <c r="AE33" s="669"/>
      <c r="AF33" s="683"/>
      <c r="AG33" s="643"/>
      <c r="AH33" s="221"/>
      <c r="AI33" s="217"/>
      <c r="AK33" s="612"/>
      <c r="AL33" s="613"/>
      <c r="AM33" s="614"/>
      <c r="AO33" s="4"/>
      <c r="AQ33" s="52"/>
      <c r="AR33" s="321"/>
      <c r="BE33" s="1"/>
      <c r="BF33" s="1"/>
      <c r="BG33" s="1"/>
      <c r="BH33" s="25"/>
      <c r="BI33" s="37" t="s">
        <v>114</v>
      </c>
      <c r="BJ33" s="58" t="s">
        <v>113</v>
      </c>
      <c r="BK33" s="338"/>
      <c r="BL33" s="323"/>
      <c r="BM33" s="339"/>
      <c r="BN33" s="323"/>
      <c r="BO33" s="232"/>
      <c r="BP33" s="232"/>
      <c r="BQ33" s="232"/>
      <c r="BR33" s="339"/>
      <c r="BS33" s="323"/>
      <c r="BT33" s="232"/>
      <c r="BU33" s="232"/>
      <c r="BV33" s="232"/>
      <c r="BW33" s="339"/>
      <c r="BX33" s="323"/>
      <c r="BY33" s="232"/>
      <c r="BZ33" s="232"/>
      <c r="CA33" s="339"/>
      <c r="CB33" s="323"/>
      <c r="CC33" s="232"/>
      <c r="CD33" s="232"/>
      <c r="CE33" s="232"/>
      <c r="CF33" s="335"/>
      <c r="CG33" s="221"/>
      <c r="CH33" s="335"/>
      <c r="CI33" s="335"/>
      <c r="CJ33" s="221"/>
      <c r="CK33" s="335"/>
      <c r="CM33" s="340"/>
      <c r="CN33" s="341"/>
      <c r="CO33" s="342"/>
      <c r="CP33" s="2"/>
      <c r="CS33" s="52"/>
      <c r="CY33" s="1"/>
      <c r="CZ33" s="1"/>
      <c r="DA33" s="1"/>
      <c r="DB33" s="1"/>
      <c r="DC33" s="1"/>
      <c r="DD33" s="1"/>
      <c r="DE33" s="1"/>
      <c r="DF33" s="1"/>
      <c r="DG33" s="1"/>
      <c r="DH33" s="1"/>
      <c r="DI33" s="1"/>
      <c r="DJ33" s="25"/>
      <c r="DK33" s="60" t="s">
        <v>115</v>
      </c>
      <c r="EO33" s="340"/>
      <c r="EP33" s="341"/>
      <c r="EQ33" s="342"/>
      <c r="ER33" s="2"/>
      <c r="ES33" s="2"/>
      <c r="ET33" s="2"/>
      <c r="EU33" s="52"/>
    </row>
    <row r="34" spans="1:151" customFormat="1" ht="22.5" customHeight="1">
      <c r="A34" s="1" t="s">
        <v>116</v>
      </c>
      <c r="F34" s="25"/>
      <c r="G34" s="37" t="str">
        <f>IF([1]COVER!$J$15=3,IF(ISBLANK(BI34),"",BI34),IF(ISBLANK(DK34),"",DK34))</f>
        <v xml:space="preserve">Employees' bonuses </v>
      </c>
      <c r="H34" s="58" t="s">
        <v>117</v>
      </c>
      <c r="I34" s="338">
        <f t="shared" si="6"/>
        <v>0</v>
      </c>
      <c r="J34" s="323"/>
      <c r="K34" s="339">
        <f t="shared" si="7"/>
        <v>0</v>
      </c>
      <c r="L34" s="323"/>
      <c r="M34" s="232"/>
      <c r="N34" s="232"/>
      <c r="O34" s="232"/>
      <c r="P34" s="339">
        <f t="shared" si="8"/>
        <v>0</v>
      </c>
      <c r="Q34" s="323"/>
      <c r="R34" s="232"/>
      <c r="S34" s="232"/>
      <c r="T34" s="232"/>
      <c r="U34" s="339">
        <f t="shared" si="9"/>
        <v>0</v>
      </c>
      <c r="V34" s="323"/>
      <c r="W34" s="232"/>
      <c r="X34" s="232"/>
      <c r="Y34" s="339">
        <f t="shared" si="10"/>
        <v>0</v>
      </c>
      <c r="Z34" s="323"/>
      <c r="AA34" s="232"/>
      <c r="AB34" s="232"/>
      <c r="AC34" s="232"/>
      <c r="AD34" s="682"/>
      <c r="AE34" s="669"/>
      <c r="AF34" s="683"/>
      <c r="AG34" s="643"/>
      <c r="AH34" s="221"/>
      <c r="AI34" s="217"/>
      <c r="AK34" s="612"/>
      <c r="AL34" s="613"/>
      <c r="AM34" s="614"/>
      <c r="AO34" s="4"/>
      <c r="AQ34" s="52"/>
      <c r="AR34" s="321"/>
      <c r="BE34" s="1"/>
      <c r="BF34" s="1"/>
      <c r="BG34" s="1"/>
      <c r="BH34" s="25"/>
      <c r="BI34" s="37" t="s">
        <v>118</v>
      </c>
      <c r="BJ34" s="58" t="s">
        <v>117</v>
      </c>
      <c r="BK34" s="338"/>
      <c r="BL34" s="323"/>
      <c r="BM34" s="339"/>
      <c r="BN34" s="323"/>
      <c r="BO34" s="232"/>
      <c r="BP34" s="232"/>
      <c r="BQ34" s="232"/>
      <c r="BR34" s="339"/>
      <c r="BS34" s="323"/>
      <c r="BT34" s="232"/>
      <c r="BU34" s="232"/>
      <c r="BV34" s="232"/>
      <c r="BW34" s="339"/>
      <c r="BX34" s="323"/>
      <c r="BY34" s="232"/>
      <c r="BZ34" s="232"/>
      <c r="CA34" s="339"/>
      <c r="CB34" s="323"/>
      <c r="CC34" s="232"/>
      <c r="CD34" s="232"/>
      <c r="CE34" s="232"/>
      <c r="CF34" s="335"/>
      <c r="CG34" s="221"/>
      <c r="CH34" s="335"/>
      <c r="CI34" s="335"/>
      <c r="CJ34" s="221"/>
      <c r="CK34" s="335"/>
      <c r="CM34" s="340"/>
      <c r="CN34" s="341"/>
      <c r="CO34" s="342"/>
      <c r="CP34" s="2"/>
      <c r="CS34" s="52"/>
      <c r="CY34" s="1"/>
      <c r="CZ34" s="1"/>
      <c r="DA34" s="1"/>
      <c r="DB34" s="1"/>
      <c r="DC34" s="1"/>
      <c r="DD34" s="1"/>
      <c r="DE34" s="1"/>
      <c r="DF34" s="1"/>
      <c r="DG34" s="1"/>
      <c r="DH34" s="1"/>
      <c r="DI34" s="1"/>
      <c r="DJ34" s="25"/>
      <c r="DK34" s="60" t="s">
        <v>119</v>
      </c>
      <c r="EO34" s="340"/>
      <c r="EP34" s="341"/>
      <c r="EQ34" s="342"/>
      <c r="ER34" s="2"/>
      <c r="ES34" s="2"/>
      <c r="ET34" s="2"/>
      <c r="EU34" s="52"/>
    </row>
    <row r="35" spans="1:151" customFormat="1" ht="22.5" customHeight="1">
      <c r="A35" s="1" t="s">
        <v>120</v>
      </c>
      <c r="F35" s="25"/>
      <c r="G35" s="37" t="str">
        <f>IF([1]COVER!$J$15=3,IF(ISBLANK(BI35),"",BI35),IF(ISBLANK(DK35),"",DK35))</f>
        <v>Employee welfare</v>
      </c>
      <c r="H35" s="34" t="s">
        <v>121</v>
      </c>
      <c r="I35" s="338">
        <f t="shared" si="6"/>
        <v>0</v>
      </c>
      <c r="J35" s="323"/>
      <c r="K35" s="339">
        <f t="shared" si="7"/>
        <v>0</v>
      </c>
      <c r="L35" s="323"/>
      <c r="M35" s="232"/>
      <c r="N35" s="232"/>
      <c r="O35" s="232"/>
      <c r="P35" s="339">
        <f t="shared" si="8"/>
        <v>0</v>
      </c>
      <c r="Q35" s="323"/>
      <c r="R35" s="232"/>
      <c r="S35" s="232"/>
      <c r="T35" s="232"/>
      <c r="U35" s="339">
        <f t="shared" si="9"/>
        <v>0</v>
      </c>
      <c r="V35" s="323"/>
      <c r="W35" s="232"/>
      <c r="X35" s="232"/>
      <c r="Y35" s="339">
        <f t="shared" si="10"/>
        <v>0</v>
      </c>
      <c r="Z35" s="323"/>
      <c r="AA35" s="232"/>
      <c r="AB35" s="232"/>
      <c r="AC35" s="232"/>
      <c r="AD35" s="611"/>
      <c r="AE35" s="669"/>
      <c r="AF35" s="684"/>
      <c r="AG35" s="596"/>
      <c r="AH35" s="221"/>
      <c r="AI35" s="217"/>
      <c r="AK35" s="615"/>
      <c r="AL35" s="616"/>
      <c r="AM35" s="617"/>
      <c r="AO35" s="4"/>
      <c r="AQ35" s="52"/>
      <c r="AR35" s="321"/>
      <c r="BE35" s="1"/>
      <c r="BF35" s="1"/>
      <c r="BG35" s="1"/>
      <c r="BH35" s="25"/>
      <c r="BI35" s="37" t="s">
        <v>122</v>
      </c>
      <c r="BJ35" s="34" t="s">
        <v>121</v>
      </c>
      <c r="BK35" s="338"/>
      <c r="BL35" s="323"/>
      <c r="BM35" s="339"/>
      <c r="BN35" s="323"/>
      <c r="BO35" s="232"/>
      <c r="BP35" s="232"/>
      <c r="BQ35" s="232"/>
      <c r="BR35" s="339"/>
      <c r="BS35" s="323"/>
      <c r="BT35" s="232"/>
      <c r="BU35" s="232"/>
      <c r="BV35" s="232"/>
      <c r="BW35" s="339"/>
      <c r="BX35" s="323"/>
      <c r="BY35" s="232"/>
      <c r="BZ35" s="232"/>
      <c r="CA35" s="339"/>
      <c r="CB35" s="323"/>
      <c r="CC35" s="232"/>
      <c r="CD35" s="232"/>
      <c r="CE35" s="232"/>
      <c r="CF35" s="323"/>
      <c r="CG35" s="221"/>
      <c r="CH35" s="323"/>
      <c r="CI35" s="323"/>
      <c r="CJ35" s="221"/>
      <c r="CK35" s="323"/>
      <c r="CM35" s="343"/>
      <c r="CN35" s="344"/>
      <c r="CO35" s="345"/>
      <c r="CP35" s="2"/>
      <c r="CS35" s="52"/>
      <c r="CY35" s="1"/>
      <c r="CZ35" s="1"/>
      <c r="DA35" s="1"/>
      <c r="DB35" s="1"/>
      <c r="DC35" s="1"/>
      <c r="DD35" s="1"/>
      <c r="DE35" s="1"/>
      <c r="DF35" s="1"/>
      <c r="DG35" s="1"/>
      <c r="DH35" s="1"/>
      <c r="DI35" s="1"/>
      <c r="DJ35" s="25"/>
      <c r="DK35" s="61" t="s">
        <v>443</v>
      </c>
      <c r="EO35" s="343"/>
      <c r="EP35" s="344"/>
      <c r="EQ35" s="345"/>
      <c r="ER35" s="2"/>
      <c r="ES35" s="2"/>
      <c r="ET35" s="2"/>
      <c r="EU35" s="52"/>
    </row>
    <row r="36" spans="1:151" customFormat="1" ht="22.5" customHeight="1">
      <c r="A36" s="1" t="s">
        <v>123</v>
      </c>
      <c r="F36" s="25"/>
      <c r="G36" s="37" t="str">
        <f>IF([1]COVER!$J$15=3,IF(ISBLANK(BI36),"",BI36),IF(ISBLANK(DK36),"",DK36))</f>
        <v>Japanese company only</v>
      </c>
      <c r="H36" s="34" t="s">
        <v>124</v>
      </c>
      <c r="I36" s="227">
        <f t="shared" si="6"/>
        <v>0</v>
      </c>
      <c r="J36" s="323"/>
      <c r="K36" s="229">
        <f t="shared" si="7"/>
        <v>0</v>
      </c>
      <c r="L36" s="323"/>
      <c r="M36" s="232"/>
      <c r="N36" s="232"/>
      <c r="O36" s="232"/>
      <c r="P36" s="229">
        <f t="shared" si="8"/>
        <v>0</v>
      </c>
      <c r="Q36" s="323"/>
      <c r="R36" s="232"/>
      <c r="S36" s="232"/>
      <c r="T36" s="232"/>
      <c r="U36" s="229">
        <f t="shared" si="9"/>
        <v>0</v>
      </c>
      <c r="V36" s="323"/>
      <c r="W36" s="232"/>
      <c r="X36" s="232"/>
      <c r="Y36" s="229">
        <f t="shared" si="10"/>
        <v>0</v>
      </c>
      <c r="Z36" s="323"/>
      <c r="AA36" s="232"/>
      <c r="AB36" s="232"/>
      <c r="AC36" s="232"/>
      <c r="AD36" s="611"/>
      <c r="AE36" s="669"/>
      <c r="AF36" s="684"/>
      <c r="AG36" s="596"/>
      <c r="AH36" s="221"/>
      <c r="AI36" s="217"/>
      <c r="AK36" s="615"/>
      <c r="AL36" s="616"/>
      <c r="AM36" s="617"/>
      <c r="AO36" s="4"/>
      <c r="AQ36" s="52"/>
      <c r="AR36" s="321"/>
      <c r="BE36" s="1"/>
      <c r="BF36" s="1"/>
      <c r="BG36" s="1"/>
      <c r="BH36" s="25"/>
      <c r="BI36" s="37" t="s">
        <v>125</v>
      </c>
      <c r="BJ36" s="34" t="s">
        <v>124</v>
      </c>
      <c r="BK36" s="227"/>
      <c r="BL36" s="323"/>
      <c r="BM36" s="229"/>
      <c r="BN36" s="323"/>
      <c r="BO36" s="232"/>
      <c r="BP36" s="232"/>
      <c r="BQ36" s="232"/>
      <c r="BR36" s="229"/>
      <c r="BS36" s="323"/>
      <c r="BT36" s="232"/>
      <c r="BU36" s="232"/>
      <c r="BV36" s="232"/>
      <c r="BW36" s="229"/>
      <c r="BX36" s="323"/>
      <c r="BY36" s="232"/>
      <c r="BZ36" s="232"/>
      <c r="CA36" s="229"/>
      <c r="CB36" s="323"/>
      <c r="CC36" s="232"/>
      <c r="CD36" s="232"/>
      <c r="CE36" s="232"/>
      <c r="CF36" s="323"/>
      <c r="CG36" s="221"/>
      <c r="CH36" s="323"/>
      <c r="CI36" s="323"/>
      <c r="CJ36" s="221"/>
      <c r="CK36" s="323"/>
      <c r="CM36" s="343"/>
      <c r="CN36" s="344"/>
      <c r="CO36" s="345"/>
      <c r="CP36" s="2"/>
      <c r="CS36" s="52"/>
      <c r="CY36" s="1"/>
      <c r="CZ36" s="1"/>
      <c r="DA36" s="1"/>
      <c r="DB36" s="1"/>
      <c r="DC36" s="1"/>
      <c r="DD36" s="1"/>
      <c r="DE36" s="1"/>
      <c r="DF36" s="1"/>
      <c r="DG36" s="1"/>
      <c r="DH36" s="1"/>
      <c r="DI36" s="1"/>
      <c r="DJ36" s="25"/>
      <c r="DK36" s="61" t="s">
        <v>444</v>
      </c>
      <c r="EO36" s="343"/>
      <c r="EP36" s="344"/>
      <c r="EQ36" s="345"/>
      <c r="ER36" s="2"/>
      <c r="ES36" s="2"/>
      <c r="ET36" s="2"/>
      <c r="EU36" s="52"/>
    </row>
    <row r="37" spans="1:151" customFormat="1" ht="22.5" customHeight="1">
      <c r="A37" s="1" t="s">
        <v>126</v>
      </c>
      <c r="F37" s="25"/>
      <c r="G37" s="37" t="str">
        <f>IF([1]COVER!$J$15=3,IF(ISBLANK(BI37),"",BI37),IF(ISBLANK(DK37),"",DK37))</f>
        <v>Provision for employees bonus</v>
      </c>
      <c r="H37" s="34" t="s">
        <v>127</v>
      </c>
      <c r="I37" s="227">
        <f t="shared" si="6"/>
        <v>0</v>
      </c>
      <c r="J37" s="323"/>
      <c r="K37" s="229">
        <f t="shared" si="7"/>
        <v>0</v>
      </c>
      <c r="L37" s="323"/>
      <c r="M37" s="232"/>
      <c r="N37" s="232"/>
      <c r="O37" s="232"/>
      <c r="P37" s="229">
        <f t="shared" si="8"/>
        <v>0</v>
      </c>
      <c r="Q37" s="323"/>
      <c r="R37" s="232"/>
      <c r="S37" s="232"/>
      <c r="T37" s="232"/>
      <c r="U37" s="229">
        <f t="shared" si="9"/>
        <v>0</v>
      </c>
      <c r="V37" s="323"/>
      <c r="W37" s="232"/>
      <c r="X37" s="232"/>
      <c r="Y37" s="229">
        <f t="shared" si="10"/>
        <v>0</v>
      </c>
      <c r="Z37" s="323"/>
      <c r="AA37" s="232"/>
      <c r="AB37" s="232"/>
      <c r="AC37" s="232"/>
      <c r="AD37" s="611"/>
      <c r="AE37" s="669"/>
      <c r="AF37" s="684"/>
      <c r="AG37" s="596"/>
      <c r="AH37" s="221"/>
      <c r="AI37" s="217"/>
      <c r="AK37" s="615"/>
      <c r="AL37" s="616"/>
      <c r="AM37" s="617"/>
      <c r="AO37" s="4"/>
      <c r="AQ37" s="52"/>
      <c r="AR37" s="321"/>
      <c r="BE37" s="1"/>
      <c r="BF37" s="1"/>
      <c r="BG37" s="1"/>
      <c r="BH37" s="25"/>
      <c r="BI37" s="37" t="s">
        <v>128</v>
      </c>
      <c r="BJ37" s="34" t="s">
        <v>127</v>
      </c>
      <c r="BK37" s="227"/>
      <c r="BL37" s="323"/>
      <c r="BM37" s="229"/>
      <c r="BN37" s="323"/>
      <c r="BO37" s="232"/>
      <c r="BP37" s="232"/>
      <c r="BQ37" s="232"/>
      <c r="BR37" s="229"/>
      <c r="BS37" s="323"/>
      <c r="BT37" s="232"/>
      <c r="BU37" s="232"/>
      <c r="BV37" s="232"/>
      <c r="BW37" s="229"/>
      <c r="BX37" s="323"/>
      <c r="BY37" s="232"/>
      <c r="BZ37" s="232"/>
      <c r="CA37" s="229"/>
      <c r="CB37" s="323"/>
      <c r="CC37" s="232"/>
      <c r="CD37" s="232"/>
      <c r="CE37" s="232"/>
      <c r="CF37" s="323"/>
      <c r="CG37" s="221"/>
      <c r="CH37" s="323"/>
      <c r="CI37" s="323"/>
      <c r="CJ37" s="221"/>
      <c r="CK37" s="323"/>
      <c r="CM37" s="343"/>
      <c r="CN37" s="344"/>
      <c r="CO37" s="345"/>
      <c r="CP37" s="2"/>
      <c r="CS37" s="52"/>
      <c r="CY37" s="1"/>
      <c r="CZ37" s="1"/>
      <c r="DA37" s="1"/>
      <c r="DB37" s="1"/>
      <c r="DC37" s="1"/>
      <c r="DD37" s="1"/>
      <c r="DE37" s="1"/>
      <c r="DF37" s="1"/>
      <c r="DG37" s="1"/>
      <c r="DH37" s="1"/>
      <c r="DI37" s="1"/>
      <c r="DJ37" s="25"/>
      <c r="DK37" s="61" t="s">
        <v>445</v>
      </c>
      <c r="EO37" s="343"/>
      <c r="EP37" s="344"/>
      <c r="EQ37" s="345"/>
      <c r="ER37" s="2"/>
      <c r="ES37" s="2"/>
      <c r="ET37" s="2"/>
      <c r="EU37" s="52"/>
    </row>
    <row r="38" spans="1:151" customFormat="1" ht="22.5" customHeight="1">
      <c r="A38" s="1" t="s">
        <v>129</v>
      </c>
      <c r="F38" s="25"/>
      <c r="G38" s="49" t="str">
        <f>IF([1]COVER!$J$15=3,IF(ISBLANK(BI38),"",BI38),IF(ISBLANK(DK38),"",DK38))</f>
        <v>Provision for retirement (Pension cost)</v>
      </c>
      <c r="H38" s="62" t="s">
        <v>130</v>
      </c>
      <c r="I38" s="346">
        <f t="shared" si="6"/>
        <v>0</v>
      </c>
      <c r="J38" s="225"/>
      <c r="K38" s="347">
        <f t="shared" si="7"/>
        <v>0</v>
      </c>
      <c r="L38" s="225"/>
      <c r="M38" s="348"/>
      <c r="N38" s="348"/>
      <c r="O38" s="348"/>
      <c r="P38" s="347">
        <f t="shared" si="8"/>
        <v>0</v>
      </c>
      <c r="Q38" s="225"/>
      <c r="R38" s="348"/>
      <c r="S38" s="348"/>
      <c r="T38" s="348"/>
      <c r="U38" s="347">
        <f t="shared" si="9"/>
        <v>0</v>
      </c>
      <c r="V38" s="225"/>
      <c r="W38" s="348"/>
      <c r="X38" s="348"/>
      <c r="Y38" s="347">
        <f t="shared" si="10"/>
        <v>0</v>
      </c>
      <c r="Z38" s="225"/>
      <c r="AA38" s="348"/>
      <c r="AB38" s="348"/>
      <c r="AC38" s="348"/>
      <c r="AD38" s="610"/>
      <c r="AE38" s="669"/>
      <c r="AF38" s="685"/>
      <c r="AG38" s="630"/>
      <c r="AH38" s="221"/>
      <c r="AI38" s="217"/>
      <c r="AK38" s="618"/>
      <c r="AL38" s="619"/>
      <c r="AM38" s="620"/>
      <c r="AO38" s="4"/>
      <c r="AQ38" s="52"/>
      <c r="AR38" s="321"/>
      <c r="BE38" s="1"/>
      <c r="BF38" s="1"/>
      <c r="BG38" s="1"/>
      <c r="BH38" s="25"/>
      <c r="BI38" s="49" t="s">
        <v>131</v>
      </c>
      <c r="BJ38" s="62" t="s">
        <v>130</v>
      </c>
      <c r="BK38" s="346"/>
      <c r="BL38" s="225"/>
      <c r="BM38" s="347"/>
      <c r="BN38" s="225"/>
      <c r="BO38" s="348"/>
      <c r="BP38" s="348"/>
      <c r="BQ38" s="348"/>
      <c r="BR38" s="347"/>
      <c r="BS38" s="225"/>
      <c r="BT38" s="348"/>
      <c r="BU38" s="348"/>
      <c r="BV38" s="348"/>
      <c r="BW38" s="347"/>
      <c r="BX38" s="225"/>
      <c r="BY38" s="348"/>
      <c r="BZ38" s="348"/>
      <c r="CA38" s="347"/>
      <c r="CB38" s="225"/>
      <c r="CC38" s="348"/>
      <c r="CD38" s="348"/>
      <c r="CE38" s="348"/>
      <c r="CF38" s="225"/>
      <c r="CG38" s="221"/>
      <c r="CH38" s="225"/>
      <c r="CI38" s="225"/>
      <c r="CJ38" s="221"/>
      <c r="CK38" s="225"/>
      <c r="CM38" s="349"/>
      <c r="CN38" s="350"/>
      <c r="CO38" s="351"/>
      <c r="CP38" s="2"/>
      <c r="CS38" s="52"/>
      <c r="CY38" s="1"/>
      <c r="CZ38" s="1"/>
      <c r="DA38" s="1"/>
      <c r="DB38" s="1"/>
      <c r="DC38" s="1"/>
      <c r="DD38" s="1"/>
      <c r="DE38" s="1"/>
      <c r="DF38" s="1"/>
      <c r="DG38" s="1"/>
      <c r="DH38" s="1"/>
      <c r="DI38" s="1"/>
      <c r="DJ38" s="25"/>
      <c r="DK38" s="61" t="s">
        <v>446</v>
      </c>
      <c r="EO38" s="349"/>
      <c r="EP38" s="350"/>
      <c r="EQ38" s="351"/>
      <c r="ER38" s="2"/>
      <c r="ES38" s="2"/>
      <c r="ET38" s="2"/>
      <c r="EU38" s="52"/>
    </row>
    <row r="39" spans="1:151" customFormat="1" ht="22.5" customHeight="1">
      <c r="A39" s="1" t="s">
        <v>132</v>
      </c>
      <c r="F39" s="25"/>
      <c r="G39" s="63" t="str">
        <f>IF([1]COVER!$J$15=3,IF(ISBLANK(BI39),"",BI39),IF(ISBLANK(DK39),"",DK39))</f>
        <v>Subtotal of Labor costs</v>
      </c>
      <c r="H39" s="64" t="s">
        <v>133</v>
      </c>
      <c r="I39" s="352">
        <f t="shared" ref="I39:AD39" si="11">SUM(I32:I38)</f>
        <v>0</v>
      </c>
      <c r="J39" s="323">
        <f t="shared" si="11"/>
        <v>0</v>
      </c>
      <c r="K39" s="353">
        <f t="shared" si="11"/>
        <v>0</v>
      </c>
      <c r="L39" s="323">
        <f t="shared" si="11"/>
        <v>0</v>
      </c>
      <c r="M39" s="353">
        <f t="shared" si="11"/>
        <v>0</v>
      </c>
      <c r="N39" s="353">
        <f t="shared" si="11"/>
        <v>0</v>
      </c>
      <c r="O39" s="353">
        <f t="shared" si="11"/>
        <v>0</v>
      </c>
      <c r="P39" s="353">
        <f t="shared" si="11"/>
        <v>0</v>
      </c>
      <c r="Q39" s="323">
        <f t="shared" si="11"/>
        <v>0</v>
      </c>
      <c r="R39" s="353">
        <f t="shared" si="11"/>
        <v>0</v>
      </c>
      <c r="S39" s="353">
        <f t="shared" si="11"/>
        <v>0</v>
      </c>
      <c r="T39" s="353">
        <f t="shared" si="11"/>
        <v>0</v>
      </c>
      <c r="U39" s="353">
        <f t="shared" si="11"/>
        <v>0</v>
      </c>
      <c r="V39" s="323">
        <f t="shared" si="11"/>
        <v>0</v>
      </c>
      <c r="W39" s="353">
        <f t="shared" si="11"/>
        <v>0</v>
      </c>
      <c r="X39" s="353">
        <f t="shared" si="11"/>
        <v>0</v>
      </c>
      <c r="Y39" s="353">
        <f t="shared" si="11"/>
        <v>0</v>
      </c>
      <c r="Z39" s="323">
        <f t="shared" si="11"/>
        <v>0</v>
      </c>
      <c r="AA39" s="353">
        <f t="shared" si="11"/>
        <v>0</v>
      </c>
      <c r="AB39" s="353">
        <f t="shared" si="11"/>
        <v>0</v>
      </c>
      <c r="AC39" s="353">
        <f t="shared" si="11"/>
        <v>0</v>
      </c>
      <c r="AD39" s="611">
        <f t="shared" si="11"/>
        <v>0</v>
      </c>
      <c r="AE39" s="669"/>
      <c r="AF39" s="684">
        <f>SUM(AF32:AF38)</f>
        <v>0</v>
      </c>
      <c r="AG39" s="596">
        <f>SUM(AG32:AG38)</f>
        <v>0</v>
      </c>
      <c r="AH39" s="221"/>
      <c r="AI39" s="316">
        <f>SUM(AI32:AI38)</f>
        <v>0</v>
      </c>
      <c r="AK39" s="601"/>
      <c r="AL39" s="602"/>
      <c r="AM39" s="611"/>
      <c r="AO39" s="4"/>
      <c r="AQ39" s="52"/>
      <c r="AR39" s="321"/>
      <c r="BE39" s="1"/>
      <c r="BF39" s="1"/>
      <c r="BG39" s="1"/>
      <c r="BH39" s="25"/>
      <c r="BI39" s="63" t="s">
        <v>134</v>
      </c>
      <c r="BJ39" s="64" t="s">
        <v>133</v>
      </c>
      <c r="BK39" s="352"/>
      <c r="BL39" s="323"/>
      <c r="BM39" s="353"/>
      <c r="BN39" s="323"/>
      <c r="BO39" s="353"/>
      <c r="BP39" s="353"/>
      <c r="BQ39" s="353"/>
      <c r="BR39" s="353"/>
      <c r="BS39" s="323"/>
      <c r="BT39" s="353"/>
      <c r="BU39" s="353"/>
      <c r="BV39" s="353"/>
      <c r="BW39" s="353"/>
      <c r="BX39" s="323"/>
      <c r="BY39" s="353"/>
      <c r="BZ39" s="353"/>
      <c r="CA39" s="353"/>
      <c r="CB39" s="323"/>
      <c r="CC39" s="353"/>
      <c r="CD39" s="353"/>
      <c r="CE39" s="353"/>
      <c r="CF39" s="323"/>
      <c r="CG39" s="221"/>
      <c r="CH39" s="323"/>
      <c r="CI39" s="323"/>
      <c r="CJ39" s="221"/>
      <c r="CK39" s="323"/>
      <c r="CM39" s="237"/>
      <c r="CN39" s="238"/>
      <c r="CO39" s="333"/>
      <c r="CP39" s="2"/>
      <c r="CS39" s="52"/>
      <c r="CY39" s="1"/>
      <c r="CZ39" s="1"/>
      <c r="DA39" s="1"/>
      <c r="DB39" s="1"/>
      <c r="DC39" s="1"/>
      <c r="DD39" s="1"/>
      <c r="DE39" s="1"/>
      <c r="DF39" s="1"/>
      <c r="DG39" s="1"/>
      <c r="DH39" s="1"/>
      <c r="DI39" s="1"/>
      <c r="DJ39" s="25"/>
      <c r="DK39" s="65" t="s">
        <v>447</v>
      </c>
      <c r="EO39" s="237"/>
      <c r="EP39" s="238"/>
      <c r="EQ39" s="333"/>
      <c r="ER39" s="2"/>
      <c r="ES39" s="2"/>
      <c r="ET39" s="2"/>
      <c r="EU39" s="52"/>
    </row>
    <row r="40" spans="1:151" customFormat="1" ht="22.5" customHeight="1">
      <c r="A40" s="1" t="s">
        <v>135</v>
      </c>
      <c r="F40" s="25"/>
      <c r="G40" s="30" t="str">
        <f>IF([1]COVER!$J$15=3,IF(ISBLANK(BI40),"",BI40),IF(ISBLANK(DK40),"",DK40))</f>
        <v>Travel and transportation expenses</v>
      </c>
      <c r="H40" s="66" t="s">
        <v>136</v>
      </c>
      <c r="I40" s="354">
        <f t="shared" ref="I40:I50" si="12">SUM(J40,K40,P40,U40,Y40,AC40,AD40,AF40,AG40,AI40)</f>
        <v>0</v>
      </c>
      <c r="J40" s="335"/>
      <c r="K40" s="355">
        <f t="shared" ref="K40:K50" si="13">SUM(L40:O40)</f>
        <v>0</v>
      </c>
      <c r="L40" s="335"/>
      <c r="M40" s="356"/>
      <c r="N40" s="356"/>
      <c r="O40" s="356"/>
      <c r="P40" s="355">
        <f t="shared" ref="P40:P50" si="14">SUM(Q40:T40)</f>
        <v>0</v>
      </c>
      <c r="Q40" s="335"/>
      <c r="R40" s="356"/>
      <c r="S40" s="356"/>
      <c r="T40" s="356"/>
      <c r="U40" s="355">
        <f t="shared" ref="U40:U50" si="15">SUM(V40:X40)</f>
        <v>0</v>
      </c>
      <c r="V40" s="335"/>
      <c r="W40" s="356"/>
      <c r="X40" s="356"/>
      <c r="Y40" s="355">
        <f t="shared" ref="Y40:Y50" si="16">SUM(Z40:AB40)</f>
        <v>0</v>
      </c>
      <c r="Z40" s="335"/>
      <c r="AA40" s="356"/>
      <c r="AB40" s="356"/>
      <c r="AC40" s="356"/>
      <c r="AD40" s="682"/>
      <c r="AE40" s="669"/>
      <c r="AF40" s="683"/>
      <c r="AG40" s="643"/>
      <c r="AH40" s="221"/>
      <c r="AI40" s="217"/>
      <c r="AK40" s="612"/>
      <c r="AL40" s="613"/>
      <c r="AM40" s="614"/>
      <c r="AO40" s="4"/>
      <c r="AQ40" s="52"/>
      <c r="AR40" s="321"/>
      <c r="BE40" s="1"/>
      <c r="BF40" s="1"/>
      <c r="BG40" s="1"/>
      <c r="BH40" s="25"/>
      <c r="BI40" s="30" t="s">
        <v>137</v>
      </c>
      <c r="BJ40" s="66" t="s">
        <v>136</v>
      </c>
      <c r="BK40" s="354"/>
      <c r="BL40" s="335"/>
      <c r="BM40" s="355"/>
      <c r="BN40" s="335"/>
      <c r="BO40" s="356"/>
      <c r="BP40" s="356"/>
      <c r="BQ40" s="356"/>
      <c r="BR40" s="355"/>
      <c r="BS40" s="335"/>
      <c r="BT40" s="356"/>
      <c r="BU40" s="356"/>
      <c r="BV40" s="356"/>
      <c r="BW40" s="355"/>
      <c r="BX40" s="335"/>
      <c r="BY40" s="356"/>
      <c r="BZ40" s="356"/>
      <c r="CA40" s="355"/>
      <c r="CB40" s="335"/>
      <c r="CC40" s="356"/>
      <c r="CD40" s="356"/>
      <c r="CE40" s="356"/>
      <c r="CF40" s="335"/>
      <c r="CG40" s="221"/>
      <c r="CH40" s="335"/>
      <c r="CI40" s="335"/>
      <c r="CJ40" s="221"/>
      <c r="CK40" s="335"/>
      <c r="CM40" s="340"/>
      <c r="CN40" s="341"/>
      <c r="CO40" s="342"/>
      <c r="CP40" s="2"/>
      <c r="CS40" s="52"/>
      <c r="CY40" s="1"/>
      <c r="CZ40" s="1"/>
      <c r="DA40" s="1"/>
      <c r="DB40" s="1"/>
      <c r="DC40" s="1"/>
      <c r="DD40" s="1"/>
      <c r="DE40" s="1"/>
      <c r="DF40" s="1"/>
      <c r="DG40" s="1"/>
      <c r="DH40" s="1"/>
      <c r="DI40" s="1"/>
      <c r="DJ40" s="25"/>
      <c r="DK40" s="61" t="s">
        <v>448</v>
      </c>
      <c r="EO40" s="340"/>
      <c r="EP40" s="341"/>
      <c r="EQ40" s="342"/>
      <c r="ER40" s="2"/>
      <c r="ES40" s="2"/>
      <c r="ET40" s="2"/>
      <c r="EU40" s="52"/>
    </row>
    <row r="41" spans="1:151" customFormat="1" ht="22.5" customHeight="1">
      <c r="A41" s="1" t="s">
        <v>138</v>
      </c>
      <c r="F41" s="25"/>
      <c r="G41" s="30" t="str">
        <f>IF([1]COVER!$J$15=3,IF(ISBLANK(BI41),"",BI41),IF(ISBLANK(DK41),"",DK41))</f>
        <v>Communication expenses</v>
      </c>
      <c r="H41" s="34" t="s">
        <v>139</v>
      </c>
      <c r="I41" s="227">
        <f t="shared" si="12"/>
        <v>0</v>
      </c>
      <c r="J41" s="323"/>
      <c r="K41" s="229">
        <f t="shared" si="13"/>
        <v>0</v>
      </c>
      <c r="L41" s="323"/>
      <c r="M41" s="232"/>
      <c r="N41" s="232"/>
      <c r="O41" s="232"/>
      <c r="P41" s="229">
        <f t="shared" si="14"/>
        <v>0</v>
      </c>
      <c r="Q41" s="323"/>
      <c r="R41" s="232"/>
      <c r="S41" s="232"/>
      <c r="T41" s="232"/>
      <c r="U41" s="229">
        <f t="shared" si="15"/>
        <v>0</v>
      </c>
      <c r="V41" s="323"/>
      <c r="W41" s="232"/>
      <c r="X41" s="232"/>
      <c r="Y41" s="229">
        <f t="shared" si="16"/>
        <v>0</v>
      </c>
      <c r="Z41" s="323"/>
      <c r="AA41" s="232"/>
      <c r="AB41" s="232"/>
      <c r="AC41" s="232"/>
      <c r="AD41" s="611"/>
      <c r="AE41" s="669"/>
      <c r="AF41" s="684"/>
      <c r="AG41" s="596"/>
      <c r="AH41" s="221"/>
      <c r="AI41" s="217"/>
      <c r="AK41" s="615"/>
      <c r="AL41" s="616"/>
      <c r="AM41" s="617"/>
      <c r="AO41" s="4"/>
      <c r="AQ41" s="52"/>
      <c r="AR41" s="321"/>
      <c r="BE41" s="1"/>
      <c r="BF41" s="1"/>
      <c r="BG41" s="1"/>
      <c r="BH41" s="25"/>
      <c r="BI41" s="30" t="s">
        <v>140</v>
      </c>
      <c r="BJ41" s="34" t="s">
        <v>139</v>
      </c>
      <c r="BK41" s="227"/>
      <c r="BL41" s="323"/>
      <c r="BM41" s="229"/>
      <c r="BN41" s="323"/>
      <c r="BO41" s="232"/>
      <c r="BP41" s="232"/>
      <c r="BQ41" s="232"/>
      <c r="BR41" s="229"/>
      <c r="BS41" s="323"/>
      <c r="BT41" s="232"/>
      <c r="BU41" s="232"/>
      <c r="BV41" s="232"/>
      <c r="BW41" s="229"/>
      <c r="BX41" s="323"/>
      <c r="BY41" s="232"/>
      <c r="BZ41" s="232"/>
      <c r="CA41" s="229"/>
      <c r="CB41" s="323"/>
      <c r="CC41" s="232"/>
      <c r="CD41" s="232"/>
      <c r="CE41" s="232"/>
      <c r="CF41" s="323"/>
      <c r="CG41" s="221"/>
      <c r="CH41" s="323"/>
      <c r="CI41" s="323"/>
      <c r="CJ41" s="221"/>
      <c r="CK41" s="323"/>
      <c r="CM41" s="343"/>
      <c r="CN41" s="344"/>
      <c r="CO41" s="345"/>
      <c r="CP41" s="2"/>
      <c r="CS41" s="52"/>
      <c r="CY41" s="1"/>
      <c r="CZ41" s="1"/>
      <c r="DA41" s="1"/>
      <c r="DB41" s="1"/>
      <c r="DC41" s="1"/>
      <c r="DD41" s="1"/>
      <c r="DE41" s="1"/>
      <c r="DF41" s="1"/>
      <c r="DG41" s="1"/>
      <c r="DH41" s="1"/>
      <c r="DI41" s="1"/>
      <c r="DJ41" s="25"/>
      <c r="DK41" s="61" t="s">
        <v>449</v>
      </c>
      <c r="EO41" s="343"/>
      <c r="EP41" s="344"/>
      <c r="EQ41" s="345"/>
      <c r="ER41" s="2"/>
      <c r="ES41" s="2"/>
      <c r="ET41" s="2"/>
      <c r="EU41" s="52"/>
    </row>
    <row r="42" spans="1:151" customFormat="1" ht="22.5" customHeight="1">
      <c r="A42" s="1" t="s">
        <v>141</v>
      </c>
      <c r="F42" s="25"/>
      <c r="G42" s="30" t="str">
        <f>IF([1]COVER!$J$15=3,IF(ISBLANK(BI42),"",BI42),IF(ISBLANK(DK42),"",DK42))</f>
        <v>Office supplies and utilities</v>
      </c>
      <c r="H42" s="34" t="s">
        <v>142</v>
      </c>
      <c r="I42" s="227">
        <f t="shared" si="12"/>
        <v>0</v>
      </c>
      <c r="J42" s="323"/>
      <c r="K42" s="229">
        <f t="shared" si="13"/>
        <v>0</v>
      </c>
      <c r="L42" s="323"/>
      <c r="M42" s="232"/>
      <c r="N42" s="232"/>
      <c r="O42" s="232"/>
      <c r="P42" s="229">
        <f t="shared" si="14"/>
        <v>0</v>
      </c>
      <c r="Q42" s="323"/>
      <c r="R42" s="232"/>
      <c r="S42" s="232"/>
      <c r="T42" s="232"/>
      <c r="U42" s="229">
        <f t="shared" si="15"/>
        <v>0</v>
      </c>
      <c r="V42" s="323"/>
      <c r="W42" s="232"/>
      <c r="X42" s="232"/>
      <c r="Y42" s="229">
        <f t="shared" si="16"/>
        <v>0</v>
      </c>
      <c r="Z42" s="323"/>
      <c r="AA42" s="232"/>
      <c r="AB42" s="232"/>
      <c r="AC42" s="232"/>
      <c r="AD42" s="611"/>
      <c r="AE42" s="669"/>
      <c r="AF42" s="684"/>
      <c r="AG42" s="596"/>
      <c r="AH42" s="221"/>
      <c r="AI42" s="217"/>
      <c r="AK42" s="615"/>
      <c r="AL42" s="616"/>
      <c r="AM42" s="617"/>
      <c r="AO42" s="4"/>
      <c r="AQ42" s="52"/>
      <c r="AR42" s="321"/>
      <c r="BE42" s="1"/>
      <c r="BF42" s="1"/>
      <c r="BG42" s="1"/>
      <c r="BH42" s="25"/>
      <c r="BI42" s="30" t="s">
        <v>143</v>
      </c>
      <c r="BJ42" s="34" t="s">
        <v>142</v>
      </c>
      <c r="BK42" s="227"/>
      <c r="BL42" s="323"/>
      <c r="BM42" s="229"/>
      <c r="BN42" s="323"/>
      <c r="BO42" s="232"/>
      <c r="BP42" s="232"/>
      <c r="BQ42" s="232"/>
      <c r="BR42" s="229"/>
      <c r="BS42" s="323"/>
      <c r="BT42" s="232"/>
      <c r="BU42" s="232"/>
      <c r="BV42" s="232"/>
      <c r="BW42" s="229"/>
      <c r="BX42" s="323"/>
      <c r="BY42" s="232"/>
      <c r="BZ42" s="232"/>
      <c r="CA42" s="229"/>
      <c r="CB42" s="323"/>
      <c r="CC42" s="232"/>
      <c r="CD42" s="232"/>
      <c r="CE42" s="232"/>
      <c r="CF42" s="323"/>
      <c r="CG42" s="221"/>
      <c r="CH42" s="323"/>
      <c r="CI42" s="323"/>
      <c r="CJ42" s="221"/>
      <c r="CK42" s="323"/>
      <c r="CM42" s="343"/>
      <c r="CN42" s="344"/>
      <c r="CO42" s="345"/>
      <c r="CP42" s="2"/>
      <c r="CS42" s="52"/>
      <c r="CY42" s="1"/>
      <c r="CZ42" s="1"/>
      <c r="DA42" s="1"/>
      <c r="DB42" s="1"/>
      <c r="DC42" s="1"/>
      <c r="DD42" s="1"/>
      <c r="DE42" s="1"/>
      <c r="DF42" s="1"/>
      <c r="DG42" s="1"/>
      <c r="DH42" s="1"/>
      <c r="DI42" s="1"/>
      <c r="DJ42" s="25"/>
      <c r="DK42" s="61" t="s">
        <v>450</v>
      </c>
      <c r="EO42" s="343"/>
      <c r="EP42" s="344"/>
      <c r="EQ42" s="345"/>
      <c r="ER42" s="2"/>
      <c r="ES42" s="2"/>
      <c r="ET42" s="2"/>
      <c r="EU42" s="52"/>
    </row>
    <row r="43" spans="1:151" customFormat="1" ht="22.5" customHeight="1">
      <c r="A43" s="1" t="s">
        <v>144</v>
      </c>
      <c r="F43" s="25"/>
      <c r="G43" s="30" t="str">
        <f>IF([1]COVER!$J$15=3,IF(ISBLANK(BI43),"",BI43),IF(ISBLANK(DK43),"",DK43))</f>
        <v>Taxes</v>
      </c>
      <c r="H43" s="34" t="s">
        <v>145</v>
      </c>
      <c r="I43" s="227">
        <f t="shared" si="12"/>
        <v>0</v>
      </c>
      <c r="J43" s="323"/>
      <c r="K43" s="229">
        <f t="shared" si="13"/>
        <v>0</v>
      </c>
      <c r="L43" s="323"/>
      <c r="M43" s="232"/>
      <c r="N43" s="232"/>
      <c r="O43" s="232"/>
      <c r="P43" s="229">
        <f t="shared" si="14"/>
        <v>0</v>
      </c>
      <c r="Q43" s="323"/>
      <c r="R43" s="232"/>
      <c r="S43" s="232"/>
      <c r="T43" s="232"/>
      <c r="U43" s="229">
        <f t="shared" si="15"/>
        <v>0</v>
      </c>
      <c r="V43" s="323"/>
      <c r="W43" s="232"/>
      <c r="X43" s="232"/>
      <c r="Y43" s="229">
        <f t="shared" si="16"/>
        <v>0</v>
      </c>
      <c r="Z43" s="323"/>
      <c r="AA43" s="232"/>
      <c r="AB43" s="232"/>
      <c r="AC43" s="232"/>
      <c r="AD43" s="611"/>
      <c r="AE43" s="669"/>
      <c r="AF43" s="684"/>
      <c r="AG43" s="596"/>
      <c r="AH43" s="221"/>
      <c r="AI43" s="217"/>
      <c r="AK43" s="615"/>
      <c r="AL43" s="616"/>
      <c r="AM43" s="617"/>
      <c r="AO43" s="4"/>
      <c r="AQ43" s="52"/>
      <c r="AR43" s="321"/>
      <c r="BE43" s="1"/>
      <c r="BF43" s="1"/>
      <c r="BG43" s="1"/>
      <c r="BH43" s="25"/>
      <c r="BI43" s="30" t="s">
        <v>146</v>
      </c>
      <c r="BJ43" s="34" t="s">
        <v>145</v>
      </c>
      <c r="BK43" s="227"/>
      <c r="BL43" s="323"/>
      <c r="BM43" s="229"/>
      <c r="BN43" s="323"/>
      <c r="BO43" s="232"/>
      <c r="BP43" s="232"/>
      <c r="BQ43" s="232"/>
      <c r="BR43" s="229"/>
      <c r="BS43" s="323"/>
      <c r="BT43" s="232"/>
      <c r="BU43" s="232"/>
      <c r="BV43" s="232"/>
      <c r="BW43" s="229"/>
      <c r="BX43" s="323"/>
      <c r="BY43" s="232"/>
      <c r="BZ43" s="232"/>
      <c r="CA43" s="229"/>
      <c r="CB43" s="323"/>
      <c r="CC43" s="232"/>
      <c r="CD43" s="232"/>
      <c r="CE43" s="232"/>
      <c r="CF43" s="323"/>
      <c r="CG43" s="221"/>
      <c r="CH43" s="323"/>
      <c r="CI43" s="323"/>
      <c r="CJ43" s="221"/>
      <c r="CK43" s="323"/>
      <c r="CM43" s="343"/>
      <c r="CN43" s="344"/>
      <c r="CO43" s="345"/>
      <c r="CP43" s="2"/>
      <c r="CS43" s="52"/>
      <c r="CY43" s="1"/>
      <c r="CZ43" s="1"/>
      <c r="DA43" s="1"/>
      <c r="DB43" s="1"/>
      <c r="DC43" s="1"/>
      <c r="DD43" s="1"/>
      <c r="DE43" s="1"/>
      <c r="DF43" s="1"/>
      <c r="DG43" s="1"/>
      <c r="DH43" s="1"/>
      <c r="DI43" s="1"/>
      <c r="DJ43" s="25"/>
      <c r="DK43" s="61" t="s">
        <v>451</v>
      </c>
      <c r="EO43" s="343"/>
      <c r="EP43" s="344"/>
      <c r="EQ43" s="345"/>
      <c r="ER43" s="2"/>
      <c r="ES43" s="2"/>
      <c r="ET43" s="2"/>
      <c r="EU43" s="52"/>
    </row>
    <row r="44" spans="1:151" customFormat="1" ht="22.5" customHeight="1">
      <c r="A44" s="1" t="s">
        <v>147</v>
      </c>
      <c r="F44" s="25"/>
      <c r="G44" s="30" t="str">
        <f>IF([1]COVER!$J$15=3,IF(ISBLANK(BI44),"",BI44),IF(ISBLANK(DK44),"",DK44))</f>
        <v>Office rent</v>
      </c>
      <c r="H44" s="34" t="s">
        <v>148</v>
      </c>
      <c r="I44" s="227">
        <f t="shared" si="12"/>
        <v>0</v>
      </c>
      <c r="J44" s="323"/>
      <c r="K44" s="229">
        <f t="shared" si="13"/>
        <v>0</v>
      </c>
      <c r="L44" s="323"/>
      <c r="M44" s="232"/>
      <c r="N44" s="232"/>
      <c r="O44" s="232"/>
      <c r="P44" s="229">
        <f t="shared" si="14"/>
        <v>0</v>
      </c>
      <c r="Q44" s="323"/>
      <c r="R44" s="232"/>
      <c r="S44" s="232"/>
      <c r="T44" s="232"/>
      <c r="U44" s="229">
        <f t="shared" si="15"/>
        <v>0</v>
      </c>
      <c r="V44" s="323"/>
      <c r="W44" s="232"/>
      <c r="X44" s="232"/>
      <c r="Y44" s="229">
        <f t="shared" si="16"/>
        <v>0</v>
      </c>
      <c r="Z44" s="323"/>
      <c r="AA44" s="232"/>
      <c r="AB44" s="232"/>
      <c r="AC44" s="232"/>
      <c r="AD44" s="611"/>
      <c r="AE44" s="669"/>
      <c r="AF44" s="684"/>
      <c r="AG44" s="596"/>
      <c r="AH44" s="221"/>
      <c r="AI44" s="217"/>
      <c r="AK44" s="615"/>
      <c r="AL44" s="616"/>
      <c r="AM44" s="617"/>
      <c r="AO44" s="4"/>
      <c r="AQ44" s="52"/>
      <c r="AR44" s="321"/>
      <c r="BE44" s="1"/>
      <c r="BF44" s="1"/>
      <c r="BG44" s="1"/>
      <c r="BH44" s="25"/>
      <c r="BI44" s="30" t="s">
        <v>149</v>
      </c>
      <c r="BJ44" s="34" t="s">
        <v>148</v>
      </c>
      <c r="BK44" s="227"/>
      <c r="BL44" s="323"/>
      <c r="BM44" s="229"/>
      <c r="BN44" s="323"/>
      <c r="BO44" s="232"/>
      <c r="BP44" s="232"/>
      <c r="BQ44" s="232"/>
      <c r="BR44" s="229"/>
      <c r="BS44" s="323"/>
      <c r="BT44" s="232"/>
      <c r="BU44" s="232"/>
      <c r="BV44" s="232"/>
      <c r="BW44" s="229"/>
      <c r="BX44" s="323"/>
      <c r="BY44" s="232"/>
      <c r="BZ44" s="232"/>
      <c r="CA44" s="229"/>
      <c r="CB44" s="323"/>
      <c r="CC44" s="232"/>
      <c r="CD44" s="232"/>
      <c r="CE44" s="232"/>
      <c r="CF44" s="323"/>
      <c r="CG44" s="221"/>
      <c r="CH44" s="323"/>
      <c r="CI44" s="323"/>
      <c r="CJ44" s="221"/>
      <c r="CK44" s="323"/>
      <c r="CM44" s="343"/>
      <c r="CN44" s="344"/>
      <c r="CO44" s="345"/>
      <c r="CP44" s="2"/>
      <c r="CS44" s="52"/>
      <c r="CY44" s="1"/>
      <c r="CZ44" s="1"/>
      <c r="DA44" s="1"/>
      <c r="DB44" s="1"/>
      <c r="DC44" s="1"/>
      <c r="DD44" s="1"/>
      <c r="DE44" s="1"/>
      <c r="DF44" s="1"/>
      <c r="DG44" s="1"/>
      <c r="DH44" s="1"/>
      <c r="DI44" s="1"/>
      <c r="DJ44" s="25"/>
      <c r="DK44" s="61" t="s">
        <v>452</v>
      </c>
      <c r="EO44" s="343"/>
      <c r="EP44" s="344"/>
      <c r="EQ44" s="345"/>
      <c r="ER44" s="2"/>
      <c r="ES44" s="2"/>
      <c r="ET44" s="2"/>
      <c r="EU44" s="52"/>
    </row>
    <row r="45" spans="1:151" customFormat="1" ht="22.5" customHeight="1">
      <c r="A45" s="1" t="s">
        <v>150</v>
      </c>
      <c r="F45" s="25"/>
      <c r="G45" s="30" t="str">
        <f>IF([1]COVER!$J$15=3,IF(ISBLANK(BI45),"",BI45),IF(ISBLANK(DK45),"",DK45))</f>
        <v>Warehouse rent</v>
      </c>
      <c r="H45" s="34" t="s">
        <v>151</v>
      </c>
      <c r="I45" s="227">
        <f t="shared" si="12"/>
        <v>0</v>
      </c>
      <c r="J45" s="323"/>
      <c r="K45" s="229">
        <f t="shared" si="13"/>
        <v>0</v>
      </c>
      <c r="L45" s="323"/>
      <c r="M45" s="232"/>
      <c r="N45" s="232"/>
      <c r="O45" s="232"/>
      <c r="P45" s="229">
        <f t="shared" si="14"/>
        <v>0</v>
      </c>
      <c r="Q45" s="323"/>
      <c r="R45" s="232"/>
      <c r="S45" s="232"/>
      <c r="T45" s="232"/>
      <c r="U45" s="229">
        <f t="shared" si="15"/>
        <v>0</v>
      </c>
      <c r="V45" s="323"/>
      <c r="W45" s="232"/>
      <c r="X45" s="232"/>
      <c r="Y45" s="229">
        <f t="shared" si="16"/>
        <v>0</v>
      </c>
      <c r="Z45" s="323"/>
      <c r="AA45" s="232"/>
      <c r="AB45" s="232"/>
      <c r="AC45" s="232"/>
      <c r="AD45" s="611"/>
      <c r="AE45" s="669"/>
      <c r="AF45" s="684"/>
      <c r="AG45" s="596"/>
      <c r="AH45" s="221"/>
      <c r="AI45" s="217"/>
      <c r="AK45" s="615"/>
      <c r="AL45" s="616"/>
      <c r="AM45" s="617"/>
      <c r="AO45" s="4"/>
      <c r="AQ45" s="52"/>
      <c r="AR45" s="321"/>
      <c r="BE45" s="1"/>
      <c r="BF45" s="1"/>
      <c r="BG45" s="1"/>
      <c r="BH45" s="25"/>
      <c r="BI45" s="30" t="s">
        <v>152</v>
      </c>
      <c r="BJ45" s="34" t="s">
        <v>151</v>
      </c>
      <c r="BK45" s="227"/>
      <c r="BL45" s="323"/>
      <c r="BM45" s="229"/>
      <c r="BN45" s="323"/>
      <c r="BO45" s="232"/>
      <c r="BP45" s="232"/>
      <c r="BQ45" s="232"/>
      <c r="BR45" s="229"/>
      <c r="BS45" s="323"/>
      <c r="BT45" s="232"/>
      <c r="BU45" s="232"/>
      <c r="BV45" s="232"/>
      <c r="BW45" s="229"/>
      <c r="BX45" s="323"/>
      <c r="BY45" s="232"/>
      <c r="BZ45" s="232"/>
      <c r="CA45" s="229"/>
      <c r="CB45" s="323"/>
      <c r="CC45" s="232"/>
      <c r="CD45" s="232"/>
      <c r="CE45" s="232"/>
      <c r="CF45" s="323"/>
      <c r="CG45" s="221"/>
      <c r="CH45" s="323"/>
      <c r="CI45" s="323"/>
      <c r="CJ45" s="221"/>
      <c r="CK45" s="323"/>
      <c r="CM45" s="343"/>
      <c r="CN45" s="344"/>
      <c r="CO45" s="345"/>
      <c r="CP45" s="2"/>
      <c r="CS45" s="52"/>
      <c r="CY45" s="1"/>
      <c r="CZ45" s="1"/>
      <c r="DA45" s="1"/>
      <c r="DB45" s="1"/>
      <c r="DC45" s="1"/>
      <c r="DD45" s="1"/>
      <c r="DE45" s="1"/>
      <c r="DF45" s="1"/>
      <c r="DG45" s="1"/>
      <c r="DH45" s="1"/>
      <c r="DI45" s="1"/>
      <c r="DJ45" s="25"/>
      <c r="DK45" s="61" t="s">
        <v>453</v>
      </c>
      <c r="EO45" s="343"/>
      <c r="EP45" s="344"/>
      <c r="EQ45" s="345"/>
      <c r="ER45" s="2"/>
      <c r="ES45" s="2"/>
      <c r="ET45" s="2"/>
      <c r="EU45" s="52"/>
    </row>
    <row r="46" spans="1:151" customFormat="1" ht="22.5" customHeight="1">
      <c r="A46" s="1" t="s">
        <v>153</v>
      </c>
      <c r="F46" s="25"/>
      <c r="G46" s="30" t="str">
        <f>IF([1]COVER!$J$15=3,IF(ISBLANK(BI46),"",BI46),IF(ISBLANK(DK46),"",DK46))</f>
        <v>Depreciation</v>
      </c>
      <c r="H46" s="34" t="s">
        <v>154</v>
      </c>
      <c r="I46" s="227">
        <f t="shared" si="12"/>
        <v>0</v>
      </c>
      <c r="J46" s="323"/>
      <c r="K46" s="229">
        <f t="shared" si="13"/>
        <v>0</v>
      </c>
      <c r="L46" s="323"/>
      <c r="M46" s="232"/>
      <c r="N46" s="232"/>
      <c r="O46" s="232"/>
      <c r="P46" s="229">
        <f t="shared" si="14"/>
        <v>0</v>
      </c>
      <c r="Q46" s="323"/>
      <c r="R46" s="232"/>
      <c r="S46" s="232"/>
      <c r="T46" s="232"/>
      <c r="U46" s="229">
        <f t="shared" si="15"/>
        <v>0</v>
      </c>
      <c r="V46" s="323"/>
      <c r="W46" s="232"/>
      <c r="X46" s="232"/>
      <c r="Y46" s="229">
        <f t="shared" si="16"/>
        <v>0</v>
      </c>
      <c r="Z46" s="323"/>
      <c r="AA46" s="232"/>
      <c r="AB46" s="232"/>
      <c r="AC46" s="232"/>
      <c r="AD46" s="611"/>
      <c r="AE46" s="669"/>
      <c r="AF46" s="684"/>
      <c r="AG46" s="596"/>
      <c r="AH46" s="221"/>
      <c r="AI46" s="217"/>
      <c r="AK46" s="615"/>
      <c r="AL46" s="616"/>
      <c r="AM46" s="617"/>
      <c r="AO46" s="4"/>
      <c r="AQ46" s="52"/>
      <c r="AR46" s="321"/>
      <c r="BE46" s="1"/>
      <c r="BF46" s="1"/>
      <c r="BG46" s="1"/>
      <c r="BH46" s="25"/>
      <c r="BI46" s="30" t="s">
        <v>155</v>
      </c>
      <c r="BJ46" s="34" t="s">
        <v>154</v>
      </c>
      <c r="BK46" s="227"/>
      <c r="BL46" s="323"/>
      <c r="BM46" s="229"/>
      <c r="BN46" s="323"/>
      <c r="BO46" s="232"/>
      <c r="BP46" s="232"/>
      <c r="BQ46" s="232"/>
      <c r="BR46" s="229"/>
      <c r="BS46" s="323"/>
      <c r="BT46" s="232"/>
      <c r="BU46" s="232"/>
      <c r="BV46" s="232"/>
      <c r="BW46" s="229"/>
      <c r="BX46" s="323"/>
      <c r="BY46" s="232"/>
      <c r="BZ46" s="232"/>
      <c r="CA46" s="229"/>
      <c r="CB46" s="323"/>
      <c r="CC46" s="232"/>
      <c r="CD46" s="232"/>
      <c r="CE46" s="232"/>
      <c r="CF46" s="323"/>
      <c r="CG46" s="221"/>
      <c r="CH46" s="323"/>
      <c r="CI46" s="323"/>
      <c r="CJ46" s="221"/>
      <c r="CK46" s="323"/>
      <c r="CM46" s="343"/>
      <c r="CN46" s="344"/>
      <c r="CO46" s="345"/>
      <c r="CP46" s="2"/>
      <c r="CS46" s="52"/>
      <c r="CY46" s="1"/>
      <c r="CZ46" s="1"/>
      <c r="DA46" s="1"/>
      <c r="DB46" s="1"/>
      <c r="DC46" s="1"/>
      <c r="DD46" s="1"/>
      <c r="DE46" s="1"/>
      <c r="DF46" s="1"/>
      <c r="DG46" s="1"/>
      <c r="DH46" s="1"/>
      <c r="DI46" s="1"/>
      <c r="DJ46" s="25"/>
      <c r="DK46" s="61" t="s">
        <v>454</v>
      </c>
      <c r="EO46" s="343"/>
      <c r="EP46" s="344"/>
      <c r="EQ46" s="345"/>
      <c r="ER46" s="2"/>
      <c r="ES46" s="2"/>
      <c r="ET46" s="2"/>
      <c r="EU46" s="52"/>
    </row>
    <row r="47" spans="1:151" customFormat="1" ht="22.5" customHeight="1">
      <c r="A47" s="1" t="s">
        <v>156</v>
      </c>
      <c r="F47" s="25"/>
      <c r="G47" s="30" t="str">
        <f>IF([1]COVER!$J$15=3,IF(ISBLANK(BI47),"",BI47),IF(ISBLANK(DK47),"",DK47))</f>
        <v>Repair &amp; maintenance expenses</v>
      </c>
      <c r="H47" s="34" t="s">
        <v>157</v>
      </c>
      <c r="I47" s="227">
        <f t="shared" si="12"/>
        <v>0</v>
      </c>
      <c r="J47" s="323"/>
      <c r="K47" s="229">
        <f t="shared" si="13"/>
        <v>0</v>
      </c>
      <c r="L47" s="323"/>
      <c r="M47" s="232"/>
      <c r="N47" s="232"/>
      <c r="O47" s="232"/>
      <c r="P47" s="229">
        <f t="shared" si="14"/>
        <v>0</v>
      </c>
      <c r="Q47" s="323"/>
      <c r="R47" s="232"/>
      <c r="S47" s="232"/>
      <c r="T47" s="232"/>
      <c r="U47" s="229">
        <f t="shared" si="15"/>
        <v>0</v>
      </c>
      <c r="V47" s="323"/>
      <c r="W47" s="232"/>
      <c r="X47" s="232"/>
      <c r="Y47" s="229">
        <f t="shared" si="16"/>
        <v>0</v>
      </c>
      <c r="Z47" s="323"/>
      <c r="AA47" s="232"/>
      <c r="AB47" s="232"/>
      <c r="AC47" s="232"/>
      <c r="AD47" s="611"/>
      <c r="AE47" s="669"/>
      <c r="AF47" s="684"/>
      <c r="AG47" s="596"/>
      <c r="AH47" s="221"/>
      <c r="AI47" s="217"/>
      <c r="AK47" s="615"/>
      <c r="AL47" s="616"/>
      <c r="AM47" s="617"/>
      <c r="AO47" s="4"/>
      <c r="AQ47" s="52"/>
      <c r="AR47" s="321"/>
      <c r="BE47" s="1"/>
      <c r="BF47" s="1"/>
      <c r="BG47" s="1"/>
      <c r="BH47" s="25"/>
      <c r="BI47" s="30" t="s">
        <v>158</v>
      </c>
      <c r="BJ47" s="34" t="s">
        <v>157</v>
      </c>
      <c r="BK47" s="227"/>
      <c r="BL47" s="323"/>
      <c r="BM47" s="229"/>
      <c r="BN47" s="323"/>
      <c r="BO47" s="232"/>
      <c r="BP47" s="232"/>
      <c r="BQ47" s="232"/>
      <c r="BR47" s="229"/>
      <c r="BS47" s="323"/>
      <c r="BT47" s="232"/>
      <c r="BU47" s="232"/>
      <c r="BV47" s="232"/>
      <c r="BW47" s="229"/>
      <c r="BX47" s="323"/>
      <c r="BY47" s="232"/>
      <c r="BZ47" s="232"/>
      <c r="CA47" s="229"/>
      <c r="CB47" s="323"/>
      <c r="CC47" s="232"/>
      <c r="CD47" s="232"/>
      <c r="CE47" s="232"/>
      <c r="CF47" s="323"/>
      <c r="CG47" s="221"/>
      <c r="CH47" s="323"/>
      <c r="CI47" s="323"/>
      <c r="CJ47" s="221"/>
      <c r="CK47" s="323"/>
      <c r="CM47" s="343"/>
      <c r="CN47" s="344"/>
      <c r="CO47" s="345"/>
      <c r="CP47" s="2"/>
      <c r="CS47" s="52"/>
      <c r="CY47" s="1"/>
      <c r="CZ47" s="1"/>
      <c r="DA47" s="1"/>
      <c r="DB47" s="1"/>
      <c r="DC47" s="1"/>
      <c r="DD47" s="1"/>
      <c r="DE47" s="1"/>
      <c r="DF47" s="1"/>
      <c r="DG47" s="1"/>
      <c r="DH47" s="1"/>
      <c r="DI47" s="1"/>
      <c r="DJ47" s="25"/>
      <c r="DK47" s="61" t="s">
        <v>455</v>
      </c>
      <c r="EO47" s="343"/>
      <c r="EP47" s="344"/>
      <c r="EQ47" s="345"/>
      <c r="ER47" s="2"/>
      <c r="ES47" s="2"/>
      <c r="ET47" s="2"/>
      <c r="EU47" s="52"/>
    </row>
    <row r="48" spans="1:151" customFormat="1" ht="22.5" customHeight="1">
      <c r="A48" s="1" t="s">
        <v>159</v>
      </c>
      <c r="F48" s="25"/>
      <c r="G48" s="30" t="str">
        <f>IF([1]COVER!$J$15=3,IF(ISBLANK(BI48),"",BI48),IF(ISBLANK(DK48),"",DK48))</f>
        <v>EDP expenses</v>
      </c>
      <c r="H48" s="34" t="s">
        <v>160</v>
      </c>
      <c r="I48" s="227">
        <f t="shared" si="12"/>
        <v>0</v>
      </c>
      <c r="J48" s="323"/>
      <c r="K48" s="229">
        <f t="shared" si="13"/>
        <v>0</v>
      </c>
      <c r="L48" s="323"/>
      <c r="M48" s="232"/>
      <c r="N48" s="232"/>
      <c r="O48" s="232"/>
      <c r="P48" s="229">
        <f t="shared" si="14"/>
        <v>0</v>
      </c>
      <c r="Q48" s="323"/>
      <c r="R48" s="232"/>
      <c r="S48" s="232"/>
      <c r="T48" s="232"/>
      <c r="U48" s="229">
        <f t="shared" si="15"/>
        <v>0</v>
      </c>
      <c r="V48" s="323"/>
      <c r="W48" s="232"/>
      <c r="X48" s="232"/>
      <c r="Y48" s="229">
        <f t="shared" si="16"/>
        <v>0</v>
      </c>
      <c r="Z48" s="323"/>
      <c r="AA48" s="232"/>
      <c r="AB48" s="232"/>
      <c r="AC48" s="232"/>
      <c r="AD48" s="611"/>
      <c r="AE48" s="669"/>
      <c r="AF48" s="684"/>
      <c r="AG48" s="596"/>
      <c r="AH48" s="221"/>
      <c r="AI48" s="217"/>
      <c r="AK48" s="615"/>
      <c r="AL48" s="616"/>
      <c r="AM48" s="617"/>
      <c r="AO48" s="4"/>
      <c r="AQ48" s="52"/>
      <c r="AR48" s="321"/>
      <c r="BE48" s="1"/>
      <c r="BF48" s="1"/>
      <c r="BG48" s="1"/>
      <c r="BH48" s="25"/>
      <c r="BI48" s="30" t="s">
        <v>161</v>
      </c>
      <c r="BJ48" s="34" t="s">
        <v>160</v>
      </c>
      <c r="BK48" s="227"/>
      <c r="BL48" s="323"/>
      <c r="BM48" s="229"/>
      <c r="BN48" s="323"/>
      <c r="BO48" s="232"/>
      <c r="BP48" s="232"/>
      <c r="BQ48" s="232"/>
      <c r="BR48" s="229"/>
      <c r="BS48" s="323"/>
      <c r="BT48" s="232"/>
      <c r="BU48" s="232"/>
      <c r="BV48" s="232"/>
      <c r="BW48" s="229"/>
      <c r="BX48" s="323"/>
      <c r="BY48" s="232"/>
      <c r="BZ48" s="232"/>
      <c r="CA48" s="229"/>
      <c r="CB48" s="323"/>
      <c r="CC48" s="232"/>
      <c r="CD48" s="232"/>
      <c r="CE48" s="232"/>
      <c r="CF48" s="323"/>
      <c r="CG48" s="221"/>
      <c r="CH48" s="323"/>
      <c r="CI48" s="323"/>
      <c r="CJ48" s="221"/>
      <c r="CK48" s="323"/>
      <c r="CM48" s="343"/>
      <c r="CN48" s="344"/>
      <c r="CO48" s="345"/>
      <c r="CP48" s="2"/>
      <c r="CS48" s="52"/>
      <c r="CY48" s="1"/>
      <c r="CZ48" s="1"/>
      <c r="DA48" s="1"/>
      <c r="DB48" s="1"/>
      <c r="DC48" s="1"/>
      <c r="DD48" s="1"/>
      <c r="DE48" s="1"/>
      <c r="DF48" s="1"/>
      <c r="DG48" s="1"/>
      <c r="DH48" s="1"/>
      <c r="DI48" s="1"/>
      <c r="DJ48" s="25"/>
      <c r="DK48" s="61" t="s">
        <v>456</v>
      </c>
      <c r="EO48" s="343"/>
      <c r="EP48" s="344"/>
      <c r="EQ48" s="345"/>
      <c r="ER48" s="2"/>
      <c r="ES48" s="2"/>
      <c r="ET48" s="2"/>
      <c r="EU48" s="52"/>
    </row>
    <row r="49" spans="1:152" customFormat="1" ht="22.5" customHeight="1">
      <c r="A49" s="1" t="s">
        <v>162</v>
      </c>
      <c r="F49" s="25"/>
      <c r="G49" s="30" t="str">
        <f>IF([1]COVER!$J$15=3,IF(ISBLANK(BI49),"",BI49),IF(ISBLANK(DK49),"",DK49))</f>
        <v>Expense due to the passage of time of asset retirement liability</v>
      </c>
      <c r="H49" s="34" t="s">
        <v>163</v>
      </c>
      <c r="I49" s="227">
        <f t="shared" si="12"/>
        <v>0</v>
      </c>
      <c r="J49" s="323"/>
      <c r="K49" s="229">
        <f t="shared" si="13"/>
        <v>0</v>
      </c>
      <c r="L49" s="323"/>
      <c r="M49" s="232"/>
      <c r="N49" s="232"/>
      <c r="O49" s="232"/>
      <c r="P49" s="229">
        <f t="shared" si="14"/>
        <v>0</v>
      </c>
      <c r="Q49" s="323"/>
      <c r="R49" s="232"/>
      <c r="S49" s="232"/>
      <c r="T49" s="232"/>
      <c r="U49" s="229">
        <f t="shared" si="15"/>
        <v>0</v>
      </c>
      <c r="V49" s="323"/>
      <c r="W49" s="232"/>
      <c r="X49" s="232"/>
      <c r="Y49" s="229">
        <f t="shared" si="16"/>
        <v>0</v>
      </c>
      <c r="Z49" s="323"/>
      <c r="AA49" s="232"/>
      <c r="AB49" s="232"/>
      <c r="AC49" s="232"/>
      <c r="AD49" s="611"/>
      <c r="AE49" s="669"/>
      <c r="AF49" s="684"/>
      <c r="AG49" s="596"/>
      <c r="AH49" s="221"/>
      <c r="AI49" s="217"/>
      <c r="AK49" s="615"/>
      <c r="AL49" s="616"/>
      <c r="AM49" s="617"/>
      <c r="AO49" s="4"/>
      <c r="AQ49" s="52"/>
      <c r="AR49" s="321"/>
      <c r="AV49" s="1"/>
      <c r="BE49" s="1"/>
      <c r="BF49" s="1"/>
      <c r="BG49" s="1"/>
      <c r="BH49" s="25"/>
      <c r="BI49" s="30" t="s">
        <v>164</v>
      </c>
      <c r="BJ49" s="34" t="s">
        <v>163</v>
      </c>
      <c r="BK49" s="227"/>
      <c r="BL49" s="323"/>
      <c r="BM49" s="229"/>
      <c r="BN49" s="323"/>
      <c r="BO49" s="232"/>
      <c r="BP49" s="232"/>
      <c r="BQ49" s="232"/>
      <c r="BR49" s="229"/>
      <c r="BS49" s="323"/>
      <c r="BT49" s="232"/>
      <c r="BU49" s="232"/>
      <c r="BV49" s="232"/>
      <c r="BW49" s="229"/>
      <c r="BX49" s="323"/>
      <c r="BY49" s="232"/>
      <c r="BZ49" s="232"/>
      <c r="CA49" s="229"/>
      <c r="CB49" s="323"/>
      <c r="CC49" s="232"/>
      <c r="CD49" s="232"/>
      <c r="CE49" s="232"/>
      <c r="CF49" s="323"/>
      <c r="CG49" s="221"/>
      <c r="CH49" s="323"/>
      <c r="CI49" s="323"/>
      <c r="CJ49" s="221"/>
      <c r="CK49" s="323"/>
      <c r="CM49" s="343"/>
      <c r="CN49" s="344"/>
      <c r="CO49" s="345"/>
      <c r="CP49" s="2"/>
      <c r="CS49" s="52"/>
      <c r="CY49" s="1"/>
      <c r="CZ49" s="1"/>
      <c r="DA49" s="1"/>
      <c r="DB49" s="1"/>
      <c r="DC49" s="1"/>
      <c r="DD49" s="1"/>
      <c r="DE49" s="1"/>
      <c r="DF49" s="1"/>
      <c r="DG49" s="1"/>
      <c r="DH49" s="1"/>
      <c r="DI49" s="1"/>
      <c r="DJ49" s="25"/>
      <c r="DK49" s="67" t="s">
        <v>457</v>
      </c>
      <c r="EO49" s="343"/>
      <c r="EP49" s="344"/>
      <c r="EQ49" s="345"/>
      <c r="ER49" s="2"/>
      <c r="ES49" s="2"/>
      <c r="ET49" s="2"/>
      <c r="EU49" s="52"/>
    </row>
    <row r="50" spans="1:152" customFormat="1" ht="22.5" customHeight="1">
      <c r="A50" s="1" t="s">
        <v>165</v>
      </c>
      <c r="F50" s="25"/>
      <c r="G50" s="30" t="str">
        <f>IF([1]COVER!$J$15=3,IF(ISBLANK(BI50),"",BI50),IF(ISBLANK(DK50),"",DK50))</f>
        <v>Other general expenses</v>
      </c>
      <c r="H50" s="62" t="s">
        <v>166</v>
      </c>
      <c r="I50" s="346">
        <f t="shared" si="12"/>
        <v>0</v>
      </c>
      <c r="J50" s="225"/>
      <c r="K50" s="347">
        <f t="shared" si="13"/>
        <v>0</v>
      </c>
      <c r="L50" s="225"/>
      <c r="M50" s="348"/>
      <c r="N50" s="348"/>
      <c r="O50" s="348"/>
      <c r="P50" s="347">
        <f t="shared" si="14"/>
        <v>0</v>
      </c>
      <c r="Q50" s="225"/>
      <c r="R50" s="348"/>
      <c r="S50" s="348"/>
      <c r="T50" s="348"/>
      <c r="U50" s="347">
        <f t="shared" si="15"/>
        <v>0</v>
      </c>
      <c r="V50" s="225"/>
      <c r="W50" s="348"/>
      <c r="X50" s="348"/>
      <c r="Y50" s="347">
        <f t="shared" si="16"/>
        <v>0</v>
      </c>
      <c r="Z50" s="225"/>
      <c r="AA50" s="348"/>
      <c r="AB50" s="348"/>
      <c r="AC50" s="348"/>
      <c r="AD50" s="610"/>
      <c r="AE50" s="669"/>
      <c r="AF50" s="685"/>
      <c r="AG50" s="630"/>
      <c r="AH50" s="221"/>
      <c r="AI50" s="348"/>
      <c r="AK50" s="618"/>
      <c r="AL50" s="619"/>
      <c r="AM50" s="620"/>
      <c r="AO50" s="4"/>
      <c r="AQ50" s="52"/>
      <c r="AR50" s="321"/>
      <c r="BE50" s="1"/>
      <c r="BF50" s="1"/>
      <c r="BG50" s="1"/>
      <c r="BH50" s="25"/>
      <c r="BI50" s="30" t="s">
        <v>167</v>
      </c>
      <c r="BJ50" s="62" t="s">
        <v>166</v>
      </c>
      <c r="BK50" s="346"/>
      <c r="BL50" s="225"/>
      <c r="BM50" s="347"/>
      <c r="BN50" s="225"/>
      <c r="BO50" s="348"/>
      <c r="BP50" s="348"/>
      <c r="BQ50" s="348"/>
      <c r="BR50" s="347"/>
      <c r="BS50" s="225"/>
      <c r="BT50" s="348"/>
      <c r="BU50" s="348"/>
      <c r="BV50" s="348"/>
      <c r="BW50" s="347"/>
      <c r="BX50" s="225"/>
      <c r="BY50" s="348"/>
      <c r="BZ50" s="348"/>
      <c r="CA50" s="347"/>
      <c r="CB50" s="225"/>
      <c r="CC50" s="348"/>
      <c r="CD50" s="348"/>
      <c r="CE50" s="348"/>
      <c r="CF50" s="225"/>
      <c r="CG50" s="221"/>
      <c r="CH50" s="225"/>
      <c r="CI50" s="225"/>
      <c r="CJ50" s="221"/>
      <c r="CK50" s="225"/>
      <c r="CM50" s="349"/>
      <c r="CN50" s="350"/>
      <c r="CO50" s="351"/>
      <c r="CP50" s="2"/>
      <c r="CS50" s="52"/>
      <c r="CY50" s="1"/>
      <c r="CZ50" s="1"/>
      <c r="DA50" s="1"/>
      <c r="DB50" s="1"/>
      <c r="DC50" s="1"/>
      <c r="DD50" s="1"/>
      <c r="DE50" s="1"/>
      <c r="DF50" s="1"/>
      <c r="DG50" s="1"/>
      <c r="DH50" s="1"/>
      <c r="DI50" s="1"/>
      <c r="DJ50" s="25"/>
      <c r="DK50" s="67" t="s">
        <v>458</v>
      </c>
      <c r="EO50" s="349"/>
      <c r="EP50" s="350"/>
      <c r="EQ50" s="351"/>
      <c r="ER50" s="2"/>
      <c r="ES50" s="2"/>
      <c r="ET50" s="2"/>
      <c r="EU50" s="52"/>
    </row>
    <row r="51" spans="1:152" customFormat="1" ht="22.5" customHeight="1">
      <c r="A51" s="1" t="s">
        <v>168</v>
      </c>
      <c r="F51" s="44"/>
      <c r="G51" s="63" t="str">
        <f>IF([1]COVER!$J$15=3,IF(ISBLANK(BI51),"",BI51),IF(ISBLANK(DK51),"",DK51))</f>
        <v>Subtotal of Other reclassified fixed costs</v>
      </c>
      <c r="H51" s="64" t="s">
        <v>169</v>
      </c>
      <c r="I51" s="352">
        <f t="shared" ref="I51:AD51" si="17">SUM(I40:I50)</f>
        <v>0</v>
      </c>
      <c r="J51" s="323">
        <f t="shared" si="17"/>
        <v>0</v>
      </c>
      <c r="K51" s="353">
        <f t="shared" si="17"/>
        <v>0</v>
      </c>
      <c r="L51" s="323">
        <f t="shared" si="17"/>
        <v>0</v>
      </c>
      <c r="M51" s="353">
        <f t="shared" si="17"/>
        <v>0</v>
      </c>
      <c r="N51" s="353">
        <f t="shared" si="17"/>
        <v>0</v>
      </c>
      <c r="O51" s="353">
        <f t="shared" si="17"/>
        <v>0</v>
      </c>
      <c r="P51" s="353">
        <f t="shared" si="17"/>
        <v>0</v>
      </c>
      <c r="Q51" s="323">
        <f t="shared" si="17"/>
        <v>0</v>
      </c>
      <c r="R51" s="353">
        <f t="shared" si="17"/>
        <v>0</v>
      </c>
      <c r="S51" s="353">
        <f t="shared" si="17"/>
        <v>0</v>
      </c>
      <c r="T51" s="353">
        <f t="shared" si="17"/>
        <v>0</v>
      </c>
      <c r="U51" s="353">
        <f t="shared" si="17"/>
        <v>0</v>
      </c>
      <c r="V51" s="323">
        <f t="shared" si="17"/>
        <v>0</v>
      </c>
      <c r="W51" s="353">
        <f t="shared" si="17"/>
        <v>0</v>
      </c>
      <c r="X51" s="353">
        <f t="shared" si="17"/>
        <v>0</v>
      </c>
      <c r="Y51" s="353">
        <f t="shared" si="17"/>
        <v>0</v>
      </c>
      <c r="Z51" s="323">
        <f t="shared" si="17"/>
        <v>0</v>
      </c>
      <c r="AA51" s="353">
        <f t="shared" si="17"/>
        <v>0</v>
      </c>
      <c r="AB51" s="353">
        <f t="shared" si="17"/>
        <v>0</v>
      </c>
      <c r="AC51" s="353">
        <f t="shared" si="17"/>
        <v>0</v>
      </c>
      <c r="AD51" s="611">
        <f t="shared" si="17"/>
        <v>0</v>
      </c>
      <c r="AE51" s="669"/>
      <c r="AF51" s="684">
        <f>SUM(AF40:AF50)</f>
        <v>0</v>
      </c>
      <c r="AG51" s="596">
        <f>SUM(AG40:AG50)</f>
        <v>0</v>
      </c>
      <c r="AH51" s="221"/>
      <c r="AI51" s="353">
        <f>SUM(AI40:AI50)</f>
        <v>0</v>
      </c>
      <c r="AK51" s="601"/>
      <c r="AL51" s="602"/>
      <c r="AM51" s="611"/>
      <c r="AO51" s="4"/>
      <c r="AQ51" s="52"/>
      <c r="AR51" s="321"/>
      <c r="BE51" s="1"/>
      <c r="BF51" s="1"/>
      <c r="BG51" s="1"/>
      <c r="BH51" s="44"/>
      <c r="BI51" s="63" t="s">
        <v>170</v>
      </c>
      <c r="BJ51" s="64" t="s">
        <v>169</v>
      </c>
      <c r="BK51" s="352"/>
      <c r="BL51" s="323"/>
      <c r="BM51" s="353"/>
      <c r="BN51" s="323"/>
      <c r="BO51" s="353"/>
      <c r="BP51" s="353"/>
      <c r="BQ51" s="353"/>
      <c r="BR51" s="353"/>
      <c r="BS51" s="323"/>
      <c r="BT51" s="353"/>
      <c r="BU51" s="353"/>
      <c r="BV51" s="353"/>
      <c r="BW51" s="353"/>
      <c r="BX51" s="323"/>
      <c r="BY51" s="353"/>
      <c r="BZ51" s="353"/>
      <c r="CA51" s="353"/>
      <c r="CB51" s="323"/>
      <c r="CC51" s="353"/>
      <c r="CD51" s="353"/>
      <c r="CE51" s="353"/>
      <c r="CF51" s="323"/>
      <c r="CG51" s="221"/>
      <c r="CH51" s="323"/>
      <c r="CI51" s="323"/>
      <c r="CJ51" s="221"/>
      <c r="CK51" s="323"/>
      <c r="CM51" s="237"/>
      <c r="CN51" s="238"/>
      <c r="CO51" s="333"/>
      <c r="CP51" s="2"/>
      <c r="CS51" s="52"/>
      <c r="CY51" s="1"/>
      <c r="CZ51" s="1"/>
      <c r="DA51" s="1"/>
      <c r="DB51" s="1"/>
      <c r="DC51" s="1"/>
      <c r="DD51" s="1"/>
      <c r="DE51" s="1"/>
      <c r="DF51" s="1"/>
      <c r="DG51" s="1"/>
      <c r="DH51" s="1"/>
      <c r="DI51" s="1"/>
      <c r="DJ51" s="44"/>
      <c r="DK51" s="68" t="s">
        <v>459</v>
      </c>
      <c r="EO51" s="237"/>
      <c r="EP51" s="238"/>
      <c r="EQ51" s="333"/>
      <c r="ER51" s="2"/>
      <c r="ES51" s="2"/>
      <c r="ET51" s="2"/>
      <c r="EU51" s="52"/>
    </row>
    <row r="52" spans="1:152" customFormat="1" ht="22.5" customHeight="1">
      <c r="A52" s="1" t="s">
        <v>171</v>
      </c>
      <c r="F52" s="55" t="str">
        <f>IF([1]COVER!$J$15=3,IF(ISBLANK(BH52),"",BH52),IF(ISBLANK(DJ52),"",DJ52))</f>
        <v>Totals of reclassified fixed costs</v>
      </c>
      <c r="G52" s="56"/>
      <c r="H52" s="23" t="s">
        <v>172</v>
      </c>
      <c r="I52" s="314">
        <f t="shared" ref="I52:AD52" si="18">I39+I51</f>
        <v>0</v>
      </c>
      <c r="J52" s="323">
        <f t="shared" si="18"/>
        <v>0</v>
      </c>
      <c r="K52" s="316">
        <f t="shared" si="18"/>
        <v>0</v>
      </c>
      <c r="L52" s="323">
        <f t="shared" si="18"/>
        <v>0</v>
      </c>
      <c r="M52" s="316">
        <f t="shared" si="18"/>
        <v>0</v>
      </c>
      <c r="N52" s="316">
        <f t="shared" si="18"/>
        <v>0</v>
      </c>
      <c r="O52" s="316">
        <f t="shared" si="18"/>
        <v>0</v>
      </c>
      <c r="P52" s="316">
        <f t="shared" si="18"/>
        <v>0</v>
      </c>
      <c r="Q52" s="323">
        <f t="shared" si="18"/>
        <v>0</v>
      </c>
      <c r="R52" s="316">
        <f t="shared" si="18"/>
        <v>0</v>
      </c>
      <c r="S52" s="316">
        <f t="shared" si="18"/>
        <v>0</v>
      </c>
      <c r="T52" s="316">
        <f t="shared" si="18"/>
        <v>0</v>
      </c>
      <c r="U52" s="316">
        <f t="shared" si="18"/>
        <v>0</v>
      </c>
      <c r="V52" s="323">
        <f t="shared" si="18"/>
        <v>0</v>
      </c>
      <c r="W52" s="316">
        <f t="shared" si="18"/>
        <v>0</v>
      </c>
      <c r="X52" s="316">
        <f t="shared" si="18"/>
        <v>0</v>
      </c>
      <c r="Y52" s="316">
        <f t="shared" si="18"/>
        <v>0</v>
      </c>
      <c r="Z52" s="323">
        <f t="shared" si="18"/>
        <v>0</v>
      </c>
      <c r="AA52" s="316">
        <f t="shared" si="18"/>
        <v>0</v>
      </c>
      <c r="AB52" s="316">
        <f t="shared" si="18"/>
        <v>0</v>
      </c>
      <c r="AC52" s="316">
        <f t="shared" si="18"/>
        <v>0</v>
      </c>
      <c r="AD52" s="611">
        <f t="shared" si="18"/>
        <v>0</v>
      </c>
      <c r="AE52" s="686"/>
      <c r="AF52" s="684">
        <f>AF39+AF51</f>
        <v>0</v>
      </c>
      <c r="AG52" s="596">
        <f>AG39+AG51</f>
        <v>0</v>
      </c>
      <c r="AH52" s="26"/>
      <c r="AI52" s="316">
        <f>AI39+AI51</f>
        <v>0</v>
      </c>
      <c r="AK52" s="621"/>
      <c r="AL52" s="622"/>
      <c r="AM52" s="623"/>
      <c r="AO52" s="4"/>
      <c r="AQ52" s="52"/>
      <c r="AR52" s="321"/>
      <c r="BE52" s="1"/>
      <c r="BF52" s="1"/>
      <c r="BG52" s="1"/>
      <c r="BH52" s="55" t="s">
        <v>173</v>
      </c>
      <c r="BI52" s="56"/>
      <c r="BJ52" s="23" t="s">
        <v>172</v>
      </c>
      <c r="BK52" s="314"/>
      <c r="BL52" s="323"/>
      <c r="BM52" s="316"/>
      <c r="BN52" s="323"/>
      <c r="BO52" s="316"/>
      <c r="BP52" s="316"/>
      <c r="BQ52" s="316"/>
      <c r="BR52" s="316"/>
      <c r="BS52" s="323"/>
      <c r="BT52" s="316"/>
      <c r="BU52" s="316"/>
      <c r="BV52" s="316"/>
      <c r="BW52" s="316"/>
      <c r="BX52" s="323"/>
      <c r="BY52" s="316"/>
      <c r="BZ52" s="316"/>
      <c r="CA52" s="316"/>
      <c r="CB52" s="323"/>
      <c r="CC52" s="316"/>
      <c r="CD52" s="316"/>
      <c r="CE52" s="316"/>
      <c r="CF52" s="323"/>
      <c r="CG52" s="26"/>
      <c r="CH52" s="323"/>
      <c r="CI52" s="323"/>
      <c r="CJ52" s="26"/>
      <c r="CK52" s="323"/>
      <c r="CM52" s="258"/>
      <c r="CN52" s="259"/>
      <c r="CO52" s="357"/>
      <c r="CP52" s="2"/>
      <c r="CS52" s="52"/>
      <c r="CY52" s="1"/>
      <c r="CZ52" s="1"/>
      <c r="DA52" s="1"/>
      <c r="DB52" s="1"/>
      <c r="DC52" s="1"/>
      <c r="DD52" s="1"/>
      <c r="DE52" s="1"/>
      <c r="DF52" s="1"/>
      <c r="DG52" s="1"/>
      <c r="DH52" s="1"/>
      <c r="DI52" s="1"/>
      <c r="DJ52" s="55" t="s">
        <v>460</v>
      </c>
      <c r="DK52" s="56"/>
      <c r="EO52" s="258"/>
      <c r="EP52" s="259"/>
      <c r="EQ52" s="357"/>
      <c r="ER52" s="2"/>
      <c r="ES52" s="2"/>
      <c r="ET52" s="2"/>
      <c r="EU52" s="52"/>
    </row>
    <row r="53" spans="1:152" customFormat="1" ht="22.5" customHeight="1">
      <c r="A53" s="1" t="s">
        <v>174</v>
      </c>
      <c r="F53" s="55" t="str">
        <f>IF([1]COVER!$J$15=3,IF(ISBLANK(BH53),"",BH53),IF(ISBLANK(DJ53),"",DJ53))</f>
        <v>Total of costs of sales</v>
      </c>
      <c r="G53" s="56"/>
      <c r="H53" s="23">
        <v>499000</v>
      </c>
      <c r="I53" s="314">
        <f t="shared" ref="I53:AD53" si="19">I52+I30</f>
        <v>0</v>
      </c>
      <c r="J53" s="323">
        <f t="shared" si="19"/>
        <v>0</v>
      </c>
      <c r="K53" s="316">
        <f t="shared" si="19"/>
        <v>0</v>
      </c>
      <c r="L53" s="323">
        <f t="shared" si="19"/>
        <v>0</v>
      </c>
      <c r="M53" s="316">
        <f t="shared" si="19"/>
        <v>0</v>
      </c>
      <c r="N53" s="316">
        <f t="shared" si="19"/>
        <v>0</v>
      </c>
      <c r="O53" s="316">
        <f t="shared" si="19"/>
        <v>0</v>
      </c>
      <c r="P53" s="316">
        <f t="shared" si="19"/>
        <v>0</v>
      </c>
      <c r="Q53" s="323">
        <f t="shared" si="19"/>
        <v>0</v>
      </c>
      <c r="R53" s="316">
        <f t="shared" si="19"/>
        <v>0</v>
      </c>
      <c r="S53" s="316">
        <f t="shared" si="19"/>
        <v>0</v>
      </c>
      <c r="T53" s="316">
        <f t="shared" si="19"/>
        <v>0</v>
      </c>
      <c r="U53" s="316">
        <f t="shared" si="19"/>
        <v>0</v>
      </c>
      <c r="V53" s="323">
        <f t="shared" si="19"/>
        <v>0</v>
      </c>
      <c r="W53" s="316">
        <f t="shared" si="19"/>
        <v>0</v>
      </c>
      <c r="X53" s="316">
        <f t="shared" si="19"/>
        <v>0</v>
      </c>
      <c r="Y53" s="316">
        <f t="shared" si="19"/>
        <v>0</v>
      </c>
      <c r="Z53" s="323">
        <f t="shared" si="19"/>
        <v>0</v>
      </c>
      <c r="AA53" s="316">
        <f t="shared" si="19"/>
        <v>0</v>
      </c>
      <c r="AB53" s="316">
        <f t="shared" si="19"/>
        <v>0</v>
      </c>
      <c r="AC53" s="316">
        <f t="shared" si="19"/>
        <v>0</v>
      </c>
      <c r="AD53" s="611">
        <f t="shared" si="19"/>
        <v>0</v>
      </c>
      <c r="AE53" s="686"/>
      <c r="AF53" s="684">
        <f>AF52+AF30</f>
        <v>0</v>
      </c>
      <c r="AG53" s="596">
        <f>AG52+AG30</f>
        <v>0</v>
      </c>
      <c r="AH53" s="26"/>
      <c r="AI53" s="316">
        <f>AI52+AI30</f>
        <v>0</v>
      </c>
      <c r="AK53" s="320" t="str">
        <f>IF([1]COVER!$J$15=3,IF(ISBLANK(CM53),"",CM53),IF(ISBLANK(EO53),"",EO53))</f>
        <v>Total of sales costs</v>
      </c>
      <c r="AL53" s="23">
        <f>IF([1]COVER!$J$15=3,IF(ISBLANK(CN53),"",CN53),IF(ISBLANK(EP53),"",EP53))</f>
        <v>499000</v>
      </c>
      <c r="AM53" s="315">
        <v>0</v>
      </c>
      <c r="AO53" s="4"/>
      <c r="AQ53" s="50">
        <f>I53-AM53</f>
        <v>0</v>
      </c>
      <c r="AR53" s="321">
        <f>IF(AQ53=0,0,1)</f>
        <v>0</v>
      </c>
      <c r="BE53" s="1"/>
      <c r="BF53" s="1"/>
      <c r="BG53" s="1"/>
      <c r="BH53" s="55" t="s">
        <v>175</v>
      </c>
      <c r="BI53" s="56"/>
      <c r="BJ53" s="23">
        <v>499000</v>
      </c>
      <c r="BK53" s="314"/>
      <c r="BL53" s="323"/>
      <c r="BM53" s="316"/>
      <c r="BN53" s="323"/>
      <c r="BO53" s="316"/>
      <c r="BP53" s="316"/>
      <c r="BQ53" s="316"/>
      <c r="BR53" s="316"/>
      <c r="BS53" s="323"/>
      <c r="BT53" s="316"/>
      <c r="BU53" s="316"/>
      <c r="BV53" s="316"/>
      <c r="BW53" s="316"/>
      <c r="BX53" s="323"/>
      <c r="BY53" s="316"/>
      <c r="BZ53" s="316"/>
      <c r="CA53" s="316"/>
      <c r="CB53" s="323"/>
      <c r="CC53" s="316"/>
      <c r="CD53" s="316"/>
      <c r="CE53" s="316"/>
      <c r="CF53" s="323"/>
      <c r="CG53" s="26"/>
      <c r="CH53" s="323"/>
      <c r="CI53" s="323"/>
      <c r="CJ53" s="26"/>
      <c r="CK53" s="323"/>
      <c r="CM53" s="320" t="s">
        <v>176</v>
      </c>
      <c r="CN53" s="23">
        <v>499000</v>
      </c>
      <c r="CO53" s="315"/>
      <c r="CP53" s="2"/>
      <c r="CS53" s="51"/>
      <c r="CT53" s="1" t="s">
        <v>92</v>
      </c>
      <c r="CY53" s="1"/>
      <c r="CZ53" s="1"/>
      <c r="DA53" s="1"/>
      <c r="DB53" s="1"/>
      <c r="DC53" s="1"/>
      <c r="DD53" s="1"/>
      <c r="DE53" s="1"/>
      <c r="DF53" s="1"/>
      <c r="DG53" s="1"/>
      <c r="DH53" s="1"/>
      <c r="DI53" s="1"/>
      <c r="DJ53" s="55" t="s">
        <v>461</v>
      </c>
      <c r="DK53" s="56" t="s">
        <v>437</v>
      </c>
      <c r="EO53" s="320" t="s">
        <v>177</v>
      </c>
      <c r="EP53" s="23">
        <v>499000</v>
      </c>
      <c r="EQ53" s="315"/>
      <c r="ER53" s="2"/>
      <c r="ES53" s="2"/>
      <c r="ET53" s="2"/>
      <c r="EU53" s="51"/>
      <c r="EV53" s="1" t="s">
        <v>438</v>
      </c>
    </row>
    <row r="54" spans="1:152" customFormat="1" ht="22.5" customHeight="1">
      <c r="A54" s="1" t="s">
        <v>178</v>
      </c>
      <c r="F54" s="55" t="str">
        <f>IF([1]COVER!$J$15=3,IF(ISBLANK(BH54),"",BH54),IF(ISBLANK(DJ54),"",DJ54))</f>
        <v>Gross operating profit (for financial accounting purpose)</v>
      </c>
      <c r="G54" s="56"/>
      <c r="H54" s="23">
        <v>500000</v>
      </c>
      <c r="I54" s="314">
        <f t="shared" ref="I54:AD54" si="20">I27-I53</f>
        <v>0</v>
      </c>
      <c r="J54" s="323">
        <f t="shared" si="20"/>
        <v>0</v>
      </c>
      <c r="K54" s="316">
        <f t="shared" si="20"/>
        <v>0</v>
      </c>
      <c r="L54" s="323">
        <f t="shared" si="20"/>
        <v>0</v>
      </c>
      <c r="M54" s="316">
        <f t="shared" si="20"/>
        <v>0</v>
      </c>
      <c r="N54" s="316">
        <f t="shared" si="20"/>
        <v>0</v>
      </c>
      <c r="O54" s="316">
        <f t="shared" si="20"/>
        <v>0</v>
      </c>
      <c r="P54" s="316">
        <f t="shared" si="20"/>
        <v>0</v>
      </c>
      <c r="Q54" s="323">
        <f t="shared" si="20"/>
        <v>0</v>
      </c>
      <c r="R54" s="316">
        <f t="shared" si="20"/>
        <v>0</v>
      </c>
      <c r="S54" s="316">
        <f t="shared" si="20"/>
        <v>0</v>
      </c>
      <c r="T54" s="316">
        <f t="shared" si="20"/>
        <v>0</v>
      </c>
      <c r="U54" s="316">
        <f t="shared" si="20"/>
        <v>0</v>
      </c>
      <c r="V54" s="323">
        <f t="shared" si="20"/>
        <v>0</v>
      </c>
      <c r="W54" s="316">
        <f t="shared" si="20"/>
        <v>0</v>
      </c>
      <c r="X54" s="316">
        <f t="shared" si="20"/>
        <v>0</v>
      </c>
      <c r="Y54" s="316">
        <f t="shared" si="20"/>
        <v>0</v>
      </c>
      <c r="Z54" s="323">
        <f t="shared" si="20"/>
        <v>0</v>
      </c>
      <c r="AA54" s="316">
        <f t="shared" si="20"/>
        <v>0</v>
      </c>
      <c r="AB54" s="316">
        <f t="shared" si="20"/>
        <v>0</v>
      </c>
      <c r="AC54" s="316">
        <f t="shared" si="20"/>
        <v>0</v>
      </c>
      <c r="AD54" s="357">
        <f t="shared" si="20"/>
        <v>0</v>
      </c>
      <c r="AE54" s="26"/>
      <c r="AF54" s="358">
        <f>AF27-AF53</f>
        <v>0</v>
      </c>
      <c r="AG54" s="359">
        <f>AG27-AG53</f>
        <v>0</v>
      </c>
      <c r="AH54" s="26"/>
      <c r="AI54" s="316">
        <f>AI27-AI53</f>
        <v>0</v>
      </c>
      <c r="AK54" s="320" t="str">
        <f>IF([1]COVER!$J$15=3,IF(ISBLANK(CM54),"",CM54),IF(ISBLANK(EO54),"",EO54))</f>
        <v>Gross operating profit</v>
      </c>
      <c r="AL54" s="23">
        <f>IF([1]COVER!$J$15=3,IF(ISBLANK(CN54),"",CN54),IF(ISBLANK(EP54),"",EP54))</f>
        <v>500000</v>
      </c>
      <c r="AM54" s="315">
        <v>0</v>
      </c>
      <c r="AO54" s="4"/>
      <c r="AQ54" s="50">
        <f>I54-AM54</f>
        <v>0</v>
      </c>
      <c r="AR54" s="321">
        <f>IF(AQ54=0,0,1)</f>
        <v>0</v>
      </c>
      <c r="BE54" s="1"/>
      <c r="BF54" s="1"/>
      <c r="BG54" s="1"/>
      <c r="BH54" s="55" t="s">
        <v>179</v>
      </c>
      <c r="BI54" s="56"/>
      <c r="BJ54" s="23">
        <v>500000</v>
      </c>
      <c r="BK54" s="314"/>
      <c r="BL54" s="323"/>
      <c r="BM54" s="316"/>
      <c r="BN54" s="323"/>
      <c r="BO54" s="316"/>
      <c r="BP54" s="316"/>
      <c r="BQ54" s="316"/>
      <c r="BR54" s="316"/>
      <c r="BS54" s="323"/>
      <c r="BT54" s="316"/>
      <c r="BU54" s="316"/>
      <c r="BV54" s="316"/>
      <c r="BW54" s="316"/>
      <c r="BX54" s="323"/>
      <c r="BY54" s="316"/>
      <c r="BZ54" s="316"/>
      <c r="CA54" s="316"/>
      <c r="CB54" s="323"/>
      <c r="CC54" s="316"/>
      <c r="CD54" s="316"/>
      <c r="CE54" s="316"/>
      <c r="CF54" s="360"/>
      <c r="CG54" s="26"/>
      <c r="CH54" s="360"/>
      <c r="CI54" s="360"/>
      <c r="CJ54" s="26"/>
      <c r="CK54" s="323"/>
      <c r="CM54" s="320" t="s">
        <v>180</v>
      </c>
      <c r="CN54" s="23">
        <v>500000</v>
      </c>
      <c r="CO54" s="315"/>
      <c r="CP54" s="2"/>
      <c r="CS54" s="51"/>
      <c r="CT54" s="1" t="s">
        <v>92</v>
      </c>
      <c r="CY54" s="1"/>
      <c r="CZ54" s="1"/>
      <c r="DA54" s="1"/>
      <c r="DB54" s="1"/>
      <c r="DC54" s="1"/>
      <c r="DD54" s="1"/>
      <c r="DE54" s="1"/>
      <c r="DF54" s="1"/>
      <c r="DG54" s="1"/>
      <c r="DH54" s="1"/>
      <c r="DI54" s="1"/>
      <c r="DJ54" s="55" t="s">
        <v>462</v>
      </c>
      <c r="DK54" s="56" t="s">
        <v>437</v>
      </c>
      <c r="EO54" s="320" t="s">
        <v>181</v>
      </c>
      <c r="EP54" s="23">
        <v>500000</v>
      </c>
      <c r="EQ54" s="315"/>
      <c r="ER54" s="2"/>
      <c r="ES54" s="2"/>
      <c r="ET54" s="2"/>
      <c r="EU54" s="51"/>
      <c r="EV54" s="1" t="s">
        <v>438</v>
      </c>
    </row>
    <row r="55" spans="1:152" customFormat="1" ht="22.5" customHeight="1">
      <c r="A55" s="1" t="s">
        <v>182</v>
      </c>
      <c r="F55" s="69" t="str">
        <f>IF([1]COVER!$J$15=3,IF(ISBLANK(BH55),"",BH55),IF(ISBLANK(DJ55),"",DJ55))</f>
        <v>Selling &amp; General expenses</v>
      </c>
      <c r="G55" s="43" t="str">
        <f>IF([1]COVER!$J$15=3,IF(ISBLANK(BI55),"",BI55),IF(ISBLANK(DK55),"",DK55))</f>
        <v xml:space="preserve">Directors remuneration </v>
      </c>
      <c r="H55" s="58" t="s">
        <v>463</v>
      </c>
      <c r="I55" s="338">
        <f t="shared" ref="I55:I67" si="21">SUM(J55,K55,P55,U55,Y55,AC55,AD55,AF55,AG55,AI55)</f>
        <v>0</v>
      </c>
      <c r="J55" s="335"/>
      <c r="K55" s="339">
        <f t="shared" ref="K55:K67" si="22">SUM(L55:O55)</f>
        <v>0</v>
      </c>
      <c r="L55" s="335"/>
      <c r="M55" s="361"/>
      <c r="N55" s="361"/>
      <c r="O55" s="361"/>
      <c r="P55" s="339">
        <f t="shared" ref="P55:P67" si="23">SUM(Q55:T55)</f>
        <v>0</v>
      </c>
      <c r="Q55" s="335"/>
      <c r="R55" s="361"/>
      <c r="S55" s="361"/>
      <c r="T55" s="361"/>
      <c r="U55" s="339">
        <f t="shared" ref="U55:U67" si="24">SUM(V55:X55)</f>
        <v>0</v>
      </c>
      <c r="V55" s="335"/>
      <c r="W55" s="361"/>
      <c r="X55" s="361"/>
      <c r="Y55" s="339">
        <f t="shared" ref="Y55:Y67" si="25">SUM(Z55:AB55)</f>
        <v>0</v>
      </c>
      <c r="Z55" s="335"/>
      <c r="AA55" s="361"/>
      <c r="AB55" s="361"/>
      <c r="AC55" s="361"/>
      <c r="AD55" s="412"/>
      <c r="AE55" s="221"/>
      <c r="AF55" s="361"/>
      <c r="AG55" s="713"/>
      <c r="AH55" s="714"/>
      <c r="AI55" s="713"/>
      <c r="AK55" s="624"/>
      <c r="AL55" s="625"/>
      <c r="AM55" s="626"/>
      <c r="AO55" s="4"/>
      <c r="AQ55" s="52"/>
      <c r="AR55" s="321"/>
      <c r="BE55" s="1"/>
      <c r="BF55" s="1"/>
      <c r="BG55" s="1"/>
      <c r="BH55" s="69" t="s">
        <v>183</v>
      </c>
      <c r="BI55" s="43" t="s">
        <v>184</v>
      </c>
      <c r="BJ55" s="58" t="s">
        <v>463</v>
      </c>
      <c r="BK55" s="338"/>
      <c r="BL55" s="335"/>
      <c r="BM55" s="339"/>
      <c r="BN55" s="335"/>
      <c r="BO55" s="361"/>
      <c r="BP55" s="361"/>
      <c r="BQ55" s="361"/>
      <c r="BR55" s="339"/>
      <c r="BS55" s="335"/>
      <c r="BT55" s="361"/>
      <c r="BU55" s="361"/>
      <c r="BV55" s="361"/>
      <c r="BW55" s="339"/>
      <c r="BX55" s="335"/>
      <c r="BY55" s="361"/>
      <c r="BZ55" s="361"/>
      <c r="CA55" s="339"/>
      <c r="CB55" s="335"/>
      <c r="CC55" s="361"/>
      <c r="CD55" s="361"/>
      <c r="CE55" s="361"/>
      <c r="CF55" s="232"/>
      <c r="CG55" s="221"/>
      <c r="CH55" s="361"/>
      <c r="CI55" s="361"/>
      <c r="CJ55" s="221"/>
      <c r="CK55" s="361"/>
      <c r="CM55" s="362"/>
      <c r="CN55" s="363"/>
      <c r="CO55" s="364"/>
      <c r="CP55" s="2"/>
      <c r="CS55" s="52"/>
      <c r="CY55" s="1"/>
      <c r="CZ55" s="1"/>
      <c r="DA55" s="1"/>
      <c r="DB55" s="1"/>
      <c r="DC55" s="1"/>
      <c r="DD55" s="1"/>
      <c r="DE55" s="1"/>
      <c r="DF55" s="1"/>
      <c r="DG55" s="1"/>
      <c r="DH55" s="1"/>
      <c r="DI55" s="1"/>
      <c r="DJ55" s="69" t="s">
        <v>464</v>
      </c>
      <c r="DK55" s="70" t="s">
        <v>465</v>
      </c>
      <c r="EO55" s="362"/>
      <c r="EP55" s="363"/>
      <c r="EQ55" s="364"/>
      <c r="ER55" s="2"/>
      <c r="ES55" s="2"/>
      <c r="ET55" s="2"/>
      <c r="EU55" s="52"/>
    </row>
    <row r="56" spans="1:152" customFormat="1" ht="22.5" customHeight="1">
      <c r="A56" s="1" t="s">
        <v>185</v>
      </c>
      <c r="F56" s="69"/>
      <c r="G56" s="43" t="str">
        <f>IF([1]COVER!$J$15=3,IF(ISBLANK(BI56),"",BI56),IF(ISBLANK(DK56),"",DK56))</f>
        <v>Directors' bonuses</v>
      </c>
      <c r="H56" s="58" t="s">
        <v>186</v>
      </c>
      <c r="I56" s="338">
        <f t="shared" si="21"/>
        <v>0</v>
      </c>
      <c r="J56" s="335"/>
      <c r="K56" s="339">
        <f t="shared" si="22"/>
        <v>0</v>
      </c>
      <c r="L56" s="335"/>
      <c r="M56" s="361"/>
      <c r="N56" s="361"/>
      <c r="O56" s="361"/>
      <c r="P56" s="339">
        <f t="shared" si="23"/>
        <v>0</v>
      </c>
      <c r="Q56" s="335"/>
      <c r="R56" s="361"/>
      <c r="S56" s="361"/>
      <c r="T56" s="361"/>
      <c r="U56" s="339">
        <f t="shared" si="24"/>
        <v>0</v>
      </c>
      <c r="V56" s="335"/>
      <c r="W56" s="361"/>
      <c r="X56" s="361"/>
      <c r="Y56" s="339">
        <f t="shared" si="25"/>
        <v>0</v>
      </c>
      <c r="Z56" s="335"/>
      <c r="AA56" s="361"/>
      <c r="AB56" s="361"/>
      <c r="AC56" s="361"/>
      <c r="AD56" s="412"/>
      <c r="AE56" s="221"/>
      <c r="AF56" s="361"/>
      <c r="AG56" s="713"/>
      <c r="AH56" s="714"/>
      <c r="AI56" s="713"/>
      <c r="AK56" s="627"/>
      <c r="AL56" s="602"/>
      <c r="AM56" s="596"/>
      <c r="AO56" s="4"/>
      <c r="AQ56" s="52"/>
      <c r="AR56" s="321"/>
      <c r="BE56" s="1"/>
      <c r="BF56" s="1"/>
      <c r="BG56" s="1"/>
      <c r="BH56" s="69"/>
      <c r="BI56" s="43" t="s">
        <v>187</v>
      </c>
      <c r="BJ56" s="58" t="s">
        <v>186</v>
      </c>
      <c r="BK56" s="338"/>
      <c r="BL56" s="335"/>
      <c r="BM56" s="339"/>
      <c r="BN56" s="335"/>
      <c r="BO56" s="361"/>
      <c r="BP56" s="361"/>
      <c r="BQ56" s="361"/>
      <c r="BR56" s="339"/>
      <c r="BS56" s="335"/>
      <c r="BT56" s="361"/>
      <c r="BU56" s="361"/>
      <c r="BV56" s="361"/>
      <c r="BW56" s="339"/>
      <c r="BX56" s="335"/>
      <c r="BY56" s="361"/>
      <c r="BZ56" s="361"/>
      <c r="CA56" s="339"/>
      <c r="CB56" s="335"/>
      <c r="CC56" s="361"/>
      <c r="CD56" s="361"/>
      <c r="CE56" s="361"/>
      <c r="CF56" s="232"/>
      <c r="CG56" s="221"/>
      <c r="CH56" s="361"/>
      <c r="CI56" s="361"/>
      <c r="CJ56" s="221"/>
      <c r="CK56" s="361"/>
      <c r="CM56" s="365"/>
      <c r="CN56" s="366"/>
      <c r="CO56" s="367"/>
      <c r="CP56" s="2"/>
      <c r="CS56" s="52"/>
      <c r="CY56" s="1"/>
      <c r="CZ56" s="1"/>
      <c r="DA56" s="1"/>
      <c r="DB56" s="1"/>
      <c r="DC56" s="1"/>
      <c r="DD56" s="1"/>
      <c r="DE56" s="1"/>
      <c r="DF56" s="1"/>
      <c r="DG56" s="1"/>
      <c r="DH56" s="1"/>
      <c r="DI56" s="1"/>
      <c r="DJ56" s="69"/>
      <c r="DK56" s="60" t="s">
        <v>188</v>
      </c>
      <c r="EO56" s="368"/>
      <c r="EP56" s="366"/>
      <c r="EQ56" s="369"/>
      <c r="ER56" s="2"/>
      <c r="ES56" s="2"/>
      <c r="ET56" s="2"/>
      <c r="EU56" s="52"/>
    </row>
    <row r="57" spans="1:152" customFormat="1" ht="22.5" customHeight="1">
      <c r="A57" s="1" t="s">
        <v>189</v>
      </c>
      <c r="F57" s="69"/>
      <c r="G57" s="43" t="str">
        <f>IF([1]COVER!$J$15=3,IF(ISBLANK(BI57),"",BI57),IF(ISBLANK(DK57),"",DK57))</f>
        <v>Employees' salary</v>
      </c>
      <c r="H57" s="58" t="s">
        <v>466</v>
      </c>
      <c r="I57" s="338">
        <f t="shared" si="21"/>
        <v>0</v>
      </c>
      <c r="J57" s="335"/>
      <c r="K57" s="339">
        <f t="shared" si="22"/>
        <v>0</v>
      </c>
      <c r="L57" s="335"/>
      <c r="M57" s="361"/>
      <c r="N57" s="361"/>
      <c r="O57" s="361"/>
      <c r="P57" s="339">
        <f t="shared" si="23"/>
        <v>0</v>
      </c>
      <c r="Q57" s="335"/>
      <c r="R57" s="361"/>
      <c r="S57" s="361"/>
      <c r="T57" s="361"/>
      <c r="U57" s="339">
        <f t="shared" si="24"/>
        <v>0</v>
      </c>
      <c r="V57" s="335"/>
      <c r="W57" s="361"/>
      <c r="X57" s="361"/>
      <c r="Y57" s="339">
        <f t="shared" si="25"/>
        <v>0</v>
      </c>
      <c r="Z57" s="335"/>
      <c r="AA57" s="361"/>
      <c r="AB57" s="361"/>
      <c r="AC57" s="361"/>
      <c r="AD57" s="412"/>
      <c r="AE57" s="221"/>
      <c r="AF57" s="361"/>
      <c r="AG57" s="713"/>
      <c r="AH57" s="714"/>
      <c r="AI57" s="713"/>
      <c r="AK57" s="628"/>
      <c r="AL57" s="629"/>
      <c r="AM57" s="630"/>
      <c r="AO57" s="4"/>
      <c r="AQ57" s="52"/>
      <c r="AR57" s="321"/>
      <c r="BE57" s="1"/>
      <c r="BF57" s="1"/>
      <c r="BG57" s="1"/>
      <c r="BH57" s="69"/>
      <c r="BI57" s="37" t="s">
        <v>110</v>
      </c>
      <c r="BJ57" s="58" t="s">
        <v>466</v>
      </c>
      <c r="BK57" s="338"/>
      <c r="BL57" s="335"/>
      <c r="BM57" s="339"/>
      <c r="BN57" s="335"/>
      <c r="BO57" s="361"/>
      <c r="BP57" s="361"/>
      <c r="BQ57" s="361"/>
      <c r="BR57" s="339"/>
      <c r="BS57" s="335"/>
      <c r="BT57" s="361"/>
      <c r="BU57" s="361"/>
      <c r="BV57" s="361"/>
      <c r="BW57" s="339"/>
      <c r="BX57" s="335"/>
      <c r="BY57" s="361"/>
      <c r="BZ57" s="361"/>
      <c r="CA57" s="339"/>
      <c r="CB57" s="335"/>
      <c r="CC57" s="361"/>
      <c r="CD57" s="361"/>
      <c r="CE57" s="361"/>
      <c r="CF57" s="232"/>
      <c r="CG57" s="221"/>
      <c r="CH57" s="361"/>
      <c r="CI57" s="361"/>
      <c r="CJ57" s="221"/>
      <c r="CK57" s="361"/>
      <c r="CM57" s="373"/>
      <c r="CN57" s="374"/>
      <c r="CO57" s="367"/>
      <c r="CP57" s="2"/>
      <c r="CS57" s="52"/>
      <c r="CY57" s="1"/>
      <c r="CZ57" s="1"/>
      <c r="DA57" s="1"/>
      <c r="DB57" s="1"/>
      <c r="DC57" s="1"/>
      <c r="DD57" s="1"/>
      <c r="DE57" s="1"/>
      <c r="DF57" s="1"/>
      <c r="DG57" s="1"/>
      <c r="DH57" s="1"/>
      <c r="DI57" s="1"/>
      <c r="DJ57" s="69"/>
      <c r="DK57" s="59" t="s">
        <v>111</v>
      </c>
      <c r="EO57" s="373"/>
      <c r="EP57" s="374"/>
      <c r="EQ57" s="367"/>
      <c r="ER57" s="2"/>
      <c r="ES57" s="2"/>
      <c r="ET57" s="2"/>
      <c r="EU57" s="52"/>
    </row>
    <row r="58" spans="1:152" customFormat="1" ht="22.5" customHeight="1">
      <c r="A58" s="1" t="s">
        <v>190</v>
      </c>
      <c r="F58" s="69"/>
      <c r="G58" s="43" t="str">
        <f>IF([1]COVER!$J$15=3,IF(ISBLANK(BI58),"",BI58),IF(ISBLANK(DK58),"",DK58))</f>
        <v>Overtime payment</v>
      </c>
      <c r="H58" s="58" t="s">
        <v>191</v>
      </c>
      <c r="I58" s="338">
        <f t="shared" si="21"/>
        <v>0</v>
      </c>
      <c r="J58" s="335"/>
      <c r="K58" s="339">
        <f t="shared" si="22"/>
        <v>0</v>
      </c>
      <c r="L58" s="335"/>
      <c r="M58" s="361"/>
      <c r="N58" s="361"/>
      <c r="O58" s="361"/>
      <c r="P58" s="339">
        <f t="shared" si="23"/>
        <v>0</v>
      </c>
      <c r="Q58" s="335"/>
      <c r="R58" s="361"/>
      <c r="S58" s="361"/>
      <c r="T58" s="361"/>
      <c r="U58" s="339">
        <f t="shared" si="24"/>
        <v>0</v>
      </c>
      <c r="V58" s="335"/>
      <c r="W58" s="361"/>
      <c r="X58" s="361"/>
      <c r="Y58" s="339">
        <f t="shared" si="25"/>
        <v>0</v>
      </c>
      <c r="Z58" s="335"/>
      <c r="AA58" s="361"/>
      <c r="AB58" s="361"/>
      <c r="AC58" s="361"/>
      <c r="AD58" s="412"/>
      <c r="AE58" s="221"/>
      <c r="AF58" s="361"/>
      <c r="AG58" s="713"/>
      <c r="AH58" s="714"/>
      <c r="AI58" s="713"/>
      <c r="AK58" s="628"/>
      <c r="AL58" s="629"/>
      <c r="AM58" s="630"/>
      <c r="AO58" s="4"/>
      <c r="AQ58" s="52"/>
      <c r="AR58" s="321"/>
      <c r="BE58" s="1"/>
      <c r="BF58" s="1"/>
      <c r="BG58" s="1"/>
      <c r="BH58" s="69"/>
      <c r="BI58" s="37" t="s">
        <v>114</v>
      </c>
      <c r="BJ58" s="58" t="s">
        <v>191</v>
      </c>
      <c r="BK58" s="338"/>
      <c r="BL58" s="335"/>
      <c r="BM58" s="339"/>
      <c r="BN58" s="335"/>
      <c r="BO58" s="361"/>
      <c r="BP58" s="361"/>
      <c r="BQ58" s="361"/>
      <c r="BR58" s="339"/>
      <c r="BS58" s="335"/>
      <c r="BT58" s="361"/>
      <c r="BU58" s="361"/>
      <c r="BV58" s="361"/>
      <c r="BW58" s="339"/>
      <c r="BX58" s="335"/>
      <c r="BY58" s="361"/>
      <c r="BZ58" s="361"/>
      <c r="CA58" s="339"/>
      <c r="CB58" s="335"/>
      <c r="CC58" s="361"/>
      <c r="CD58" s="361"/>
      <c r="CE58" s="361"/>
      <c r="CF58" s="232"/>
      <c r="CG58" s="221"/>
      <c r="CH58" s="361"/>
      <c r="CI58" s="361"/>
      <c r="CJ58" s="221"/>
      <c r="CK58" s="361"/>
      <c r="CM58" s="373"/>
      <c r="CN58" s="374"/>
      <c r="CO58" s="367"/>
      <c r="CP58" s="2"/>
      <c r="CS58" s="52"/>
      <c r="CY58" s="1"/>
      <c r="CZ58" s="1"/>
      <c r="DA58" s="1"/>
      <c r="DB58" s="1"/>
      <c r="DC58" s="1"/>
      <c r="DD58" s="1"/>
      <c r="DE58" s="1"/>
      <c r="DF58" s="1"/>
      <c r="DG58" s="1"/>
      <c r="DH58" s="1"/>
      <c r="DI58" s="1"/>
      <c r="DJ58" s="69"/>
      <c r="DK58" s="59" t="s">
        <v>115</v>
      </c>
      <c r="EO58" s="373"/>
      <c r="EP58" s="374"/>
      <c r="EQ58" s="367"/>
      <c r="ER58" s="2"/>
      <c r="ES58" s="2"/>
      <c r="ET58" s="2"/>
      <c r="EU58" s="52"/>
    </row>
    <row r="59" spans="1:152" customFormat="1" ht="22.5" customHeight="1">
      <c r="A59" s="1" t="s">
        <v>192</v>
      </c>
      <c r="F59" s="69"/>
      <c r="G59" s="43" t="str">
        <f>IF([1]COVER!$J$15=3,IF(ISBLANK(BI59),"",BI59),IF(ISBLANK(DK59),"",DK59))</f>
        <v xml:space="preserve">Employees' bonuses </v>
      </c>
      <c r="H59" s="58" t="s">
        <v>193</v>
      </c>
      <c r="I59" s="338">
        <f t="shared" si="21"/>
        <v>0</v>
      </c>
      <c r="J59" s="335"/>
      <c r="K59" s="339">
        <f t="shared" si="22"/>
        <v>0</v>
      </c>
      <c r="L59" s="335"/>
      <c r="M59" s="361"/>
      <c r="N59" s="361"/>
      <c r="O59" s="361"/>
      <c r="P59" s="339">
        <f t="shared" si="23"/>
        <v>0</v>
      </c>
      <c r="Q59" s="335"/>
      <c r="R59" s="361"/>
      <c r="S59" s="361"/>
      <c r="T59" s="361"/>
      <c r="U59" s="339">
        <f t="shared" si="24"/>
        <v>0</v>
      </c>
      <c r="V59" s="335"/>
      <c r="W59" s="361"/>
      <c r="X59" s="361"/>
      <c r="Y59" s="339">
        <f t="shared" si="25"/>
        <v>0</v>
      </c>
      <c r="Z59" s="335"/>
      <c r="AA59" s="361"/>
      <c r="AB59" s="361"/>
      <c r="AC59" s="361"/>
      <c r="AD59" s="412"/>
      <c r="AE59" s="221"/>
      <c r="AF59" s="361"/>
      <c r="AG59" s="713"/>
      <c r="AH59" s="714"/>
      <c r="AI59" s="713"/>
      <c r="AK59" s="627"/>
      <c r="AL59" s="602"/>
      <c r="AM59" s="596"/>
      <c r="AO59" s="4"/>
      <c r="AQ59" s="52"/>
      <c r="AR59" s="321"/>
      <c r="BE59" s="1"/>
      <c r="BF59" s="1"/>
      <c r="BG59" s="1"/>
      <c r="BH59" s="69"/>
      <c r="BI59" s="37" t="s">
        <v>118</v>
      </c>
      <c r="BJ59" s="58" t="s">
        <v>193</v>
      </c>
      <c r="BK59" s="338"/>
      <c r="BL59" s="335"/>
      <c r="BM59" s="339"/>
      <c r="BN59" s="335"/>
      <c r="BO59" s="361"/>
      <c r="BP59" s="361"/>
      <c r="BQ59" s="361"/>
      <c r="BR59" s="339"/>
      <c r="BS59" s="335"/>
      <c r="BT59" s="361"/>
      <c r="BU59" s="361"/>
      <c r="BV59" s="361"/>
      <c r="BW59" s="339"/>
      <c r="BX59" s="335"/>
      <c r="BY59" s="361"/>
      <c r="BZ59" s="361"/>
      <c r="CA59" s="339"/>
      <c r="CB59" s="335"/>
      <c r="CC59" s="361"/>
      <c r="CD59" s="361"/>
      <c r="CE59" s="361"/>
      <c r="CF59" s="232"/>
      <c r="CG59" s="221"/>
      <c r="CH59" s="361"/>
      <c r="CI59" s="361"/>
      <c r="CJ59" s="221"/>
      <c r="CK59" s="361"/>
      <c r="CM59" s="365"/>
      <c r="CN59" s="366"/>
      <c r="CO59" s="367"/>
      <c r="CP59" s="2"/>
      <c r="CS59" s="52"/>
      <c r="CY59" s="1"/>
      <c r="CZ59" s="1"/>
      <c r="DA59" s="1"/>
      <c r="DB59" s="1"/>
      <c r="DC59" s="1"/>
      <c r="DD59" s="1"/>
      <c r="DE59" s="1"/>
      <c r="DF59" s="1"/>
      <c r="DG59" s="1"/>
      <c r="DH59" s="1"/>
      <c r="DI59" s="1"/>
      <c r="DJ59" s="69"/>
      <c r="DK59" s="60" t="s">
        <v>119</v>
      </c>
      <c r="EO59" s="368"/>
      <c r="EP59" s="366"/>
      <c r="EQ59" s="369"/>
      <c r="ER59" s="2"/>
      <c r="ES59" s="2"/>
      <c r="ET59" s="2"/>
      <c r="EU59" s="52"/>
    </row>
    <row r="60" spans="1:152" customFormat="1" ht="22.5" customHeight="1">
      <c r="A60" s="1" t="s">
        <v>194</v>
      </c>
      <c r="F60" s="69"/>
      <c r="G60" s="43" t="str">
        <f>IF([1]COVER!$J$15=3,IF(ISBLANK(BI60),"",BI60),IF(ISBLANK(DK60),"",DK60))</f>
        <v>Employee welfare</v>
      </c>
      <c r="H60" s="58" t="s">
        <v>467</v>
      </c>
      <c r="I60" s="338">
        <f t="shared" si="21"/>
        <v>0</v>
      </c>
      <c r="J60" s="335"/>
      <c r="K60" s="339">
        <f t="shared" si="22"/>
        <v>0</v>
      </c>
      <c r="L60" s="335"/>
      <c r="M60" s="361"/>
      <c r="N60" s="361"/>
      <c r="O60" s="361"/>
      <c r="P60" s="339">
        <f t="shared" si="23"/>
        <v>0</v>
      </c>
      <c r="Q60" s="335"/>
      <c r="R60" s="361"/>
      <c r="S60" s="361"/>
      <c r="T60" s="361"/>
      <c r="U60" s="339">
        <f t="shared" si="24"/>
        <v>0</v>
      </c>
      <c r="V60" s="335"/>
      <c r="W60" s="361"/>
      <c r="X60" s="361"/>
      <c r="Y60" s="339">
        <f t="shared" si="25"/>
        <v>0</v>
      </c>
      <c r="Z60" s="335"/>
      <c r="AA60" s="361"/>
      <c r="AB60" s="361"/>
      <c r="AC60" s="361"/>
      <c r="AD60" s="412"/>
      <c r="AE60" s="221"/>
      <c r="AF60" s="361"/>
      <c r="AG60" s="713"/>
      <c r="AH60" s="714"/>
      <c r="AI60" s="713"/>
      <c r="AK60" s="628"/>
      <c r="AL60" s="629"/>
      <c r="AM60" s="630"/>
      <c r="AO60" s="4"/>
      <c r="AQ60" s="52"/>
      <c r="AR60" s="321"/>
      <c r="BE60" s="1"/>
      <c r="BF60" s="1"/>
      <c r="BG60" s="1"/>
      <c r="BH60" s="69"/>
      <c r="BI60" s="43" t="s">
        <v>122</v>
      </c>
      <c r="BJ60" s="58" t="s">
        <v>467</v>
      </c>
      <c r="BK60" s="338"/>
      <c r="BL60" s="335"/>
      <c r="BM60" s="339"/>
      <c r="BN60" s="335"/>
      <c r="BO60" s="361"/>
      <c r="BP60" s="361"/>
      <c r="BQ60" s="361"/>
      <c r="BR60" s="339"/>
      <c r="BS60" s="335"/>
      <c r="BT60" s="361"/>
      <c r="BU60" s="361"/>
      <c r="BV60" s="361"/>
      <c r="BW60" s="339"/>
      <c r="BX60" s="335"/>
      <c r="BY60" s="361"/>
      <c r="BZ60" s="361"/>
      <c r="CA60" s="339"/>
      <c r="CB60" s="335"/>
      <c r="CC60" s="361"/>
      <c r="CD60" s="361"/>
      <c r="CE60" s="361"/>
      <c r="CF60" s="232"/>
      <c r="CG60" s="221"/>
      <c r="CH60" s="361"/>
      <c r="CI60" s="361"/>
      <c r="CJ60" s="221"/>
      <c r="CK60" s="361"/>
      <c r="CM60" s="373"/>
      <c r="CN60" s="374"/>
      <c r="CO60" s="367"/>
      <c r="CP60" s="2"/>
      <c r="CS60" s="52"/>
      <c r="CY60" s="1"/>
      <c r="CZ60" s="1"/>
      <c r="DA60" s="1"/>
      <c r="DB60" s="1"/>
      <c r="DC60" s="1"/>
      <c r="DD60" s="1"/>
      <c r="DE60" s="1"/>
      <c r="DF60" s="1"/>
      <c r="DG60" s="1"/>
      <c r="DH60" s="1"/>
      <c r="DI60" s="1"/>
      <c r="DJ60" s="69"/>
      <c r="DK60" s="38" t="s">
        <v>443</v>
      </c>
      <c r="EO60" s="373"/>
      <c r="EP60" s="374"/>
      <c r="EQ60" s="367"/>
      <c r="ER60" s="2"/>
      <c r="ES60" s="2"/>
      <c r="ET60" s="2"/>
      <c r="EU60" s="52"/>
    </row>
    <row r="61" spans="1:152" customFormat="1" ht="22.5" customHeight="1">
      <c r="A61" s="1" t="s">
        <v>195</v>
      </c>
      <c r="F61" s="69"/>
      <c r="G61" s="43" t="str">
        <f>IF([1]COVER!$J$15=3,IF(ISBLANK(BI61),"",BI61),IF(ISBLANK(DK61),"",DK61))</f>
        <v>Outsourcing expenses (Seido Pro/DWSS)</v>
      </c>
      <c r="H61" s="58" t="s">
        <v>468</v>
      </c>
      <c r="I61" s="338">
        <f t="shared" si="21"/>
        <v>0</v>
      </c>
      <c r="J61" s="335"/>
      <c r="K61" s="339">
        <f t="shared" si="22"/>
        <v>0</v>
      </c>
      <c r="L61" s="335"/>
      <c r="M61" s="361"/>
      <c r="N61" s="361"/>
      <c r="O61" s="361"/>
      <c r="P61" s="339">
        <f t="shared" si="23"/>
        <v>0</v>
      </c>
      <c r="Q61" s="335"/>
      <c r="R61" s="361"/>
      <c r="S61" s="361"/>
      <c r="T61" s="361"/>
      <c r="U61" s="339">
        <f t="shared" si="24"/>
        <v>0</v>
      </c>
      <c r="V61" s="335"/>
      <c r="W61" s="361"/>
      <c r="X61" s="361"/>
      <c r="Y61" s="339">
        <f t="shared" si="25"/>
        <v>0</v>
      </c>
      <c r="Z61" s="335"/>
      <c r="AA61" s="361"/>
      <c r="AB61" s="361"/>
      <c r="AC61" s="361"/>
      <c r="AD61" s="412"/>
      <c r="AE61" s="221"/>
      <c r="AF61" s="361"/>
      <c r="AG61" s="713"/>
      <c r="AH61" s="714"/>
      <c r="AI61" s="713"/>
      <c r="AK61" s="628"/>
      <c r="AL61" s="629"/>
      <c r="AM61" s="630"/>
      <c r="AO61" s="4"/>
      <c r="AQ61" s="52"/>
      <c r="AR61" s="321"/>
      <c r="BE61" s="1"/>
      <c r="BF61" s="1"/>
      <c r="BG61" s="1"/>
      <c r="BH61" s="69"/>
      <c r="BI61" s="43" t="s">
        <v>196</v>
      </c>
      <c r="BJ61" s="58" t="s">
        <v>468</v>
      </c>
      <c r="BK61" s="338"/>
      <c r="BL61" s="335"/>
      <c r="BM61" s="339"/>
      <c r="BN61" s="335"/>
      <c r="BO61" s="361"/>
      <c r="BP61" s="361"/>
      <c r="BQ61" s="361"/>
      <c r="BR61" s="339"/>
      <c r="BS61" s="335"/>
      <c r="BT61" s="361"/>
      <c r="BU61" s="361"/>
      <c r="BV61" s="361"/>
      <c r="BW61" s="339"/>
      <c r="BX61" s="335"/>
      <c r="BY61" s="361"/>
      <c r="BZ61" s="361"/>
      <c r="CA61" s="339"/>
      <c r="CB61" s="335"/>
      <c r="CC61" s="361"/>
      <c r="CD61" s="361"/>
      <c r="CE61" s="361"/>
      <c r="CF61" s="232"/>
      <c r="CG61" s="221"/>
      <c r="CH61" s="361"/>
      <c r="CI61" s="361"/>
      <c r="CJ61" s="221"/>
      <c r="CK61" s="361"/>
      <c r="CM61" s="373"/>
      <c r="CN61" s="374"/>
      <c r="CO61" s="367"/>
      <c r="CP61" s="2"/>
      <c r="CS61" s="52"/>
      <c r="CY61" s="1"/>
      <c r="CZ61" s="1"/>
      <c r="DA61" s="1"/>
      <c r="DB61" s="1"/>
      <c r="DC61" s="1"/>
      <c r="DD61" s="1"/>
      <c r="DE61" s="1"/>
      <c r="DF61" s="1"/>
      <c r="DG61" s="1"/>
      <c r="DH61" s="1"/>
      <c r="DI61" s="1"/>
      <c r="DJ61" s="69"/>
      <c r="DK61" s="38" t="s">
        <v>444</v>
      </c>
      <c r="EO61" s="373"/>
      <c r="EP61" s="374"/>
      <c r="EQ61" s="367"/>
      <c r="ER61" s="2"/>
      <c r="ES61" s="2"/>
      <c r="ET61" s="2"/>
      <c r="EU61" s="52"/>
    </row>
    <row r="62" spans="1:152" customFormat="1" ht="22.5" customHeight="1">
      <c r="A62" s="1" t="s">
        <v>197</v>
      </c>
      <c r="F62" s="69"/>
      <c r="G62" s="43" t="str">
        <f>IF([1]COVER!$J$15=3,IF(ISBLANK(BI62),"",BI62),IF(ISBLANK(DK62),"",DK62))</f>
        <v>Provision for employees bonus</v>
      </c>
      <c r="H62" s="58" t="s">
        <v>469</v>
      </c>
      <c r="I62" s="338">
        <f t="shared" si="21"/>
        <v>0</v>
      </c>
      <c r="J62" s="335"/>
      <c r="K62" s="339">
        <f t="shared" si="22"/>
        <v>0</v>
      </c>
      <c r="L62" s="335"/>
      <c r="M62" s="361"/>
      <c r="N62" s="361"/>
      <c r="O62" s="361"/>
      <c r="P62" s="339">
        <f t="shared" si="23"/>
        <v>0</v>
      </c>
      <c r="Q62" s="335"/>
      <c r="R62" s="361"/>
      <c r="S62" s="361"/>
      <c r="T62" s="361"/>
      <c r="U62" s="339">
        <f t="shared" si="24"/>
        <v>0</v>
      </c>
      <c r="V62" s="335"/>
      <c r="W62" s="361"/>
      <c r="X62" s="361"/>
      <c r="Y62" s="339">
        <f t="shared" si="25"/>
        <v>0</v>
      </c>
      <c r="Z62" s="335"/>
      <c r="AA62" s="361"/>
      <c r="AB62" s="361"/>
      <c r="AC62" s="361"/>
      <c r="AD62" s="412"/>
      <c r="AE62" s="221"/>
      <c r="AF62" s="361"/>
      <c r="AG62" s="713"/>
      <c r="AH62" s="714"/>
      <c r="AI62" s="713"/>
      <c r="AK62" s="628"/>
      <c r="AL62" s="629"/>
      <c r="AM62" s="630"/>
      <c r="AO62" s="4"/>
      <c r="AQ62" s="52"/>
      <c r="AR62" s="321"/>
      <c r="BE62" s="1"/>
      <c r="BF62" s="1"/>
      <c r="BG62" s="1"/>
      <c r="BH62" s="69"/>
      <c r="BI62" s="43" t="s">
        <v>128</v>
      </c>
      <c r="BJ62" s="58" t="s">
        <v>469</v>
      </c>
      <c r="BK62" s="338"/>
      <c r="BL62" s="335"/>
      <c r="BM62" s="339"/>
      <c r="BN62" s="335"/>
      <c r="BO62" s="361"/>
      <c r="BP62" s="361"/>
      <c r="BQ62" s="361"/>
      <c r="BR62" s="339"/>
      <c r="BS62" s="335"/>
      <c r="BT62" s="361"/>
      <c r="BU62" s="361"/>
      <c r="BV62" s="361"/>
      <c r="BW62" s="339"/>
      <c r="BX62" s="335"/>
      <c r="BY62" s="361"/>
      <c r="BZ62" s="361"/>
      <c r="CA62" s="339"/>
      <c r="CB62" s="335"/>
      <c r="CC62" s="361"/>
      <c r="CD62" s="361"/>
      <c r="CE62" s="361"/>
      <c r="CF62" s="232"/>
      <c r="CG62" s="221"/>
      <c r="CH62" s="361"/>
      <c r="CI62" s="361"/>
      <c r="CJ62" s="221"/>
      <c r="CK62" s="361"/>
      <c r="CM62" s="373"/>
      <c r="CN62" s="374"/>
      <c r="CO62" s="367"/>
      <c r="CP62" s="2"/>
      <c r="CS62" s="52"/>
      <c r="CY62" s="1"/>
      <c r="CZ62" s="1"/>
      <c r="DA62" s="1"/>
      <c r="DB62" s="1"/>
      <c r="DC62" s="1"/>
      <c r="DD62" s="1"/>
      <c r="DE62" s="1"/>
      <c r="DF62" s="1"/>
      <c r="DG62" s="1"/>
      <c r="DH62" s="1"/>
      <c r="DI62" s="1"/>
      <c r="DJ62" s="69"/>
      <c r="DK62" s="38" t="s">
        <v>445</v>
      </c>
      <c r="EO62" s="373"/>
      <c r="EP62" s="374"/>
      <c r="EQ62" s="367"/>
      <c r="ER62" s="2"/>
      <c r="ES62" s="2"/>
      <c r="ET62" s="2"/>
      <c r="EU62" s="52"/>
    </row>
    <row r="63" spans="1:152" customFormat="1" ht="22.5" customHeight="1">
      <c r="A63" s="1" t="s">
        <v>198</v>
      </c>
      <c r="F63" s="69"/>
      <c r="G63" s="43" t="str">
        <f>IF([1]COVER!$J$15=3,IF(ISBLANK(BI63),"",BI63),IF(ISBLANK(DK63),"",DK63))</f>
        <v>Provision for director's bonus</v>
      </c>
      <c r="H63" s="58" t="s">
        <v>470</v>
      </c>
      <c r="I63" s="338">
        <f t="shared" si="21"/>
        <v>0</v>
      </c>
      <c r="J63" s="335"/>
      <c r="K63" s="339">
        <f t="shared" si="22"/>
        <v>0</v>
      </c>
      <c r="L63" s="335"/>
      <c r="M63" s="361"/>
      <c r="N63" s="361"/>
      <c r="O63" s="361"/>
      <c r="P63" s="339">
        <f t="shared" si="23"/>
        <v>0</v>
      </c>
      <c r="Q63" s="335"/>
      <c r="R63" s="361"/>
      <c r="S63" s="361"/>
      <c r="T63" s="361"/>
      <c r="U63" s="339">
        <f t="shared" si="24"/>
        <v>0</v>
      </c>
      <c r="V63" s="335"/>
      <c r="W63" s="361"/>
      <c r="X63" s="361"/>
      <c r="Y63" s="339">
        <f t="shared" si="25"/>
        <v>0</v>
      </c>
      <c r="Z63" s="335"/>
      <c r="AA63" s="361"/>
      <c r="AB63" s="361"/>
      <c r="AC63" s="361"/>
      <c r="AD63" s="412"/>
      <c r="AE63" s="221"/>
      <c r="AF63" s="361"/>
      <c r="AG63" s="713"/>
      <c r="AH63" s="714"/>
      <c r="AI63" s="713"/>
      <c r="AK63" s="628"/>
      <c r="AL63" s="629"/>
      <c r="AM63" s="630"/>
      <c r="AO63" s="4"/>
      <c r="AQ63" s="52"/>
      <c r="AR63" s="321"/>
      <c r="BE63" s="1"/>
      <c r="BF63" s="1"/>
      <c r="BG63" s="1"/>
      <c r="BH63" s="69"/>
      <c r="BI63" s="43" t="s">
        <v>199</v>
      </c>
      <c r="BJ63" s="58" t="s">
        <v>470</v>
      </c>
      <c r="BK63" s="338"/>
      <c r="BL63" s="335"/>
      <c r="BM63" s="339"/>
      <c r="BN63" s="335"/>
      <c r="BO63" s="361"/>
      <c r="BP63" s="361"/>
      <c r="BQ63" s="361"/>
      <c r="BR63" s="339"/>
      <c r="BS63" s="335"/>
      <c r="BT63" s="361"/>
      <c r="BU63" s="361"/>
      <c r="BV63" s="361"/>
      <c r="BW63" s="339"/>
      <c r="BX63" s="335"/>
      <c r="BY63" s="361"/>
      <c r="BZ63" s="361"/>
      <c r="CA63" s="339"/>
      <c r="CB63" s="335"/>
      <c r="CC63" s="361"/>
      <c r="CD63" s="361"/>
      <c r="CE63" s="361"/>
      <c r="CF63" s="232"/>
      <c r="CG63" s="221"/>
      <c r="CH63" s="361"/>
      <c r="CI63" s="361"/>
      <c r="CJ63" s="221"/>
      <c r="CK63" s="361"/>
      <c r="CM63" s="373"/>
      <c r="CN63" s="374"/>
      <c r="CO63" s="367"/>
      <c r="CP63" s="2"/>
      <c r="CS63" s="52"/>
      <c r="CY63" s="1"/>
      <c r="CZ63" s="1"/>
      <c r="DA63" s="1"/>
      <c r="DB63" s="1"/>
      <c r="DC63" s="1"/>
      <c r="DD63" s="1"/>
      <c r="DE63" s="1"/>
      <c r="DF63" s="1"/>
      <c r="DG63" s="1"/>
      <c r="DH63" s="1"/>
      <c r="DI63" s="1"/>
      <c r="DJ63" s="69"/>
      <c r="DK63" s="38" t="s">
        <v>471</v>
      </c>
      <c r="EO63" s="373"/>
      <c r="EP63" s="374"/>
      <c r="EQ63" s="367"/>
      <c r="ER63" s="2"/>
      <c r="ES63" s="2"/>
      <c r="ET63" s="2"/>
      <c r="EU63" s="52"/>
    </row>
    <row r="64" spans="1:152" customFormat="1" ht="22.5" customHeight="1">
      <c r="A64" s="1" t="s">
        <v>200</v>
      </c>
      <c r="F64" s="69"/>
      <c r="G64" s="43" t="str">
        <f>IF([1]COVER!$J$15=3,IF(ISBLANK(BI64),"",BI64),IF(ISBLANK(DK64),"",DK64))</f>
        <v>Provision for retirement (Pension cost)</v>
      </c>
      <c r="H64" s="58" t="s">
        <v>472</v>
      </c>
      <c r="I64" s="338">
        <f t="shared" si="21"/>
        <v>0</v>
      </c>
      <c r="J64" s="335"/>
      <c r="K64" s="339">
        <f t="shared" si="22"/>
        <v>0</v>
      </c>
      <c r="L64" s="335"/>
      <c r="M64" s="361"/>
      <c r="N64" s="361"/>
      <c r="O64" s="361"/>
      <c r="P64" s="339">
        <f t="shared" si="23"/>
        <v>0</v>
      </c>
      <c r="Q64" s="335"/>
      <c r="R64" s="361"/>
      <c r="S64" s="361"/>
      <c r="T64" s="361"/>
      <c r="U64" s="339">
        <f t="shared" si="24"/>
        <v>0</v>
      </c>
      <c r="V64" s="323"/>
      <c r="W64" s="361"/>
      <c r="X64" s="361"/>
      <c r="Y64" s="339">
        <f t="shared" si="25"/>
        <v>0</v>
      </c>
      <c r="Z64" s="335"/>
      <c r="AA64" s="361"/>
      <c r="AB64" s="361"/>
      <c r="AC64" s="361"/>
      <c r="AD64" s="412"/>
      <c r="AE64" s="221"/>
      <c r="AF64" s="361"/>
      <c r="AG64" s="713"/>
      <c r="AH64" s="714"/>
      <c r="AI64" s="713"/>
      <c r="AK64" s="628"/>
      <c r="AL64" s="629"/>
      <c r="AM64" s="630"/>
      <c r="AO64" s="4"/>
      <c r="AQ64" s="52"/>
      <c r="AR64" s="321"/>
      <c r="BE64" s="1"/>
      <c r="BF64" s="1"/>
      <c r="BG64" s="1"/>
      <c r="BH64" s="69"/>
      <c r="BI64" s="43" t="s">
        <v>131</v>
      </c>
      <c r="BJ64" s="58" t="s">
        <v>472</v>
      </c>
      <c r="BK64" s="338"/>
      <c r="BL64" s="335"/>
      <c r="BM64" s="339"/>
      <c r="BN64" s="335"/>
      <c r="BO64" s="361"/>
      <c r="BP64" s="361"/>
      <c r="BQ64" s="361"/>
      <c r="BR64" s="339"/>
      <c r="BS64" s="335"/>
      <c r="BT64" s="361"/>
      <c r="BU64" s="361"/>
      <c r="BV64" s="361"/>
      <c r="BW64" s="339"/>
      <c r="BX64" s="335"/>
      <c r="BY64" s="361"/>
      <c r="BZ64" s="361"/>
      <c r="CA64" s="339"/>
      <c r="CB64" s="335"/>
      <c r="CC64" s="361"/>
      <c r="CD64" s="361"/>
      <c r="CE64" s="361"/>
      <c r="CF64" s="232"/>
      <c r="CG64" s="221"/>
      <c r="CH64" s="361"/>
      <c r="CI64" s="361"/>
      <c r="CJ64" s="221"/>
      <c r="CK64" s="361"/>
      <c r="CM64" s="373"/>
      <c r="CN64" s="374"/>
      <c r="CO64" s="367"/>
      <c r="CP64" s="2"/>
      <c r="CS64" s="52"/>
      <c r="CY64" s="1"/>
      <c r="CZ64" s="1"/>
      <c r="DA64" s="1"/>
      <c r="DB64" s="1"/>
      <c r="DC64" s="1"/>
      <c r="DD64" s="1"/>
      <c r="DE64" s="1"/>
      <c r="DF64" s="1"/>
      <c r="DG64" s="1"/>
      <c r="DH64" s="1"/>
      <c r="DI64" s="1"/>
      <c r="DJ64" s="69"/>
      <c r="DK64" s="38" t="s">
        <v>446</v>
      </c>
      <c r="EO64" s="373"/>
      <c r="EP64" s="374"/>
      <c r="EQ64" s="367"/>
      <c r="ER64" s="2"/>
      <c r="ES64" s="2"/>
      <c r="ET64" s="2"/>
      <c r="EU64" s="52"/>
    </row>
    <row r="65" spans="1:151" customFormat="1" ht="22.5" customHeight="1">
      <c r="A65" s="1" t="s">
        <v>201</v>
      </c>
      <c r="F65" s="69"/>
      <c r="G65" s="49" t="str">
        <f>IF([1]COVER!$J$15=3,IF(ISBLANK(BI65),"",BI65),IF(ISBLANK(DK65),"",DK65))</f>
        <v>Provision for director's retirement</v>
      </c>
      <c r="H65" s="62" t="s">
        <v>473</v>
      </c>
      <c r="I65" s="346">
        <f t="shared" si="21"/>
        <v>0</v>
      </c>
      <c r="J65" s="323"/>
      <c r="K65" s="347">
        <f t="shared" si="22"/>
        <v>0</v>
      </c>
      <c r="L65" s="323"/>
      <c r="M65" s="348"/>
      <c r="N65" s="348"/>
      <c r="O65" s="348"/>
      <c r="P65" s="347">
        <f t="shared" si="23"/>
        <v>0</v>
      </c>
      <c r="Q65" s="323"/>
      <c r="R65" s="348"/>
      <c r="S65" s="348"/>
      <c r="T65" s="348"/>
      <c r="U65" s="347">
        <f t="shared" si="24"/>
        <v>0</v>
      </c>
      <c r="V65" s="323"/>
      <c r="W65" s="348"/>
      <c r="X65" s="348"/>
      <c r="Y65" s="347">
        <f t="shared" si="25"/>
        <v>0</v>
      </c>
      <c r="Z65" s="323"/>
      <c r="AA65" s="348"/>
      <c r="AB65" s="348"/>
      <c r="AC65" s="348"/>
      <c r="AD65" s="712"/>
      <c r="AE65" s="221"/>
      <c r="AF65" s="348"/>
      <c r="AG65" s="712"/>
      <c r="AH65" s="714"/>
      <c r="AI65" s="712"/>
      <c r="AK65" s="631"/>
      <c r="AL65" s="632"/>
      <c r="AM65" s="633"/>
      <c r="AO65" s="4"/>
      <c r="AQ65" s="52"/>
      <c r="AR65" s="321"/>
      <c r="BE65" s="1"/>
      <c r="BF65" s="1"/>
      <c r="BG65" s="1"/>
      <c r="BH65" s="69"/>
      <c r="BI65" s="26" t="s">
        <v>202</v>
      </c>
      <c r="BJ65" s="71" t="s">
        <v>473</v>
      </c>
      <c r="BK65" s="375"/>
      <c r="BL65" s="376"/>
      <c r="BM65" s="377"/>
      <c r="BN65" s="376"/>
      <c r="BO65" s="378"/>
      <c r="BP65" s="378"/>
      <c r="BQ65" s="378"/>
      <c r="BR65" s="377"/>
      <c r="BS65" s="376"/>
      <c r="BT65" s="378"/>
      <c r="BU65" s="378"/>
      <c r="BV65" s="378"/>
      <c r="BW65" s="377"/>
      <c r="BX65" s="376"/>
      <c r="BY65" s="378"/>
      <c r="BZ65" s="378"/>
      <c r="CA65" s="377"/>
      <c r="CB65" s="376"/>
      <c r="CC65" s="378"/>
      <c r="CD65" s="378"/>
      <c r="CE65" s="378"/>
      <c r="CF65" s="217"/>
      <c r="CG65" s="221"/>
      <c r="CH65" s="378"/>
      <c r="CI65" s="378"/>
      <c r="CJ65" s="221"/>
      <c r="CK65" s="378"/>
      <c r="CM65" s="373"/>
      <c r="CN65" s="374"/>
      <c r="CO65" s="367"/>
      <c r="CP65" s="2"/>
      <c r="CS65" s="52"/>
      <c r="CY65" s="1"/>
      <c r="CZ65" s="1"/>
      <c r="DA65" s="1"/>
      <c r="DB65" s="1"/>
      <c r="DC65" s="1"/>
      <c r="DD65" s="1"/>
      <c r="DE65" s="1"/>
      <c r="DF65" s="1"/>
      <c r="DG65" s="1"/>
      <c r="DH65" s="1"/>
      <c r="DI65" s="1"/>
      <c r="DJ65" s="69"/>
      <c r="DK65" s="38" t="s">
        <v>474</v>
      </c>
      <c r="EO65" s="373"/>
      <c r="EP65" s="374"/>
      <c r="EQ65" s="367"/>
      <c r="ER65" s="2"/>
      <c r="ES65" s="2"/>
      <c r="ET65" s="2"/>
      <c r="EU65" s="52"/>
    </row>
    <row r="66" spans="1:151" customFormat="1" ht="22.5" customHeight="1">
      <c r="A66" s="40" t="s">
        <v>203</v>
      </c>
      <c r="F66" s="69"/>
      <c r="G66" s="379" t="str">
        <f>IF([1]COVER!$J$15=3,IF(ISBLANK(BI66),"",BI66),IF(ISBLANK(DK66),"",DK66))</f>
        <v>- Subtotal of Personnel expenses (Operation)</v>
      </c>
      <c r="H66" s="72" t="s">
        <v>204</v>
      </c>
      <c r="I66" s="338">
        <f t="shared" si="21"/>
        <v>0</v>
      </c>
      <c r="J66" s="323"/>
      <c r="K66" s="339">
        <f t="shared" si="22"/>
        <v>0</v>
      </c>
      <c r="L66" s="323"/>
      <c r="M66" s="713"/>
      <c r="N66" s="713"/>
      <c r="O66" s="380"/>
      <c r="P66" s="339">
        <f t="shared" si="23"/>
        <v>0</v>
      </c>
      <c r="Q66" s="323"/>
      <c r="R66" s="713"/>
      <c r="S66" s="713"/>
      <c r="T66" s="380"/>
      <c r="U66" s="339">
        <f t="shared" si="24"/>
        <v>0</v>
      </c>
      <c r="V66" s="323"/>
      <c r="W66" s="713"/>
      <c r="X66" s="713"/>
      <c r="Y66" s="339">
        <f t="shared" si="25"/>
        <v>0</v>
      </c>
      <c r="Z66" s="323"/>
      <c r="AA66" s="361"/>
      <c r="AB66" s="361"/>
      <c r="AC66" s="361"/>
      <c r="AD66" s="672"/>
      <c r="AE66" s="669"/>
      <c r="AF66" s="672"/>
      <c r="AG66" s="672"/>
      <c r="AH66" s="669"/>
      <c r="AI66" s="672"/>
      <c r="AK66" s="634"/>
      <c r="AL66" s="635"/>
      <c r="AM66" s="636"/>
      <c r="AO66" s="4"/>
      <c r="AQ66" s="52"/>
      <c r="AR66" s="321"/>
      <c r="BE66" s="1"/>
      <c r="BF66" s="1"/>
      <c r="BG66" s="1"/>
      <c r="BH66" s="69"/>
      <c r="BI66" s="381" t="s">
        <v>205</v>
      </c>
      <c r="BJ66" s="73" t="s">
        <v>204</v>
      </c>
      <c r="BK66" s="382"/>
      <c r="BL66" s="323"/>
      <c r="BM66" s="383"/>
      <c r="BN66" s="323"/>
      <c r="BO66" s="384"/>
      <c r="BP66" s="384"/>
      <c r="BQ66" s="383"/>
      <c r="BR66" s="383"/>
      <c r="BS66" s="323"/>
      <c r="BT66" s="384"/>
      <c r="BU66" s="384"/>
      <c r="BV66" s="383"/>
      <c r="BW66" s="383"/>
      <c r="BX66" s="323"/>
      <c r="BY66" s="384"/>
      <c r="BZ66" s="384"/>
      <c r="CA66" s="383"/>
      <c r="CB66" s="323"/>
      <c r="CC66" s="384"/>
      <c r="CD66" s="384"/>
      <c r="CE66" s="384"/>
      <c r="CF66" s="384"/>
      <c r="CG66" s="221"/>
      <c r="CH66" s="384"/>
      <c r="CI66" s="384"/>
      <c r="CJ66" s="221"/>
      <c r="CK66" s="384"/>
      <c r="CM66" s="385"/>
      <c r="CN66" s="366"/>
      <c r="CO66" s="367"/>
      <c r="CP66" s="2"/>
      <c r="CS66" s="52"/>
      <c r="CY66" s="1"/>
      <c r="CZ66" s="1"/>
      <c r="DA66" s="1"/>
      <c r="DB66" s="1"/>
      <c r="DC66" s="1"/>
      <c r="DD66" s="1"/>
      <c r="DE66" s="1"/>
      <c r="DF66" s="1"/>
      <c r="DG66" s="1"/>
      <c r="DH66" s="1"/>
      <c r="DI66" s="1"/>
      <c r="DJ66" s="69"/>
      <c r="DK66" s="386" t="s">
        <v>475</v>
      </c>
      <c r="EO66" s="385"/>
      <c r="EP66" s="366"/>
      <c r="EQ66" s="367"/>
      <c r="ER66" s="2"/>
      <c r="ES66" s="2"/>
      <c r="ET66" s="2"/>
      <c r="EU66" s="52"/>
    </row>
    <row r="67" spans="1:151" customFormat="1" ht="22.5" customHeight="1" thickBot="1">
      <c r="A67" s="40" t="s">
        <v>206</v>
      </c>
      <c r="F67" s="69"/>
      <c r="G67" s="387" t="str">
        <f>IF([1]COVER!$J$15=3,IF(ISBLANK(BI67),"",BI67),IF(ISBLANK(DK67),"",DK67))</f>
        <v>- Subtotal of Personnel expenses (Sales)</v>
      </c>
      <c r="H67" s="74" t="s">
        <v>207</v>
      </c>
      <c r="I67" s="388">
        <f t="shared" si="21"/>
        <v>0</v>
      </c>
      <c r="J67" s="323"/>
      <c r="K67" s="388">
        <f t="shared" si="22"/>
        <v>0</v>
      </c>
      <c r="L67" s="323"/>
      <c r="M67" s="389">
        <f>IF([1]COVER!$J$13="F",0,M68-M66)</f>
        <v>0</v>
      </c>
      <c r="N67" s="389">
        <f>IF([1]COVER!$J$13="F",0,N68-N66)</f>
        <v>0</v>
      </c>
      <c r="O67" s="388">
        <f>IF([1]COVER!$J$13="F",0,O68-O66)</f>
        <v>0</v>
      </c>
      <c r="P67" s="388">
        <f t="shared" si="23"/>
        <v>0</v>
      </c>
      <c r="Q67" s="323"/>
      <c r="R67" s="389">
        <f>IF([1]COVER!$J$13="F",0,R68-R66)</f>
        <v>0</v>
      </c>
      <c r="S67" s="389">
        <f>IF([1]COVER!$J$13="F",0,S68-S66)</f>
        <v>0</v>
      </c>
      <c r="T67" s="388">
        <f>IF([1]COVER!$J$13="F",0,T68-T66)</f>
        <v>0</v>
      </c>
      <c r="U67" s="388">
        <f t="shared" si="24"/>
        <v>0</v>
      </c>
      <c r="V67" s="323"/>
      <c r="W67" s="389">
        <f>IF([1]COVER!$J$13="F",0,W68-W66)</f>
        <v>0</v>
      </c>
      <c r="X67" s="389">
        <f>IF([1]COVER!$J$13="F",0,X68-X66)</f>
        <v>0</v>
      </c>
      <c r="Y67" s="388">
        <f t="shared" si="25"/>
        <v>0</v>
      </c>
      <c r="Z67" s="323"/>
      <c r="AA67" s="389">
        <f>IF([1]COVER!$J$13="F",0,AA68-AA66)</f>
        <v>0</v>
      </c>
      <c r="AB67" s="389">
        <f>IF([1]COVER!$J$13="F",0,AB68-AB66)</f>
        <v>0</v>
      </c>
      <c r="AC67" s="389">
        <f>IF([1]COVER!$J$13="F",0,AC68-AC66)</f>
        <v>0</v>
      </c>
      <c r="AD67" s="674"/>
      <c r="AE67" s="669"/>
      <c r="AF67" s="674"/>
      <c r="AG67" s="674"/>
      <c r="AH67" s="669"/>
      <c r="AI67" s="674"/>
      <c r="AK67" s="634"/>
      <c r="AL67" s="635"/>
      <c r="AM67" s="636"/>
      <c r="AO67" s="4"/>
      <c r="AQ67" s="52"/>
      <c r="AR67" s="321"/>
      <c r="BE67" s="1"/>
      <c r="BF67" s="1"/>
      <c r="BG67" s="1"/>
      <c r="BH67" s="69"/>
      <c r="BI67" s="390" t="s">
        <v>208</v>
      </c>
      <c r="BJ67" s="74" t="s">
        <v>207</v>
      </c>
      <c r="BK67" s="391"/>
      <c r="BL67" s="392"/>
      <c r="BM67" s="393"/>
      <c r="BN67" s="392"/>
      <c r="BO67" s="394"/>
      <c r="BP67" s="394"/>
      <c r="BQ67" s="393"/>
      <c r="BR67" s="393"/>
      <c r="BS67" s="392"/>
      <c r="BT67" s="394"/>
      <c r="BU67" s="394"/>
      <c r="BV67" s="393"/>
      <c r="BW67" s="393"/>
      <c r="BX67" s="392"/>
      <c r="BY67" s="394"/>
      <c r="BZ67" s="394"/>
      <c r="CA67" s="393"/>
      <c r="CB67" s="392"/>
      <c r="CC67" s="394"/>
      <c r="CD67" s="394"/>
      <c r="CE67" s="394"/>
      <c r="CF67" s="394"/>
      <c r="CG67" s="221"/>
      <c r="CH67" s="394"/>
      <c r="CI67" s="394"/>
      <c r="CJ67" s="221"/>
      <c r="CK67" s="394"/>
      <c r="CM67" s="385"/>
      <c r="CN67" s="366"/>
      <c r="CO67" s="367"/>
      <c r="CP67" s="2"/>
      <c r="CS67" s="52"/>
      <c r="CY67" s="1"/>
      <c r="CZ67" s="1"/>
      <c r="DA67" s="1"/>
      <c r="DB67" s="1"/>
      <c r="DC67" s="1"/>
      <c r="DD67" s="1"/>
      <c r="DE67" s="1"/>
      <c r="DF67" s="1"/>
      <c r="DG67" s="1"/>
      <c r="DH67" s="1"/>
      <c r="DI67" s="1"/>
      <c r="DJ67" s="69"/>
      <c r="DK67" s="386" t="s">
        <v>476</v>
      </c>
      <c r="EO67" s="385"/>
      <c r="EP67" s="366"/>
      <c r="EQ67" s="367"/>
      <c r="ER67" s="2"/>
      <c r="ES67" s="2"/>
      <c r="ET67" s="2"/>
      <c r="EU67" s="52"/>
    </row>
    <row r="68" spans="1:151" customFormat="1" ht="22.5" customHeight="1" thickTop="1">
      <c r="A68" s="1" t="s">
        <v>209</v>
      </c>
      <c r="F68" s="69"/>
      <c r="G68" s="395" t="str">
        <f>IF([1]COVER!$J$15=3,IF(ISBLANK(BI68),"",BI68),IF(ISBLANK(DK68),"",DK68))</f>
        <v>Subtotal of Personnel expenses</v>
      </c>
      <c r="H68" s="64" t="s">
        <v>477</v>
      </c>
      <c r="I68" s="352">
        <f t="shared" ref="I68:AD68" si="26">SUM(I55:I65)</f>
        <v>0</v>
      </c>
      <c r="J68" s="323">
        <f t="shared" si="26"/>
        <v>0</v>
      </c>
      <c r="K68" s="353">
        <f t="shared" si="26"/>
        <v>0</v>
      </c>
      <c r="L68" s="323">
        <f t="shared" si="26"/>
        <v>0</v>
      </c>
      <c r="M68" s="353">
        <f t="shared" si="26"/>
        <v>0</v>
      </c>
      <c r="N68" s="353">
        <f t="shared" si="26"/>
        <v>0</v>
      </c>
      <c r="O68" s="353">
        <f t="shared" si="26"/>
        <v>0</v>
      </c>
      <c r="P68" s="353">
        <f t="shared" si="26"/>
        <v>0</v>
      </c>
      <c r="Q68" s="323">
        <f t="shared" si="26"/>
        <v>0</v>
      </c>
      <c r="R68" s="353">
        <f t="shared" si="26"/>
        <v>0</v>
      </c>
      <c r="S68" s="353">
        <f t="shared" si="26"/>
        <v>0</v>
      </c>
      <c r="T68" s="353">
        <f t="shared" si="26"/>
        <v>0</v>
      </c>
      <c r="U68" s="353">
        <f t="shared" si="26"/>
        <v>0</v>
      </c>
      <c r="V68" s="323">
        <f t="shared" si="26"/>
        <v>0</v>
      </c>
      <c r="W68" s="353">
        <f t="shared" si="26"/>
        <v>0</v>
      </c>
      <c r="X68" s="353">
        <f t="shared" si="26"/>
        <v>0</v>
      </c>
      <c r="Y68" s="353">
        <f t="shared" si="26"/>
        <v>0</v>
      </c>
      <c r="Z68" s="323">
        <f t="shared" si="26"/>
        <v>0</v>
      </c>
      <c r="AA68" s="353">
        <f t="shared" si="26"/>
        <v>0</v>
      </c>
      <c r="AB68" s="353">
        <f t="shared" si="26"/>
        <v>0</v>
      </c>
      <c r="AC68" s="353">
        <f t="shared" si="26"/>
        <v>0</v>
      </c>
      <c r="AD68" s="353">
        <f t="shared" si="26"/>
        <v>0</v>
      </c>
      <c r="AE68" s="221"/>
      <c r="AF68" s="353">
        <f>SUM(AF55:AF65)</f>
        <v>0</v>
      </c>
      <c r="AG68" s="353">
        <f>SUM(AG55:AG65)</f>
        <v>0</v>
      </c>
      <c r="AH68" s="221"/>
      <c r="AI68" s="353">
        <f>SUM(AI55:AI65)</f>
        <v>0</v>
      </c>
      <c r="AK68" s="634"/>
      <c r="AL68" s="635"/>
      <c r="AM68" s="636"/>
      <c r="AO68" s="4"/>
      <c r="AQ68" s="52"/>
      <c r="AR68" s="321"/>
      <c r="BE68" s="1"/>
      <c r="BF68" s="1"/>
      <c r="BG68" s="1"/>
      <c r="BH68" s="69"/>
      <c r="BI68" s="395" t="s">
        <v>210</v>
      </c>
      <c r="BJ68" s="64" t="s">
        <v>477</v>
      </c>
      <c r="BK68" s="352"/>
      <c r="BL68" s="335"/>
      <c r="BM68" s="353"/>
      <c r="BN68" s="335"/>
      <c r="BO68" s="353"/>
      <c r="BP68" s="353"/>
      <c r="BQ68" s="353"/>
      <c r="BR68" s="353"/>
      <c r="BS68" s="335"/>
      <c r="BT68" s="353"/>
      <c r="BU68" s="353"/>
      <c r="BV68" s="353"/>
      <c r="BW68" s="353"/>
      <c r="BX68" s="335"/>
      <c r="BY68" s="353"/>
      <c r="BZ68" s="353"/>
      <c r="CA68" s="353"/>
      <c r="CB68" s="335"/>
      <c r="CC68" s="353"/>
      <c r="CD68" s="353"/>
      <c r="CE68" s="353"/>
      <c r="CF68" s="353"/>
      <c r="CG68" s="221"/>
      <c r="CH68" s="353"/>
      <c r="CI68" s="353"/>
      <c r="CJ68" s="221"/>
      <c r="CK68" s="353"/>
      <c r="CM68" s="385"/>
      <c r="CN68" s="366"/>
      <c r="CO68" s="367"/>
      <c r="CP68" s="2"/>
      <c r="CS68" s="52"/>
      <c r="CY68" s="1"/>
      <c r="CZ68" s="1"/>
      <c r="DA68" s="1"/>
      <c r="DB68" s="1"/>
      <c r="DC68" s="1"/>
      <c r="DD68" s="1"/>
      <c r="DE68" s="1"/>
      <c r="DF68" s="1"/>
      <c r="DG68" s="1"/>
      <c r="DH68" s="1"/>
      <c r="DI68" s="1"/>
      <c r="DJ68" s="69"/>
      <c r="DK68" s="396" t="s">
        <v>478</v>
      </c>
      <c r="EO68" s="385"/>
      <c r="EP68" s="366"/>
      <c r="EQ68" s="367"/>
      <c r="ER68" s="2"/>
      <c r="ES68" s="2"/>
      <c r="ET68" s="2"/>
      <c r="EU68" s="52"/>
    </row>
    <row r="69" spans="1:151" customFormat="1" ht="22.5" customHeight="1">
      <c r="A69" s="1" t="s">
        <v>211</v>
      </c>
      <c r="F69" s="69"/>
      <c r="G69" s="26" t="str">
        <f>IF([1]COVER!$J$15=3,IF(ISBLANK(BI69),"",BI69),IF(ISBLANK(DK69),"",DK69))</f>
        <v>Sales commission</v>
      </c>
      <c r="H69" s="75" t="s">
        <v>212</v>
      </c>
      <c r="I69" s="375">
        <f t="shared" ref="I69:I92" si="27">SUM(J69,K69,P69,U69,Y69,AC69,AD69,AF69,AG69,AI69)</f>
        <v>0</v>
      </c>
      <c r="J69" s="323"/>
      <c r="K69" s="377">
        <f t="shared" ref="K69:K92" si="28">SUM(L69:O69)</f>
        <v>0</v>
      </c>
      <c r="L69" s="323"/>
      <c r="M69" s="377">
        <f>SUM(M70:M72)</f>
        <v>0</v>
      </c>
      <c r="N69" s="377">
        <f>SUM(N70:N72)</f>
        <v>0</v>
      </c>
      <c r="O69" s="377">
        <f>SUM(O70:O72)</f>
        <v>0</v>
      </c>
      <c r="P69" s="377">
        <f t="shared" ref="P69:P92" si="29">SUM(Q69:T69)</f>
        <v>0</v>
      </c>
      <c r="Q69" s="323"/>
      <c r="R69" s="377">
        <f>SUM(R70:R72)</f>
        <v>0</v>
      </c>
      <c r="S69" s="377">
        <f>SUM(S70:S72)</f>
        <v>0</v>
      </c>
      <c r="T69" s="377">
        <f>SUM(T70:T72)</f>
        <v>0</v>
      </c>
      <c r="U69" s="377">
        <f t="shared" ref="U69:U92" si="30">SUM(V69:X69)</f>
        <v>0</v>
      </c>
      <c r="V69" s="323"/>
      <c r="W69" s="377">
        <f>SUM(W70:W72)</f>
        <v>0</v>
      </c>
      <c r="X69" s="377">
        <f>SUM(X70:X72)</f>
        <v>0</v>
      </c>
      <c r="Y69" s="377">
        <f t="shared" ref="Y69:Y92" si="31">SUM(Z69:AB69)</f>
        <v>0</v>
      </c>
      <c r="Z69" s="323"/>
      <c r="AA69" s="377">
        <f>SUM(AA70:AA72)</f>
        <v>0</v>
      </c>
      <c r="AB69" s="377">
        <f>SUM(AB70:AB72)</f>
        <v>0</v>
      </c>
      <c r="AC69" s="377">
        <f>SUM(AC70:AC72)</f>
        <v>0</v>
      </c>
      <c r="AD69" s="682"/>
      <c r="AE69" s="669"/>
      <c r="AF69" s="683"/>
      <c r="AG69" s="643"/>
      <c r="AH69" s="669"/>
      <c r="AI69" s="675"/>
      <c r="AK69" s="634"/>
      <c r="AL69" s="637"/>
      <c r="AM69" s="636"/>
      <c r="AO69" s="4"/>
      <c r="AQ69" s="52"/>
      <c r="AR69" s="321"/>
      <c r="AS69" s="2"/>
      <c r="BE69" s="1"/>
      <c r="BF69" s="1"/>
      <c r="BG69" s="1"/>
      <c r="BH69" s="69"/>
      <c r="BI69" s="30" t="s">
        <v>213</v>
      </c>
      <c r="BJ69" s="27" t="s">
        <v>212</v>
      </c>
      <c r="BK69" s="216"/>
      <c r="BL69" s="225"/>
      <c r="BM69" s="218"/>
      <c r="BN69" s="225"/>
      <c r="BO69" s="218"/>
      <c r="BP69" s="218"/>
      <c r="BQ69" s="218"/>
      <c r="BR69" s="218"/>
      <c r="BS69" s="225"/>
      <c r="BT69" s="218"/>
      <c r="BU69" s="218"/>
      <c r="BV69" s="218"/>
      <c r="BW69" s="218"/>
      <c r="BX69" s="225"/>
      <c r="BY69" s="218"/>
      <c r="BZ69" s="218"/>
      <c r="CA69" s="218"/>
      <c r="CB69" s="225"/>
      <c r="CC69" s="218"/>
      <c r="CD69" s="218"/>
      <c r="CE69" s="218"/>
      <c r="CF69" s="323"/>
      <c r="CG69" s="221"/>
      <c r="CH69" s="323"/>
      <c r="CI69" s="323"/>
      <c r="CJ69" s="221"/>
      <c r="CK69" s="323"/>
      <c r="CM69" s="373"/>
      <c r="CN69" s="374"/>
      <c r="CO69" s="367"/>
      <c r="CP69" s="2"/>
      <c r="CS69" s="52"/>
      <c r="CY69" s="1"/>
      <c r="CZ69" s="1"/>
      <c r="DA69" s="1"/>
      <c r="DB69" s="1"/>
      <c r="DC69" s="1"/>
      <c r="DD69" s="1"/>
      <c r="DE69" s="1"/>
      <c r="DF69" s="1"/>
      <c r="DG69" s="1"/>
      <c r="DH69" s="1"/>
      <c r="DI69" s="1"/>
      <c r="DJ69" s="69"/>
      <c r="DK69" s="38" t="s">
        <v>479</v>
      </c>
      <c r="EO69" s="373"/>
      <c r="EP69" s="374"/>
      <c r="EQ69" s="367"/>
      <c r="ER69" s="2"/>
      <c r="ES69" s="2"/>
      <c r="ET69" s="2"/>
      <c r="EU69" s="52"/>
    </row>
    <row r="70" spans="1:151" customFormat="1" ht="22.5" customHeight="1">
      <c r="A70" s="1" t="s">
        <v>480</v>
      </c>
      <c r="F70" s="69"/>
      <c r="G70" s="397" t="str">
        <f>IF([1]COVER!$J$15=3,IF(ISBLANK(BI70),"",BI70),IF(ISBLANK(DK70),"",DK70))</f>
        <v>　- SAP handling charge (SHC)</v>
      </c>
      <c r="H70" s="76" t="s">
        <v>481</v>
      </c>
      <c r="I70" s="216">
        <f t="shared" si="27"/>
        <v>0</v>
      </c>
      <c r="J70" s="323"/>
      <c r="K70" s="218">
        <f t="shared" si="28"/>
        <v>0</v>
      </c>
      <c r="L70" s="323"/>
      <c r="M70" s="217"/>
      <c r="N70" s="678"/>
      <c r="O70" s="679"/>
      <c r="P70" s="218">
        <f t="shared" si="29"/>
        <v>0</v>
      </c>
      <c r="Q70" s="323"/>
      <c r="R70" s="217"/>
      <c r="S70" s="678"/>
      <c r="T70" s="680"/>
      <c r="U70" s="681">
        <f t="shared" si="30"/>
        <v>0</v>
      </c>
      <c r="V70" s="680"/>
      <c r="W70" s="681"/>
      <c r="X70" s="680"/>
      <c r="Y70" s="681">
        <f t="shared" si="31"/>
        <v>0</v>
      </c>
      <c r="Z70" s="680"/>
      <c r="AA70" s="681"/>
      <c r="AB70" s="681"/>
      <c r="AC70" s="681"/>
      <c r="AD70" s="611"/>
      <c r="AE70" s="669"/>
      <c r="AF70" s="684"/>
      <c r="AG70" s="596"/>
      <c r="AH70" s="669"/>
      <c r="AI70" s="676"/>
      <c r="AK70" s="638"/>
      <c r="AL70" s="639"/>
      <c r="AM70" s="640"/>
      <c r="AO70" s="4"/>
      <c r="AQ70" s="52"/>
      <c r="AR70" s="321"/>
      <c r="AS70" s="2"/>
      <c r="BE70" s="1"/>
      <c r="BF70" s="1"/>
      <c r="BG70" s="1"/>
      <c r="BH70" s="69"/>
      <c r="BI70" s="30" t="s">
        <v>482</v>
      </c>
      <c r="BJ70" s="27" t="s">
        <v>481</v>
      </c>
      <c r="BK70" s="216"/>
      <c r="BL70" s="225"/>
      <c r="BM70" s="218"/>
      <c r="BN70" s="225"/>
      <c r="BO70" s="217"/>
      <c r="BP70" s="398"/>
      <c r="BQ70" s="236"/>
      <c r="BR70" s="218"/>
      <c r="BS70" s="225"/>
      <c r="BT70" s="217"/>
      <c r="BU70" s="398"/>
      <c r="BV70" s="399"/>
      <c r="BW70" s="235"/>
      <c r="BX70" s="401"/>
      <c r="BY70" s="235"/>
      <c r="BZ70" s="399"/>
      <c r="CA70" s="235"/>
      <c r="CB70" s="401"/>
      <c r="CC70" s="235"/>
      <c r="CD70" s="235"/>
      <c r="CE70" s="235"/>
      <c r="CF70" s="333"/>
      <c r="CG70" s="221"/>
      <c r="CH70" s="323"/>
      <c r="CI70" s="323"/>
      <c r="CJ70" s="221"/>
      <c r="CK70" s="323"/>
      <c r="CM70" s="365"/>
      <c r="CN70" s="366"/>
      <c r="CO70" s="367"/>
      <c r="CP70" s="2"/>
      <c r="CS70" s="52"/>
      <c r="CY70" s="1"/>
      <c r="CZ70" s="1"/>
      <c r="DA70" s="1"/>
      <c r="DB70" s="1"/>
      <c r="DC70" s="1"/>
      <c r="DD70" s="1"/>
      <c r="DE70" s="1"/>
      <c r="DF70" s="1"/>
      <c r="DG70" s="1"/>
      <c r="DH70" s="1"/>
      <c r="DI70" s="1"/>
      <c r="DJ70" s="69"/>
      <c r="DK70" s="38" t="s">
        <v>483</v>
      </c>
      <c r="EO70" s="365"/>
      <c r="EP70" s="366"/>
      <c r="EQ70" s="367"/>
      <c r="ER70" s="2"/>
      <c r="ES70" s="2"/>
      <c r="ET70" s="2"/>
      <c r="EU70" s="52"/>
    </row>
    <row r="71" spans="1:151" customFormat="1" ht="22.5" customHeight="1">
      <c r="A71" s="1" t="s">
        <v>214</v>
      </c>
      <c r="F71" s="69"/>
      <c r="G71" s="397" t="str">
        <f>IF([1]COVER!$J$15=3,IF(ISBLANK(BI71),"",BI71),IF(ISBLANK(DK71),"",DK71))</f>
        <v>　- Profit/Loss share costs (to BO)</v>
      </c>
      <c r="H71" s="76" t="s">
        <v>215</v>
      </c>
      <c r="I71" s="216">
        <f t="shared" si="27"/>
        <v>0</v>
      </c>
      <c r="J71" s="225"/>
      <c r="K71" s="218">
        <f t="shared" si="28"/>
        <v>0</v>
      </c>
      <c r="L71" s="225"/>
      <c r="M71" s="217"/>
      <c r="N71" s="678"/>
      <c r="O71" s="679"/>
      <c r="P71" s="218">
        <f t="shared" si="29"/>
        <v>0</v>
      </c>
      <c r="Q71" s="323"/>
      <c r="R71" s="217"/>
      <c r="S71" s="678"/>
      <c r="T71" s="680"/>
      <c r="U71" s="681">
        <f t="shared" si="30"/>
        <v>0</v>
      </c>
      <c r="V71" s="680"/>
      <c r="W71" s="681"/>
      <c r="X71" s="680"/>
      <c r="Y71" s="681">
        <f t="shared" si="31"/>
        <v>0</v>
      </c>
      <c r="Z71" s="680"/>
      <c r="AA71" s="681"/>
      <c r="AB71" s="681"/>
      <c r="AC71" s="681"/>
      <c r="AD71" s="611"/>
      <c r="AE71" s="669"/>
      <c r="AF71" s="684"/>
      <c r="AG71" s="596"/>
      <c r="AH71" s="669"/>
      <c r="AI71" s="676"/>
      <c r="AK71" s="627"/>
      <c r="AL71" s="602"/>
      <c r="AM71" s="596"/>
      <c r="AO71" s="4"/>
      <c r="AQ71" s="52"/>
      <c r="AR71" s="402"/>
      <c r="AS71" s="2"/>
      <c r="BE71" s="1"/>
      <c r="BF71" s="1"/>
      <c r="BG71" s="1"/>
      <c r="BH71" s="69"/>
      <c r="BI71" s="30" t="s">
        <v>484</v>
      </c>
      <c r="BJ71" s="27" t="s">
        <v>215</v>
      </c>
      <c r="BK71" s="216"/>
      <c r="BL71" s="225"/>
      <c r="BM71" s="218"/>
      <c r="BN71" s="225"/>
      <c r="BO71" s="217"/>
      <c r="BP71" s="398"/>
      <c r="BQ71" s="236"/>
      <c r="BR71" s="218"/>
      <c r="BS71" s="225"/>
      <c r="BT71" s="217"/>
      <c r="BU71" s="398"/>
      <c r="BV71" s="399"/>
      <c r="BW71" s="235"/>
      <c r="BX71" s="401"/>
      <c r="BY71" s="235"/>
      <c r="BZ71" s="399"/>
      <c r="CA71" s="235"/>
      <c r="CB71" s="401"/>
      <c r="CC71" s="235"/>
      <c r="CD71" s="235"/>
      <c r="CE71" s="235"/>
      <c r="CF71" s="333"/>
      <c r="CG71" s="221"/>
      <c r="CH71" s="323"/>
      <c r="CI71" s="323"/>
      <c r="CJ71" s="221"/>
      <c r="CK71" s="323"/>
      <c r="CM71" s="365"/>
      <c r="CN71" s="366"/>
      <c r="CO71" s="367"/>
      <c r="CP71" s="2"/>
      <c r="CS71" s="52"/>
      <c r="CY71" s="1"/>
      <c r="CZ71" s="1"/>
      <c r="DA71" s="1"/>
      <c r="DB71" s="1"/>
      <c r="DC71" s="1"/>
      <c r="DD71" s="1"/>
      <c r="DE71" s="1"/>
      <c r="DF71" s="1"/>
      <c r="DG71" s="1"/>
      <c r="DH71" s="1"/>
      <c r="DI71" s="1"/>
      <c r="DJ71" s="69"/>
      <c r="DK71" s="38" t="s">
        <v>485</v>
      </c>
      <c r="EO71" s="365"/>
      <c r="EP71" s="366"/>
      <c r="EQ71" s="367"/>
      <c r="ER71" s="2"/>
      <c r="ES71" s="2"/>
      <c r="ET71" s="2"/>
      <c r="EU71" s="52"/>
    </row>
    <row r="72" spans="1:151" customFormat="1" ht="22.5" customHeight="1">
      <c r="A72" s="1" t="s">
        <v>216</v>
      </c>
      <c r="F72" s="69"/>
      <c r="G72" s="403" t="str">
        <f>IF([1]COVER!$J$15=3,IF(ISBLANK(BI72),"",BI72),IF(ISBLANK(DK72),"",DK72))</f>
        <v>　- Other</v>
      </c>
      <c r="H72" s="77" t="s">
        <v>217</v>
      </c>
      <c r="I72" s="227">
        <f t="shared" si="27"/>
        <v>0</v>
      </c>
      <c r="J72" s="323"/>
      <c r="K72" s="229">
        <f t="shared" si="28"/>
        <v>0</v>
      </c>
      <c r="L72" s="323"/>
      <c r="M72" s="232"/>
      <c r="N72" s="232"/>
      <c r="O72" s="232"/>
      <c r="P72" s="229">
        <f t="shared" si="29"/>
        <v>0</v>
      </c>
      <c r="Q72" s="323"/>
      <c r="R72" s="232"/>
      <c r="S72" s="232"/>
      <c r="T72" s="232"/>
      <c r="U72" s="404">
        <f t="shared" si="30"/>
        <v>0</v>
      </c>
      <c r="V72" s="400"/>
      <c r="W72" s="232"/>
      <c r="X72" s="232"/>
      <c r="Y72" s="404">
        <f t="shared" si="31"/>
        <v>0</v>
      </c>
      <c r="Z72" s="400"/>
      <c r="AA72" s="232"/>
      <c r="AB72" s="232"/>
      <c r="AC72" s="232"/>
      <c r="AD72" s="611"/>
      <c r="AE72" s="669"/>
      <c r="AF72" s="684"/>
      <c r="AG72" s="596"/>
      <c r="AH72" s="669"/>
      <c r="AI72" s="676"/>
      <c r="AJ72" s="78"/>
      <c r="AK72" s="641"/>
      <c r="AL72" s="642"/>
      <c r="AM72" s="643"/>
      <c r="AO72" s="4"/>
      <c r="AQ72" s="52"/>
      <c r="AR72" s="402"/>
      <c r="AS72" s="2"/>
      <c r="BE72" s="1"/>
      <c r="BF72" s="1"/>
      <c r="BG72" s="1"/>
      <c r="BH72" s="69"/>
      <c r="BI72" s="30" t="s">
        <v>486</v>
      </c>
      <c r="BJ72" s="27" t="s">
        <v>217</v>
      </c>
      <c r="BK72" s="227"/>
      <c r="BL72" s="323"/>
      <c r="BM72" s="229"/>
      <c r="BN72" s="323"/>
      <c r="BO72" s="232"/>
      <c r="BP72" s="232"/>
      <c r="BQ72" s="232"/>
      <c r="BR72" s="229"/>
      <c r="BS72" s="323"/>
      <c r="BT72" s="232"/>
      <c r="BU72" s="232"/>
      <c r="BV72" s="232"/>
      <c r="BW72" s="404"/>
      <c r="BX72" s="400"/>
      <c r="BY72" s="232"/>
      <c r="BZ72" s="232"/>
      <c r="CA72" s="404"/>
      <c r="CB72" s="400"/>
      <c r="CC72" s="232"/>
      <c r="CD72" s="232"/>
      <c r="CE72" s="232"/>
      <c r="CF72" s="333"/>
      <c r="CG72" s="221"/>
      <c r="CH72" s="323"/>
      <c r="CI72" s="323"/>
      <c r="CJ72" s="221"/>
      <c r="CK72" s="323"/>
      <c r="CM72" s="365"/>
      <c r="CN72" s="366"/>
      <c r="CO72" s="367"/>
      <c r="CP72" s="2"/>
      <c r="CS72" s="52"/>
      <c r="CY72" s="1"/>
      <c r="CZ72" s="1"/>
      <c r="DA72" s="1"/>
      <c r="DB72" s="1"/>
      <c r="DC72" s="1"/>
      <c r="DD72" s="1"/>
      <c r="DE72" s="1"/>
      <c r="DF72" s="1"/>
      <c r="DG72" s="1"/>
      <c r="DH72" s="1"/>
      <c r="DI72" s="1"/>
      <c r="DJ72" s="69"/>
      <c r="DK72" s="405" t="s">
        <v>218</v>
      </c>
      <c r="EO72" s="365"/>
      <c r="EP72" s="366"/>
      <c r="EQ72" s="367"/>
      <c r="ER72" s="2"/>
      <c r="ES72" s="2"/>
      <c r="ET72" s="2"/>
      <c r="EU72" s="52"/>
    </row>
    <row r="73" spans="1:151" customFormat="1" ht="22.5" customHeight="1">
      <c r="A73" s="1" t="s">
        <v>219</v>
      </c>
      <c r="F73" s="69"/>
      <c r="G73" s="26" t="str">
        <f>IF([1]COVER!$J$15=3,IF(ISBLANK(BI73),"",BI73),IF(ISBLANK(DK73),"",DK73))</f>
        <v>Travel and transportation expenses</v>
      </c>
      <c r="H73" s="71" t="s">
        <v>487</v>
      </c>
      <c r="I73" s="375">
        <f t="shared" si="27"/>
        <v>0</v>
      </c>
      <c r="J73" s="376"/>
      <c r="K73" s="377">
        <f t="shared" si="28"/>
        <v>0</v>
      </c>
      <c r="L73" s="376"/>
      <c r="M73" s="378"/>
      <c r="N73" s="378"/>
      <c r="O73" s="378"/>
      <c r="P73" s="377">
        <f t="shared" si="29"/>
        <v>0</v>
      </c>
      <c r="Q73" s="376"/>
      <c r="R73" s="378"/>
      <c r="S73" s="378"/>
      <c r="T73" s="378"/>
      <c r="U73" s="377">
        <f t="shared" si="30"/>
        <v>0</v>
      </c>
      <c r="V73" s="376"/>
      <c r="W73" s="378"/>
      <c r="X73" s="378"/>
      <c r="Y73" s="377">
        <f t="shared" si="31"/>
        <v>0</v>
      </c>
      <c r="Z73" s="323"/>
      <c r="AA73" s="378"/>
      <c r="AB73" s="378"/>
      <c r="AC73" s="378"/>
      <c r="AD73" s="715"/>
      <c r="AE73" s="221"/>
      <c r="AF73" s="378"/>
      <c r="AG73" s="715"/>
      <c r="AH73" s="714"/>
      <c r="AI73" s="715"/>
      <c r="AK73" s="644"/>
      <c r="AL73" s="645"/>
      <c r="AM73" s="646"/>
      <c r="AO73" s="4"/>
      <c r="AQ73" s="52"/>
      <c r="AR73" s="321"/>
      <c r="BE73" s="1"/>
      <c r="BF73" s="1"/>
      <c r="BG73" s="1"/>
      <c r="BH73" s="69"/>
      <c r="BI73" s="26" t="s">
        <v>137</v>
      </c>
      <c r="BJ73" s="71" t="s">
        <v>487</v>
      </c>
      <c r="BK73" s="375"/>
      <c r="BL73" s="376"/>
      <c r="BM73" s="377"/>
      <c r="BN73" s="376"/>
      <c r="BO73" s="378"/>
      <c r="BP73" s="378"/>
      <c r="BQ73" s="378"/>
      <c r="BR73" s="377"/>
      <c r="BS73" s="376"/>
      <c r="BT73" s="378"/>
      <c r="BU73" s="378"/>
      <c r="BV73" s="378"/>
      <c r="BW73" s="377"/>
      <c r="BX73" s="376"/>
      <c r="BY73" s="378"/>
      <c r="BZ73" s="378"/>
      <c r="CA73" s="377"/>
      <c r="CB73" s="376"/>
      <c r="CC73" s="378"/>
      <c r="CD73" s="378"/>
      <c r="CE73" s="378"/>
      <c r="CF73" s="378"/>
      <c r="CG73" s="221"/>
      <c r="CH73" s="378"/>
      <c r="CI73" s="378"/>
      <c r="CJ73" s="221"/>
      <c r="CK73" s="378"/>
      <c r="CM73" s="373"/>
      <c r="CN73" s="374"/>
      <c r="CO73" s="367"/>
      <c r="CP73" s="2"/>
      <c r="CS73" s="52"/>
      <c r="CY73" s="1"/>
      <c r="CZ73" s="1"/>
      <c r="DA73" s="1"/>
      <c r="DB73" s="1"/>
      <c r="DC73" s="1"/>
      <c r="DD73" s="1"/>
      <c r="DE73" s="1"/>
      <c r="DF73" s="1"/>
      <c r="DG73" s="1"/>
      <c r="DH73" s="1"/>
      <c r="DI73" s="1"/>
      <c r="DJ73" s="69"/>
      <c r="DK73" s="38" t="s">
        <v>448</v>
      </c>
      <c r="EO73" s="373"/>
      <c r="EP73" s="374"/>
      <c r="EQ73" s="367"/>
      <c r="ER73" s="2"/>
      <c r="ES73" s="2"/>
      <c r="ET73" s="2"/>
      <c r="EU73" s="52"/>
    </row>
    <row r="74" spans="1:151" customFormat="1" ht="22.5" customHeight="1">
      <c r="A74" s="1" t="s">
        <v>220</v>
      </c>
      <c r="F74" s="69"/>
      <c r="G74" s="30" t="str">
        <f>IF([1]COVER!$J$15=3,IF(ISBLANK(BI74),"",BI74),IF(ISBLANK(DK74),"",DK74))</f>
        <v>Communication expenses</v>
      </c>
      <c r="H74" s="27" t="s">
        <v>488</v>
      </c>
      <c r="I74" s="216">
        <f t="shared" si="27"/>
        <v>0</v>
      </c>
      <c r="J74" s="225"/>
      <c r="K74" s="218">
        <f t="shared" si="28"/>
        <v>0</v>
      </c>
      <c r="L74" s="225"/>
      <c r="M74" s="217"/>
      <c r="N74" s="217"/>
      <c r="O74" s="217"/>
      <c r="P74" s="218">
        <f t="shared" si="29"/>
        <v>0</v>
      </c>
      <c r="Q74" s="225"/>
      <c r="R74" s="217"/>
      <c r="S74" s="217"/>
      <c r="T74" s="217"/>
      <c r="U74" s="218">
        <f t="shared" si="30"/>
        <v>0</v>
      </c>
      <c r="V74" s="225"/>
      <c r="W74" s="217"/>
      <c r="X74" s="217"/>
      <c r="Y74" s="218">
        <f t="shared" si="31"/>
        <v>0</v>
      </c>
      <c r="Z74" s="225"/>
      <c r="AA74" s="217"/>
      <c r="AB74" s="217"/>
      <c r="AC74" s="217"/>
      <c r="AD74" s="219"/>
      <c r="AE74" s="221"/>
      <c r="AF74" s="217"/>
      <c r="AG74" s="219"/>
      <c r="AH74" s="714"/>
      <c r="AI74" s="219"/>
      <c r="AK74" s="628"/>
      <c r="AL74" s="629"/>
      <c r="AM74" s="630"/>
      <c r="AO74" s="4"/>
      <c r="AQ74" s="52"/>
      <c r="AR74" s="321"/>
      <c r="BE74" s="1"/>
      <c r="BF74" s="1"/>
      <c r="BG74" s="1"/>
      <c r="BH74" s="69"/>
      <c r="BI74" s="30" t="s">
        <v>140</v>
      </c>
      <c r="BJ74" s="27" t="s">
        <v>488</v>
      </c>
      <c r="BK74" s="216"/>
      <c r="BL74" s="225"/>
      <c r="BM74" s="218"/>
      <c r="BN74" s="225"/>
      <c r="BO74" s="217"/>
      <c r="BP74" s="217"/>
      <c r="BQ74" s="217"/>
      <c r="BR74" s="218"/>
      <c r="BS74" s="225"/>
      <c r="BT74" s="217"/>
      <c r="BU74" s="217"/>
      <c r="BV74" s="217"/>
      <c r="BW74" s="218"/>
      <c r="BX74" s="225"/>
      <c r="BY74" s="217"/>
      <c r="BZ74" s="217"/>
      <c r="CA74" s="218"/>
      <c r="CB74" s="225"/>
      <c r="CC74" s="217"/>
      <c r="CD74" s="217"/>
      <c r="CE74" s="217"/>
      <c r="CF74" s="217"/>
      <c r="CG74" s="221"/>
      <c r="CH74" s="217"/>
      <c r="CI74" s="217"/>
      <c r="CJ74" s="221"/>
      <c r="CK74" s="217"/>
      <c r="CM74" s="373"/>
      <c r="CN74" s="374"/>
      <c r="CO74" s="367"/>
      <c r="CP74" s="2"/>
      <c r="CS74" s="52"/>
      <c r="CY74" s="1"/>
      <c r="CZ74" s="1"/>
      <c r="DA74" s="1"/>
      <c r="DB74" s="1"/>
      <c r="DC74" s="1"/>
      <c r="DD74" s="1"/>
      <c r="DE74" s="1"/>
      <c r="DF74" s="1"/>
      <c r="DG74" s="1"/>
      <c r="DH74" s="1"/>
      <c r="DI74" s="1"/>
      <c r="DJ74" s="69"/>
      <c r="DK74" s="38" t="s">
        <v>449</v>
      </c>
      <c r="EO74" s="373"/>
      <c r="EP74" s="374"/>
      <c r="EQ74" s="367"/>
      <c r="ER74" s="2"/>
      <c r="ES74" s="2"/>
      <c r="ET74" s="2"/>
      <c r="EU74" s="52"/>
    </row>
    <row r="75" spans="1:151" customFormat="1" ht="22.5" customHeight="1">
      <c r="A75" s="1" t="s">
        <v>221</v>
      </c>
      <c r="F75" s="69"/>
      <c r="G75" s="30" t="str">
        <f>IF([1]COVER!$J$15=3,IF(ISBLANK(BI75),"",BI75),IF(ISBLANK(DK75),"",DK75))</f>
        <v>Office supplies and utilities</v>
      </c>
      <c r="H75" s="27" t="s">
        <v>489</v>
      </c>
      <c r="I75" s="216">
        <f t="shared" si="27"/>
        <v>0</v>
      </c>
      <c r="J75" s="225"/>
      <c r="K75" s="218">
        <f t="shared" si="28"/>
        <v>0</v>
      </c>
      <c r="L75" s="225"/>
      <c r="M75" s="217"/>
      <c r="N75" s="217"/>
      <c r="O75" s="217"/>
      <c r="P75" s="218">
        <f t="shared" si="29"/>
        <v>0</v>
      </c>
      <c r="Q75" s="225"/>
      <c r="R75" s="217"/>
      <c r="S75" s="217"/>
      <c r="T75" s="217"/>
      <c r="U75" s="218">
        <f t="shared" si="30"/>
        <v>0</v>
      </c>
      <c r="V75" s="225"/>
      <c r="W75" s="217"/>
      <c r="X75" s="217"/>
      <c r="Y75" s="218">
        <f t="shared" si="31"/>
        <v>0</v>
      </c>
      <c r="Z75" s="225"/>
      <c r="AA75" s="217"/>
      <c r="AB75" s="217"/>
      <c r="AC75" s="217"/>
      <c r="AD75" s="219"/>
      <c r="AE75" s="221"/>
      <c r="AF75" s="217"/>
      <c r="AG75" s="219"/>
      <c r="AH75" s="714"/>
      <c r="AI75" s="219"/>
      <c r="AK75" s="628"/>
      <c r="AL75" s="629"/>
      <c r="AM75" s="630"/>
      <c r="AO75" s="4"/>
      <c r="AQ75" s="52"/>
      <c r="AR75" s="321"/>
      <c r="BE75" s="1"/>
      <c r="BF75" s="1"/>
      <c r="BG75" s="1"/>
      <c r="BH75" s="69"/>
      <c r="BI75" s="30" t="s">
        <v>143</v>
      </c>
      <c r="BJ75" s="27" t="s">
        <v>489</v>
      </c>
      <c r="BK75" s="216"/>
      <c r="BL75" s="225"/>
      <c r="BM75" s="218"/>
      <c r="BN75" s="225"/>
      <c r="BO75" s="217"/>
      <c r="BP75" s="217"/>
      <c r="BQ75" s="217"/>
      <c r="BR75" s="218"/>
      <c r="BS75" s="225"/>
      <c r="BT75" s="217"/>
      <c r="BU75" s="217"/>
      <c r="BV75" s="217"/>
      <c r="BW75" s="218"/>
      <c r="BX75" s="225"/>
      <c r="BY75" s="217"/>
      <c r="BZ75" s="217"/>
      <c r="CA75" s="218"/>
      <c r="CB75" s="225"/>
      <c r="CC75" s="217"/>
      <c r="CD75" s="217"/>
      <c r="CE75" s="217"/>
      <c r="CF75" s="217"/>
      <c r="CG75" s="221"/>
      <c r="CH75" s="217"/>
      <c r="CI75" s="217"/>
      <c r="CJ75" s="221"/>
      <c r="CK75" s="217"/>
      <c r="CM75" s="373"/>
      <c r="CN75" s="374"/>
      <c r="CO75" s="367"/>
      <c r="CP75" s="2"/>
      <c r="CS75" s="52"/>
      <c r="CY75" s="1"/>
      <c r="CZ75" s="1"/>
      <c r="DA75" s="1"/>
      <c r="DB75" s="1"/>
      <c r="DC75" s="1"/>
      <c r="DD75" s="1"/>
      <c r="DE75" s="1"/>
      <c r="DF75" s="1"/>
      <c r="DG75" s="1"/>
      <c r="DH75" s="1"/>
      <c r="DI75" s="1"/>
      <c r="DJ75" s="69"/>
      <c r="DK75" s="38" t="s">
        <v>450</v>
      </c>
      <c r="EO75" s="373"/>
      <c r="EP75" s="374"/>
      <c r="EQ75" s="367"/>
      <c r="ER75" s="2"/>
      <c r="ES75" s="2"/>
      <c r="ET75" s="2"/>
      <c r="EU75" s="52"/>
    </row>
    <row r="76" spans="1:151" customFormat="1" ht="22.5" customHeight="1">
      <c r="A76" s="1" t="s">
        <v>222</v>
      </c>
      <c r="F76" s="69"/>
      <c r="G76" s="30" t="str">
        <f>IF([1]COVER!$J$15=3,IF(ISBLANK(BI76),"",BI76),IF(ISBLANK(DK76),"",DK76))</f>
        <v>Taxes</v>
      </c>
      <c r="H76" s="27" t="s">
        <v>490</v>
      </c>
      <c r="I76" s="216">
        <f t="shared" si="27"/>
        <v>0</v>
      </c>
      <c r="J76" s="225"/>
      <c r="K76" s="218">
        <f t="shared" si="28"/>
        <v>0</v>
      </c>
      <c r="L76" s="225"/>
      <c r="M76" s="217"/>
      <c r="N76" s="217"/>
      <c r="O76" s="217"/>
      <c r="P76" s="218">
        <f t="shared" si="29"/>
        <v>0</v>
      </c>
      <c r="Q76" s="225"/>
      <c r="R76" s="217"/>
      <c r="S76" s="217"/>
      <c r="T76" s="217"/>
      <c r="U76" s="218">
        <f t="shared" si="30"/>
        <v>0</v>
      </c>
      <c r="V76" s="225"/>
      <c r="W76" s="217"/>
      <c r="X76" s="217"/>
      <c r="Y76" s="218">
        <f t="shared" si="31"/>
        <v>0</v>
      </c>
      <c r="Z76" s="225"/>
      <c r="AA76" s="217"/>
      <c r="AB76" s="217"/>
      <c r="AC76" s="217"/>
      <c r="AD76" s="219"/>
      <c r="AE76" s="221"/>
      <c r="AF76" s="217"/>
      <c r="AG76" s="219"/>
      <c r="AH76" s="714"/>
      <c r="AI76" s="219"/>
      <c r="AK76" s="628"/>
      <c r="AL76" s="629"/>
      <c r="AM76" s="630"/>
      <c r="AO76" s="4"/>
      <c r="AQ76" s="52"/>
      <c r="AR76" s="321"/>
      <c r="BE76" s="1"/>
      <c r="BF76" s="1"/>
      <c r="BG76" s="1"/>
      <c r="BH76" s="69"/>
      <c r="BI76" s="30" t="s">
        <v>146</v>
      </c>
      <c r="BJ76" s="27" t="s">
        <v>490</v>
      </c>
      <c r="BK76" s="216"/>
      <c r="BL76" s="225"/>
      <c r="BM76" s="218"/>
      <c r="BN76" s="225"/>
      <c r="BO76" s="217"/>
      <c r="BP76" s="217"/>
      <c r="BQ76" s="217"/>
      <c r="BR76" s="218"/>
      <c r="BS76" s="225"/>
      <c r="BT76" s="217"/>
      <c r="BU76" s="217"/>
      <c r="BV76" s="217"/>
      <c r="BW76" s="218"/>
      <c r="BX76" s="225"/>
      <c r="BY76" s="217"/>
      <c r="BZ76" s="217"/>
      <c r="CA76" s="218"/>
      <c r="CB76" s="225"/>
      <c r="CC76" s="217"/>
      <c r="CD76" s="217"/>
      <c r="CE76" s="217"/>
      <c r="CF76" s="217"/>
      <c r="CG76" s="221"/>
      <c r="CH76" s="217"/>
      <c r="CI76" s="217"/>
      <c r="CJ76" s="221"/>
      <c r="CK76" s="217"/>
      <c r="CM76" s="373"/>
      <c r="CN76" s="374"/>
      <c r="CO76" s="367"/>
      <c r="CP76" s="2"/>
      <c r="CS76" s="52"/>
      <c r="CY76" s="1"/>
      <c r="CZ76" s="1"/>
      <c r="DA76" s="1"/>
      <c r="DB76" s="1"/>
      <c r="DC76" s="1"/>
      <c r="DD76" s="1"/>
      <c r="DE76" s="1"/>
      <c r="DF76" s="1"/>
      <c r="DG76" s="1"/>
      <c r="DH76" s="1"/>
      <c r="DI76" s="1"/>
      <c r="DJ76" s="69"/>
      <c r="DK76" s="38" t="s">
        <v>451</v>
      </c>
      <c r="EO76" s="373"/>
      <c r="EP76" s="374"/>
      <c r="EQ76" s="367"/>
      <c r="ER76" s="2"/>
      <c r="ES76" s="2"/>
      <c r="ET76" s="2"/>
      <c r="EU76" s="52"/>
    </row>
    <row r="77" spans="1:151" customFormat="1" ht="22.5" customHeight="1">
      <c r="A77" s="1" t="s">
        <v>223</v>
      </c>
      <c r="F77" s="69"/>
      <c r="G77" s="30" t="str">
        <f>IF([1]COVER!$J$15=3,IF(ISBLANK(BI77),"",BI77),IF(ISBLANK(DK77),"",DK77))</f>
        <v>Office rent</v>
      </c>
      <c r="H77" s="27" t="s">
        <v>491</v>
      </c>
      <c r="I77" s="216">
        <f t="shared" si="27"/>
        <v>0</v>
      </c>
      <c r="J77" s="225"/>
      <c r="K77" s="218">
        <f t="shared" si="28"/>
        <v>0</v>
      </c>
      <c r="L77" s="225"/>
      <c r="M77" s="217"/>
      <c r="N77" s="217"/>
      <c r="O77" s="217"/>
      <c r="P77" s="218">
        <f t="shared" si="29"/>
        <v>0</v>
      </c>
      <c r="Q77" s="225"/>
      <c r="R77" s="217"/>
      <c r="S77" s="217"/>
      <c r="T77" s="217"/>
      <c r="U77" s="218">
        <f t="shared" si="30"/>
        <v>0</v>
      </c>
      <c r="V77" s="225"/>
      <c r="W77" s="217"/>
      <c r="X77" s="217"/>
      <c r="Y77" s="218">
        <f t="shared" si="31"/>
        <v>0</v>
      </c>
      <c r="Z77" s="225"/>
      <c r="AA77" s="217"/>
      <c r="AB77" s="217"/>
      <c r="AC77" s="217"/>
      <c r="AD77" s="219"/>
      <c r="AE77" s="221"/>
      <c r="AF77" s="217"/>
      <c r="AG77" s="219"/>
      <c r="AH77" s="714"/>
      <c r="AI77" s="219"/>
      <c r="AK77" s="628"/>
      <c r="AL77" s="629"/>
      <c r="AM77" s="630"/>
      <c r="AO77" s="4"/>
      <c r="AQ77" s="52"/>
      <c r="AR77" s="321"/>
      <c r="BE77" s="1"/>
      <c r="BF77" s="1"/>
      <c r="BG77" s="1"/>
      <c r="BH77" s="69"/>
      <c r="BI77" s="30" t="s">
        <v>149</v>
      </c>
      <c r="BJ77" s="27" t="s">
        <v>491</v>
      </c>
      <c r="BK77" s="216"/>
      <c r="BL77" s="225"/>
      <c r="BM77" s="218"/>
      <c r="BN77" s="225"/>
      <c r="BO77" s="217"/>
      <c r="BP77" s="217"/>
      <c r="BQ77" s="217"/>
      <c r="BR77" s="218"/>
      <c r="BS77" s="225"/>
      <c r="BT77" s="217"/>
      <c r="BU77" s="217"/>
      <c r="BV77" s="217"/>
      <c r="BW77" s="218"/>
      <c r="BX77" s="225"/>
      <c r="BY77" s="217"/>
      <c r="BZ77" s="217"/>
      <c r="CA77" s="218"/>
      <c r="CB77" s="225"/>
      <c r="CC77" s="217"/>
      <c r="CD77" s="217"/>
      <c r="CE77" s="217"/>
      <c r="CF77" s="217"/>
      <c r="CG77" s="221"/>
      <c r="CH77" s="217"/>
      <c r="CI77" s="217"/>
      <c r="CJ77" s="221"/>
      <c r="CK77" s="217"/>
      <c r="CM77" s="373"/>
      <c r="CN77" s="374"/>
      <c r="CO77" s="367"/>
      <c r="CP77" s="2"/>
      <c r="CS77" s="52"/>
      <c r="CY77" s="1"/>
      <c r="CZ77" s="1"/>
      <c r="DA77" s="1"/>
      <c r="DB77" s="1"/>
      <c r="DC77" s="1"/>
      <c r="DD77" s="1"/>
      <c r="DE77" s="1"/>
      <c r="DF77" s="1"/>
      <c r="DG77" s="1"/>
      <c r="DH77" s="1"/>
      <c r="DI77" s="1"/>
      <c r="DJ77" s="69"/>
      <c r="DK77" s="38" t="s">
        <v>452</v>
      </c>
      <c r="EO77" s="373"/>
      <c r="EP77" s="374"/>
      <c r="EQ77" s="367"/>
      <c r="ER77" s="2"/>
      <c r="ES77" s="2"/>
      <c r="ET77" s="2"/>
      <c r="EU77" s="52"/>
    </row>
    <row r="78" spans="1:151" customFormat="1" ht="22.5" customHeight="1">
      <c r="A78" s="1" t="s">
        <v>224</v>
      </c>
      <c r="F78" s="69"/>
      <c r="G78" s="30" t="str">
        <f>IF([1]COVER!$J$15=3,IF(ISBLANK(BI78),"",BI78),IF(ISBLANK(DK78),"",DK78))</f>
        <v>Depreciation</v>
      </c>
      <c r="H78" s="27" t="s">
        <v>492</v>
      </c>
      <c r="I78" s="216">
        <f t="shared" si="27"/>
        <v>0</v>
      </c>
      <c r="J78" s="225"/>
      <c r="K78" s="218">
        <f t="shared" si="28"/>
        <v>0</v>
      </c>
      <c r="L78" s="225"/>
      <c r="M78" s="217"/>
      <c r="N78" s="217"/>
      <c r="O78" s="217"/>
      <c r="P78" s="218">
        <f t="shared" si="29"/>
        <v>0</v>
      </c>
      <c r="Q78" s="225"/>
      <c r="R78" s="217"/>
      <c r="S78" s="217"/>
      <c r="T78" s="217"/>
      <c r="U78" s="218">
        <f t="shared" si="30"/>
        <v>0</v>
      </c>
      <c r="V78" s="225"/>
      <c r="W78" s="217"/>
      <c r="X78" s="217"/>
      <c r="Y78" s="218">
        <f t="shared" si="31"/>
        <v>0</v>
      </c>
      <c r="Z78" s="225"/>
      <c r="AA78" s="217"/>
      <c r="AB78" s="217"/>
      <c r="AC78" s="217"/>
      <c r="AD78" s="219"/>
      <c r="AE78" s="221"/>
      <c r="AF78" s="217"/>
      <c r="AG78" s="219"/>
      <c r="AH78" s="714"/>
      <c r="AI78" s="219"/>
      <c r="AK78" s="628"/>
      <c r="AL78" s="629"/>
      <c r="AM78" s="630"/>
      <c r="AO78" s="4"/>
      <c r="AQ78" s="52"/>
      <c r="AR78" s="321"/>
      <c r="BE78" s="1"/>
      <c r="BF78" s="1"/>
      <c r="BG78" s="1"/>
      <c r="BH78" s="69"/>
      <c r="BI78" s="30" t="s">
        <v>155</v>
      </c>
      <c r="BJ78" s="27" t="s">
        <v>492</v>
      </c>
      <c r="BK78" s="216"/>
      <c r="BL78" s="225"/>
      <c r="BM78" s="218"/>
      <c r="BN78" s="225"/>
      <c r="BO78" s="217"/>
      <c r="BP78" s="217"/>
      <c r="BQ78" s="217"/>
      <c r="BR78" s="218"/>
      <c r="BS78" s="225"/>
      <c r="BT78" s="217"/>
      <c r="BU78" s="217"/>
      <c r="BV78" s="217"/>
      <c r="BW78" s="218"/>
      <c r="BX78" s="225"/>
      <c r="BY78" s="217"/>
      <c r="BZ78" s="217"/>
      <c r="CA78" s="218"/>
      <c r="CB78" s="225"/>
      <c r="CC78" s="217"/>
      <c r="CD78" s="217"/>
      <c r="CE78" s="217"/>
      <c r="CF78" s="217"/>
      <c r="CG78" s="221"/>
      <c r="CH78" s="217"/>
      <c r="CI78" s="217"/>
      <c r="CJ78" s="221"/>
      <c r="CK78" s="217"/>
      <c r="CM78" s="373"/>
      <c r="CN78" s="374"/>
      <c r="CO78" s="367"/>
      <c r="CP78" s="2"/>
      <c r="CS78" s="52"/>
      <c r="CY78" s="1"/>
      <c r="CZ78" s="1"/>
      <c r="DA78" s="1"/>
      <c r="DB78" s="1"/>
      <c r="DC78" s="1"/>
      <c r="DD78" s="1"/>
      <c r="DE78" s="1"/>
      <c r="DF78" s="1"/>
      <c r="DG78" s="1"/>
      <c r="DH78" s="1"/>
      <c r="DI78" s="1"/>
      <c r="DJ78" s="69"/>
      <c r="DK78" s="38" t="s">
        <v>454</v>
      </c>
      <c r="EO78" s="373"/>
      <c r="EP78" s="374"/>
      <c r="EQ78" s="367"/>
      <c r="ER78" s="2"/>
      <c r="ES78" s="2"/>
      <c r="ET78" s="2"/>
      <c r="EU78" s="52"/>
    </row>
    <row r="79" spans="1:151" customFormat="1" ht="22.5" customHeight="1">
      <c r="A79" s="1" t="s">
        <v>225</v>
      </c>
      <c r="F79" s="69"/>
      <c r="G79" s="30" t="str">
        <f>IF([1]COVER!$J$15=3,IF(ISBLANK(BI79),"",BI79),IF(ISBLANK(DK79),"",DK79))</f>
        <v>Repair &amp; maintenance expenses</v>
      </c>
      <c r="H79" s="27" t="s">
        <v>493</v>
      </c>
      <c r="I79" s="216">
        <f t="shared" si="27"/>
        <v>0</v>
      </c>
      <c r="J79" s="225"/>
      <c r="K79" s="218">
        <f t="shared" si="28"/>
        <v>0</v>
      </c>
      <c r="L79" s="225"/>
      <c r="M79" s="217"/>
      <c r="N79" s="217"/>
      <c r="O79" s="217"/>
      <c r="P79" s="218">
        <f t="shared" si="29"/>
        <v>0</v>
      </c>
      <c r="Q79" s="225"/>
      <c r="R79" s="217"/>
      <c r="S79" s="217"/>
      <c r="T79" s="217"/>
      <c r="U79" s="218">
        <f t="shared" si="30"/>
        <v>0</v>
      </c>
      <c r="V79" s="225"/>
      <c r="W79" s="217"/>
      <c r="X79" s="217"/>
      <c r="Y79" s="218">
        <f t="shared" si="31"/>
        <v>0</v>
      </c>
      <c r="Z79" s="225"/>
      <c r="AA79" s="217"/>
      <c r="AB79" s="217"/>
      <c r="AC79" s="217"/>
      <c r="AD79" s="219"/>
      <c r="AE79" s="221"/>
      <c r="AF79" s="217"/>
      <c r="AG79" s="219"/>
      <c r="AH79" s="714"/>
      <c r="AI79" s="219"/>
      <c r="AK79" s="628"/>
      <c r="AL79" s="629"/>
      <c r="AM79" s="630"/>
      <c r="AO79" s="4"/>
      <c r="AQ79" s="52"/>
      <c r="AR79" s="321"/>
      <c r="BE79" s="1"/>
      <c r="BF79" s="1"/>
      <c r="BG79" s="1"/>
      <c r="BH79" s="69"/>
      <c r="BI79" s="30" t="s">
        <v>158</v>
      </c>
      <c r="BJ79" s="27" t="s">
        <v>493</v>
      </c>
      <c r="BK79" s="216"/>
      <c r="BL79" s="225"/>
      <c r="BM79" s="218"/>
      <c r="BN79" s="225"/>
      <c r="BO79" s="217"/>
      <c r="BP79" s="217"/>
      <c r="BQ79" s="217"/>
      <c r="BR79" s="218"/>
      <c r="BS79" s="225"/>
      <c r="BT79" s="217"/>
      <c r="BU79" s="217"/>
      <c r="BV79" s="217"/>
      <c r="BW79" s="218"/>
      <c r="BX79" s="225"/>
      <c r="BY79" s="217"/>
      <c r="BZ79" s="217"/>
      <c r="CA79" s="218"/>
      <c r="CB79" s="225"/>
      <c r="CC79" s="217"/>
      <c r="CD79" s="217"/>
      <c r="CE79" s="217"/>
      <c r="CF79" s="217"/>
      <c r="CG79" s="221"/>
      <c r="CH79" s="217"/>
      <c r="CI79" s="217"/>
      <c r="CJ79" s="221"/>
      <c r="CK79" s="217"/>
      <c r="CM79" s="373"/>
      <c r="CN79" s="374"/>
      <c r="CO79" s="367"/>
      <c r="CP79" s="2"/>
      <c r="CS79" s="52"/>
      <c r="CY79" s="1"/>
      <c r="CZ79" s="1"/>
      <c r="DA79" s="1"/>
      <c r="DB79" s="1"/>
      <c r="DC79" s="1"/>
      <c r="DD79" s="1"/>
      <c r="DE79" s="1"/>
      <c r="DF79" s="1"/>
      <c r="DG79" s="1"/>
      <c r="DH79" s="1"/>
      <c r="DI79" s="1"/>
      <c r="DJ79" s="69"/>
      <c r="DK79" s="38" t="s">
        <v>455</v>
      </c>
      <c r="EO79" s="373"/>
      <c r="EP79" s="374"/>
      <c r="EQ79" s="367"/>
      <c r="ER79" s="2"/>
      <c r="ES79" s="2"/>
      <c r="ET79" s="2"/>
      <c r="EU79" s="52"/>
    </row>
    <row r="80" spans="1:151" customFormat="1" ht="22.5" customHeight="1">
      <c r="A80" s="1" t="s">
        <v>226</v>
      </c>
      <c r="F80" s="69"/>
      <c r="G80" s="30" t="str">
        <f>IF([1]COVER!$J$15=3,IF(ISBLANK(BI80),"",BI80),IF(ISBLANK(DK80),"",DK80))</f>
        <v>Entertainment expenses</v>
      </c>
      <c r="H80" s="27" t="s">
        <v>494</v>
      </c>
      <c r="I80" s="216">
        <f t="shared" si="27"/>
        <v>0</v>
      </c>
      <c r="J80" s="225"/>
      <c r="K80" s="218">
        <f t="shared" si="28"/>
        <v>0</v>
      </c>
      <c r="L80" s="225"/>
      <c r="M80" s="217"/>
      <c r="N80" s="217"/>
      <c r="O80" s="217"/>
      <c r="P80" s="218">
        <f t="shared" si="29"/>
        <v>0</v>
      </c>
      <c r="Q80" s="225"/>
      <c r="R80" s="217"/>
      <c r="S80" s="217"/>
      <c r="T80" s="217"/>
      <c r="U80" s="218">
        <f t="shared" si="30"/>
        <v>0</v>
      </c>
      <c r="V80" s="225"/>
      <c r="W80" s="217"/>
      <c r="X80" s="217"/>
      <c r="Y80" s="218">
        <f t="shared" si="31"/>
        <v>0</v>
      </c>
      <c r="Z80" s="225"/>
      <c r="AA80" s="217"/>
      <c r="AB80" s="217"/>
      <c r="AC80" s="217"/>
      <c r="AD80" s="219"/>
      <c r="AE80" s="221"/>
      <c r="AF80" s="217"/>
      <c r="AG80" s="219"/>
      <c r="AH80" s="714"/>
      <c r="AI80" s="219"/>
      <c r="AK80" s="628"/>
      <c r="AL80" s="629"/>
      <c r="AM80" s="630"/>
      <c r="AO80" s="4"/>
      <c r="AQ80" s="52"/>
      <c r="AR80" s="321"/>
      <c r="BE80" s="1"/>
      <c r="BF80" s="1"/>
      <c r="BG80" s="1"/>
      <c r="BH80" s="69"/>
      <c r="BI80" s="30" t="s">
        <v>227</v>
      </c>
      <c r="BJ80" s="27" t="s">
        <v>494</v>
      </c>
      <c r="BK80" s="216"/>
      <c r="BL80" s="225"/>
      <c r="BM80" s="218"/>
      <c r="BN80" s="225"/>
      <c r="BO80" s="217"/>
      <c r="BP80" s="217"/>
      <c r="BQ80" s="217"/>
      <c r="BR80" s="218"/>
      <c r="BS80" s="225"/>
      <c r="BT80" s="217"/>
      <c r="BU80" s="217"/>
      <c r="BV80" s="217"/>
      <c r="BW80" s="218"/>
      <c r="BX80" s="225"/>
      <c r="BY80" s="217"/>
      <c r="BZ80" s="217"/>
      <c r="CA80" s="218"/>
      <c r="CB80" s="225"/>
      <c r="CC80" s="217"/>
      <c r="CD80" s="217"/>
      <c r="CE80" s="217"/>
      <c r="CF80" s="217"/>
      <c r="CG80" s="221"/>
      <c r="CH80" s="217"/>
      <c r="CI80" s="217"/>
      <c r="CJ80" s="221"/>
      <c r="CK80" s="217"/>
      <c r="CM80" s="373"/>
      <c r="CN80" s="374"/>
      <c r="CO80" s="367"/>
      <c r="CP80" s="2"/>
      <c r="CS80" s="52"/>
      <c r="CY80" s="1"/>
      <c r="CZ80" s="1"/>
      <c r="DA80" s="1"/>
      <c r="DB80" s="1"/>
      <c r="DC80" s="1"/>
      <c r="DD80" s="1"/>
      <c r="DE80" s="1"/>
      <c r="DF80" s="1"/>
      <c r="DG80" s="1"/>
      <c r="DH80" s="1"/>
      <c r="DI80" s="1"/>
      <c r="DJ80" s="69"/>
      <c r="DK80" s="38" t="s">
        <v>495</v>
      </c>
      <c r="EO80" s="373"/>
      <c r="EP80" s="374"/>
      <c r="EQ80" s="367"/>
      <c r="ER80" s="2"/>
      <c r="ES80" s="2"/>
      <c r="ET80" s="2"/>
      <c r="EU80" s="52"/>
    </row>
    <row r="81" spans="1:151" customFormat="1" ht="22.5" customHeight="1">
      <c r="A81" s="1" t="s">
        <v>228</v>
      </c>
      <c r="F81" s="69"/>
      <c r="G81" s="30" t="str">
        <f>IF([1]COVER!$J$15=3,IF(ISBLANK(BI81),"",BI81),IF(ISBLANK(DK81),"",DK81))</f>
        <v>Provision for bad debt</v>
      </c>
      <c r="H81" s="27" t="s">
        <v>496</v>
      </c>
      <c r="I81" s="216">
        <f t="shared" si="27"/>
        <v>0</v>
      </c>
      <c r="J81" s="225"/>
      <c r="K81" s="218">
        <f t="shared" si="28"/>
        <v>0</v>
      </c>
      <c r="L81" s="225"/>
      <c r="M81" s="217"/>
      <c r="N81" s="217"/>
      <c r="O81" s="217"/>
      <c r="P81" s="218">
        <f t="shared" si="29"/>
        <v>0</v>
      </c>
      <c r="Q81" s="225"/>
      <c r="R81" s="217"/>
      <c r="S81" s="217"/>
      <c r="T81" s="217"/>
      <c r="U81" s="218">
        <f t="shared" si="30"/>
        <v>0</v>
      </c>
      <c r="V81" s="225"/>
      <c r="W81" s="217"/>
      <c r="X81" s="217"/>
      <c r="Y81" s="218">
        <f t="shared" si="31"/>
        <v>0</v>
      </c>
      <c r="Z81" s="225"/>
      <c r="AA81" s="217"/>
      <c r="AB81" s="217"/>
      <c r="AC81" s="217"/>
      <c r="AD81" s="219"/>
      <c r="AE81" s="221"/>
      <c r="AF81" s="217"/>
      <c r="AG81" s="219"/>
      <c r="AH81" s="714"/>
      <c r="AI81" s="219"/>
      <c r="AK81" s="647"/>
      <c r="AL81" s="648"/>
      <c r="AM81" s="596"/>
      <c r="AO81" s="4"/>
      <c r="AQ81" s="52"/>
      <c r="AR81" s="321"/>
      <c r="BE81" s="1"/>
      <c r="BF81" s="1"/>
      <c r="BG81" s="1"/>
      <c r="BH81" s="69"/>
      <c r="BI81" s="30" t="s">
        <v>229</v>
      </c>
      <c r="BJ81" s="27" t="s">
        <v>496</v>
      </c>
      <c r="BK81" s="216"/>
      <c r="BL81" s="225"/>
      <c r="BM81" s="218"/>
      <c r="BN81" s="225"/>
      <c r="BO81" s="217"/>
      <c r="BP81" s="217"/>
      <c r="BQ81" s="217"/>
      <c r="BR81" s="218"/>
      <c r="BS81" s="225"/>
      <c r="BT81" s="217"/>
      <c r="BU81" s="217"/>
      <c r="BV81" s="217"/>
      <c r="BW81" s="218"/>
      <c r="BX81" s="225"/>
      <c r="BY81" s="217"/>
      <c r="BZ81" s="217"/>
      <c r="CA81" s="218"/>
      <c r="CB81" s="225"/>
      <c r="CC81" s="217"/>
      <c r="CD81" s="217"/>
      <c r="CE81" s="217"/>
      <c r="CF81" s="217"/>
      <c r="CG81" s="221"/>
      <c r="CH81" s="217"/>
      <c r="CI81" s="217"/>
      <c r="CJ81" s="221"/>
      <c r="CK81" s="217"/>
      <c r="CM81" s="373"/>
      <c r="CN81" s="374"/>
      <c r="CO81" s="367"/>
      <c r="CP81" s="2"/>
      <c r="CS81" s="52"/>
      <c r="CY81" s="1"/>
      <c r="CZ81" s="1"/>
      <c r="DA81" s="1"/>
      <c r="DB81" s="1"/>
      <c r="DC81" s="1"/>
      <c r="DD81" s="1"/>
      <c r="DE81" s="1"/>
      <c r="DF81" s="1"/>
      <c r="DG81" s="1"/>
      <c r="DH81" s="1"/>
      <c r="DI81" s="1"/>
      <c r="DJ81" s="69"/>
      <c r="DK81" s="38" t="s">
        <v>497</v>
      </c>
      <c r="EO81" s="373"/>
      <c r="EP81" s="374"/>
      <c r="EQ81" s="367"/>
      <c r="ER81" s="2"/>
      <c r="ES81" s="2"/>
      <c r="ET81" s="2"/>
      <c r="EU81" s="52"/>
    </row>
    <row r="82" spans="1:151" customFormat="1" ht="22.5" customHeight="1">
      <c r="A82" s="1" t="s">
        <v>230</v>
      </c>
      <c r="F82" s="69"/>
      <c r="G82" s="30" t="str">
        <f>IF([1]COVER!$J$15=3,IF(ISBLANK(BI82),"",BI82),IF(ISBLANK(DK82),"",DK82))</f>
        <v>EDP expenses</v>
      </c>
      <c r="H82" s="27" t="s">
        <v>498</v>
      </c>
      <c r="I82" s="216">
        <f t="shared" si="27"/>
        <v>0</v>
      </c>
      <c r="J82" s="225"/>
      <c r="K82" s="218">
        <f t="shared" si="28"/>
        <v>0</v>
      </c>
      <c r="L82" s="225"/>
      <c r="M82" s="217"/>
      <c r="N82" s="217"/>
      <c r="O82" s="217"/>
      <c r="P82" s="218">
        <f t="shared" si="29"/>
        <v>0</v>
      </c>
      <c r="Q82" s="225"/>
      <c r="R82" s="217"/>
      <c r="S82" s="217"/>
      <c r="T82" s="217"/>
      <c r="U82" s="218">
        <f t="shared" si="30"/>
        <v>0</v>
      </c>
      <c r="V82" s="225"/>
      <c r="W82" s="217"/>
      <c r="X82" s="217"/>
      <c r="Y82" s="218">
        <f t="shared" si="31"/>
        <v>0</v>
      </c>
      <c r="Z82" s="225"/>
      <c r="AA82" s="217"/>
      <c r="AB82" s="217"/>
      <c r="AC82" s="217"/>
      <c r="AD82" s="219"/>
      <c r="AE82" s="221"/>
      <c r="AF82" s="217"/>
      <c r="AG82" s="219"/>
      <c r="AH82" s="714"/>
      <c r="AI82" s="219"/>
      <c r="AK82" s="628"/>
      <c r="AL82" s="629"/>
      <c r="AM82" s="630"/>
      <c r="AO82" s="4"/>
      <c r="AQ82" s="52"/>
      <c r="AR82" s="321"/>
      <c r="BE82" s="1"/>
      <c r="BF82" s="1"/>
      <c r="BG82" s="1"/>
      <c r="BH82" s="69"/>
      <c r="BI82" s="30" t="s">
        <v>161</v>
      </c>
      <c r="BJ82" s="27" t="s">
        <v>498</v>
      </c>
      <c r="BK82" s="216"/>
      <c r="BL82" s="225"/>
      <c r="BM82" s="218"/>
      <c r="BN82" s="225"/>
      <c r="BO82" s="217"/>
      <c r="BP82" s="217"/>
      <c r="BQ82" s="217"/>
      <c r="BR82" s="218"/>
      <c r="BS82" s="225"/>
      <c r="BT82" s="217"/>
      <c r="BU82" s="217"/>
      <c r="BV82" s="217"/>
      <c r="BW82" s="218"/>
      <c r="BX82" s="225"/>
      <c r="BY82" s="217"/>
      <c r="BZ82" s="217"/>
      <c r="CA82" s="218"/>
      <c r="CB82" s="225"/>
      <c r="CC82" s="217"/>
      <c r="CD82" s="217"/>
      <c r="CE82" s="217"/>
      <c r="CF82" s="217"/>
      <c r="CG82" s="221"/>
      <c r="CH82" s="217"/>
      <c r="CI82" s="217"/>
      <c r="CJ82" s="221"/>
      <c r="CK82" s="217"/>
      <c r="CM82" s="373"/>
      <c r="CN82" s="374"/>
      <c r="CO82" s="367"/>
      <c r="CP82" s="2"/>
      <c r="CS82" s="52"/>
      <c r="CY82" s="1"/>
      <c r="CZ82" s="1"/>
      <c r="DA82" s="1"/>
      <c r="DB82" s="1"/>
      <c r="DC82" s="1"/>
      <c r="DD82" s="1"/>
      <c r="DE82" s="1"/>
      <c r="DF82" s="1"/>
      <c r="DG82" s="1"/>
      <c r="DH82" s="1"/>
      <c r="DI82" s="1"/>
      <c r="DJ82" s="69"/>
      <c r="DK82" s="38" t="s">
        <v>456</v>
      </c>
      <c r="EO82" s="373"/>
      <c r="EP82" s="374"/>
      <c r="EQ82" s="367"/>
      <c r="ER82" s="2"/>
      <c r="ES82" s="2"/>
      <c r="ET82" s="2"/>
      <c r="EU82" s="52"/>
    </row>
    <row r="83" spans="1:151" customFormat="1" ht="22.5" customHeight="1">
      <c r="A83" s="1" t="s">
        <v>231</v>
      </c>
      <c r="F83" s="69"/>
      <c r="G83" s="37" t="str">
        <f>IF([1]COVER!$J$15=3,IF(ISBLANK(BI83),"",BI83),IF(ISBLANK(DK83),"",DK83))</f>
        <v>Legal expenses</v>
      </c>
      <c r="H83" s="34" t="s">
        <v>499</v>
      </c>
      <c r="I83" s="227">
        <f t="shared" si="27"/>
        <v>0</v>
      </c>
      <c r="J83" s="323"/>
      <c r="K83" s="229">
        <f t="shared" si="28"/>
        <v>0</v>
      </c>
      <c r="L83" s="323"/>
      <c r="M83" s="232"/>
      <c r="N83" s="232"/>
      <c r="O83" s="232"/>
      <c r="P83" s="229">
        <f t="shared" si="29"/>
        <v>0</v>
      </c>
      <c r="Q83" s="323"/>
      <c r="R83" s="232"/>
      <c r="S83" s="232"/>
      <c r="T83" s="232"/>
      <c r="U83" s="229">
        <f t="shared" si="30"/>
        <v>0</v>
      </c>
      <c r="V83" s="323"/>
      <c r="W83" s="232"/>
      <c r="X83" s="232"/>
      <c r="Y83" s="229">
        <f t="shared" si="31"/>
        <v>0</v>
      </c>
      <c r="Z83" s="323"/>
      <c r="AA83" s="232"/>
      <c r="AB83" s="232"/>
      <c r="AC83" s="232"/>
      <c r="AD83" s="412"/>
      <c r="AE83" s="221"/>
      <c r="AF83" s="232"/>
      <c r="AG83" s="412"/>
      <c r="AH83" s="714"/>
      <c r="AI83" s="412"/>
      <c r="AK83" s="628"/>
      <c r="AL83" s="629"/>
      <c r="AM83" s="630"/>
      <c r="AO83" s="4"/>
      <c r="AQ83" s="52"/>
      <c r="AR83" s="321"/>
      <c r="BE83" s="1"/>
      <c r="BF83" s="1"/>
      <c r="BG83" s="1"/>
      <c r="BH83" s="69"/>
      <c r="BI83" s="30" t="s">
        <v>232</v>
      </c>
      <c r="BJ83" s="27" t="s">
        <v>499</v>
      </c>
      <c r="BK83" s="227"/>
      <c r="BL83" s="323"/>
      <c r="BM83" s="229"/>
      <c r="BN83" s="323"/>
      <c r="BO83" s="232"/>
      <c r="BP83" s="232"/>
      <c r="BQ83" s="232"/>
      <c r="BR83" s="229"/>
      <c r="BS83" s="323"/>
      <c r="BT83" s="232"/>
      <c r="BU83" s="232"/>
      <c r="BV83" s="232"/>
      <c r="BW83" s="229"/>
      <c r="BX83" s="323"/>
      <c r="BY83" s="232"/>
      <c r="BZ83" s="232"/>
      <c r="CA83" s="229"/>
      <c r="CB83" s="323"/>
      <c r="CC83" s="232"/>
      <c r="CD83" s="232"/>
      <c r="CE83" s="232"/>
      <c r="CF83" s="232"/>
      <c r="CG83" s="221"/>
      <c r="CH83" s="232"/>
      <c r="CI83" s="232"/>
      <c r="CJ83" s="221"/>
      <c r="CK83" s="232"/>
      <c r="CM83" s="373"/>
      <c r="CN83" s="374"/>
      <c r="CO83" s="367"/>
      <c r="CP83" s="2"/>
      <c r="CS83" s="52"/>
      <c r="CY83" s="1"/>
      <c r="CZ83" s="1"/>
      <c r="DA83" s="1"/>
      <c r="DB83" s="1"/>
      <c r="DC83" s="1"/>
      <c r="DD83" s="1"/>
      <c r="DE83" s="1"/>
      <c r="DF83" s="1"/>
      <c r="DG83" s="1"/>
      <c r="DH83" s="1"/>
      <c r="DI83" s="1"/>
      <c r="DJ83" s="69"/>
      <c r="DK83" s="38" t="s">
        <v>500</v>
      </c>
      <c r="EO83" s="373"/>
      <c r="EP83" s="374"/>
      <c r="EQ83" s="367"/>
      <c r="ER83" s="2"/>
      <c r="ES83" s="2"/>
      <c r="ET83" s="2"/>
      <c r="EU83" s="52"/>
    </row>
    <row r="84" spans="1:151" customFormat="1" ht="22.5" customHeight="1">
      <c r="A84" s="1" t="s">
        <v>233</v>
      </c>
      <c r="F84" s="69"/>
      <c r="G84" s="26" t="str">
        <f>IF([1]COVER!$J$15=3,IF(ISBLANK(BI84),"",BI84),IF(ISBLANK(DK84),"",DK84))</f>
        <v>Expense due to the passage of time of asset retirement liability</v>
      </c>
      <c r="H84" s="71" t="s">
        <v>501</v>
      </c>
      <c r="I84" s="375">
        <f t="shared" si="27"/>
        <v>0</v>
      </c>
      <c r="J84" s="376"/>
      <c r="K84" s="377">
        <f t="shared" si="28"/>
        <v>0</v>
      </c>
      <c r="L84" s="376"/>
      <c r="M84" s="378"/>
      <c r="N84" s="378"/>
      <c r="O84" s="378"/>
      <c r="P84" s="377">
        <f t="shared" si="29"/>
        <v>0</v>
      </c>
      <c r="Q84" s="376"/>
      <c r="R84" s="378"/>
      <c r="S84" s="378"/>
      <c r="T84" s="378"/>
      <c r="U84" s="377">
        <f t="shared" si="30"/>
        <v>0</v>
      </c>
      <c r="V84" s="376"/>
      <c r="W84" s="378"/>
      <c r="X84" s="378"/>
      <c r="Y84" s="377">
        <f t="shared" si="31"/>
        <v>0</v>
      </c>
      <c r="Z84" s="376"/>
      <c r="AA84" s="378"/>
      <c r="AB84" s="378"/>
      <c r="AC84" s="378"/>
      <c r="AD84" s="715"/>
      <c r="AE84" s="221"/>
      <c r="AF84" s="378"/>
      <c r="AG84" s="715"/>
      <c r="AH84" s="714"/>
      <c r="AI84" s="715"/>
      <c r="AK84" s="628"/>
      <c r="AL84" s="629"/>
      <c r="AM84" s="630"/>
      <c r="AO84" s="4"/>
      <c r="AQ84" s="52"/>
      <c r="AR84" s="321"/>
      <c r="BE84" s="1"/>
      <c r="BF84" s="1"/>
      <c r="BG84" s="1"/>
      <c r="BH84" s="69"/>
      <c r="BI84" s="26" t="s">
        <v>164</v>
      </c>
      <c r="BJ84" s="71" t="s">
        <v>501</v>
      </c>
      <c r="BK84" s="375"/>
      <c r="BL84" s="376"/>
      <c r="BM84" s="377"/>
      <c r="BN84" s="376"/>
      <c r="BO84" s="378"/>
      <c r="BP84" s="378"/>
      <c r="BQ84" s="378"/>
      <c r="BR84" s="377"/>
      <c r="BS84" s="376"/>
      <c r="BT84" s="378"/>
      <c r="BU84" s="378"/>
      <c r="BV84" s="378"/>
      <c r="BW84" s="377"/>
      <c r="BX84" s="376"/>
      <c r="BY84" s="378"/>
      <c r="BZ84" s="378"/>
      <c r="CA84" s="377"/>
      <c r="CB84" s="376"/>
      <c r="CC84" s="378"/>
      <c r="CD84" s="378"/>
      <c r="CE84" s="378"/>
      <c r="CF84" s="378"/>
      <c r="CG84" s="221"/>
      <c r="CH84" s="378"/>
      <c r="CI84" s="378"/>
      <c r="CJ84" s="221"/>
      <c r="CK84" s="378"/>
      <c r="CM84" s="373"/>
      <c r="CN84" s="374"/>
      <c r="CO84" s="367"/>
      <c r="CP84" s="2"/>
      <c r="CS84" s="52"/>
      <c r="CY84" s="1"/>
      <c r="CZ84" s="1"/>
      <c r="DA84" s="1"/>
      <c r="DB84" s="1"/>
      <c r="DC84" s="1"/>
      <c r="DD84" s="1"/>
      <c r="DE84" s="1"/>
      <c r="DF84" s="1"/>
      <c r="DG84" s="1"/>
      <c r="DH84" s="1"/>
      <c r="DI84" s="1"/>
      <c r="DJ84" s="69"/>
      <c r="DK84" s="38" t="s">
        <v>457</v>
      </c>
      <c r="EO84" s="373"/>
      <c r="EP84" s="374"/>
      <c r="EQ84" s="367"/>
      <c r="ER84" s="2"/>
      <c r="ES84" s="2"/>
      <c r="ET84" s="2"/>
      <c r="EU84" s="52"/>
    </row>
    <row r="85" spans="1:151" customFormat="1" ht="22.5" customHeight="1">
      <c r="A85" s="1" t="s">
        <v>234</v>
      </c>
      <c r="F85" s="69"/>
      <c r="G85" s="30" t="str">
        <f>IF([1]COVER!$J$15=3,IF(ISBLANK(BI85),"",BI85),IF(ISBLANK(DK85),"",DK85))</f>
        <v>Amortization of goodwill (JGAAP &amp; US GAAP only)</v>
      </c>
      <c r="H85" s="27" t="s">
        <v>502</v>
      </c>
      <c r="I85" s="216">
        <f t="shared" si="27"/>
        <v>0</v>
      </c>
      <c r="J85" s="225"/>
      <c r="K85" s="218">
        <f t="shared" si="28"/>
        <v>0</v>
      </c>
      <c r="L85" s="225"/>
      <c r="M85" s="217"/>
      <c r="N85" s="217"/>
      <c r="O85" s="217"/>
      <c r="P85" s="218">
        <f t="shared" si="29"/>
        <v>0</v>
      </c>
      <c r="Q85" s="225"/>
      <c r="R85" s="217"/>
      <c r="S85" s="217"/>
      <c r="T85" s="217"/>
      <c r="U85" s="218">
        <f t="shared" si="30"/>
        <v>0</v>
      </c>
      <c r="V85" s="225"/>
      <c r="W85" s="217"/>
      <c r="X85" s="217"/>
      <c r="Y85" s="218">
        <f t="shared" si="31"/>
        <v>0</v>
      </c>
      <c r="Z85" s="225"/>
      <c r="AA85" s="217"/>
      <c r="AB85" s="217"/>
      <c r="AC85" s="217"/>
      <c r="AD85" s="219"/>
      <c r="AE85" s="221"/>
      <c r="AF85" s="217"/>
      <c r="AG85" s="219"/>
      <c r="AH85" s="714"/>
      <c r="AI85" s="219"/>
      <c r="AK85" s="628"/>
      <c r="AL85" s="629"/>
      <c r="AM85" s="630"/>
      <c r="AO85" s="4"/>
      <c r="AQ85" s="52"/>
      <c r="AR85" s="321"/>
      <c r="BE85" s="1"/>
      <c r="BF85" s="1"/>
      <c r="BG85" s="1"/>
      <c r="BH85" s="69"/>
      <c r="BI85" s="30" t="s">
        <v>235</v>
      </c>
      <c r="BJ85" s="27" t="s">
        <v>502</v>
      </c>
      <c r="BK85" s="216"/>
      <c r="BL85" s="225"/>
      <c r="BM85" s="218"/>
      <c r="BN85" s="225"/>
      <c r="BO85" s="217"/>
      <c r="BP85" s="217"/>
      <c r="BQ85" s="217"/>
      <c r="BR85" s="218"/>
      <c r="BS85" s="225"/>
      <c r="BT85" s="217"/>
      <c r="BU85" s="217"/>
      <c r="BV85" s="217"/>
      <c r="BW85" s="218"/>
      <c r="BX85" s="225"/>
      <c r="BY85" s="217"/>
      <c r="BZ85" s="217"/>
      <c r="CA85" s="218"/>
      <c r="CB85" s="225"/>
      <c r="CC85" s="217"/>
      <c r="CD85" s="217"/>
      <c r="CE85" s="217"/>
      <c r="CF85" s="217"/>
      <c r="CG85" s="221"/>
      <c r="CH85" s="217"/>
      <c r="CI85" s="217"/>
      <c r="CJ85" s="221"/>
      <c r="CK85" s="217"/>
      <c r="CM85" s="373"/>
      <c r="CN85" s="374"/>
      <c r="CO85" s="367"/>
      <c r="CP85" s="2"/>
      <c r="CS85" s="52"/>
      <c r="CY85" s="1"/>
      <c r="CZ85" s="1"/>
      <c r="DA85" s="1"/>
      <c r="DB85" s="1"/>
      <c r="DC85" s="1"/>
      <c r="DD85" s="1"/>
      <c r="DE85" s="1"/>
      <c r="DF85" s="1"/>
      <c r="DG85" s="1"/>
      <c r="DH85" s="1"/>
      <c r="DI85" s="1"/>
      <c r="DJ85" s="69"/>
      <c r="DK85" s="41" t="s">
        <v>503</v>
      </c>
      <c r="EO85" s="373"/>
      <c r="EP85" s="374"/>
      <c r="EQ85" s="367"/>
      <c r="ER85" s="2"/>
      <c r="ES85" s="2"/>
      <c r="ET85" s="2"/>
      <c r="EU85" s="52"/>
    </row>
    <row r="86" spans="1:151" customFormat="1" ht="22.5" customHeight="1">
      <c r="A86" s="1" t="s">
        <v>236</v>
      </c>
      <c r="F86" s="69"/>
      <c r="G86" s="30" t="str">
        <f>IF([1]COVER!$J$15=3,IF(ISBLANK(BI86),"",BI86),IF(ISBLANK(DK86),"",DK86))</f>
        <v>Recruiting expenses</v>
      </c>
      <c r="H86" s="27" t="s">
        <v>504</v>
      </c>
      <c r="I86" s="216">
        <f t="shared" si="27"/>
        <v>0</v>
      </c>
      <c r="J86" s="225"/>
      <c r="K86" s="218">
        <f t="shared" si="28"/>
        <v>0</v>
      </c>
      <c r="L86" s="225"/>
      <c r="M86" s="217"/>
      <c r="N86" s="217"/>
      <c r="O86" s="217"/>
      <c r="P86" s="218">
        <f t="shared" si="29"/>
        <v>0</v>
      </c>
      <c r="Q86" s="225"/>
      <c r="R86" s="217"/>
      <c r="S86" s="217"/>
      <c r="T86" s="217"/>
      <c r="U86" s="218">
        <f t="shared" si="30"/>
        <v>0</v>
      </c>
      <c r="V86" s="225"/>
      <c r="W86" s="217"/>
      <c r="X86" s="217"/>
      <c r="Y86" s="218">
        <f t="shared" si="31"/>
        <v>0</v>
      </c>
      <c r="Z86" s="225"/>
      <c r="AA86" s="217"/>
      <c r="AB86" s="217"/>
      <c r="AC86" s="217"/>
      <c r="AD86" s="219"/>
      <c r="AE86" s="221"/>
      <c r="AF86" s="217"/>
      <c r="AG86" s="219"/>
      <c r="AH86" s="714"/>
      <c r="AI86" s="219"/>
      <c r="AK86" s="628"/>
      <c r="AL86" s="629"/>
      <c r="AM86" s="630"/>
      <c r="AO86" s="4"/>
      <c r="AQ86" s="52"/>
      <c r="AR86" s="321"/>
      <c r="BE86" s="1"/>
      <c r="BF86" s="1"/>
      <c r="BG86" s="1"/>
      <c r="BH86" s="69"/>
      <c r="BI86" s="30" t="s">
        <v>237</v>
      </c>
      <c r="BJ86" s="27" t="s">
        <v>504</v>
      </c>
      <c r="BK86" s="216"/>
      <c r="BL86" s="225"/>
      <c r="BM86" s="218"/>
      <c r="BN86" s="225"/>
      <c r="BO86" s="217"/>
      <c r="BP86" s="217"/>
      <c r="BQ86" s="217"/>
      <c r="BR86" s="218"/>
      <c r="BS86" s="225"/>
      <c r="BT86" s="217"/>
      <c r="BU86" s="217"/>
      <c r="BV86" s="217"/>
      <c r="BW86" s="218"/>
      <c r="BX86" s="225"/>
      <c r="BY86" s="217"/>
      <c r="BZ86" s="217"/>
      <c r="CA86" s="218"/>
      <c r="CB86" s="225"/>
      <c r="CC86" s="217"/>
      <c r="CD86" s="217"/>
      <c r="CE86" s="217"/>
      <c r="CF86" s="217"/>
      <c r="CG86" s="221"/>
      <c r="CH86" s="217"/>
      <c r="CI86" s="217"/>
      <c r="CJ86" s="221"/>
      <c r="CK86" s="217"/>
      <c r="CM86" s="373"/>
      <c r="CN86" s="374"/>
      <c r="CO86" s="367"/>
      <c r="CP86" s="2"/>
      <c r="CS86" s="52"/>
      <c r="CY86" s="1"/>
      <c r="CZ86" s="1"/>
      <c r="DA86" s="1"/>
      <c r="DB86" s="1"/>
      <c r="DC86" s="1"/>
      <c r="DD86" s="1"/>
      <c r="DE86" s="1"/>
      <c r="DF86" s="1"/>
      <c r="DG86" s="1"/>
      <c r="DH86" s="1"/>
      <c r="DI86" s="1"/>
      <c r="DJ86" s="69"/>
      <c r="DK86" s="41" t="s">
        <v>238</v>
      </c>
      <c r="EO86" s="373"/>
      <c r="EP86" s="374"/>
      <c r="EQ86" s="367"/>
      <c r="ER86" s="2"/>
      <c r="ES86" s="2"/>
      <c r="ET86" s="2"/>
      <c r="EU86" s="52"/>
    </row>
    <row r="87" spans="1:151" customFormat="1" ht="22.5" customHeight="1">
      <c r="A87" s="1" t="s">
        <v>239</v>
      </c>
      <c r="F87" s="69"/>
      <c r="G87" s="30" t="str">
        <f>IF([1]COVER!$J$15=3,IF(ISBLANK(BI87),"",BI87),IF(ISBLANK(DK87),"",DK87))</f>
        <v>Education &amp; training expenses</v>
      </c>
      <c r="H87" s="27" t="s">
        <v>505</v>
      </c>
      <c r="I87" s="216">
        <f t="shared" si="27"/>
        <v>0</v>
      </c>
      <c r="J87" s="225"/>
      <c r="K87" s="218">
        <f t="shared" si="28"/>
        <v>0</v>
      </c>
      <c r="L87" s="225"/>
      <c r="M87" s="217"/>
      <c r="N87" s="217"/>
      <c r="O87" s="217"/>
      <c r="P87" s="218">
        <f t="shared" si="29"/>
        <v>0</v>
      </c>
      <c r="Q87" s="225"/>
      <c r="R87" s="217"/>
      <c r="S87" s="217"/>
      <c r="T87" s="217"/>
      <c r="U87" s="218">
        <f t="shared" si="30"/>
        <v>0</v>
      </c>
      <c r="V87" s="225"/>
      <c r="W87" s="217"/>
      <c r="X87" s="217"/>
      <c r="Y87" s="218">
        <f t="shared" si="31"/>
        <v>0</v>
      </c>
      <c r="Z87" s="225"/>
      <c r="AA87" s="217"/>
      <c r="AB87" s="217"/>
      <c r="AC87" s="217"/>
      <c r="AD87" s="219"/>
      <c r="AE87" s="221"/>
      <c r="AF87" s="217"/>
      <c r="AG87" s="219"/>
      <c r="AH87" s="714"/>
      <c r="AI87" s="219"/>
      <c r="AK87" s="628"/>
      <c r="AL87" s="629"/>
      <c r="AM87" s="630"/>
      <c r="AO87" s="4"/>
      <c r="AQ87" s="52"/>
      <c r="AR87" s="321"/>
      <c r="BE87" s="1"/>
      <c r="BF87" s="1"/>
      <c r="BG87" s="1"/>
      <c r="BH87" s="69"/>
      <c r="BI87" s="30" t="s">
        <v>240</v>
      </c>
      <c r="BJ87" s="27" t="s">
        <v>505</v>
      </c>
      <c r="BK87" s="216"/>
      <c r="BL87" s="225"/>
      <c r="BM87" s="218"/>
      <c r="BN87" s="225"/>
      <c r="BO87" s="217"/>
      <c r="BP87" s="217"/>
      <c r="BQ87" s="217"/>
      <c r="BR87" s="218"/>
      <c r="BS87" s="225"/>
      <c r="BT87" s="217"/>
      <c r="BU87" s="217"/>
      <c r="BV87" s="217"/>
      <c r="BW87" s="218"/>
      <c r="BX87" s="225"/>
      <c r="BY87" s="217"/>
      <c r="BZ87" s="217"/>
      <c r="CA87" s="218"/>
      <c r="CB87" s="225"/>
      <c r="CC87" s="217"/>
      <c r="CD87" s="217"/>
      <c r="CE87" s="217"/>
      <c r="CF87" s="217"/>
      <c r="CG87" s="221"/>
      <c r="CH87" s="217"/>
      <c r="CI87" s="217"/>
      <c r="CJ87" s="221"/>
      <c r="CK87" s="217"/>
      <c r="CM87" s="373"/>
      <c r="CN87" s="374"/>
      <c r="CO87" s="367"/>
      <c r="CP87" s="2"/>
      <c r="CS87" s="52"/>
      <c r="CY87" s="1"/>
      <c r="CZ87" s="1"/>
      <c r="DA87" s="1"/>
      <c r="DB87" s="1"/>
      <c r="DC87" s="1"/>
      <c r="DD87" s="1"/>
      <c r="DE87" s="1"/>
      <c r="DF87" s="1"/>
      <c r="DG87" s="1"/>
      <c r="DH87" s="1"/>
      <c r="DI87" s="1"/>
      <c r="DJ87" s="69"/>
      <c r="DK87" s="41" t="s">
        <v>241</v>
      </c>
      <c r="EO87" s="373"/>
      <c r="EP87" s="374"/>
      <c r="EQ87" s="367"/>
      <c r="ER87" s="2"/>
      <c r="ES87" s="2"/>
      <c r="ET87" s="2"/>
      <c r="EU87" s="52"/>
    </row>
    <row r="88" spans="1:151" customFormat="1" ht="22.5" customHeight="1">
      <c r="A88" s="1" t="s">
        <v>242</v>
      </c>
      <c r="F88" s="69"/>
      <c r="G88" s="30" t="str">
        <f>IF([1]COVER!$J$15=3,IF(ISBLANK(BI88),"",BI88),IF(ISBLANK(DK88),"",DK88))</f>
        <v>Consulting expenses</v>
      </c>
      <c r="H88" s="27" t="s">
        <v>506</v>
      </c>
      <c r="I88" s="216">
        <f t="shared" si="27"/>
        <v>0</v>
      </c>
      <c r="J88" s="323"/>
      <c r="K88" s="218">
        <f t="shared" si="28"/>
        <v>0</v>
      </c>
      <c r="L88" s="323"/>
      <c r="M88" s="217"/>
      <c r="N88" s="217"/>
      <c r="O88" s="217"/>
      <c r="P88" s="218">
        <f t="shared" si="29"/>
        <v>0</v>
      </c>
      <c r="Q88" s="225"/>
      <c r="R88" s="217"/>
      <c r="S88" s="217"/>
      <c r="T88" s="217"/>
      <c r="U88" s="218">
        <f t="shared" si="30"/>
        <v>0</v>
      </c>
      <c r="V88" s="323"/>
      <c r="W88" s="217"/>
      <c r="X88" s="217"/>
      <c r="Y88" s="218">
        <f t="shared" si="31"/>
        <v>0</v>
      </c>
      <c r="Z88" s="323"/>
      <c r="AA88" s="217"/>
      <c r="AB88" s="217"/>
      <c r="AC88" s="217"/>
      <c r="AD88" s="219"/>
      <c r="AE88" s="221"/>
      <c r="AF88" s="217"/>
      <c r="AG88" s="219"/>
      <c r="AH88" s="714"/>
      <c r="AI88" s="219"/>
      <c r="AK88" s="628"/>
      <c r="AL88" s="629"/>
      <c r="AM88" s="630"/>
      <c r="AO88" s="4"/>
      <c r="AQ88" s="52"/>
      <c r="AR88" s="321"/>
      <c r="BE88" s="1"/>
      <c r="BF88" s="1"/>
      <c r="BG88" s="1"/>
      <c r="BH88" s="69"/>
      <c r="BI88" s="30" t="s">
        <v>243</v>
      </c>
      <c r="BJ88" s="27" t="s">
        <v>506</v>
      </c>
      <c r="BK88" s="216"/>
      <c r="BL88" s="225"/>
      <c r="BM88" s="218"/>
      <c r="BN88" s="225"/>
      <c r="BO88" s="217"/>
      <c r="BP88" s="217"/>
      <c r="BQ88" s="217"/>
      <c r="BR88" s="218"/>
      <c r="BS88" s="225"/>
      <c r="BT88" s="217"/>
      <c r="BU88" s="217"/>
      <c r="BV88" s="217"/>
      <c r="BW88" s="218"/>
      <c r="BX88" s="225"/>
      <c r="BY88" s="217"/>
      <c r="BZ88" s="217"/>
      <c r="CA88" s="218"/>
      <c r="CB88" s="225"/>
      <c r="CC88" s="217"/>
      <c r="CD88" s="217"/>
      <c r="CE88" s="217"/>
      <c r="CF88" s="217"/>
      <c r="CG88" s="221"/>
      <c r="CH88" s="217"/>
      <c r="CI88" s="217"/>
      <c r="CJ88" s="221"/>
      <c r="CK88" s="217"/>
      <c r="CM88" s="373"/>
      <c r="CN88" s="374"/>
      <c r="CO88" s="367"/>
      <c r="CP88" s="2"/>
      <c r="CS88" s="52"/>
      <c r="CY88" s="1"/>
      <c r="CZ88" s="1"/>
      <c r="DA88" s="1"/>
      <c r="DB88" s="1"/>
      <c r="DC88" s="1"/>
      <c r="DD88" s="1"/>
      <c r="DE88" s="1"/>
      <c r="DF88" s="1"/>
      <c r="DG88" s="1"/>
      <c r="DH88" s="1"/>
      <c r="DI88" s="1"/>
      <c r="DJ88" s="69"/>
      <c r="DK88" s="41" t="s">
        <v>244</v>
      </c>
      <c r="EO88" s="373"/>
      <c r="EP88" s="374"/>
      <c r="EQ88" s="367"/>
      <c r="ER88" s="2"/>
      <c r="ES88" s="2"/>
      <c r="ET88" s="2"/>
      <c r="EU88" s="52"/>
    </row>
    <row r="89" spans="1:151" customFormat="1" ht="22.25" customHeight="1">
      <c r="A89" s="1" t="s">
        <v>245</v>
      </c>
      <c r="F89" s="69"/>
      <c r="G89" s="30" t="str">
        <f>IF([1]COVER!$J$15=3,IF(ISBLANK(BI89),"",BI89),IF(ISBLANK(DK89),"",DK89))</f>
        <v>Other general expenses</v>
      </c>
      <c r="H89" s="27" t="s">
        <v>507</v>
      </c>
      <c r="I89" s="216">
        <f t="shared" si="27"/>
        <v>0</v>
      </c>
      <c r="J89" s="323"/>
      <c r="K89" s="218">
        <f t="shared" si="28"/>
        <v>0</v>
      </c>
      <c r="L89" s="323"/>
      <c r="M89" s="217"/>
      <c r="N89" s="217"/>
      <c r="O89" s="217"/>
      <c r="P89" s="218">
        <f t="shared" si="29"/>
        <v>0</v>
      </c>
      <c r="Q89" s="323"/>
      <c r="R89" s="217"/>
      <c r="S89" s="217"/>
      <c r="T89" s="217"/>
      <c r="U89" s="218">
        <f t="shared" si="30"/>
        <v>0</v>
      </c>
      <c r="V89" s="323"/>
      <c r="W89" s="217"/>
      <c r="X89" s="217"/>
      <c r="Y89" s="218">
        <f t="shared" si="31"/>
        <v>0</v>
      </c>
      <c r="Z89" s="323"/>
      <c r="AA89" s="217"/>
      <c r="AB89" s="217"/>
      <c r="AC89" s="217"/>
      <c r="AD89" s="219"/>
      <c r="AE89" s="221"/>
      <c r="AF89" s="217"/>
      <c r="AG89" s="219"/>
      <c r="AH89" s="714"/>
      <c r="AI89" s="219"/>
      <c r="AK89" s="647"/>
      <c r="AL89" s="648"/>
      <c r="AM89" s="596"/>
      <c r="AO89" s="4"/>
      <c r="AQ89" s="52"/>
      <c r="AR89" s="321"/>
      <c r="BE89" s="1"/>
      <c r="BF89" s="1"/>
      <c r="BG89" s="1"/>
      <c r="BH89" s="69"/>
      <c r="BI89" s="30" t="s">
        <v>167</v>
      </c>
      <c r="BJ89" s="27" t="s">
        <v>507</v>
      </c>
      <c r="BK89" s="216"/>
      <c r="BL89" s="225"/>
      <c r="BM89" s="218"/>
      <c r="BN89" s="225"/>
      <c r="BO89" s="217"/>
      <c r="BP89" s="217"/>
      <c r="BQ89" s="217"/>
      <c r="BR89" s="218"/>
      <c r="BS89" s="225"/>
      <c r="BT89" s="217"/>
      <c r="BU89" s="217"/>
      <c r="BV89" s="217"/>
      <c r="BW89" s="218"/>
      <c r="BX89" s="225"/>
      <c r="BY89" s="217"/>
      <c r="BZ89" s="217"/>
      <c r="CA89" s="218"/>
      <c r="CB89" s="225"/>
      <c r="CC89" s="217"/>
      <c r="CD89" s="217"/>
      <c r="CE89" s="217"/>
      <c r="CF89" s="217"/>
      <c r="CG89" s="221"/>
      <c r="CH89" s="217"/>
      <c r="CI89" s="217"/>
      <c r="CJ89" s="221"/>
      <c r="CK89" s="217"/>
      <c r="CM89" s="370"/>
      <c r="CN89" s="371"/>
      <c r="CO89" s="372"/>
      <c r="CP89" s="2"/>
      <c r="CS89" s="52"/>
      <c r="CY89" s="1"/>
      <c r="CZ89" s="1"/>
      <c r="DA89" s="1"/>
      <c r="DB89" s="1"/>
      <c r="DC89" s="1"/>
      <c r="DD89" s="1"/>
      <c r="DE89" s="1"/>
      <c r="DF89" s="1"/>
      <c r="DG89" s="1"/>
      <c r="DH89" s="1"/>
      <c r="DI89" s="1"/>
      <c r="DJ89" s="69"/>
      <c r="DK89" s="26" t="s">
        <v>458</v>
      </c>
      <c r="EO89" s="370"/>
      <c r="EP89" s="371"/>
      <c r="EQ89" s="372"/>
      <c r="ER89" s="2"/>
      <c r="ES89" s="2"/>
      <c r="ET89" s="2"/>
      <c r="EU89" s="52"/>
    </row>
    <row r="90" spans="1:151" customFormat="1" ht="22.5" customHeight="1">
      <c r="A90" s="1" t="s">
        <v>246</v>
      </c>
      <c r="B90" s="1" t="s">
        <v>246</v>
      </c>
      <c r="F90" s="69"/>
      <c r="G90" s="49" t="str">
        <f>IF([1]COVER!$J$15=3,IF(ISBLANK(BI90),"",BI90),IF(ISBLANK(DK90),"",DK90))</f>
        <v>GHQ/GHQ arm expenses (paid by OPCO)</v>
      </c>
      <c r="H90" s="62" t="s">
        <v>508</v>
      </c>
      <c r="I90" s="229">
        <f t="shared" si="27"/>
        <v>0</v>
      </c>
      <c r="J90" s="334"/>
      <c r="K90" s="681">
        <f t="shared" si="28"/>
        <v>0</v>
      </c>
      <c r="L90" s="681"/>
      <c r="M90" s="681"/>
      <c r="N90" s="681"/>
      <c r="O90" s="681"/>
      <c r="P90" s="679">
        <f t="shared" si="29"/>
        <v>0</v>
      </c>
      <c r="Q90" s="681"/>
      <c r="R90" s="681"/>
      <c r="S90" s="707"/>
      <c r="T90" s="707"/>
      <c r="U90" s="708">
        <f t="shared" si="30"/>
        <v>0</v>
      </c>
      <c r="V90" s="681"/>
      <c r="W90" s="681"/>
      <c r="X90" s="707"/>
      <c r="Y90" s="681">
        <f t="shared" si="31"/>
        <v>0</v>
      </c>
      <c r="Z90" s="681"/>
      <c r="AA90" s="681"/>
      <c r="AB90" s="681"/>
      <c r="AC90" s="681"/>
      <c r="AD90" s="709"/>
      <c r="AE90" s="221"/>
      <c r="AF90" s="323"/>
      <c r="AG90" s="347">
        <f>AM90*(33/100)</f>
        <v>0</v>
      </c>
      <c r="AH90" s="221"/>
      <c r="AI90" s="347">
        <f>AM90*(67/100)</f>
        <v>0</v>
      </c>
      <c r="AK90" s="409" t="str">
        <f>IF([1]COVER!$J$15=3,IF(ISBLANK(CM90),"",CM90),IF(ISBLANK(EO90),"",EO90))</f>
        <v>GHQ/GHQ arm expenses (paid by OPCO)</v>
      </c>
      <c r="AL90" s="410">
        <f>IF([1]COVER!$J$15=3,IF(ISBLANK(CN90),"",CN90),IF(ISBLANK(EP90),"",EP90))</f>
        <v>527000</v>
      </c>
      <c r="AM90" s="219"/>
      <c r="AN90" s="411">
        <f>IF(AM90="",1,0)</f>
        <v>1</v>
      </c>
      <c r="AO90" s="4"/>
      <c r="AQ90" s="52"/>
      <c r="AR90" s="321"/>
      <c r="BE90" s="1"/>
      <c r="BF90" s="1"/>
      <c r="BG90" s="1"/>
      <c r="BH90" s="69"/>
      <c r="BI90" s="37" t="s">
        <v>247</v>
      </c>
      <c r="BJ90" s="34" t="s">
        <v>508</v>
      </c>
      <c r="BK90" s="227"/>
      <c r="BL90" s="334"/>
      <c r="BM90" s="406"/>
      <c r="BN90" s="406"/>
      <c r="BO90" s="406"/>
      <c r="BP90" s="406"/>
      <c r="BQ90" s="406"/>
      <c r="BR90" s="407"/>
      <c r="BS90" s="406"/>
      <c r="BT90" s="406"/>
      <c r="BU90" s="408"/>
      <c r="BV90" s="408"/>
      <c r="BW90" s="407"/>
      <c r="BX90" s="406"/>
      <c r="BY90" s="406"/>
      <c r="BZ90" s="408"/>
      <c r="CA90" s="406"/>
      <c r="CB90" s="406"/>
      <c r="CC90" s="406"/>
      <c r="CD90" s="406"/>
      <c r="CE90" s="406"/>
      <c r="CF90" s="333"/>
      <c r="CG90" s="221"/>
      <c r="CH90" s="412"/>
      <c r="CI90" s="412"/>
      <c r="CJ90" s="221"/>
      <c r="CK90" s="232"/>
      <c r="CM90" s="409" t="s">
        <v>247</v>
      </c>
      <c r="CN90" s="410">
        <v>527000</v>
      </c>
      <c r="CO90" s="28"/>
      <c r="CP90" s="2"/>
      <c r="CS90" s="52"/>
      <c r="CY90" s="1"/>
      <c r="CZ90" s="1"/>
      <c r="DA90" s="1"/>
      <c r="DB90" s="1"/>
      <c r="DC90" s="1"/>
      <c r="DD90" s="1"/>
      <c r="DE90" s="1"/>
      <c r="DF90" s="1"/>
      <c r="DG90" s="1"/>
      <c r="DH90" s="1"/>
      <c r="DI90" s="1"/>
      <c r="DJ90" s="69"/>
      <c r="DK90" s="405" t="s">
        <v>248</v>
      </c>
      <c r="EO90" s="409" t="s">
        <v>509</v>
      </c>
      <c r="EP90" s="410">
        <v>527000</v>
      </c>
      <c r="EQ90" s="28"/>
      <c r="ER90" s="2"/>
      <c r="ES90" s="2"/>
      <c r="ET90" s="2"/>
      <c r="EU90" s="52"/>
    </row>
    <row r="91" spans="1:151" customFormat="1" ht="22.5" customHeight="1">
      <c r="A91" s="40" t="s">
        <v>249</v>
      </c>
      <c r="F91" s="69"/>
      <c r="G91" s="379" t="str">
        <f>IF([1]COVER!$J$15=3,IF(ISBLANK(BI91),"",BI91),IF(ISBLANK(DK91),"",DK91))</f>
        <v>- Subtotal of Other general expenses (Operation)</v>
      </c>
      <c r="H91" s="72" t="s">
        <v>250</v>
      </c>
      <c r="I91" s="338">
        <f t="shared" si="27"/>
        <v>0</v>
      </c>
      <c r="J91" s="335"/>
      <c r="K91" s="339">
        <f t="shared" si="28"/>
        <v>0</v>
      </c>
      <c r="L91" s="335"/>
      <c r="M91" s="713"/>
      <c r="N91" s="713"/>
      <c r="O91" s="380"/>
      <c r="P91" s="339">
        <f t="shared" si="29"/>
        <v>0</v>
      </c>
      <c r="Q91" s="335"/>
      <c r="R91" s="713"/>
      <c r="S91" s="713"/>
      <c r="T91" s="380"/>
      <c r="U91" s="339">
        <f t="shared" si="30"/>
        <v>0</v>
      </c>
      <c r="V91" s="335"/>
      <c r="W91" s="713"/>
      <c r="X91" s="713"/>
      <c r="Y91" s="339">
        <f t="shared" si="31"/>
        <v>0</v>
      </c>
      <c r="Z91" s="335"/>
      <c r="AA91" s="361"/>
      <c r="AB91" s="361"/>
      <c r="AC91" s="361"/>
      <c r="AD91" s="672"/>
      <c r="AE91" s="669"/>
      <c r="AF91" s="710"/>
      <c r="AG91" s="671"/>
      <c r="AH91" s="669"/>
      <c r="AI91" s="672"/>
      <c r="AK91" s="649"/>
      <c r="AL91" s="635"/>
      <c r="AM91" s="650"/>
      <c r="AN91" s="79"/>
      <c r="AO91" s="4"/>
      <c r="AQ91" s="52"/>
      <c r="AR91" s="321"/>
      <c r="BE91" s="1"/>
      <c r="BF91" s="1"/>
      <c r="BG91" s="1"/>
      <c r="BH91" s="69"/>
      <c r="BI91" s="381" t="s">
        <v>510</v>
      </c>
      <c r="BJ91" s="73" t="s">
        <v>250</v>
      </c>
      <c r="BK91" s="382"/>
      <c r="BL91" s="323"/>
      <c r="BM91" s="383"/>
      <c r="BN91" s="323"/>
      <c r="BO91" s="384"/>
      <c r="BP91" s="384"/>
      <c r="BQ91" s="383"/>
      <c r="BR91" s="383"/>
      <c r="BS91" s="323"/>
      <c r="BT91" s="384"/>
      <c r="BU91" s="384"/>
      <c r="BV91" s="383"/>
      <c r="BW91" s="383"/>
      <c r="BX91" s="323"/>
      <c r="BY91" s="384"/>
      <c r="BZ91" s="384"/>
      <c r="CA91" s="383"/>
      <c r="CB91" s="323"/>
      <c r="CC91" s="384"/>
      <c r="CD91" s="384"/>
      <c r="CE91" s="384"/>
      <c r="CF91" s="384"/>
      <c r="CG91" s="221"/>
      <c r="CH91" s="384"/>
      <c r="CI91" s="384"/>
      <c r="CJ91" s="221"/>
      <c r="CK91" s="384"/>
      <c r="CM91" s="413"/>
      <c r="CN91" s="410"/>
      <c r="CO91" s="28"/>
      <c r="CP91" s="2"/>
      <c r="CS91" s="52"/>
      <c r="CY91" s="1"/>
      <c r="CZ91" s="1"/>
      <c r="DA91" s="1"/>
      <c r="DB91" s="1"/>
      <c r="DC91" s="1"/>
      <c r="DD91" s="1"/>
      <c r="DE91" s="1"/>
      <c r="DF91" s="1"/>
      <c r="DG91" s="1"/>
      <c r="DH91" s="1"/>
      <c r="DI91" s="1"/>
      <c r="DJ91" s="69"/>
      <c r="DK91" s="386" t="s">
        <v>511</v>
      </c>
      <c r="EO91" s="413"/>
      <c r="EP91" s="410"/>
      <c r="EQ91" s="28"/>
      <c r="ER91" s="2"/>
      <c r="ES91" s="2"/>
      <c r="ET91" s="2"/>
      <c r="EU91" s="52"/>
    </row>
    <row r="92" spans="1:151" customFormat="1" ht="22.5" customHeight="1" thickBot="1">
      <c r="A92" s="40" t="s">
        <v>251</v>
      </c>
      <c r="F92" s="69"/>
      <c r="G92" s="387" t="str">
        <f>IF([1]COVER!$J$15=3,IF(ISBLANK(BI92),"",BI92),IF(ISBLANK(DK92),"",DK92))</f>
        <v>- Subtotal of Other general expenses (Sales)</v>
      </c>
      <c r="H92" s="74" t="s">
        <v>252</v>
      </c>
      <c r="I92" s="388">
        <f t="shared" si="27"/>
        <v>0</v>
      </c>
      <c r="J92" s="323"/>
      <c r="K92" s="388">
        <f t="shared" si="28"/>
        <v>0</v>
      </c>
      <c r="L92" s="323"/>
      <c r="M92" s="389">
        <f>IF([1]COVER!$J$13="F",0,M93-M91)</f>
        <v>0</v>
      </c>
      <c r="N92" s="389">
        <f>IF([1]COVER!$J$13="F",0,N93-N91)</f>
        <v>0</v>
      </c>
      <c r="O92" s="388">
        <f>IF([1]COVER!$J$13="F",0,O93-O91)</f>
        <v>0</v>
      </c>
      <c r="P92" s="388">
        <f t="shared" si="29"/>
        <v>0</v>
      </c>
      <c r="Q92" s="323"/>
      <c r="R92" s="389">
        <f>IF([1]COVER!$J$13="F",0,R93-R91)</f>
        <v>0</v>
      </c>
      <c r="S92" s="389">
        <f>IF([1]COVER!$J$13="F",0,S93-S91)</f>
        <v>0</v>
      </c>
      <c r="T92" s="388">
        <f>IF([1]COVER!$J$13="F",0,T93-T91)</f>
        <v>0</v>
      </c>
      <c r="U92" s="388">
        <f t="shared" si="30"/>
        <v>0</v>
      </c>
      <c r="V92" s="323"/>
      <c r="W92" s="389">
        <f>IF([1]COVER!$J$13="F",0,W93-W91)</f>
        <v>0</v>
      </c>
      <c r="X92" s="389">
        <f>IF([1]COVER!$J$13="F",0,X93-X91)</f>
        <v>0</v>
      </c>
      <c r="Y92" s="388">
        <f t="shared" si="31"/>
        <v>0</v>
      </c>
      <c r="Z92" s="323"/>
      <c r="AA92" s="389">
        <f>IF([1]COVER!$J$13="F",0,AA93-AA91)</f>
        <v>0</v>
      </c>
      <c r="AB92" s="389">
        <f>IF([1]COVER!$J$13="F",0,AB93-AB91)</f>
        <v>0</v>
      </c>
      <c r="AC92" s="389">
        <f>IF([1]COVER!$J$13="F",0,AC93-AC91)</f>
        <v>0</v>
      </c>
      <c r="AD92" s="674"/>
      <c r="AE92" s="669"/>
      <c r="AF92" s="711"/>
      <c r="AG92" s="673"/>
      <c r="AH92" s="669"/>
      <c r="AI92" s="674"/>
      <c r="AK92" s="634"/>
      <c r="AL92" s="635"/>
      <c r="AM92" s="636"/>
      <c r="AO92" s="4"/>
      <c r="AQ92" s="52"/>
      <c r="AR92" s="321"/>
      <c r="BE92" s="1"/>
      <c r="BF92" s="1"/>
      <c r="BG92" s="1"/>
      <c r="BH92" s="69"/>
      <c r="BI92" s="390" t="s">
        <v>512</v>
      </c>
      <c r="BJ92" s="74" t="s">
        <v>252</v>
      </c>
      <c r="BK92" s="391"/>
      <c r="BL92" s="392"/>
      <c r="BM92" s="393"/>
      <c r="BN92" s="392"/>
      <c r="BO92" s="394"/>
      <c r="BP92" s="394"/>
      <c r="BQ92" s="393"/>
      <c r="BR92" s="393"/>
      <c r="BS92" s="392"/>
      <c r="BT92" s="394"/>
      <c r="BU92" s="394"/>
      <c r="BV92" s="393"/>
      <c r="BW92" s="393"/>
      <c r="BX92" s="392"/>
      <c r="BY92" s="394"/>
      <c r="BZ92" s="394"/>
      <c r="CA92" s="393"/>
      <c r="CB92" s="392"/>
      <c r="CC92" s="394"/>
      <c r="CD92" s="394"/>
      <c r="CE92" s="394"/>
      <c r="CF92" s="394"/>
      <c r="CG92" s="221"/>
      <c r="CH92" s="394"/>
      <c r="CI92" s="394"/>
      <c r="CJ92" s="221"/>
      <c r="CK92" s="394"/>
      <c r="CM92" s="385"/>
      <c r="CN92" s="366"/>
      <c r="CO92" s="367"/>
      <c r="CP92" s="2"/>
      <c r="CS92" s="52"/>
      <c r="CY92" s="1"/>
      <c r="CZ92" s="1"/>
      <c r="DA92" s="1"/>
      <c r="DB92" s="1"/>
      <c r="DC92" s="1"/>
      <c r="DD92" s="1"/>
      <c r="DE92" s="1"/>
      <c r="DF92" s="1"/>
      <c r="DG92" s="1"/>
      <c r="DH92" s="1"/>
      <c r="DI92" s="1"/>
      <c r="DJ92" s="69"/>
      <c r="DK92" s="386" t="s">
        <v>513</v>
      </c>
      <c r="EO92" s="385"/>
      <c r="EP92" s="366"/>
      <c r="EQ92" s="367"/>
      <c r="ER92" s="2"/>
      <c r="ES92" s="2"/>
      <c r="ET92" s="2"/>
      <c r="EU92" s="52"/>
    </row>
    <row r="93" spans="1:151" customFormat="1" ht="22.5" customHeight="1" thickTop="1">
      <c r="A93" s="1" t="s">
        <v>253</v>
      </c>
      <c r="F93" s="69"/>
      <c r="G93" s="63" t="str">
        <f>IF([1]COVER!$J$15=3,IF(ISBLANK(BI93),"",BI93),IF(ISBLANK(DK93),"",DK93))</f>
        <v>Subtotal of Other general expenses</v>
      </c>
      <c r="H93" s="80">
        <v>590000</v>
      </c>
      <c r="I93" s="414">
        <f t="shared" ref="I93:AD93" si="32">SUM(I69,I73:I90)</f>
        <v>0</v>
      </c>
      <c r="J93" s="323">
        <f t="shared" si="32"/>
        <v>0</v>
      </c>
      <c r="K93" s="315">
        <f t="shared" si="32"/>
        <v>0</v>
      </c>
      <c r="L93" s="323">
        <f t="shared" si="32"/>
        <v>0</v>
      </c>
      <c r="M93" s="315">
        <f t="shared" si="32"/>
        <v>0</v>
      </c>
      <c r="N93" s="315">
        <f t="shared" si="32"/>
        <v>0</v>
      </c>
      <c r="O93" s="315">
        <f t="shared" si="32"/>
        <v>0</v>
      </c>
      <c r="P93" s="315">
        <f t="shared" si="32"/>
        <v>0</v>
      </c>
      <c r="Q93" s="323">
        <f t="shared" si="32"/>
        <v>0</v>
      </c>
      <c r="R93" s="315">
        <f t="shared" si="32"/>
        <v>0</v>
      </c>
      <c r="S93" s="315">
        <f t="shared" si="32"/>
        <v>0</v>
      </c>
      <c r="T93" s="315">
        <f t="shared" si="32"/>
        <v>0</v>
      </c>
      <c r="U93" s="315">
        <f t="shared" si="32"/>
        <v>0</v>
      </c>
      <c r="V93" s="323">
        <f t="shared" si="32"/>
        <v>0</v>
      </c>
      <c r="W93" s="315">
        <f t="shared" si="32"/>
        <v>0</v>
      </c>
      <c r="X93" s="315">
        <f t="shared" si="32"/>
        <v>0</v>
      </c>
      <c r="Y93" s="315">
        <f t="shared" si="32"/>
        <v>0</v>
      </c>
      <c r="Z93" s="323">
        <f t="shared" si="32"/>
        <v>0</v>
      </c>
      <c r="AA93" s="315">
        <f t="shared" si="32"/>
        <v>0</v>
      </c>
      <c r="AB93" s="315">
        <f t="shared" si="32"/>
        <v>0</v>
      </c>
      <c r="AC93" s="315">
        <f t="shared" si="32"/>
        <v>0</v>
      </c>
      <c r="AD93" s="315">
        <f t="shared" si="32"/>
        <v>0</v>
      </c>
      <c r="AE93" s="221"/>
      <c r="AF93" s="315">
        <f>SUM(AF69,AF73:AF90)</f>
        <v>0</v>
      </c>
      <c r="AG93" s="315">
        <f>SUM(AG69,AG73:AG90)</f>
        <v>0</v>
      </c>
      <c r="AH93" s="221"/>
      <c r="AI93" s="315">
        <f>SUM(AI69,AI73:AI90)</f>
        <v>0</v>
      </c>
      <c r="AK93" s="651"/>
      <c r="AL93" s="652"/>
      <c r="AM93" s="653"/>
      <c r="AO93" s="4"/>
      <c r="AQ93" s="52"/>
      <c r="AR93" s="321"/>
      <c r="BE93" s="1"/>
      <c r="BF93" s="1"/>
      <c r="BG93" s="1"/>
      <c r="BH93" s="69"/>
      <c r="BI93" s="63" t="s">
        <v>254</v>
      </c>
      <c r="BJ93" s="81" t="s">
        <v>514</v>
      </c>
      <c r="BK93" s="414"/>
      <c r="BL93" s="323"/>
      <c r="BM93" s="315"/>
      <c r="BN93" s="323"/>
      <c r="BO93" s="315"/>
      <c r="BP93" s="315"/>
      <c r="BQ93" s="315"/>
      <c r="BR93" s="315"/>
      <c r="BS93" s="323"/>
      <c r="BT93" s="315"/>
      <c r="BU93" s="315"/>
      <c r="BV93" s="315"/>
      <c r="BW93" s="315"/>
      <c r="BX93" s="323"/>
      <c r="BY93" s="315"/>
      <c r="BZ93" s="315"/>
      <c r="CA93" s="315"/>
      <c r="CB93" s="323"/>
      <c r="CC93" s="315"/>
      <c r="CD93" s="315"/>
      <c r="CE93" s="315"/>
      <c r="CF93" s="315"/>
      <c r="CG93" s="221"/>
      <c r="CH93" s="315"/>
      <c r="CI93" s="315"/>
      <c r="CJ93" s="221"/>
      <c r="CK93" s="315"/>
      <c r="CM93" s="415"/>
      <c r="CN93" s="416"/>
      <c r="CO93" s="417"/>
      <c r="CP93" s="2"/>
      <c r="CS93" s="52"/>
      <c r="CT93" s="52"/>
      <c r="CY93" s="1"/>
      <c r="CZ93" s="1"/>
      <c r="DA93" s="1"/>
      <c r="DB93" s="1"/>
      <c r="DC93" s="1"/>
      <c r="DD93" s="1"/>
      <c r="DE93" s="1"/>
      <c r="DF93" s="1"/>
      <c r="DG93" s="1"/>
      <c r="DH93" s="1"/>
      <c r="DI93" s="1"/>
      <c r="DJ93" s="69"/>
      <c r="DK93" s="418" t="s">
        <v>515</v>
      </c>
      <c r="EO93" s="415"/>
      <c r="EP93" s="416"/>
      <c r="EQ93" s="417"/>
      <c r="ER93" s="2"/>
      <c r="ES93" s="2"/>
      <c r="ET93" s="2"/>
      <c r="EU93" s="52"/>
    </row>
    <row r="94" spans="1:151" customFormat="1" ht="22.5" customHeight="1">
      <c r="A94" s="1" t="s">
        <v>255</v>
      </c>
      <c r="F94" s="55" t="str">
        <f>IF([1]COVER!$J$15=3,IF(ISBLANK(BH94),"",BH94),IF(ISBLANK(DJ94),"",DJ94))</f>
        <v>Total of S, G &amp; A expenses before allocating OPCO BP expenses</v>
      </c>
      <c r="G94" s="56"/>
      <c r="H94" s="80">
        <v>598000</v>
      </c>
      <c r="I94" s="314">
        <f t="shared" ref="I94:AD94" si="33">I68+I93</f>
        <v>0</v>
      </c>
      <c r="J94" s="323">
        <f t="shared" si="33"/>
        <v>0</v>
      </c>
      <c r="K94" s="316">
        <f t="shared" si="33"/>
        <v>0</v>
      </c>
      <c r="L94" s="323">
        <f t="shared" si="33"/>
        <v>0</v>
      </c>
      <c r="M94" s="316">
        <f t="shared" si="33"/>
        <v>0</v>
      </c>
      <c r="N94" s="316">
        <f t="shared" si="33"/>
        <v>0</v>
      </c>
      <c r="O94" s="316">
        <f t="shared" si="33"/>
        <v>0</v>
      </c>
      <c r="P94" s="316">
        <f t="shared" si="33"/>
        <v>0</v>
      </c>
      <c r="Q94" s="323">
        <f t="shared" si="33"/>
        <v>0</v>
      </c>
      <c r="R94" s="316">
        <f t="shared" si="33"/>
        <v>0</v>
      </c>
      <c r="S94" s="316">
        <f t="shared" si="33"/>
        <v>0</v>
      </c>
      <c r="T94" s="316">
        <f t="shared" si="33"/>
        <v>0</v>
      </c>
      <c r="U94" s="316">
        <f t="shared" si="33"/>
        <v>0</v>
      </c>
      <c r="V94" s="323">
        <f t="shared" si="33"/>
        <v>0</v>
      </c>
      <c r="W94" s="316">
        <f t="shared" si="33"/>
        <v>0</v>
      </c>
      <c r="X94" s="316">
        <f t="shared" si="33"/>
        <v>0</v>
      </c>
      <c r="Y94" s="316">
        <f t="shared" si="33"/>
        <v>0</v>
      </c>
      <c r="Z94" s="323">
        <f t="shared" si="33"/>
        <v>0</v>
      </c>
      <c r="AA94" s="316">
        <f t="shared" si="33"/>
        <v>0</v>
      </c>
      <c r="AB94" s="316">
        <f t="shared" si="33"/>
        <v>0</v>
      </c>
      <c r="AC94" s="316">
        <f t="shared" si="33"/>
        <v>0</v>
      </c>
      <c r="AD94" s="316">
        <f t="shared" si="33"/>
        <v>0</v>
      </c>
      <c r="AE94" s="26"/>
      <c r="AF94" s="419">
        <f>AF68+AF93</f>
        <v>0</v>
      </c>
      <c r="AG94" s="419">
        <f>AG68+AG93</f>
        <v>0</v>
      </c>
      <c r="AH94" s="26"/>
      <c r="AI94" s="316">
        <f>AI68+AI93</f>
        <v>0</v>
      </c>
      <c r="AK94" s="654"/>
      <c r="AL94" s="655"/>
      <c r="AM94" s="656"/>
      <c r="AO94" s="4"/>
      <c r="AQ94" s="52"/>
      <c r="AR94" s="321"/>
      <c r="BE94" s="1"/>
      <c r="BF94" s="1"/>
      <c r="BG94" s="1"/>
      <c r="BH94" s="55" t="s">
        <v>256</v>
      </c>
      <c r="BI94" s="56"/>
      <c r="BJ94" s="23">
        <v>598000</v>
      </c>
      <c r="BK94" s="314"/>
      <c r="BL94" s="323"/>
      <c r="BM94" s="316"/>
      <c r="BN94" s="323"/>
      <c r="BO94" s="316"/>
      <c r="BP94" s="316"/>
      <c r="BQ94" s="316"/>
      <c r="BR94" s="316"/>
      <c r="BS94" s="323"/>
      <c r="BT94" s="316"/>
      <c r="BU94" s="316"/>
      <c r="BV94" s="316"/>
      <c r="BW94" s="316"/>
      <c r="BX94" s="323"/>
      <c r="BY94" s="316"/>
      <c r="BZ94" s="316"/>
      <c r="CA94" s="316"/>
      <c r="CB94" s="323"/>
      <c r="CC94" s="316"/>
      <c r="CD94" s="316"/>
      <c r="CE94" s="316"/>
      <c r="CF94" s="316"/>
      <c r="CG94" s="26"/>
      <c r="CH94" s="419"/>
      <c r="CI94" s="419"/>
      <c r="CJ94" s="26"/>
      <c r="CK94" s="316"/>
      <c r="CM94" s="420"/>
      <c r="CN94" s="421"/>
      <c r="CO94" s="422"/>
      <c r="CP94" s="2"/>
      <c r="CS94" s="52"/>
      <c r="CY94" s="1"/>
      <c r="CZ94" s="1"/>
      <c r="DA94" s="1"/>
      <c r="DB94" s="1"/>
      <c r="DC94" s="1"/>
      <c r="DD94" s="1"/>
      <c r="DE94" s="1"/>
      <c r="DF94" s="1"/>
      <c r="DG94" s="1"/>
      <c r="DH94" s="1"/>
      <c r="DI94" s="1"/>
      <c r="DJ94" s="82" t="s">
        <v>257</v>
      </c>
      <c r="DK94" s="56"/>
      <c r="EO94" s="420"/>
      <c r="EP94" s="421"/>
      <c r="EQ94" s="422"/>
      <c r="ER94" s="2"/>
      <c r="ES94" s="2"/>
      <c r="ET94" s="2"/>
      <c r="EU94" s="52"/>
    </row>
    <row r="95" spans="1:151" customFormat="1" ht="22.5" customHeight="1">
      <c r="A95" s="1" t="s">
        <v>516</v>
      </c>
      <c r="F95" s="55" t="str">
        <f>IF([1]COVER!$J$15=3,IF(ISBLANK(BH95),"",BH95),IF(ISBLANK(DJ95),"",DJ95))</f>
        <v>Operating profit (loss) before allocating OPCO BP expenses</v>
      </c>
      <c r="G95" s="56"/>
      <c r="H95" s="23">
        <v>599100</v>
      </c>
      <c r="I95" s="314">
        <f t="shared" ref="I95:AD95" si="34">I54-I94</f>
        <v>0</v>
      </c>
      <c r="J95" s="323">
        <f t="shared" si="34"/>
        <v>0</v>
      </c>
      <c r="K95" s="316">
        <f t="shared" si="34"/>
        <v>0</v>
      </c>
      <c r="L95" s="323">
        <f t="shared" si="34"/>
        <v>0</v>
      </c>
      <c r="M95" s="316">
        <f t="shared" si="34"/>
        <v>0</v>
      </c>
      <c r="N95" s="316">
        <f t="shared" si="34"/>
        <v>0</v>
      </c>
      <c r="O95" s="316">
        <f t="shared" si="34"/>
        <v>0</v>
      </c>
      <c r="P95" s="316">
        <f t="shared" si="34"/>
        <v>0</v>
      </c>
      <c r="Q95" s="323">
        <f t="shared" si="34"/>
        <v>0</v>
      </c>
      <c r="R95" s="316">
        <f t="shared" si="34"/>
        <v>0</v>
      </c>
      <c r="S95" s="316">
        <f t="shared" si="34"/>
        <v>0</v>
      </c>
      <c r="T95" s="316">
        <f t="shared" si="34"/>
        <v>0</v>
      </c>
      <c r="U95" s="316">
        <f t="shared" si="34"/>
        <v>0</v>
      </c>
      <c r="V95" s="323">
        <f t="shared" si="34"/>
        <v>0</v>
      </c>
      <c r="W95" s="316">
        <f t="shared" si="34"/>
        <v>0</v>
      </c>
      <c r="X95" s="316">
        <f t="shared" si="34"/>
        <v>0</v>
      </c>
      <c r="Y95" s="316">
        <f t="shared" si="34"/>
        <v>0</v>
      </c>
      <c r="Z95" s="323">
        <f t="shared" si="34"/>
        <v>0</v>
      </c>
      <c r="AA95" s="316">
        <f t="shared" si="34"/>
        <v>0</v>
      </c>
      <c r="AB95" s="316">
        <f t="shared" si="34"/>
        <v>0</v>
      </c>
      <c r="AC95" s="316">
        <f t="shared" si="34"/>
        <v>0</v>
      </c>
      <c r="AD95" s="316">
        <f t="shared" si="34"/>
        <v>0</v>
      </c>
      <c r="AE95" s="26"/>
      <c r="AF95" s="419">
        <f>AF54-AF94</f>
        <v>0</v>
      </c>
      <c r="AG95" s="419">
        <f>AG54-AG94</f>
        <v>0</v>
      </c>
      <c r="AH95" s="26"/>
      <c r="AI95" s="316">
        <f>AI54-AI94</f>
        <v>0</v>
      </c>
      <c r="AK95" s="601"/>
      <c r="AL95" s="602"/>
      <c r="AM95" s="611"/>
      <c r="AO95" s="4"/>
      <c r="AQ95" s="52"/>
      <c r="AR95" s="321"/>
      <c r="BE95" s="1"/>
      <c r="BF95" s="1"/>
      <c r="BG95" s="1"/>
      <c r="BH95" s="55" t="s">
        <v>258</v>
      </c>
      <c r="BI95" s="56"/>
      <c r="BJ95" s="23">
        <v>599100</v>
      </c>
      <c r="BK95" s="314"/>
      <c r="BL95" s="323"/>
      <c r="BM95" s="316"/>
      <c r="BN95" s="323"/>
      <c r="BO95" s="316"/>
      <c r="BP95" s="316"/>
      <c r="BQ95" s="316"/>
      <c r="BR95" s="316"/>
      <c r="BS95" s="323"/>
      <c r="BT95" s="316"/>
      <c r="BU95" s="316"/>
      <c r="BV95" s="316"/>
      <c r="BW95" s="316"/>
      <c r="BX95" s="323"/>
      <c r="BY95" s="316"/>
      <c r="BZ95" s="316"/>
      <c r="CA95" s="316"/>
      <c r="CB95" s="323"/>
      <c r="CC95" s="316"/>
      <c r="CD95" s="316"/>
      <c r="CE95" s="316"/>
      <c r="CF95" s="316"/>
      <c r="CG95" s="26"/>
      <c r="CH95" s="419"/>
      <c r="CI95" s="419"/>
      <c r="CJ95" s="26"/>
      <c r="CK95" s="316"/>
      <c r="CM95" s="237"/>
      <c r="CN95" s="238"/>
      <c r="CO95" s="333"/>
      <c r="CP95" s="2"/>
      <c r="CS95" s="52"/>
      <c r="CY95" s="1"/>
      <c r="CZ95" s="1"/>
      <c r="DA95" s="1"/>
      <c r="DB95" s="1"/>
      <c r="DC95" s="1"/>
      <c r="DD95" s="1"/>
      <c r="DE95" s="1"/>
      <c r="DF95" s="1"/>
      <c r="DG95" s="1"/>
      <c r="DH95" s="1"/>
      <c r="DI95" s="1"/>
      <c r="DJ95" s="55" t="s">
        <v>517</v>
      </c>
      <c r="DK95" s="56"/>
      <c r="EO95" s="237"/>
      <c r="EP95" s="238"/>
      <c r="EQ95" s="333"/>
      <c r="ER95" s="2"/>
      <c r="ES95" s="2"/>
      <c r="ET95" s="2"/>
      <c r="EU95" s="52"/>
    </row>
    <row r="96" spans="1:151" customFormat="1" ht="22.5" customHeight="1">
      <c r="A96" s="1" t="s">
        <v>259</v>
      </c>
      <c r="F96" s="423"/>
      <c r="G96" s="424" t="str">
        <f>IF([1]COVER!$J$15=3,IF(ISBLANK(BI96),"",BI96),IF(ISBLANK(DK96),"",DK96))</f>
        <v>OPCO BP expenses allocation (BU direct)</v>
      </c>
      <c r="H96" s="425">
        <v>599110</v>
      </c>
      <c r="I96" s="338">
        <f>SUM(J96,K96,P96,U96,Y96,AC96,AD96,AF96,AG96,AI96)</f>
        <v>0</v>
      </c>
      <c r="J96" s="427"/>
      <c r="K96" s="428">
        <f>SUM(L96:O96)</f>
        <v>0</v>
      </c>
      <c r="L96" s="427"/>
      <c r="M96" s="426">
        <v>0</v>
      </c>
      <c r="N96" s="426">
        <v>0</v>
      </c>
      <c r="O96" s="705"/>
      <c r="P96" s="426">
        <f>SUM(Q96:T96)</f>
        <v>0</v>
      </c>
      <c r="Q96" s="427"/>
      <c r="R96" s="426">
        <v>0</v>
      </c>
      <c r="S96" s="428">
        <v>0</v>
      </c>
      <c r="T96" s="703"/>
      <c r="U96" s="426">
        <f>SUM(V96:X96)</f>
        <v>0</v>
      </c>
      <c r="V96" s="427"/>
      <c r="W96" s="426">
        <v>0</v>
      </c>
      <c r="X96" s="428">
        <v>0</v>
      </c>
      <c r="Y96" s="428">
        <f>SUM(Z96:AB96)</f>
        <v>0</v>
      </c>
      <c r="Z96" s="427"/>
      <c r="AA96" s="426">
        <v>0</v>
      </c>
      <c r="AB96" s="430">
        <v>0</v>
      </c>
      <c r="AC96" s="430">
        <v>0</v>
      </c>
      <c r="AD96" s="430">
        <v>0</v>
      </c>
      <c r="AE96" s="26"/>
      <c r="AF96" s="431"/>
      <c r="AG96" s="626"/>
      <c r="AH96" s="686"/>
      <c r="AI96" s="669"/>
      <c r="AK96" s="657"/>
      <c r="AL96" s="658"/>
      <c r="AM96" s="659"/>
      <c r="AO96" s="4"/>
      <c r="AQ96" s="52"/>
      <c r="AR96" s="321"/>
      <c r="BE96" s="1"/>
      <c r="BF96" s="1"/>
      <c r="BG96" s="1"/>
      <c r="BH96" s="423"/>
      <c r="BI96" s="435" t="s">
        <v>260</v>
      </c>
      <c r="BJ96" s="425">
        <v>599110</v>
      </c>
      <c r="BK96" s="436"/>
      <c r="BL96" s="427"/>
      <c r="BM96" s="426"/>
      <c r="BN96" s="427"/>
      <c r="BO96" s="426"/>
      <c r="BP96" s="426"/>
      <c r="BQ96" s="429"/>
      <c r="BR96" s="426"/>
      <c r="BS96" s="427"/>
      <c r="BT96" s="426"/>
      <c r="BU96" s="426"/>
      <c r="BV96" s="429"/>
      <c r="BW96" s="426"/>
      <c r="BX96" s="323"/>
      <c r="BY96" s="426"/>
      <c r="BZ96" s="430"/>
      <c r="CA96" s="377"/>
      <c r="CB96" s="323"/>
      <c r="CC96" s="426"/>
      <c r="CD96" s="430"/>
      <c r="CE96" s="430"/>
      <c r="CF96" s="426"/>
      <c r="CG96" s="26"/>
      <c r="CH96" s="431"/>
      <c r="CI96" s="431"/>
      <c r="CJ96" s="26"/>
      <c r="CK96" s="432"/>
      <c r="CM96" s="437"/>
      <c r="CN96" s="438"/>
      <c r="CO96" s="434"/>
      <c r="CP96" s="2"/>
      <c r="CS96" s="52"/>
      <c r="CY96" s="1"/>
      <c r="CZ96" s="1"/>
      <c r="DA96" s="1"/>
      <c r="DB96" s="1"/>
      <c r="DC96" s="1"/>
      <c r="DD96" s="1"/>
      <c r="DE96" s="1"/>
      <c r="DF96" s="1"/>
      <c r="DG96" s="1"/>
      <c r="DH96" s="1"/>
      <c r="DI96" s="1"/>
      <c r="DJ96" s="423"/>
      <c r="DK96" s="435" t="s">
        <v>518</v>
      </c>
      <c r="EO96" s="439"/>
      <c r="EP96" s="433"/>
      <c r="EQ96" s="434"/>
      <c r="ER96" s="2"/>
      <c r="ES96" s="2"/>
      <c r="ET96" s="2"/>
      <c r="EU96" s="52"/>
    </row>
    <row r="97" spans="1:152" customFormat="1" ht="22.5" customHeight="1" thickBot="1">
      <c r="A97" s="1" t="s">
        <v>261</v>
      </c>
      <c r="F97" s="440"/>
      <c r="G97" s="441" t="str">
        <f>IF([1]COVER!$J$15=3,IF(ISBLANK(BI97),"",BI97),IF(ISBLANK(DK97),"",DK97))</f>
        <v>OPCO BP expenses allocation (indirect)</v>
      </c>
      <c r="H97" s="442">
        <v>599120</v>
      </c>
      <c r="I97" s="388">
        <f>SUM(J97,K97,P97,U97,Y97,AC97,AD97,AF97,AG97,AI97)</f>
        <v>0</v>
      </c>
      <c r="J97" s="443"/>
      <c r="K97" s="444">
        <f>SUM(L97:O97)</f>
        <v>0</v>
      </c>
      <c r="L97" s="443"/>
      <c r="M97" s="445">
        <v>0</v>
      </c>
      <c r="N97" s="444">
        <v>0</v>
      </c>
      <c r="O97" s="706"/>
      <c r="P97" s="377">
        <f>SUM(Q97:T97)</f>
        <v>0</v>
      </c>
      <c r="Q97" s="335"/>
      <c r="R97" s="377">
        <v>0</v>
      </c>
      <c r="S97" s="444">
        <v>0</v>
      </c>
      <c r="T97" s="669"/>
      <c r="U97" s="445">
        <f>SUM(V97:X97)</f>
        <v>0</v>
      </c>
      <c r="V97" s="443"/>
      <c r="W97" s="445">
        <v>0</v>
      </c>
      <c r="X97" s="445">
        <f>'[2]For LINE RED'!E21</f>
        <v>0</v>
      </c>
      <c r="Y97" s="444">
        <f>SUM(Z97:AB97)</f>
        <v>0</v>
      </c>
      <c r="Z97" s="376"/>
      <c r="AA97" s="377">
        <v>0</v>
      </c>
      <c r="AB97" s="444">
        <v>0</v>
      </c>
      <c r="AC97" s="377">
        <v>0</v>
      </c>
      <c r="AD97" s="444">
        <f>-(M97+N97+R97+S97+W97+X97)</f>
        <v>0</v>
      </c>
      <c r="AE97" s="26"/>
      <c r="AF97" s="446"/>
      <c r="AG97" s="662"/>
      <c r="AH97" s="686"/>
      <c r="AI97" s="670"/>
      <c r="AK97" s="660"/>
      <c r="AL97" s="661"/>
      <c r="AM97" s="662"/>
      <c r="AO97" s="4"/>
      <c r="AQ97" s="52"/>
      <c r="AR97" s="321"/>
      <c r="BE97" s="1"/>
      <c r="BF97" s="1"/>
      <c r="BG97" s="1"/>
      <c r="BH97" s="440"/>
      <c r="BI97" s="2" t="s">
        <v>262</v>
      </c>
      <c r="BJ97" s="449">
        <v>599120</v>
      </c>
      <c r="BK97" s="444"/>
      <c r="BL97" s="335"/>
      <c r="BM97" s="444"/>
      <c r="BN97" s="335"/>
      <c r="BO97" s="444"/>
      <c r="BP97" s="377"/>
      <c r="BQ97" s="432"/>
      <c r="BR97" s="444"/>
      <c r="BS97" s="335"/>
      <c r="BT97" s="444"/>
      <c r="BU97" s="444"/>
      <c r="BV97" s="432"/>
      <c r="BW97" s="377"/>
      <c r="BX97" s="323"/>
      <c r="BY97" s="445"/>
      <c r="BZ97" s="377"/>
      <c r="CA97" s="445"/>
      <c r="CB97" s="323"/>
      <c r="CC97" s="444"/>
      <c r="CD97" s="444"/>
      <c r="CE97" s="377"/>
      <c r="CF97" s="444"/>
      <c r="CG97" s="26"/>
      <c r="CH97" s="447"/>
      <c r="CI97" s="447"/>
      <c r="CJ97" s="26"/>
      <c r="CK97" s="447"/>
      <c r="CM97" s="450"/>
      <c r="CN97" s="448"/>
      <c r="CO97" s="451"/>
      <c r="CP97" s="2"/>
      <c r="CS97" s="52"/>
      <c r="CY97" s="1"/>
      <c r="CZ97" s="1"/>
      <c r="DA97" s="1"/>
      <c r="DB97" s="1"/>
      <c r="DC97" s="1"/>
      <c r="DD97" s="1"/>
      <c r="DE97" s="1"/>
      <c r="DF97" s="1"/>
      <c r="DG97" s="1"/>
      <c r="DH97" s="1"/>
      <c r="DI97" s="1"/>
      <c r="DJ97" s="440"/>
      <c r="DK97" s="2" t="s">
        <v>519</v>
      </c>
      <c r="EO97" s="439"/>
      <c r="EP97" s="433"/>
      <c r="EQ97" s="434"/>
      <c r="ER97" s="2"/>
      <c r="ES97" s="2"/>
      <c r="ET97" s="2"/>
      <c r="EU97" s="52"/>
    </row>
    <row r="98" spans="1:152" customFormat="1" ht="22.5" customHeight="1" thickTop="1">
      <c r="A98" s="1" t="s">
        <v>263</v>
      </c>
      <c r="F98" s="69"/>
      <c r="G98" s="83" t="str">
        <f>IF([1]COVER!$J$15=3,IF(ISBLANK(BI98),"",BI98),IF(ISBLANK(DK98),"",DK98))</f>
        <v>Total of OPCO BP expenses allocation</v>
      </c>
      <c r="H98" s="452">
        <v>599200</v>
      </c>
      <c r="I98" s="453">
        <f t="shared" ref="I98:AD98" si="35">SUM(I96:I97)</f>
        <v>0</v>
      </c>
      <c r="J98" s="335">
        <f t="shared" si="35"/>
        <v>0</v>
      </c>
      <c r="K98" s="454">
        <f t="shared" si="35"/>
        <v>0</v>
      </c>
      <c r="L98" s="335">
        <f t="shared" si="35"/>
        <v>0</v>
      </c>
      <c r="M98" s="453">
        <f t="shared" si="35"/>
        <v>0</v>
      </c>
      <c r="N98" s="454">
        <f t="shared" si="35"/>
        <v>0</v>
      </c>
      <c r="O98" s="669">
        <f t="shared" si="35"/>
        <v>0</v>
      </c>
      <c r="P98" s="453">
        <f t="shared" si="35"/>
        <v>0</v>
      </c>
      <c r="Q98" s="323">
        <f t="shared" si="35"/>
        <v>0</v>
      </c>
      <c r="R98" s="453">
        <f t="shared" si="35"/>
        <v>0</v>
      </c>
      <c r="S98" s="353">
        <f t="shared" si="35"/>
        <v>0</v>
      </c>
      <c r="T98" s="704">
        <f t="shared" si="35"/>
        <v>0</v>
      </c>
      <c r="U98" s="453">
        <f t="shared" si="35"/>
        <v>0</v>
      </c>
      <c r="V98" s="335">
        <f t="shared" si="35"/>
        <v>0</v>
      </c>
      <c r="W98" s="453">
        <f t="shared" si="35"/>
        <v>0</v>
      </c>
      <c r="X98" s="456">
        <f t="shared" si="35"/>
        <v>0</v>
      </c>
      <c r="Y98" s="457">
        <f t="shared" si="35"/>
        <v>0</v>
      </c>
      <c r="Z98" s="443">
        <f t="shared" si="35"/>
        <v>0</v>
      </c>
      <c r="AA98" s="458">
        <f t="shared" si="35"/>
        <v>0</v>
      </c>
      <c r="AB98" s="459">
        <f t="shared" si="35"/>
        <v>0</v>
      </c>
      <c r="AC98" s="458">
        <f t="shared" si="35"/>
        <v>0</v>
      </c>
      <c r="AD98" s="460">
        <f t="shared" si="35"/>
        <v>0</v>
      </c>
      <c r="AE98" s="461"/>
      <c r="AF98" s="446"/>
      <c r="AG98" s="662"/>
      <c r="AH98" s="686"/>
      <c r="AI98" s="670"/>
      <c r="AK98" s="663"/>
      <c r="AL98" s="658"/>
      <c r="AM98" s="664"/>
      <c r="AO98" s="4"/>
      <c r="AQ98" s="52"/>
      <c r="AR98" s="321"/>
      <c r="BE98" s="1"/>
      <c r="BF98" s="1"/>
      <c r="BG98" s="1"/>
      <c r="BH98" s="69"/>
      <c r="BI98" s="462" t="s">
        <v>264</v>
      </c>
      <c r="BJ98" s="84">
        <v>599200</v>
      </c>
      <c r="BK98" s="353"/>
      <c r="BL98" s="323"/>
      <c r="BM98" s="353"/>
      <c r="BN98" s="323"/>
      <c r="BO98" s="463"/>
      <c r="BP98" s="464"/>
      <c r="BQ98" s="465"/>
      <c r="BR98" s="353"/>
      <c r="BS98" s="323"/>
      <c r="BT98" s="466"/>
      <c r="BU98" s="466"/>
      <c r="BV98" s="378"/>
      <c r="BW98" s="453"/>
      <c r="BX98" s="323"/>
      <c r="BY98" s="464"/>
      <c r="BZ98" s="464"/>
      <c r="CA98" s="453"/>
      <c r="CB98" s="323"/>
      <c r="CC98" s="466"/>
      <c r="CD98" s="467"/>
      <c r="CE98" s="468"/>
      <c r="CF98" s="454"/>
      <c r="CG98" s="26"/>
      <c r="CH98" s="455"/>
      <c r="CI98" s="455"/>
      <c r="CJ98" s="26"/>
      <c r="CK98" s="455"/>
      <c r="CM98" s="439"/>
      <c r="CN98" s="433"/>
      <c r="CO98" s="434"/>
      <c r="CP98" s="2"/>
      <c r="CS98" s="52"/>
      <c r="CY98" s="1"/>
      <c r="CZ98" s="1"/>
      <c r="DA98" s="1"/>
      <c r="DB98" s="1"/>
      <c r="DC98" s="1"/>
      <c r="DD98" s="1"/>
      <c r="DE98" s="1"/>
      <c r="DF98" s="1"/>
      <c r="DG98" s="1"/>
      <c r="DH98" s="1"/>
      <c r="DI98" s="1"/>
      <c r="DJ98" s="69"/>
      <c r="DK98" s="469" t="s">
        <v>265</v>
      </c>
      <c r="EO98" s="439"/>
      <c r="EP98" s="433"/>
      <c r="EQ98" s="434"/>
      <c r="ER98" s="2"/>
      <c r="ES98" s="2"/>
      <c r="ET98" s="2"/>
      <c r="EU98" s="52"/>
    </row>
    <row r="99" spans="1:152" customFormat="1" ht="22.5" customHeight="1">
      <c r="A99" s="1" t="s">
        <v>266</v>
      </c>
      <c r="E99" s="85"/>
      <c r="F99" s="55" t="str">
        <f>IF([1]COVER!$J$15=3,IF(ISBLANK(BH99),"",BH99),IF(ISBLANK(DJ99),"",DJ99))</f>
        <v>Operating profit (loss) after allocating OPCO BP expenses</v>
      </c>
      <c r="G99" s="56"/>
      <c r="H99" s="80">
        <v>599300</v>
      </c>
      <c r="I99" s="314">
        <f t="shared" ref="I99:AD99" si="36">I95-I98</f>
        <v>0</v>
      </c>
      <c r="J99" s="323">
        <f t="shared" si="36"/>
        <v>0</v>
      </c>
      <c r="K99" s="316">
        <f t="shared" si="36"/>
        <v>0</v>
      </c>
      <c r="L99" s="323">
        <f t="shared" si="36"/>
        <v>0</v>
      </c>
      <c r="M99" s="316">
        <f t="shared" si="36"/>
        <v>0</v>
      </c>
      <c r="N99" s="316">
        <f t="shared" si="36"/>
        <v>0</v>
      </c>
      <c r="O99" s="316">
        <f t="shared" si="36"/>
        <v>0</v>
      </c>
      <c r="P99" s="316">
        <f t="shared" si="36"/>
        <v>0</v>
      </c>
      <c r="Q99" s="323">
        <f t="shared" si="36"/>
        <v>0</v>
      </c>
      <c r="R99" s="316">
        <f t="shared" si="36"/>
        <v>0</v>
      </c>
      <c r="S99" s="316">
        <f t="shared" si="36"/>
        <v>0</v>
      </c>
      <c r="T99" s="316">
        <f t="shared" si="36"/>
        <v>0</v>
      </c>
      <c r="U99" s="316">
        <f t="shared" si="36"/>
        <v>0</v>
      </c>
      <c r="V99" s="323">
        <f t="shared" si="36"/>
        <v>0</v>
      </c>
      <c r="W99" s="316">
        <f t="shared" si="36"/>
        <v>0</v>
      </c>
      <c r="X99" s="316">
        <f t="shared" si="36"/>
        <v>0</v>
      </c>
      <c r="Y99" s="470">
        <f t="shared" si="36"/>
        <v>0</v>
      </c>
      <c r="Z99" s="335">
        <f t="shared" si="36"/>
        <v>0</v>
      </c>
      <c r="AA99" s="471">
        <f t="shared" si="36"/>
        <v>0</v>
      </c>
      <c r="AB99" s="471">
        <f t="shared" si="36"/>
        <v>0</v>
      </c>
      <c r="AC99" s="470">
        <f t="shared" si="36"/>
        <v>0</v>
      </c>
      <c r="AD99" s="471">
        <f t="shared" si="36"/>
        <v>0</v>
      </c>
      <c r="AE99" s="26"/>
      <c r="AF99" s="470">
        <f>AF95-AF98</f>
        <v>0</v>
      </c>
      <c r="AG99" s="470">
        <f>AG95-AG98</f>
        <v>0</v>
      </c>
      <c r="AH99" s="26"/>
      <c r="AI99" s="470">
        <f>AI95-AI98</f>
        <v>0</v>
      </c>
      <c r="AK99" s="601"/>
      <c r="AL99" s="602"/>
      <c r="AM99" s="611"/>
      <c r="AO99" s="4"/>
      <c r="AQ99" s="52"/>
      <c r="AR99" s="321"/>
      <c r="AS99" s="1" t="str">
        <f>IF(AND([1]COVER!$J$15=3,AR99=1),CT99,IF(AND([1]COVER!$J$15=2,AR99=1),EV99,""))</f>
        <v/>
      </c>
      <c r="BE99" s="1"/>
      <c r="BF99" s="1"/>
      <c r="BG99" s="1"/>
      <c r="BH99" s="55" t="s">
        <v>267</v>
      </c>
      <c r="BI99" s="56"/>
      <c r="BJ99" s="23">
        <v>599300</v>
      </c>
      <c r="BK99" s="314"/>
      <c r="BL99" s="323"/>
      <c r="BM99" s="316"/>
      <c r="BN99" s="323"/>
      <c r="BO99" s="316"/>
      <c r="BP99" s="316"/>
      <c r="BQ99" s="316"/>
      <c r="BR99" s="316"/>
      <c r="BS99" s="323"/>
      <c r="BT99" s="316"/>
      <c r="BU99" s="316"/>
      <c r="BV99" s="316"/>
      <c r="BW99" s="316"/>
      <c r="BX99" s="323"/>
      <c r="BY99" s="316"/>
      <c r="BZ99" s="316"/>
      <c r="CA99" s="316"/>
      <c r="CB99" s="323"/>
      <c r="CC99" s="316"/>
      <c r="CD99" s="316"/>
      <c r="CE99" s="316"/>
      <c r="CF99" s="316"/>
      <c r="CG99" s="26"/>
      <c r="CH99" s="316"/>
      <c r="CI99" s="316"/>
      <c r="CJ99" s="26"/>
      <c r="CK99" s="316"/>
      <c r="CM99" s="237"/>
      <c r="CN99" s="238"/>
      <c r="CO99" s="333"/>
      <c r="CP99" s="2"/>
      <c r="CS99" s="52"/>
      <c r="CY99" s="1"/>
      <c r="CZ99" s="1"/>
      <c r="DA99" s="1"/>
      <c r="DB99" s="1"/>
      <c r="DC99" s="1"/>
      <c r="DD99" s="1"/>
      <c r="DE99" s="1"/>
      <c r="DF99" s="1"/>
      <c r="DG99" s="1"/>
      <c r="DH99" s="1"/>
      <c r="DI99" s="1"/>
      <c r="DJ99" s="55" t="s">
        <v>520</v>
      </c>
      <c r="DK99" s="56"/>
      <c r="EO99" s="237"/>
      <c r="EP99" s="238"/>
      <c r="EQ99" s="333"/>
      <c r="ER99" s="2"/>
      <c r="ES99" s="2"/>
      <c r="ET99" s="2"/>
      <c r="EU99" s="52"/>
    </row>
    <row r="100" spans="1:152" customFormat="1" ht="22.5" customHeight="1">
      <c r="A100" s="1" t="s">
        <v>268</v>
      </c>
      <c r="F100" s="69"/>
      <c r="G100" s="86" t="str">
        <f>IF([1]COVER!$J$15=3,IF(ISBLANK(BI100),"",BI100),IF(ISBLANK(DK100),"",DK100))</f>
        <v>GHQ/GHQ arm expenses allocation</v>
      </c>
      <c r="H100" s="75">
        <v>599400</v>
      </c>
      <c r="I100" s="375">
        <f>SUM(J100,K100,P100,U100,Y100,AC100,AD100,AF100,AG100,AI100)</f>
        <v>0</v>
      </c>
      <c r="J100" s="323"/>
      <c r="K100" s="377">
        <f>SUM(L100:O100)</f>
        <v>0</v>
      </c>
      <c r="L100" s="323"/>
      <c r="M100" s="377">
        <v>0</v>
      </c>
      <c r="N100" s="377">
        <v>0</v>
      </c>
      <c r="O100" s="669"/>
      <c r="P100" s="377">
        <f>SUM(Q100:T100)</f>
        <v>0</v>
      </c>
      <c r="Q100" s="323"/>
      <c r="R100" s="377">
        <v>0</v>
      </c>
      <c r="S100" s="377">
        <v>0</v>
      </c>
      <c r="T100" s="669"/>
      <c r="U100" s="377">
        <f>SUM(V100:X100)</f>
        <v>0</v>
      </c>
      <c r="V100" s="323"/>
      <c r="W100" s="377">
        <v>0</v>
      </c>
      <c r="X100" s="377">
        <v>0</v>
      </c>
      <c r="Y100" s="377">
        <f>SUM(Z100:AB100)</f>
        <v>0</v>
      </c>
      <c r="Z100" s="323"/>
      <c r="AA100" s="377">
        <v>0</v>
      </c>
      <c r="AB100" s="377">
        <v>0</v>
      </c>
      <c r="AC100" s="377">
        <v>0</v>
      </c>
      <c r="AD100" s="702">
        <v>0</v>
      </c>
      <c r="AE100" s="26"/>
      <c r="AF100" s="472"/>
      <c r="AG100" s="377">
        <v>0</v>
      </c>
      <c r="AH100" s="26"/>
      <c r="AI100" s="377">
        <v>0</v>
      </c>
      <c r="AK100" s="665"/>
      <c r="AL100" s="622"/>
      <c r="AM100" s="666"/>
      <c r="AO100" s="4"/>
      <c r="AQ100" s="52"/>
      <c r="AR100" s="321"/>
      <c r="BE100" s="1"/>
      <c r="BF100" s="1"/>
      <c r="BG100" s="1"/>
      <c r="BH100" s="69"/>
      <c r="BI100" s="86" t="s">
        <v>269</v>
      </c>
      <c r="BJ100" s="75">
        <v>599400</v>
      </c>
      <c r="BK100" s="375"/>
      <c r="BL100" s="323"/>
      <c r="BM100" s="377"/>
      <c r="BN100" s="323"/>
      <c r="BO100" s="475"/>
      <c r="BP100" s="475"/>
      <c r="BQ100" s="378"/>
      <c r="BR100" s="377"/>
      <c r="BS100" s="323"/>
      <c r="BT100" s="475"/>
      <c r="BU100" s="475"/>
      <c r="BV100" s="378"/>
      <c r="BW100" s="377"/>
      <c r="BX100" s="323"/>
      <c r="BY100" s="475"/>
      <c r="BZ100" s="475"/>
      <c r="CA100" s="377"/>
      <c r="CB100" s="323"/>
      <c r="CC100" s="475"/>
      <c r="CD100" s="475"/>
      <c r="CE100" s="475"/>
      <c r="CF100" s="432"/>
      <c r="CG100" s="26"/>
      <c r="CH100" s="475"/>
      <c r="CI100" s="475"/>
      <c r="CJ100" s="26"/>
      <c r="CK100" s="475"/>
      <c r="CM100" s="473"/>
      <c r="CN100" s="259"/>
      <c r="CO100" s="474"/>
      <c r="CP100" s="2"/>
      <c r="CS100" s="52"/>
      <c r="CY100" s="1"/>
      <c r="CZ100" s="1"/>
      <c r="DA100" s="1"/>
      <c r="DB100" s="1"/>
      <c r="DC100" s="1"/>
      <c r="DD100" s="1"/>
      <c r="DE100" s="1"/>
      <c r="DF100" s="1"/>
      <c r="DG100" s="1"/>
      <c r="DH100" s="1"/>
      <c r="DI100" s="1"/>
      <c r="DJ100" s="69"/>
      <c r="DK100" s="86" t="s">
        <v>521</v>
      </c>
      <c r="EO100" s="473"/>
      <c r="EP100" s="259"/>
      <c r="EQ100" s="474"/>
      <c r="ER100" s="2"/>
      <c r="ES100" s="2"/>
      <c r="ET100" s="2"/>
      <c r="EU100" s="52"/>
    </row>
    <row r="101" spans="1:152" customFormat="1" ht="22.5" customHeight="1">
      <c r="A101" s="1" t="s">
        <v>270</v>
      </c>
      <c r="F101" s="55" t="str">
        <f>IF([1]COVER!$J$15=3,IF(ISBLANK(BH101),"",BH101),IF(ISBLANK(DJ101),"",DJ101))</f>
        <v>Total of selling, general &amp; administrative expenses</v>
      </c>
      <c r="G101" s="56" t="str">
        <f>IF(I101&lt;&gt;AM101,IF([1]COVER!$J$15=3,IF(ISBLANK(BI101),"",BI101),IF(ISBLANK(DK101),"",DK101)),"")</f>
        <v/>
      </c>
      <c r="H101" s="23">
        <v>599000</v>
      </c>
      <c r="I101" s="314">
        <f t="shared" ref="I101:AD101" si="37">I94+I98+I100</f>
        <v>0</v>
      </c>
      <c r="J101" s="323">
        <f t="shared" si="37"/>
        <v>0</v>
      </c>
      <c r="K101" s="316">
        <f t="shared" si="37"/>
        <v>0</v>
      </c>
      <c r="L101" s="323">
        <f t="shared" si="37"/>
        <v>0</v>
      </c>
      <c r="M101" s="316">
        <f t="shared" si="37"/>
        <v>0</v>
      </c>
      <c r="N101" s="316">
        <f t="shared" si="37"/>
        <v>0</v>
      </c>
      <c r="O101" s="316">
        <f t="shared" si="37"/>
        <v>0</v>
      </c>
      <c r="P101" s="316">
        <f t="shared" si="37"/>
        <v>0</v>
      </c>
      <c r="Q101" s="323">
        <f t="shared" si="37"/>
        <v>0</v>
      </c>
      <c r="R101" s="316">
        <f t="shared" si="37"/>
        <v>0</v>
      </c>
      <c r="S101" s="316">
        <f t="shared" si="37"/>
        <v>0</v>
      </c>
      <c r="T101" s="316">
        <f t="shared" si="37"/>
        <v>0</v>
      </c>
      <c r="U101" s="316">
        <f t="shared" si="37"/>
        <v>0</v>
      </c>
      <c r="V101" s="323">
        <f t="shared" si="37"/>
        <v>0</v>
      </c>
      <c r="W101" s="316">
        <f t="shared" si="37"/>
        <v>0</v>
      </c>
      <c r="X101" s="316">
        <f t="shared" si="37"/>
        <v>0</v>
      </c>
      <c r="Y101" s="316">
        <f t="shared" si="37"/>
        <v>0</v>
      </c>
      <c r="Z101" s="323">
        <f t="shared" si="37"/>
        <v>0</v>
      </c>
      <c r="AA101" s="316">
        <f t="shared" si="37"/>
        <v>0</v>
      </c>
      <c r="AB101" s="316">
        <f t="shared" si="37"/>
        <v>0</v>
      </c>
      <c r="AC101" s="316">
        <f t="shared" si="37"/>
        <v>0</v>
      </c>
      <c r="AD101" s="316">
        <f t="shared" si="37"/>
        <v>0</v>
      </c>
      <c r="AE101" s="26"/>
      <c r="AF101" s="316">
        <f>AF94+AF98+AF100</f>
        <v>0</v>
      </c>
      <c r="AG101" s="316">
        <f>AG94+AG98+AG100</f>
        <v>0</v>
      </c>
      <c r="AH101" s="26"/>
      <c r="AI101" s="316">
        <f>AI94+AI98+AI100</f>
        <v>0</v>
      </c>
      <c r="AK101" s="87" t="str">
        <f>IF([1]COVER!$J$15=3,IF(ISBLANK(CM101),"",CM101),IF(ISBLANK(EO101),"",EO101))</f>
        <v>Total of selling, general &amp; administrative expenses</v>
      </c>
      <c r="AL101" s="199">
        <f>IF([1]COVER!$J$15=3,IF(ISBLANK(CN101),"",CN101),IF(ISBLANK(EP101),"",EP101))</f>
        <v>599000</v>
      </c>
      <c r="AM101" s="353">
        <v>0</v>
      </c>
      <c r="AO101" s="4"/>
      <c r="AQ101" s="50">
        <f>I101-AM101</f>
        <v>0</v>
      </c>
      <c r="AR101" s="321">
        <f>IF(AQ101=0,0,1)</f>
        <v>0</v>
      </c>
      <c r="BE101" s="1"/>
      <c r="BF101" s="1"/>
      <c r="BG101" s="1"/>
      <c r="BH101" s="55" t="s">
        <v>271</v>
      </c>
      <c r="BI101" s="56"/>
      <c r="BJ101" s="23">
        <v>599000</v>
      </c>
      <c r="BK101" s="314"/>
      <c r="BL101" s="323"/>
      <c r="BM101" s="316"/>
      <c r="BN101" s="323"/>
      <c r="BO101" s="316"/>
      <c r="BP101" s="316"/>
      <c r="BQ101" s="316"/>
      <c r="BR101" s="316"/>
      <c r="BS101" s="323"/>
      <c r="BT101" s="316"/>
      <c r="BU101" s="316"/>
      <c r="BV101" s="316"/>
      <c r="BW101" s="316"/>
      <c r="BX101" s="323"/>
      <c r="BY101" s="316"/>
      <c r="BZ101" s="316"/>
      <c r="CA101" s="316"/>
      <c r="CB101" s="323"/>
      <c r="CC101" s="316"/>
      <c r="CD101" s="316"/>
      <c r="CE101" s="316"/>
      <c r="CF101" s="316"/>
      <c r="CG101" s="26"/>
      <c r="CH101" s="316"/>
      <c r="CI101" s="316"/>
      <c r="CJ101" s="26"/>
      <c r="CK101" s="316"/>
      <c r="CM101" s="87" t="s">
        <v>271</v>
      </c>
      <c r="CN101" s="199">
        <v>599000</v>
      </c>
      <c r="CO101" s="353"/>
      <c r="CP101" s="2"/>
      <c r="CS101" s="51"/>
      <c r="CT101" s="1" t="s">
        <v>92</v>
      </c>
      <c r="CY101" s="1"/>
      <c r="CZ101" s="1"/>
      <c r="DA101" s="1"/>
      <c r="DB101" s="1"/>
      <c r="DC101" s="1"/>
      <c r="DD101" s="1"/>
      <c r="DE101" s="1"/>
      <c r="DF101" s="1"/>
      <c r="DG101" s="1"/>
      <c r="DH101" s="1"/>
      <c r="DI101" s="1"/>
      <c r="DJ101" s="55" t="s">
        <v>522</v>
      </c>
      <c r="DK101" s="56" t="s">
        <v>437</v>
      </c>
      <c r="EO101" s="87" t="s">
        <v>272</v>
      </c>
      <c r="EP101" s="199">
        <v>599000</v>
      </c>
      <c r="EQ101" s="353"/>
      <c r="ER101" s="2"/>
      <c r="ES101" s="2"/>
      <c r="ET101" s="2"/>
      <c r="EU101" s="51"/>
      <c r="EV101" s="1" t="s">
        <v>438</v>
      </c>
    </row>
    <row r="102" spans="1:152" customFormat="1" ht="22.5" customHeight="1">
      <c r="A102" s="1" t="s">
        <v>273</v>
      </c>
      <c r="F102" s="55" t="str">
        <f>IF([1]COVER!$J$15=3,IF(ISBLANK(BH102),"",BH102),IF(ISBLANK(DJ102),"",DJ102))</f>
        <v>Operating profit (loss) after allocating GHQ/GHQ arm expenses</v>
      </c>
      <c r="G102" s="56"/>
      <c r="H102" s="23">
        <v>600000</v>
      </c>
      <c r="I102" s="314">
        <f t="shared" ref="I102:AD102" si="38">I54-I101</f>
        <v>0</v>
      </c>
      <c r="J102" s="357">
        <f t="shared" si="38"/>
        <v>0</v>
      </c>
      <c r="K102" s="316">
        <f t="shared" si="38"/>
        <v>0</v>
      </c>
      <c r="L102" s="357">
        <f t="shared" si="38"/>
        <v>0</v>
      </c>
      <c r="M102" s="316">
        <f t="shared" si="38"/>
        <v>0</v>
      </c>
      <c r="N102" s="316">
        <f t="shared" si="38"/>
        <v>0</v>
      </c>
      <c r="O102" s="316">
        <f t="shared" si="38"/>
        <v>0</v>
      </c>
      <c r="P102" s="316">
        <f t="shared" si="38"/>
        <v>0</v>
      </c>
      <c r="Q102" s="335">
        <f t="shared" si="38"/>
        <v>0</v>
      </c>
      <c r="R102" s="316">
        <f t="shared" si="38"/>
        <v>0</v>
      </c>
      <c r="S102" s="316">
        <f t="shared" si="38"/>
        <v>0</v>
      </c>
      <c r="T102" s="316">
        <f t="shared" si="38"/>
        <v>0</v>
      </c>
      <c r="U102" s="316">
        <f t="shared" si="38"/>
        <v>0</v>
      </c>
      <c r="V102" s="335">
        <f t="shared" si="38"/>
        <v>0</v>
      </c>
      <c r="W102" s="316">
        <f t="shared" si="38"/>
        <v>0</v>
      </c>
      <c r="X102" s="316">
        <f t="shared" si="38"/>
        <v>0</v>
      </c>
      <c r="Y102" s="316">
        <f t="shared" si="38"/>
        <v>0</v>
      </c>
      <c r="Z102" s="357">
        <f t="shared" si="38"/>
        <v>0</v>
      </c>
      <c r="AA102" s="316">
        <f t="shared" si="38"/>
        <v>0</v>
      </c>
      <c r="AB102" s="316">
        <f t="shared" si="38"/>
        <v>0</v>
      </c>
      <c r="AC102" s="316">
        <f t="shared" si="38"/>
        <v>0</v>
      </c>
      <c r="AD102" s="316">
        <f t="shared" si="38"/>
        <v>0</v>
      </c>
      <c r="AE102" s="26"/>
      <c r="AF102" s="316">
        <f>AF54-AF101</f>
        <v>0</v>
      </c>
      <c r="AG102" s="316">
        <f>AG54-AG101</f>
        <v>0</v>
      </c>
      <c r="AH102" s="26"/>
      <c r="AI102" s="316">
        <f>AI54-AI101</f>
        <v>0</v>
      </c>
      <c r="AK102" s="87" t="str">
        <f>IF([1]COVER!$J$15=3,IF(ISBLANK(CM102),"",CM102),IF(ISBLANK(EO102),"",EO102))</f>
        <v>Operating profit (loss)</v>
      </c>
      <c r="AL102" s="199">
        <f>IF([1]COVER!$J$15=3,IF(ISBLANK(CN102),"",CN102),IF(ISBLANK(EP102),"",EP102))</f>
        <v>600000</v>
      </c>
      <c r="AM102" s="353">
        <v>0</v>
      </c>
      <c r="AO102" s="4"/>
      <c r="AQ102" s="50">
        <f>I102-AM102</f>
        <v>0</v>
      </c>
      <c r="AR102" s="321">
        <f>IF(AQ102=0,0,1)</f>
        <v>0</v>
      </c>
      <c r="BE102" s="1"/>
      <c r="BF102" s="1"/>
      <c r="BG102" s="1"/>
      <c r="BH102" s="55" t="s">
        <v>274</v>
      </c>
      <c r="BI102" s="56"/>
      <c r="BJ102" s="23">
        <v>600000</v>
      </c>
      <c r="BK102" s="314"/>
      <c r="BL102" s="357"/>
      <c r="BM102" s="316"/>
      <c r="BN102" s="357"/>
      <c r="BO102" s="316"/>
      <c r="BP102" s="316"/>
      <c r="BQ102" s="316"/>
      <c r="BR102" s="316"/>
      <c r="BS102" s="335"/>
      <c r="BT102" s="316"/>
      <c r="BU102" s="316"/>
      <c r="BV102" s="316"/>
      <c r="BW102" s="316"/>
      <c r="BX102" s="335"/>
      <c r="BY102" s="316"/>
      <c r="BZ102" s="316"/>
      <c r="CA102" s="316"/>
      <c r="CB102" s="357"/>
      <c r="CC102" s="316"/>
      <c r="CD102" s="316"/>
      <c r="CE102" s="316"/>
      <c r="CF102" s="316"/>
      <c r="CG102" s="26"/>
      <c r="CH102" s="316"/>
      <c r="CI102" s="316"/>
      <c r="CJ102" s="26"/>
      <c r="CK102" s="316"/>
      <c r="CM102" s="87" t="s">
        <v>275</v>
      </c>
      <c r="CN102" s="199">
        <v>600000</v>
      </c>
      <c r="CO102" s="353"/>
      <c r="CP102" s="2"/>
      <c r="CS102" s="51"/>
      <c r="CT102" s="1" t="s">
        <v>92</v>
      </c>
      <c r="CY102" s="1"/>
      <c r="CZ102" s="1"/>
      <c r="DA102" s="1"/>
      <c r="DB102" s="1"/>
      <c r="DC102" s="1"/>
      <c r="DD102" s="1"/>
      <c r="DE102" s="1"/>
      <c r="DF102" s="1"/>
      <c r="DG102" s="1"/>
      <c r="DH102" s="1"/>
      <c r="DI102" s="1"/>
      <c r="DJ102" s="55" t="s">
        <v>523</v>
      </c>
      <c r="DK102" s="56" t="s">
        <v>437</v>
      </c>
      <c r="EO102" s="87" t="s">
        <v>276</v>
      </c>
      <c r="EP102" s="199">
        <v>600000</v>
      </c>
      <c r="EQ102" s="353"/>
      <c r="ER102" s="2"/>
      <c r="ES102" s="2"/>
      <c r="ET102" s="2"/>
      <c r="EU102" s="51"/>
      <c r="EV102" s="1" t="s">
        <v>438</v>
      </c>
    </row>
    <row r="103" spans="1:152" customFormat="1" ht="18" customHeight="1">
      <c r="F103" s="14"/>
      <c r="G103" s="14"/>
      <c r="H103" s="14"/>
      <c r="AK103" s="14"/>
      <c r="AL103" s="14"/>
      <c r="AO103" s="4"/>
      <c r="AQ103" s="52"/>
      <c r="AR103" s="1">
        <f>SUM(AR27:AR102)</f>
        <v>0</v>
      </c>
      <c r="BE103" s="1"/>
      <c r="BF103" s="1"/>
      <c r="BG103" s="1"/>
      <c r="BH103" s="14"/>
      <c r="BI103" s="14"/>
      <c r="BJ103" s="14"/>
      <c r="BK103" s="14"/>
      <c r="BL103" s="14"/>
      <c r="BM103" s="14"/>
      <c r="CM103" s="14"/>
      <c r="CN103" s="14"/>
      <c r="CO103" s="2"/>
      <c r="CP103" s="2"/>
      <c r="CY103" s="1"/>
      <c r="CZ103" s="1"/>
      <c r="DA103" s="1"/>
      <c r="DB103" s="1"/>
      <c r="DC103" s="1"/>
      <c r="DD103" s="1"/>
      <c r="DE103" s="1"/>
      <c r="DF103" s="1"/>
      <c r="DG103" s="1"/>
      <c r="DH103" s="1"/>
      <c r="DI103" s="1"/>
      <c r="DJ103" s="14"/>
      <c r="DK103" s="14"/>
      <c r="EO103" s="14"/>
      <c r="EP103" s="14"/>
      <c r="EQ103" s="2"/>
      <c r="ER103" s="2"/>
      <c r="ES103" s="2"/>
      <c r="ET103" s="2"/>
    </row>
    <row r="104" spans="1:152" customFormat="1" ht="22.5" hidden="1" customHeight="1">
      <c r="A104" s="1" t="s">
        <v>277</v>
      </c>
      <c r="F104" s="88" t="str">
        <f>IF([1]COVER!$J$15=3,IF(ISBLANK(BH104),"",BH104),IF(ISBLANK(DJ104),"",DJ104))</f>
        <v>Gross operating profit ratio</v>
      </c>
      <c r="G104" s="476"/>
      <c r="H104" s="477" t="s">
        <v>278</v>
      </c>
      <c r="I104" s="89">
        <f>IF(I27=0,0,I54/I27)</f>
        <v>0</v>
      </c>
      <c r="J104" s="478"/>
      <c r="K104" s="89">
        <f>IF(K27=0,0,K54/K27)</f>
        <v>0</v>
      </c>
      <c r="L104" s="478"/>
      <c r="M104" s="89">
        <f>IF(M27=0,0,M54/M27)</f>
        <v>0</v>
      </c>
      <c r="N104" s="89">
        <f>IF(N27=0,0,N54/N27)</f>
        <v>0</v>
      </c>
      <c r="O104" s="89">
        <f>IF(O27=0,0,O54/O27)</f>
        <v>0</v>
      </c>
      <c r="P104" s="89">
        <f>IF(P27=0,0,P54/P27)</f>
        <v>0</v>
      </c>
      <c r="Q104" s="478"/>
      <c r="R104" s="89">
        <f>IF(R27=0,0,R54/R27)</f>
        <v>0</v>
      </c>
      <c r="S104" s="89">
        <f>IF(S27=0,0,S54/S27)</f>
        <v>0</v>
      </c>
      <c r="T104" s="89">
        <f>IF(T27=0,0,T54/T27)</f>
        <v>0</v>
      </c>
      <c r="U104" s="89">
        <f>IF(U27=0,0,U54/U27)</f>
        <v>0</v>
      </c>
      <c r="V104" s="478"/>
      <c r="W104" s="89">
        <f>IF(W27=0,0,W54/W27)</f>
        <v>0</v>
      </c>
      <c r="X104" s="89">
        <f>IF(X27=0,0,X54/X27)</f>
        <v>0</v>
      </c>
      <c r="Y104" s="89">
        <f>IF(Y27=0,0,Y54/Y27)</f>
        <v>0</v>
      </c>
      <c r="Z104" s="478"/>
      <c r="AA104" s="89">
        <f>IF(AA27=0,0,AA54/AA27)</f>
        <v>0</v>
      </c>
      <c r="AB104" s="89">
        <f>IF(AB27=0,0,AB54/AB27)</f>
        <v>0</v>
      </c>
      <c r="AC104" s="89">
        <f>IF(AC27=0,0,AC54/AC27)</f>
        <v>0</v>
      </c>
      <c r="AD104" s="479"/>
      <c r="AE104" s="90"/>
      <c r="AF104" s="479"/>
      <c r="AG104" s="479"/>
      <c r="AH104" s="90"/>
      <c r="AI104" s="480"/>
      <c r="AK104" s="2"/>
      <c r="AL104" s="173"/>
      <c r="AM104" s="91"/>
      <c r="AO104" s="4"/>
      <c r="AQ104" s="52"/>
      <c r="BE104" s="1"/>
      <c r="BF104" s="1"/>
      <c r="BG104" s="1"/>
      <c r="BH104" s="88" t="s">
        <v>279</v>
      </c>
      <c r="BI104" s="476"/>
      <c r="BJ104" s="476"/>
      <c r="BK104" s="476"/>
      <c r="BL104" s="476"/>
      <c r="BM104" s="476"/>
      <c r="BN104" s="92">
        <v>0</v>
      </c>
      <c r="BO104" s="92">
        <v>0</v>
      </c>
      <c r="BP104" s="92">
        <v>0</v>
      </c>
      <c r="BQ104" s="92">
        <v>0</v>
      </c>
      <c r="BR104" s="92">
        <v>0</v>
      </c>
      <c r="BS104" s="92"/>
      <c r="BT104" s="92">
        <v>0</v>
      </c>
      <c r="BU104" s="92">
        <v>0</v>
      </c>
      <c r="BV104" s="92">
        <v>0</v>
      </c>
      <c r="BW104" s="92">
        <v>0</v>
      </c>
      <c r="BX104" s="92"/>
      <c r="BY104" s="92">
        <v>0</v>
      </c>
      <c r="BZ104" s="92">
        <v>0</v>
      </c>
      <c r="CA104" s="92">
        <v>0</v>
      </c>
      <c r="CB104" s="92">
        <v>0</v>
      </c>
      <c r="CC104" s="92">
        <v>0</v>
      </c>
      <c r="CD104" s="92">
        <v>0</v>
      </c>
      <c r="CE104" s="92">
        <v>0</v>
      </c>
      <c r="CF104" s="93">
        <v>0</v>
      </c>
      <c r="CG104" s="94"/>
      <c r="CH104" s="95"/>
      <c r="CI104" s="95"/>
      <c r="CJ104" s="94"/>
      <c r="CK104" s="95"/>
      <c r="CM104" s="96"/>
      <c r="CN104" s="96"/>
      <c r="CO104" s="97"/>
      <c r="CP104" s="2"/>
      <c r="CY104" s="1"/>
      <c r="CZ104" s="1"/>
      <c r="DA104" s="1"/>
      <c r="DB104" s="1"/>
      <c r="DC104" s="1"/>
      <c r="DD104" s="1"/>
      <c r="DE104" s="1"/>
      <c r="DF104" s="1"/>
      <c r="DG104" s="1"/>
      <c r="DH104" s="1"/>
      <c r="DI104" s="1"/>
      <c r="DJ104" s="88" t="s">
        <v>524</v>
      </c>
      <c r="DK104" s="476"/>
      <c r="EO104" s="477"/>
      <c r="EP104" s="477"/>
      <c r="EQ104" s="98"/>
      <c r="ER104" s="2"/>
      <c r="ES104" s="2"/>
      <c r="ET104" s="2"/>
    </row>
    <row r="105" spans="1:152" customFormat="1" ht="22.5" hidden="1" customHeight="1">
      <c r="A105" s="1" t="s">
        <v>280</v>
      </c>
      <c r="F105" s="88" t="str">
        <f>IF([1]COVER!$J$15=3,IF(ISBLANK(BH105),"",BH105),IF(ISBLANK(DJ105),"",DJ105))</f>
        <v>Operating profit ratio</v>
      </c>
      <c r="G105" s="476"/>
      <c r="H105" s="477" t="s">
        <v>281</v>
      </c>
      <c r="I105" s="89">
        <f>IF(I27=0,0,I102/I27)</f>
        <v>0</v>
      </c>
      <c r="J105" s="481"/>
      <c r="K105" s="89">
        <f>IF(K27=0,0,K102/K27)</f>
        <v>0</v>
      </c>
      <c r="L105" s="481"/>
      <c r="M105" s="89">
        <f>IF(M27=0,0,M102/M27)</f>
        <v>0</v>
      </c>
      <c r="N105" s="89">
        <f>IF(N27=0,0,N102/N27)</f>
        <v>0</v>
      </c>
      <c r="O105" s="89">
        <f>IF(O27=0,0,O102/O27)</f>
        <v>0</v>
      </c>
      <c r="P105" s="89">
        <f>IF(P27=0,0,P102/P27)</f>
        <v>0</v>
      </c>
      <c r="Q105" s="481"/>
      <c r="R105" s="89">
        <f>IF(R27=0,0,R102/R27)</f>
        <v>0</v>
      </c>
      <c r="S105" s="89">
        <f>IF(S27=0,0,S102/S27)</f>
        <v>0</v>
      </c>
      <c r="T105" s="89">
        <f>IF(T27=0,0,T102/T27)</f>
        <v>0</v>
      </c>
      <c r="U105" s="89">
        <f>IF(U27=0,0,U102/U27)</f>
        <v>0</v>
      </c>
      <c r="V105" s="481"/>
      <c r="W105" s="89">
        <f>IF(W27=0,0,W102/W27)</f>
        <v>0</v>
      </c>
      <c r="X105" s="89">
        <f>IF(X27=0,0,X102/X27)</f>
        <v>0</v>
      </c>
      <c r="Y105" s="89">
        <f>IF(Y27=0,0,Y102/Y27)</f>
        <v>0</v>
      </c>
      <c r="Z105" s="481"/>
      <c r="AA105" s="89">
        <f>IF(AA27=0,0,AA102/AA27)</f>
        <v>0</v>
      </c>
      <c r="AB105" s="89">
        <f>IF(AB27=0,0,AB102/AB27)</f>
        <v>0</v>
      </c>
      <c r="AC105" s="89">
        <f>IF(AC27=0,0,AC102/AC27)</f>
        <v>0</v>
      </c>
      <c r="AD105" s="482"/>
      <c r="AE105" s="90"/>
      <c r="AF105" s="482"/>
      <c r="AG105" s="482"/>
      <c r="AH105" s="90"/>
      <c r="AI105" s="483"/>
      <c r="AK105" s="2"/>
      <c r="AL105" s="173"/>
      <c r="AM105" s="91"/>
      <c r="AO105" s="4"/>
      <c r="AQ105" s="52"/>
      <c r="BE105" s="1"/>
      <c r="BF105" s="1"/>
      <c r="BG105" s="1"/>
      <c r="BH105" s="88" t="s">
        <v>282</v>
      </c>
      <c r="BI105" s="476"/>
      <c r="BJ105" s="476"/>
      <c r="BK105" s="476"/>
      <c r="BL105" s="476"/>
      <c r="BM105" s="476"/>
      <c r="BN105" s="92">
        <v>0</v>
      </c>
      <c r="BO105" s="92">
        <v>0</v>
      </c>
      <c r="BP105" s="92">
        <v>0</v>
      </c>
      <c r="BQ105" s="92">
        <v>0</v>
      </c>
      <c r="BR105" s="92">
        <v>0</v>
      </c>
      <c r="BS105" s="92"/>
      <c r="BT105" s="92">
        <v>0</v>
      </c>
      <c r="BU105" s="92">
        <v>0</v>
      </c>
      <c r="BV105" s="92">
        <v>0</v>
      </c>
      <c r="BW105" s="92">
        <v>0</v>
      </c>
      <c r="BX105" s="92"/>
      <c r="BY105" s="92">
        <v>0</v>
      </c>
      <c r="BZ105" s="92">
        <v>0</v>
      </c>
      <c r="CA105" s="92">
        <v>0</v>
      </c>
      <c r="CB105" s="92">
        <v>0</v>
      </c>
      <c r="CC105" s="92">
        <v>0</v>
      </c>
      <c r="CD105" s="92">
        <v>0</v>
      </c>
      <c r="CE105" s="92">
        <v>0</v>
      </c>
      <c r="CF105" s="93">
        <v>0</v>
      </c>
      <c r="CG105" s="94"/>
      <c r="CH105" s="95"/>
      <c r="CI105" s="95"/>
      <c r="CJ105" s="94"/>
      <c r="CK105" s="95"/>
      <c r="CM105" s="96"/>
      <c r="CN105" s="96"/>
      <c r="CO105" s="97"/>
      <c r="CP105" s="2"/>
      <c r="CY105" s="1"/>
      <c r="CZ105" s="1"/>
      <c r="DA105" s="1"/>
      <c r="DB105" s="1"/>
      <c r="DC105" s="1"/>
      <c r="DD105" s="1"/>
      <c r="DE105" s="1"/>
      <c r="DF105" s="1"/>
      <c r="DG105" s="1"/>
      <c r="DH105" s="1"/>
      <c r="DI105" s="1"/>
      <c r="DJ105" s="88" t="s">
        <v>525</v>
      </c>
      <c r="DK105" s="476"/>
      <c r="EO105" s="477"/>
      <c r="EP105" s="477"/>
      <c r="EQ105" s="98"/>
      <c r="ER105" s="2"/>
      <c r="ES105" s="2"/>
      <c r="ET105" s="2"/>
    </row>
    <row r="106" spans="1:152" customFormat="1" ht="15" hidden="1" customHeight="1">
      <c r="F106" s="205"/>
      <c r="K106" s="1"/>
      <c r="L106" s="1"/>
      <c r="M106" s="1"/>
      <c r="N106" s="1"/>
      <c r="O106" s="1"/>
      <c r="AO106" s="4"/>
      <c r="AQ106" s="52"/>
      <c r="BE106" s="1"/>
      <c r="BF106" s="1"/>
      <c r="BG106" s="1"/>
      <c r="CM106" s="2"/>
      <c r="CN106" s="2"/>
      <c r="CO106" s="2"/>
      <c r="CP106" s="2"/>
      <c r="CY106" s="1"/>
      <c r="CZ106" s="1"/>
      <c r="DA106" s="1"/>
      <c r="DB106" s="1"/>
      <c r="DC106" s="1"/>
      <c r="DD106" s="1"/>
      <c r="DE106" s="1"/>
      <c r="DF106" s="1"/>
      <c r="DG106" s="1"/>
      <c r="DH106" s="1"/>
      <c r="DI106" s="1"/>
      <c r="EP106" s="2"/>
      <c r="EQ106" s="2"/>
      <c r="ER106" s="2"/>
      <c r="ES106" s="2"/>
      <c r="ET106" s="2"/>
    </row>
    <row r="107" spans="1:152" customFormat="1" ht="15" hidden="1" customHeight="1">
      <c r="F107" s="99"/>
      <c r="G107" s="100"/>
      <c r="H107" s="101"/>
      <c r="I107" s="102">
        <f>SUM(L107:O107,Q107:T107,V107:X107,Z107:AD107,AF107:AG107,AI107,J107,)</f>
        <v>0</v>
      </c>
      <c r="J107" s="103" t="str">
        <f t="array" ref="J107">IF(SUMPRODUCT((J21:J102&lt;&gt;INT(J21:J102))*1)+SUMPRODUCT((J117:J120&lt;&gt;INT(J117:J120))*1)+SUMPRODUCT((J135:J137&lt;&gt;INT(J135:J137))*1)+SUMPRODUCT((J150:J152&lt;&gt;INT(J150:J152))*1)&gt;0,1,"")</f>
        <v/>
      </c>
      <c r="K107" s="484"/>
      <c r="L107" s="103" t="str">
        <f t="array" ref="L107">IF(SUMPRODUCT((L21:L102&lt;&gt;INT(L21:L102))*1)+SUMPRODUCT((L117:L120&lt;&gt;INT(L117:L120))*1)+SUMPRODUCT((L135:L137&lt;&gt;INT(L135:L137))*1)+SUMPRODUCT((L150:L152&lt;&gt;INT(L150:L152))*1)&gt;0,1,"")</f>
        <v/>
      </c>
      <c r="M107" s="103" t="str">
        <f t="array" ref="M107">IF(SUMPRODUCT((M21:M102&lt;&gt;INT(M21:M102))*1)+SUMPRODUCT((M117:M120&lt;&gt;INT(M117:M120))*1)+SUMPRODUCT((M135:M137&lt;&gt;INT(M135:M137))*1)+SUMPRODUCT((M150:M152&lt;&gt;INT(M150:M152))*1)&gt;0,1,"")</f>
        <v/>
      </c>
      <c r="N107" s="103" t="str">
        <f t="array" ref="N107">IF(SUMPRODUCT((N21:N102&lt;&gt;INT(N21:N102))*1)+SUMPRODUCT((N117:N120&lt;&gt;INT(N117:N120))*1)+SUMPRODUCT((N135:N137&lt;&gt;INT(N135:N137))*1)+SUMPRODUCT((N150:N152&lt;&gt;INT(N150:N152))*1)&gt;0,1,"")</f>
        <v/>
      </c>
      <c r="O107" s="103" t="str">
        <f t="array" ref="O107">IF(SUMPRODUCT((O21:O102&lt;&gt;INT(O21:O102))*1)+SUMPRODUCT((O117:O120&lt;&gt;INT(O117:O120))*1)+SUMPRODUCT((O135:O137&lt;&gt;INT(O135:O137))*1)+SUMPRODUCT((O150:O152&lt;&gt;INT(O150:O152))*1)&gt;0,1,"")</f>
        <v/>
      </c>
      <c r="P107" s="484"/>
      <c r="Q107" s="103" t="str">
        <f t="array" ref="Q107">IF(SUMPRODUCT((Q21:Q102&lt;&gt;INT(Q21:Q102))*1)+SUMPRODUCT((Q117:Q120&lt;&gt;INT(Q117:Q120))*1)+SUMPRODUCT((Q135:Q137&lt;&gt;INT(Q135:Q137))*1)+SUMPRODUCT((Q150:Q152&lt;&gt;INT(Q150:Q152))*1)&gt;0,1,"")</f>
        <v/>
      </c>
      <c r="R107" s="103" t="str">
        <f t="array" ref="R107">IF(SUMPRODUCT((R21:R102&lt;&gt;INT(R21:R102))*1)+SUMPRODUCT((R117:R120&lt;&gt;INT(R117:R120))*1)+SUMPRODUCT((R135:R137&lt;&gt;INT(R135:R137))*1)+SUMPRODUCT((R150:R152&lt;&gt;INT(R150:R152))*1)&gt;0,1,"")</f>
        <v/>
      </c>
      <c r="S107" s="103" t="str">
        <f t="array" ref="S107">IF(SUMPRODUCT((S21:S102&lt;&gt;INT(S21:S102))*1)+SUMPRODUCT((S117:S120&lt;&gt;INT(S117:S120))*1)+SUMPRODUCT((S135:S137&lt;&gt;INT(S135:S137))*1)+SUMPRODUCT((S150:S152&lt;&gt;INT(S150:S152))*1)&gt;0,1,"")</f>
        <v/>
      </c>
      <c r="T107" s="103" t="str">
        <f t="array" ref="T107">IF(SUMPRODUCT((T21:T102&lt;&gt;INT(T21:T102))*1)+SUMPRODUCT((T117:T120&lt;&gt;INT(T117:T120))*1)+SUMPRODUCT((T135:T137&lt;&gt;INT(T135:T137))*1)+SUMPRODUCT((T150:T152&lt;&gt;INT(T150:T152))*1)&gt;0,1,"")</f>
        <v/>
      </c>
      <c r="U107" s="484"/>
      <c r="V107" s="103" t="str">
        <f t="array" ref="V107">IF(SUMPRODUCT((V21:V102&lt;&gt;INT(V21:V102))*1)+SUMPRODUCT((V117:V120&lt;&gt;INT(V117:V120))*1)+SUMPRODUCT((V135:V137&lt;&gt;INT(V135:V137))*1)+SUMPRODUCT((V150:V152&lt;&gt;INT(V150:V152))*1)&gt;0,1,"")</f>
        <v/>
      </c>
      <c r="W107" s="103" t="str">
        <f t="array" ref="W107">IF(SUMPRODUCT((W21:W102&lt;&gt;INT(W21:W102))*1)+SUMPRODUCT((W117:W120&lt;&gt;INT(W117:W120))*1)+SUMPRODUCT((W135:W137&lt;&gt;INT(W135:W137))*1)+SUMPRODUCT((W150:W152&lt;&gt;INT(W150:W152))*1)&gt;0,1,"")</f>
        <v/>
      </c>
      <c r="X107" s="103" t="str">
        <f t="array" ref="X107">IF(SUMPRODUCT((X21:X102&lt;&gt;INT(X21:X102))*1)+SUMPRODUCT((X117:X120&lt;&gt;INT(X117:X120))*1)+SUMPRODUCT((X135:X137&lt;&gt;INT(X135:X137))*1)+SUMPRODUCT((X150:X152&lt;&gt;INT(X150:X152))*1)&gt;0,1,"")</f>
        <v/>
      </c>
      <c r="Y107" s="484"/>
      <c r="Z107" s="103" t="str">
        <f t="array" ref="Z107">IF(SUMPRODUCT((Z21:Z102&lt;&gt;INT(Z21:Z102))*1)+SUMPRODUCT((Z117:Z120&lt;&gt;INT(Z117:Z120))*1)+SUMPRODUCT((Z135:Z137&lt;&gt;INT(Z135:Z137))*1)+SUMPRODUCT((Z150:Z152&lt;&gt;INT(Z150:Z152))*1)&gt;0,1,"")</f>
        <v/>
      </c>
      <c r="AA107" s="103" t="str">
        <f t="array" ref="AA107">IF(SUMPRODUCT((AA21:AA102&lt;&gt;INT(AA21:AA102))*1)+SUMPRODUCT((AA117:AA120&lt;&gt;INT(AA117:AA120))*1)+SUMPRODUCT((AA135:AA137&lt;&gt;INT(AA135:AA137))*1)+SUMPRODUCT((AA150:AA152&lt;&gt;INT(AA150:AA152))*1)&gt;0,1,"")</f>
        <v/>
      </c>
      <c r="AB107" s="103" t="str">
        <f t="array" ref="AB107">IF(SUMPRODUCT((AB21:AB102&lt;&gt;INT(AB21:AB102))*1)+SUMPRODUCT((AB117:AB120&lt;&gt;INT(AB117:AB120))*1)+SUMPRODUCT((AB135:AB137&lt;&gt;INT(AB135:AB137))*1)+SUMPRODUCT((AB150:AB152&lt;&gt;INT(AB150:AB152))*1)&gt;0,1,"")</f>
        <v/>
      </c>
      <c r="AC107" s="103" t="str">
        <f t="array" ref="AC107">IF(SUMPRODUCT((AC21:AC102&lt;&gt;INT(AC21:AC102))*1)+SUMPRODUCT((AC117:AC120&lt;&gt;INT(AC117:AC120))*1)+SUMPRODUCT((AC135:AC137&lt;&gt;INT(AC135:AC137))*1)+SUMPRODUCT((AC150:AC152&lt;&gt;INT(AC150:AC152))*1)&gt;0,1,"")</f>
        <v/>
      </c>
      <c r="AD107" s="103" t="str">
        <f t="array" ref="AD107">IF(SUMPRODUCT((AD21:AD102&lt;&gt;INT(AD21:AD102))*1)+SUMPRODUCT((AD117:AD120&lt;&gt;INT(AD117:AD120))*1)+SUMPRODUCT((AD135:AD137&lt;&gt;INT(AD135:AD137))*1)+SUMPRODUCT((AD150:AD152&lt;&gt;INT(AD150:AD152))*1)&gt;0,1,"")</f>
        <v/>
      </c>
      <c r="AF107" s="103" t="str">
        <f t="array" ref="AF107">IF(SUMPRODUCT((AF21:AF102&lt;&gt;INT(AF21:AF102))*1)+SUMPRODUCT((AF117:AF120&lt;&gt;INT(AF117:AF120))*1)+SUMPRODUCT((AF135:AF137&lt;&gt;INT(AF135:AF137))*1)+SUMPRODUCT((AF150:AF152&lt;&gt;INT(AF150:AF152))*1)&gt;0,1,"")</f>
        <v/>
      </c>
      <c r="AG107" s="103" t="str">
        <f t="array" ref="AG107">IF(SUMPRODUCT((AG21:AG102&lt;&gt;INT(AG21:AG102))*1)+SUMPRODUCT((AG117:AG120&lt;&gt;INT(AG117:AG120))*1)+SUMPRODUCT((AG135:AG137&lt;&gt;INT(AG135:AG137))*1)+SUMPRODUCT((AG150:AG152&lt;&gt;INT(AG150:AG152))*1)&gt;0,1,"")</f>
        <v/>
      </c>
      <c r="AI107" s="103" t="str">
        <f t="array" ref="AI107">IF(SUMPRODUCT((AI21:AI102&lt;&gt;INT(AI21:AI102))*1)+SUMPRODUCT((AI117:AI120&lt;&gt;INT(AI117:AI120))*1)+SUMPRODUCT((AI135:AI137&lt;&gt;INT(AI135:AI137))*1)+SUMPRODUCT((AI150:AI152&lt;&gt;INT(AI150:AI152))*1)&gt;0,1,"")</f>
        <v/>
      </c>
      <c r="AO107" s="4"/>
      <c r="BE107" s="1"/>
      <c r="BF107" s="1"/>
      <c r="BG107" s="1"/>
      <c r="CM107" s="2"/>
      <c r="CN107" s="2"/>
      <c r="CO107" s="2"/>
      <c r="CP107" s="2"/>
      <c r="CQ107" s="2"/>
      <c r="CY107" s="1"/>
      <c r="CZ107" s="1"/>
      <c r="DA107" s="1"/>
      <c r="DB107" s="1"/>
      <c r="DC107" s="1"/>
      <c r="DD107" s="1"/>
      <c r="DE107" s="1"/>
      <c r="DF107" s="1"/>
      <c r="DG107" s="1"/>
      <c r="DH107" s="1"/>
      <c r="DI107" s="1"/>
      <c r="EP107" s="2"/>
      <c r="EQ107" s="2"/>
      <c r="ER107" s="2"/>
      <c r="ES107" s="2"/>
      <c r="ET107" s="2"/>
    </row>
    <row r="108" spans="1:152" customFormat="1" ht="48.65" hidden="1" customHeight="1">
      <c r="F108" s="104" t="str">
        <f>IF([1]COVER!$J$15=3,IF(ISBLANK(BH108),"",BH108),IF(ISBLANK(DJ108),"",DJ108))</f>
        <v>Decimal point check</v>
      </c>
      <c r="G108" s="485"/>
      <c r="H108" s="486"/>
      <c r="I108" s="105" t="str">
        <f>IF(VALUE(SUM(I$107))=0,"OK",IF([1]COVER!$J$15=3,IF(ISBLANK(BK108),"",BK108),IF(ISBLANK(DM108),"",DM108)))</f>
        <v>OK</v>
      </c>
      <c r="J108" s="105" t="str">
        <f>IF(VALUE(SUM(J$107))=0,"OK",IF([1]COVER!$J$15=3,IF(ISBLANK(BL108),"",BL108),IF(ISBLANK(DN108),"",DN108)))</f>
        <v>OK</v>
      </c>
      <c r="K108" s="487"/>
      <c r="L108" s="105" t="str">
        <f>IF(VALUE(SUM(L$107))=0,"OK",IF([1]COVER!$J$15=3,IF(ISBLANK(BN108),"",BN108),IF(ISBLANK(DP108),"",DP108)))</f>
        <v>OK</v>
      </c>
      <c r="M108" s="105" t="str">
        <f>IF(VALUE(SUM(M$107))=0,"OK",IF([1]COVER!$J$15=3,IF(ISBLANK(BO108),"",BO108),IF(ISBLANK(DQ108),"",DQ108)))</f>
        <v>OK</v>
      </c>
      <c r="N108" s="105" t="str">
        <f>IF(VALUE(SUM(N$107))=0,"OK",IF([1]COVER!$J$15=3,IF(ISBLANK(BP108),"",BP108),IF(ISBLANK(DR108),"",DR108)))</f>
        <v>OK</v>
      </c>
      <c r="O108" s="105" t="str">
        <f>IF(VALUE(SUM(O$107))=0,"OK",IF([1]COVER!$J$15=3,IF(ISBLANK(BQ108),"",BQ108),IF(ISBLANK(DS108),"",DS108)))</f>
        <v>OK</v>
      </c>
      <c r="P108" s="487"/>
      <c r="Q108" s="105" t="str">
        <f>IF(VALUE(SUM(Q$107))=0,"OK",IF([1]COVER!$J$15=3,IF(ISBLANK(BS108),"",BS108),IF(ISBLANK(DU108),"",DU108)))</f>
        <v>OK</v>
      </c>
      <c r="R108" s="105" t="str">
        <f>IF(VALUE(SUM(R$107))=0,"OK",IF([1]COVER!$J$15=3,IF(ISBLANK(BT108),"",BT108),IF(ISBLANK(DV108),"",DV108)))</f>
        <v>OK</v>
      </c>
      <c r="S108" s="105" t="str">
        <f>IF(VALUE(SUM(S$107))=0,"OK",IF([1]COVER!$J$15=3,IF(ISBLANK(BU108),"",BU108),IF(ISBLANK(DW108),"",DW108)))</f>
        <v>OK</v>
      </c>
      <c r="T108" s="105" t="str">
        <f>IF(VALUE(SUM(T$107))=0,"OK",IF([1]COVER!$J$15=3,IF(ISBLANK(BV108),"",BV108),IF(ISBLANK(DX108),"",DX108)))</f>
        <v>OK</v>
      </c>
      <c r="U108" s="487"/>
      <c r="V108" s="105" t="str">
        <f>IF(VALUE(SUM(V$107))=0,"OK",IF([1]COVER!$J$15=3,IF(ISBLANK(CB108),"",CB108),IF(ISBLANK(ED108),"",ED108)))</f>
        <v>OK</v>
      </c>
      <c r="W108" s="105" t="str">
        <f>IF(VALUE(SUM(W$107))=0,"OK",IF([1]COVER!$J$15=3,IF(ISBLANK(CC108),"",CC108),IF(ISBLANK(EE108),"",EE108)))</f>
        <v>OK</v>
      </c>
      <c r="X108" s="105" t="str">
        <f>IF(VALUE(SUM(X$107))=0,"OK",IF([1]COVER!$J$15=3,IF(ISBLANK(CD108),"",CD108),IF(ISBLANK(EF108),"",EF108)))</f>
        <v>OK</v>
      </c>
      <c r="Y108" s="487"/>
      <c r="Z108" s="105" t="str">
        <f>IF(VALUE(SUM(Z$107))=0,"OK",IF([1]COVER!$J$15=3,IF(ISBLANK(CB108),"",CB108),IF(ISBLANK(ED108),"",ED108)))</f>
        <v>OK</v>
      </c>
      <c r="AA108" s="105" t="str">
        <f>IF(VALUE(SUM(AA$107))=0,"OK",IF([1]COVER!$J$15=3,IF(ISBLANK(CC108),"",CC108),IF(ISBLANK(EE108),"",EE108)))</f>
        <v>OK</v>
      </c>
      <c r="AB108" s="105" t="str">
        <f>IF(VALUE(SUM(AB$107))=0,"OK",IF([1]COVER!$J$15=3,IF(ISBLANK(CD108),"",CD108),IF(ISBLANK(EF108),"",EF108)))</f>
        <v>OK</v>
      </c>
      <c r="AC108" s="105" t="str">
        <f>IF(VALUE(SUM(AC$107))=0,"OK",IF([1]COVER!$J$15=3,IF(ISBLANK(CE108),"",CE108),IF(ISBLANK(EG108),"",EG108)))</f>
        <v>OK</v>
      </c>
      <c r="AD108" s="105" t="str">
        <f>IF(VALUE(SUM(AD$107))=0,"OK",IF([1]COVER!$J$15=3,IF(ISBLANK(CF108),"",CF108),IF(ISBLANK(EH108),"",EH108)))</f>
        <v>OK</v>
      </c>
      <c r="AE108" s="106"/>
      <c r="AF108" s="105" t="str">
        <f>IF(VALUE(SUM(AF$107))=0,"OK",IF([1]COVER!$J$15=3,IF(ISBLANK(CG108),"",CG108),IF(ISBLANK(EI108),"",EI108)))</f>
        <v>OK</v>
      </c>
      <c r="AG108" s="105" t="str">
        <f>IF(VALUE(SUM(AG$107))=0,"OK",IF([1]COVER!$J$15=3,IF(ISBLANK(CI108),"",CI108),IF(ISBLANK(EK108),"",EK108)))</f>
        <v>OK</v>
      </c>
      <c r="AH108" s="106"/>
      <c r="AI108" s="105" t="str">
        <f>IF(VALUE(SUM(AI$107))=0,"OK",IF([1]COVER!$J$15=3,IF(ISBLANK(CK108),"",CK108),IF(ISBLANK(EM108),"",EM108)))</f>
        <v>OK</v>
      </c>
      <c r="AK108" s="2"/>
      <c r="AL108" s="173"/>
      <c r="AM108" s="107"/>
      <c r="AO108" s="4"/>
      <c r="BE108" s="1"/>
      <c r="BF108" s="1"/>
      <c r="BG108" s="1"/>
      <c r="BH108" s="88" t="s">
        <v>283</v>
      </c>
      <c r="BI108" s="476"/>
      <c r="BJ108" s="476"/>
      <c r="BK108" s="108" t="s">
        <v>284</v>
      </c>
      <c r="BL108" s="108" t="s">
        <v>284</v>
      </c>
      <c r="BM108" s="108" t="s">
        <v>284</v>
      </c>
      <c r="BN108" s="108" t="s">
        <v>284</v>
      </c>
      <c r="BO108" s="108" t="s">
        <v>284</v>
      </c>
      <c r="BP108" s="108" t="s">
        <v>284</v>
      </c>
      <c r="BQ108" s="108" t="s">
        <v>284</v>
      </c>
      <c r="BR108" s="108" t="s">
        <v>284</v>
      </c>
      <c r="BS108" s="108" t="s">
        <v>284</v>
      </c>
      <c r="BT108" s="108" t="s">
        <v>284</v>
      </c>
      <c r="BU108" s="108" t="s">
        <v>284</v>
      </c>
      <c r="BV108" s="108" t="s">
        <v>284</v>
      </c>
      <c r="BW108" s="108" t="s">
        <v>284</v>
      </c>
      <c r="BX108" s="108" t="s">
        <v>284</v>
      </c>
      <c r="BY108" s="108" t="s">
        <v>284</v>
      </c>
      <c r="BZ108" s="108" t="s">
        <v>284</v>
      </c>
      <c r="CA108" s="108" t="s">
        <v>284</v>
      </c>
      <c r="CB108" s="108" t="s">
        <v>284</v>
      </c>
      <c r="CC108" s="108" t="s">
        <v>284</v>
      </c>
      <c r="CD108" s="108" t="s">
        <v>284</v>
      </c>
      <c r="CE108" s="108" t="s">
        <v>284</v>
      </c>
      <c r="CF108" s="108" t="s">
        <v>284</v>
      </c>
      <c r="CG108" s="26"/>
      <c r="CH108" s="108" t="s">
        <v>284</v>
      </c>
      <c r="CI108" s="108" t="s">
        <v>284</v>
      </c>
      <c r="CJ108" s="26"/>
      <c r="CK108" s="109" t="s">
        <v>284</v>
      </c>
      <c r="CM108" s="2"/>
      <c r="CN108" s="2"/>
      <c r="CO108" s="2"/>
      <c r="CP108" s="2"/>
      <c r="CQ108" s="2"/>
      <c r="CY108" s="1"/>
      <c r="CZ108" s="1"/>
      <c r="DA108" s="1"/>
      <c r="DB108" s="1"/>
      <c r="DC108" s="1"/>
      <c r="DD108" s="1"/>
      <c r="DE108" s="1"/>
      <c r="DF108" s="1"/>
      <c r="DG108" s="1"/>
      <c r="DH108" s="1"/>
      <c r="DI108" s="1"/>
      <c r="DJ108" s="88" t="s">
        <v>526</v>
      </c>
      <c r="DK108" s="476"/>
      <c r="DL108" s="108" t="s">
        <v>527</v>
      </c>
      <c r="DM108" s="108" t="s">
        <v>527</v>
      </c>
      <c r="DN108" s="108" t="s">
        <v>527</v>
      </c>
      <c r="DO108" s="108" t="s">
        <v>527</v>
      </c>
      <c r="DP108" s="108" t="s">
        <v>527</v>
      </c>
      <c r="DQ108" s="108" t="s">
        <v>527</v>
      </c>
      <c r="DR108" s="108" t="s">
        <v>527</v>
      </c>
      <c r="DS108" s="108" t="s">
        <v>527</v>
      </c>
      <c r="DT108" s="108" t="s">
        <v>527</v>
      </c>
      <c r="DU108" s="108" t="s">
        <v>527</v>
      </c>
      <c r="DV108" s="108" t="s">
        <v>527</v>
      </c>
      <c r="DW108" s="108" t="s">
        <v>527</v>
      </c>
      <c r="DX108" s="108" t="s">
        <v>527</v>
      </c>
      <c r="DY108" s="108" t="s">
        <v>527</v>
      </c>
      <c r="DZ108" s="108" t="s">
        <v>527</v>
      </c>
      <c r="EA108" s="108" t="s">
        <v>527</v>
      </c>
      <c r="EB108" s="108" t="s">
        <v>527</v>
      </c>
      <c r="EC108" s="108" t="s">
        <v>527</v>
      </c>
      <c r="ED108" s="108" t="s">
        <v>527</v>
      </c>
      <c r="EE108" s="108" t="s">
        <v>527</v>
      </c>
      <c r="EF108" s="108" t="s">
        <v>527</v>
      </c>
      <c r="EG108" s="108" t="s">
        <v>527</v>
      </c>
      <c r="EH108" s="108" t="s">
        <v>527</v>
      </c>
      <c r="EI108" s="26"/>
      <c r="EJ108" s="108" t="s">
        <v>527</v>
      </c>
      <c r="EK108" s="108" t="s">
        <v>527</v>
      </c>
      <c r="EL108" s="26"/>
      <c r="EM108" s="108" t="s">
        <v>527</v>
      </c>
      <c r="EO108" s="2"/>
      <c r="EP108" s="2"/>
      <c r="EQ108" s="2"/>
      <c r="ER108" s="2"/>
      <c r="ES108" s="2"/>
      <c r="ET108" s="2"/>
    </row>
    <row r="109" spans="1:152" customFormat="1" ht="15" hidden="1" customHeight="1">
      <c r="F109" s="99"/>
      <c r="G109" s="100"/>
      <c r="H109" s="101"/>
      <c r="I109" s="110">
        <f>SUM(L109:O109,Q109:T109,V109:X109,Z109:AD109,AF109:AG109,AI109,J109,)</f>
        <v>0</v>
      </c>
      <c r="J109" s="488" t="str">
        <f t="array" ref="J109">IF(SUMPRODUCT((J23:J104&lt;&gt;INT(J23:J104))*1)+SUMPRODUCT((J119:J122&lt;&gt;INT(J119:J122))*1)+SUMPRODUCT((J137:J139&lt;&gt;INT(J137:J139))*1)+SUMPRODUCT((J152:J154&lt;&gt;INT(J152:J154))*1)&gt;0,1,"")</f>
        <v/>
      </c>
      <c r="K109" s="484"/>
      <c r="L109" s="488" t="str">
        <f t="array" ref="L109">IF(SUMPRODUCT((L23:L104&lt;&gt;INT(L23:L104))*1)+SUMPRODUCT((L119:L122&lt;&gt;INT(L119:L122))*1)+SUMPRODUCT((L137:L139&lt;&gt;INT(L137:L139))*1)+SUMPRODUCT((L152:L154&lt;&gt;INT(L152:L154))*1)&gt;0,1,"")</f>
        <v/>
      </c>
      <c r="M109" s="103" t="str">
        <f>IF(M110="OK","",1)</f>
        <v/>
      </c>
      <c r="N109" s="103" t="str">
        <f>IF(N110="OK","",1)</f>
        <v/>
      </c>
      <c r="O109" s="103" t="str">
        <f>IF(O110="OK","",1)</f>
        <v/>
      </c>
      <c r="P109" s="484"/>
      <c r="Q109" s="488" t="str">
        <f t="array" ref="Q109">IF(SUMPRODUCT((Q23:Q104&lt;&gt;INT(Q23:Q104))*1)+SUMPRODUCT((Q119:Q122&lt;&gt;INT(Q119:Q122))*1)+SUMPRODUCT((Q137:Q139&lt;&gt;INT(Q137:Q139))*1)+SUMPRODUCT((Q152:Q154&lt;&gt;INT(Q152:Q154))*1)&gt;0,1,"")</f>
        <v/>
      </c>
      <c r="R109" s="103" t="str">
        <f>IF(R110="OK","",1)</f>
        <v/>
      </c>
      <c r="S109" s="103" t="str">
        <f>IF(S110="OK","",1)</f>
        <v/>
      </c>
      <c r="T109" s="103" t="str">
        <f>IF(T110="OK","",1)</f>
        <v/>
      </c>
      <c r="U109" s="484"/>
      <c r="V109" s="488" t="str">
        <f t="array" ref="V109">IF(SUMPRODUCT((V23:V104&lt;&gt;INT(V23:V104))*1)+SUMPRODUCT((V119:V122&lt;&gt;INT(V119:V122))*1)+SUMPRODUCT((V137:V139&lt;&gt;INT(V137:V139))*1)+SUMPRODUCT((V152:V154&lt;&gt;INT(V152:V154))*1)&gt;0,1,"")</f>
        <v/>
      </c>
      <c r="W109" s="103" t="str">
        <f>IF(W110="OK","",1)</f>
        <v/>
      </c>
      <c r="X109" s="103" t="str">
        <f>IF(X110="OK","",1)</f>
        <v/>
      </c>
      <c r="Y109" s="484"/>
      <c r="Z109" s="488" t="str">
        <f t="array" ref="Z109">IF(SUMPRODUCT((Z23:Z104&lt;&gt;INT(Z23:Z104))*1)+SUMPRODUCT((Z119:Z122&lt;&gt;INT(Z119:Z122))*1)+SUMPRODUCT((Z137:Z139&lt;&gt;INT(Z137:Z139))*1)+SUMPRODUCT((Z152:Z154&lt;&gt;INT(Z152:Z154))*1)&gt;0,1,"")</f>
        <v/>
      </c>
      <c r="AA109" s="103" t="str">
        <f>IF(AA110="OK","",1)</f>
        <v/>
      </c>
      <c r="AB109" s="103" t="str">
        <f>IF(AB110="OK","",1)</f>
        <v/>
      </c>
      <c r="AC109" s="103" t="str">
        <f>IF(AC110="OK","",1)</f>
        <v/>
      </c>
      <c r="AD109" s="488" t="str">
        <f t="array" ref="AD109">IF(SUMPRODUCT((AD23:AD104&lt;&gt;INT(AD23:AD104))*1)+SUMPRODUCT((AD119:AD122&lt;&gt;INT(AD119:AD122))*1)+SUMPRODUCT((AD137:AD139&lt;&gt;INT(AD137:AD139))*1)+SUMPRODUCT((AD152:AD154&lt;&gt;INT(AD152:AD154))*1)&gt;0,1,"")</f>
        <v/>
      </c>
      <c r="AF109" s="488" t="str">
        <f t="array" ref="AF109">IF(SUMPRODUCT((AF23:AF104&lt;&gt;INT(AF23:AF104))*1)+SUMPRODUCT((AF119:AF122&lt;&gt;INT(AF119:AF122))*1)+SUMPRODUCT((AF137:AF139&lt;&gt;INT(AF137:AF139))*1)+SUMPRODUCT((AF152:AF154&lt;&gt;INT(AF152:AF154))*1)&gt;0,1,"")</f>
        <v/>
      </c>
      <c r="AG109" s="488" t="str">
        <f t="array" ref="AG109">IF(SUMPRODUCT((AG23:AG104&lt;&gt;INT(AG23:AG104))*1)+SUMPRODUCT((AG119:AG122&lt;&gt;INT(AG119:AG122))*1)+SUMPRODUCT((AG137:AG139&lt;&gt;INT(AG137:AG139))*1)+SUMPRODUCT((AG152:AG154&lt;&gt;INT(AG152:AG154))*1)&gt;0,1,"")</f>
        <v/>
      </c>
      <c r="AI109" s="488" t="str">
        <f t="array" ref="AI109">IF(SUMPRODUCT((AI23:AI104&lt;&gt;INT(AI23:AI104))*1)+SUMPRODUCT((AI119:AI122&lt;&gt;INT(AI119:AI122))*1)+SUMPRODUCT((AI137:AI139&lt;&gt;INT(AI137:AI139))*1)+SUMPRODUCT((AI152:AI154&lt;&gt;INT(AI152:AI154))*1)&gt;0,1,"")</f>
        <v/>
      </c>
      <c r="AO109" s="4"/>
      <c r="BE109" s="1"/>
      <c r="BF109" s="1"/>
      <c r="BG109" s="1"/>
      <c r="CM109" s="2"/>
      <c r="CN109" s="2"/>
      <c r="CO109" s="2"/>
      <c r="CP109" s="2"/>
      <c r="CQ109" s="2"/>
      <c r="CY109" s="1"/>
      <c r="CZ109" s="1"/>
      <c r="DA109" s="1"/>
      <c r="DB109" s="1"/>
      <c r="DC109" s="1"/>
      <c r="DD109" s="1"/>
      <c r="DE109" s="1"/>
      <c r="DF109" s="1"/>
      <c r="DG109" s="1"/>
      <c r="DH109" s="1"/>
      <c r="DI109" s="1"/>
      <c r="EP109" s="2"/>
      <c r="EQ109" s="2"/>
      <c r="ER109" s="2"/>
      <c r="ES109" s="2"/>
      <c r="ET109" s="2"/>
    </row>
    <row r="110" spans="1:152" customFormat="1" ht="49.75" hidden="1" customHeight="1">
      <c r="F110" s="104" t="str">
        <f>IF([1]COVER!$J$15=3,IF(ISBLANK(BH110),"",BH110),IF(ISBLANK(DJ110),"",DJ110))</f>
        <v>Input check of SGA by Operation/Sales</v>
      </c>
      <c r="G110" s="485"/>
      <c r="H110" s="486"/>
      <c r="I110" s="105" t="str">
        <f>IF(VALUE(SUM(I$109))=0,"OK",IF([1]COVER!$J$15=3,IF(ISBLANK(BK110),"",BK110),IF(ISBLANK(DM110),"",DM110)))</f>
        <v>OK</v>
      </c>
      <c r="J110" s="489"/>
      <c r="K110" s="487"/>
      <c r="L110" s="489"/>
      <c r="M110" s="105" t="str">
        <f>IF([1]COVER!$J$13="F","OK",IF(OR(AND(M68&lt;&gt;0,M66=""),AND(M93&lt;&gt;0,M91="")),IF([1]COVER!$J$15=3,IF(ISBLANK(BO110),"",BO110),IF(ISBLANK(DQ110),"",DQ110)),"OK"))</f>
        <v>OK</v>
      </c>
      <c r="N110" s="105" t="str">
        <f>IF([1]COVER!$J$13="F","OK",IF(OR(AND(N68&lt;&gt;0,N66=""),AND(N93&lt;&gt;0,N91="")),IF([1]COVER!$J$15=3,IF(ISBLANK(BP110),"",BP110),IF(ISBLANK(DR110),"",DR110)),"OK"))</f>
        <v>OK</v>
      </c>
      <c r="O110" s="105" t="str">
        <f>IF([1]COVER!$J$13="F","OK",IF(OR(AND(O68&lt;&gt;0,O66=""),AND(O93&lt;&gt;0,O91="")),IF([1]COVER!$J$15=3,IF(ISBLANK(BQ110),"",BQ110),IF(ISBLANK(DS110),"",DS110)),"OK"))</f>
        <v>OK</v>
      </c>
      <c r="P110" s="487"/>
      <c r="Q110" s="489"/>
      <c r="R110" s="105" t="str">
        <f>IF([1]COVER!$J$13="F","OK",IF(OR(AND(R68&lt;&gt;0,R66=""),AND(R93&lt;&gt;0,R91="")),IF([1]COVER!$J$15=3,IF(ISBLANK(BT110),"",BT110),IF(ISBLANK(DV110),"",DV110)),"OK"))</f>
        <v>OK</v>
      </c>
      <c r="S110" s="105" t="str">
        <f>IF([1]COVER!$J$13="F","OK",IF(OR(AND(S68&lt;&gt;0,S66=""),AND(S93&lt;&gt;0,S91="")),IF([1]COVER!$J$15=3,IF(ISBLANK(BU110),"",BU110),IF(ISBLANK(DW110),"",DW110)),"OK"))</f>
        <v>OK</v>
      </c>
      <c r="T110" s="105" t="str">
        <f>IF([1]COVER!$J$13="F","OK",IF(OR(AND(T68&lt;&gt;0,T66=""),AND(T93&lt;&gt;0,T91="")),IF([1]COVER!$J$15=3,IF(ISBLANK(BV110),"",BV110),IF(ISBLANK(DX110),"",DX110)),"OK"))</f>
        <v>OK</v>
      </c>
      <c r="U110" s="487"/>
      <c r="V110" s="489"/>
      <c r="W110" s="105" t="str">
        <f>IF([1]COVER!$J$13="F","OK",IF(OR(AND(W68&lt;&gt;0,W66=""),AND(W93&lt;&gt;0,W91="")),IF([1]COVER!$J$15=3,IF(ISBLANK(BY110),"",BY110),IF(ISBLANK(EA110),"",EA110)),"OK"))</f>
        <v>OK</v>
      </c>
      <c r="X110" s="105" t="str">
        <f>IF([1]COVER!$J$13="F","OK",IF(OR(AND(X68&lt;&gt;0,X66=""),AND(X93&lt;&gt;0,X91="")),IF([1]COVER!$J$15=3,IF(ISBLANK(BZ110),"",BZ110),IF(ISBLANK(EB110),"",EB110)),"OK"))</f>
        <v>OK</v>
      </c>
      <c r="Y110" s="487"/>
      <c r="Z110" s="489"/>
      <c r="AA110" s="105" t="str">
        <f>IF([1]COVER!$J$13="F","OK",IF(OR(AND(AA68&lt;&gt;0,AA66=""),AND(AA93&lt;&gt;0,AA91="")),IF([1]COVER!$J$15=3,IF(ISBLANK(CC110),"",CC110),IF(ISBLANK(EE110),"",EE110)),"OK"))</f>
        <v>OK</v>
      </c>
      <c r="AB110" s="105" t="str">
        <f>IF([1]COVER!$J$13="F","OK",IF(OR(AND(AB68&lt;&gt;0,AB66=""),AND(AB93&lt;&gt;0,AB91="")),IF([1]COVER!$J$15=3,IF(ISBLANK(CD110),"",CD110),IF(ISBLANK(EF110),"",EF110)),"OK"))</f>
        <v>OK</v>
      </c>
      <c r="AC110" s="105" t="str">
        <f>IF([1]COVER!$J$13="F","OK",IF(OR(AND(AC68&lt;&gt;0,AC66=""),AND(AC93&lt;&gt;0,AC91="")),IF([1]COVER!$J$15=3,IF(ISBLANK(CE110),"",CE110),IF(ISBLANK(EG110),"",EG110)),"OK"))</f>
        <v>OK</v>
      </c>
      <c r="AD110" s="489"/>
      <c r="AE110" s="106"/>
      <c r="AF110" s="489"/>
      <c r="AG110" s="489"/>
      <c r="AH110" s="106"/>
      <c r="AI110" s="489"/>
      <c r="AK110" s="2"/>
      <c r="AL110" s="173"/>
      <c r="AM110" s="107"/>
      <c r="AO110" s="4"/>
      <c r="AR110" s="1">
        <f>SUM(AR32:AR108)</f>
        <v>0</v>
      </c>
      <c r="BE110" s="1"/>
      <c r="BF110" s="1"/>
      <c r="BG110" s="1"/>
      <c r="BH110" s="88" t="s">
        <v>285</v>
      </c>
      <c r="BI110" s="476"/>
      <c r="BJ110" s="476"/>
      <c r="BK110" s="108" t="s">
        <v>286</v>
      </c>
      <c r="BL110" s="108" t="s">
        <v>286</v>
      </c>
      <c r="BM110" s="108" t="s">
        <v>286</v>
      </c>
      <c r="BN110" s="108" t="s">
        <v>286</v>
      </c>
      <c r="BO110" s="108" t="s">
        <v>286</v>
      </c>
      <c r="BP110" s="108" t="s">
        <v>286</v>
      </c>
      <c r="BQ110" s="108" t="s">
        <v>286</v>
      </c>
      <c r="BR110" s="108" t="s">
        <v>286</v>
      </c>
      <c r="BS110" s="108" t="s">
        <v>286</v>
      </c>
      <c r="BT110" s="108" t="s">
        <v>286</v>
      </c>
      <c r="BU110" s="108" t="s">
        <v>286</v>
      </c>
      <c r="BV110" s="108" t="s">
        <v>286</v>
      </c>
      <c r="BW110" s="108" t="s">
        <v>286</v>
      </c>
      <c r="BX110" s="108" t="s">
        <v>286</v>
      </c>
      <c r="BY110" s="108" t="s">
        <v>286</v>
      </c>
      <c r="BZ110" s="108" t="s">
        <v>286</v>
      </c>
      <c r="CA110" s="108" t="s">
        <v>286</v>
      </c>
      <c r="CB110" s="108" t="s">
        <v>286</v>
      </c>
      <c r="CC110" s="108" t="s">
        <v>286</v>
      </c>
      <c r="CD110" s="108" t="s">
        <v>286</v>
      </c>
      <c r="CE110" s="108" t="s">
        <v>286</v>
      </c>
      <c r="CF110" s="108" t="s">
        <v>286</v>
      </c>
      <c r="CG110" s="26"/>
      <c r="CH110" s="108" t="s">
        <v>286</v>
      </c>
      <c r="CI110" s="108" t="s">
        <v>286</v>
      </c>
      <c r="CJ110" s="26"/>
      <c r="CK110" s="109" t="s">
        <v>286</v>
      </c>
      <c r="CM110" s="2"/>
      <c r="CN110" s="2"/>
      <c r="CO110" s="2"/>
      <c r="CP110" s="2"/>
      <c r="CQ110" s="2"/>
      <c r="CY110" s="1"/>
      <c r="CZ110" s="1"/>
      <c r="DA110" s="1"/>
      <c r="DB110" s="1"/>
      <c r="DC110" s="1"/>
      <c r="DD110" s="1"/>
      <c r="DE110" s="1"/>
      <c r="DF110" s="1"/>
      <c r="DG110" s="1"/>
      <c r="DH110" s="1"/>
      <c r="DI110" s="1"/>
      <c r="DJ110" s="88" t="s">
        <v>528</v>
      </c>
      <c r="DK110" s="476"/>
      <c r="DL110" s="108" t="s">
        <v>529</v>
      </c>
      <c r="DM110" s="108" t="s">
        <v>529</v>
      </c>
      <c r="DN110" s="108" t="s">
        <v>529</v>
      </c>
      <c r="DO110" s="108" t="s">
        <v>529</v>
      </c>
      <c r="DP110" s="108" t="s">
        <v>529</v>
      </c>
      <c r="DQ110" s="108" t="s">
        <v>529</v>
      </c>
      <c r="DR110" s="108" t="s">
        <v>529</v>
      </c>
      <c r="DS110" s="108" t="s">
        <v>529</v>
      </c>
      <c r="DT110" s="108" t="s">
        <v>529</v>
      </c>
      <c r="DU110" s="108" t="s">
        <v>529</v>
      </c>
      <c r="DV110" s="108" t="s">
        <v>529</v>
      </c>
      <c r="DW110" s="108" t="s">
        <v>529</v>
      </c>
      <c r="DX110" s="108" t="s">
        <v>529</v>
      </c>
      <c r="DY110" s="108" t="s">
        <v>529</v>
      </c>
      <c r="DZ110" s="108" t="s">
        <v>529</v>
      </c>
      <c r="EA110" s="108" t="s">
        <v>529</v>
      </c>
      <c r="EB110" s="108" t="s">
        <v>529</v>
      </c>
      <c r="EC110" s="108" t="s">
        <v>529</v>
      </c>
      <c r="ED110" s="108" t="s">
        <v>529</v>
      </c>
      <c r="EE110" s="108" t="s">
        <v>529</v>
      </c>
      <c r="EF110" s="108" t="s">
        <v>529</v>
      </c>
      <c r="EG110" s="108" t="s">
        <v>529</v>
      </c>
      <c r="EH110" s="108" t="s">
        <v>529</v>
      </c>
      <c r="EI110" s="26"/>
      <c r="EJ110" s="108" t="s">
        <v>529</v>
      </c>
      <c r="EK110" s="108" t="s">
        <v>529</v>
      </c>
      <c r="EL110" s="26"/>
      <c r="EM110" s="108" t="s">
        <v>529</v>
      </c>
      <c r="EO110" s="2"/>
      <c r="EP110" s="2"/>
      <c r="EQ110" s="2"/>
      <c r="ER110" s="2"/>
      <c r="ES110" s="2"/>
      <c r="ET110" s="2"/>
    </row>
    <row r="111" spans="1:152" customFormat="1" ht="18" hidden="1" customHeight="1">
      <c r="F111" s="14"/>
      <c r="G111" s="14"/>
      <c r="H111" s="14"/>
      <c r="AK111" s="14"/>
      <c r="AL111" s="14"/>
      <c r="AO111" s="4"/>
      <c r="AQ111" s="52"/>
      <c r="AR111" s="1">
        <f>SUM(AR35:AR110)</f>
        <v>0</v>
      </c>
      <c r="BE111" s="1"/>
      <c r="BF111" s="1"/>
      <c r="BG111" s="1"/>
      <c r="BH111" s="14"/>
      <c r="BI111" s="14"/>
      <c r="BJ111" s="14"/>
      <c r="BK111" s="14"/>
      <c r="BL111" s="14"/>
      <c r="BM111" s="14"/>
      <c r="CM111" s="14"/>
      <c r="CN111" s="14"/>
      <c r="CO111" s="2"/>
      <c r="CP111" s="2"/>
      <c r="CY111" s="1"/>
      <c r="CZ111" s="1"/>
      <c r="DA111" s="1"/>
      <c r="DB111" s="1"/>
      <c r="DC111" s="1"/>
      <c r="DD111" s="1"/>
      <c r="DE111" s="1"/>
      <c r="DF111" s="1"/>
      <c r="DG111" s="1"/>
      <c r="DH111" s="1"/>
      <c r="DI111" s="1"/>
      <c r="DJ111" s="14"/>
      <c r="DK111" s="14"/>
      <c r="EO111" s="14"/>
      <c r="EP111" s="14"/>
      <c r="EQ111" s="2"/>
      <c r="ER111" s="2"/>
      <c r="ES111" s="2"/>
      <c r="ET111" s="2"/>
    </row>
    <row r="112" spans="1:152" customFormat="1" ht="18" hidden="1" customHeight="1">
      <c r="F112" s="203" t="str">
        <f>IF([1]COVER!$J$15=3,IF(ISBLANK(BH112),"",BH112),IF(ISBLANK(DJ112),"",DJ112))</f>
        <v>Information of interest expenses under IFRS16  [except OPCO in US]</v>
      </c>
      <c r="G112" s="14"/>
      <c r="H112" s="14"/>
      <c r="AK112" s="14"/>
      <c r="AL112" s="14"/>
      <c r="AO112" s="4"/>
      <c r="AQ112" s="52"/>
      <c r="BE112" s="1"/>
      <c r="BF112" s="1"/>
      <c r="BG112" s="1"/>
      <c r="BH112" s="14" t="s">
        <v>287</v>
      </c>
      <c r="BI112" s="14"/>
      <c r="BJ112" s="14"/>
      <c r="BK112" s="14"/>
      <c r="BL112" s="14"/>
      <c r="BM112" s="14"/>
      <c r="CM112" s="14"/>
      <c r="CN112" s="14"/>
      <c r="CO112" s="2"/>
      <c r="CP112" s="2"/>
      <c r="CY112" s="1"/>
      <c r="CZ112" s="1"/>
      <c r="DA112" s="1"/>
      <c r="DB112" s="1"/>
      <c r="DC112" s="1"/>
      <c r="DD112" s="1"/>
      <c r="DE112" s="1"/>
      <c r="DF112" s="1"/>
      <c r="DG112" s="1"/>
      <c r="DH112" s="1"/>
      <c r="DI112" s="1"/>
      <c r="DJ112" s="14" t="s">
        <v>530</v>
      </c>
      <c r="DK112" s="14"/>
      <c r="EO112" s="14"/>
      <c r="EP112" s="14"/>
      <c r="EQ112" s="2"/>
      <c r="ER112" s="2"/>
      <c r="ES112" s="2"/>
      <c r="ET112" s="2"/>
    </row>
    <row r="113" spans="1:150" customFormat="1" ht="18" customHeight="1">
      <c r="F113" s="14"/>
      <c r="G113" s="14"/>
      <c r="H113" s="14"/>
      <c r="AK113" s="14"/>
      <c r="AL113" s="14"/>
      <c r="AO113" s="4"/>
      <c r="AQ113" s="52"/>
      <c r="BE113" s="1"/>
      <c r="BF113" s="1"/>
      <c r="BG113" s="1"/>
      <c r="BH113" s="14"/>
      <c r="BI113" s="14"/>
      <c r="BJ113" s="14"/>
      <c r="BK113" s="14"/>
      <c r="BL113" s="14"/>
      <c r="BM113" s="14"/>
      <c r="CM113" s="14"/>
      <c r="CN113" s="14"/>
      <c r="CO113" s="2"/>
      <c r="CP113" s="2"/>
      <c r="CY113" s="1"/>
      <c r="CZ113" s="1"/>
      <c r="DA113" s="1"/>
      <c r="DB113" s="1"/>
      <c r="DC113" s="1"/>
      <c r="DD113" s="1"/>
      <c r="DE113" s="1"/>
      <c r="DF113" s="1"/>
      <c r="DG113" s="1"/>
      <c r="DH113" s="1"/>
      <c r="DI113" s="1"/>
      <c r="DJ113" s="14"/>
      <c r="DK113" s="14"/>
      <c r="EO113" s="14"/>
      <c r="EP113" s="14"/>
      <c r="EQ113" s="2"/>
      <c r="ER113" s="2"/>
      <c r="ES113" s="2"/>
      <c r="ET113" s="2"/>
    </row>
    <row r="114" spans="1:150" customFormat="1" ht="18" customHeight="1">
      <c r="F114" s="763" t="str">
        <f>IF([1]COVER!$J$15=3,IF(ISBLANK(BH114),"",BH114),IF(ISBLANK(DJ114),"",DJ114))</f>
        <v>Account</v>
      </c>
      <c r="G114" s="777" t="str">
        <f>IF([1]COVER!$J$15=3,IF(ISBLANK(BI114),"",BI114),IF(ISBLANK(DK114),"",DK114))</f>
        <v/>
      </c>
      <c r="H114" s="774" t="s">
        <v>42</v>
      </c>
      <c r="I114" s="765" t="str">
        <f>IF([1]COVER!$J$15=3,IF(ISBLANK(BK114),"",BK114),IF(ISBLANK(DM114),"",DM114))</f>
        <v>Grand Total</v>
      </c>
      <c r="J114" s="817"/>
      <c r="K114" s="763" t="str">
        <f>IF([1]COVER!$J$15=3,IF(ISBLANK(BM114),"",BM114),IF(ISBLANK(DO114),"",DO114))</f>
        <v>Air Freight Forwarding</v>
      </c>
      <c r="L114" s="764"/>
      <c r="M114" s="764"/>
      <c r="N114" s="764"/>
      <c r="O114" s="765"/>
      <c r="P114" s="763" t="str">
        <f>IF([1]COVER!$J$15=3,IF(ISBLANK(BR114),"",BR114),IF(ISBLANK(DT114),"",DT114))</f>
        <v>Ocean Freight Forwarding</v>
      </c>
      <c r="Q114" s="764"/>
      <c r="R114" s="764"/>
      <c r="S114" s="764"/>
      <c r="T114" s="764"/>
      <c r="U114" s="763" t="str">
        <f>IF([1]COVER!$J$15=3,IF(ISBLANK(BW114),"",BW114),IF(ISBLANK(DY114),"",DY114))</f>
        <v>SCS</v>
      </c>
      <c r="V114" s="764"/>
      <c r="W114" s="764"/>
      <c r="X114" s="764"/>
      <c r="Y114" s="787" t="str">
        <f>IF([1]COVER!$J$15=3,IF(ISBLANK(CA114),"",CA114),IF(ISBLANK(EC114),"",EC114))</f>
        <v>Contract Logistics &amp; Transport</v>
      </c>
      <c r="Z114" s="788"/>
      <c r="AA114" s="788"/>
      <c r="AB114" s="789"/>
      <c r="AC114" s="764" t="str">
        <f>IF([1]COVER!$J$15=3,IF(ISBLANK(CE114),"",CE114),IF(ISBLANK(EG114),"",EG114))</f>
        <v>Other business</v>
      </c>
      <c r="AD114" s="820" t="str">
        <f>IF([1]COVER!$J$15=3,IF(ISBLANK(CF114),"",CF114),IF(ISBLANK(EH114),"",EH114))</f>
        <v>Business
Partner
(BP)</v>
      </c>
      <c r="AE114" s="111"/>
      <c r="AF114" s="754" t="str">
        <f>IF([1]COVER!$J$15=3,IF(ISBLANK(CH114),"",CH114),IF(ISBLANK(EJ114),"",EJ114))</f>
        <v>Regional Shared Service Center
(RSSC)</v>
      </c>
      <c r="AG114" s="754" t="str">
        <f>IF([1]COVER!$J$15=3,IF(ISBLANK(CI114),"",CI114),IF(ISBLANK(EK114),"",EK114))</f>
        <v>GHQ arm</v>
      </c>
      <c r="AH114" s="22"/>
      <c r="AI114" s="793" t="str">
        <f>IF([1]COVER!$J$15=3,IF(ISBLANK(CK114),"",CK114),IF(ISBLANK(EM114),"",EM114))</f>
        <v>Global HQ
(GHQ)</v>
      </c>
      <c r="AK114" s="14"/>
      <c r="AL114" s="14"/>
      <c r="AO114" s="4"/>
      <c r="AQ114" s="52"/>
      <c r="BE114" s="1"/>
      <c r="BF114" s="1"/>
      <c r="BG114" s="1"/>
      <c r="BH114" s="763" t="s">
        <v>43</v>
      </c>
      <c r="BI114" s="777"/>
      <c r="BJ114" s="774" t="s">
        <v>42</v>
      </c>
      <c r="BK114" s="765" t="s">
        <v>44</v>
      </c>
      <c r="BL114" s="784" t="s">
        <v>45</v>
      </c>
      <c r="BM114" s="763" t="s">
        <v>46</v>
      </c>
      <c r="BN114" s="764"/>
      <c r="BO114" s="764"/>
      <c r="BP114" s="764"/>
      <c r="BQ114" s="765"/>
      <c r="BR114" s="763" t="s">
        <v>47</v>
      </c>
      <c r="BS114" s="764"/>
      <c r="BT114" s="764"/>
      <c r="BU114" s="764"/>
      <c r="BV114" s="764"/>
      <c r="BW114" s="763" t="s">
        <v>48</v>
      </c>
      <c r="BX114" s="764"/>
      <c r="BY114" s="764"/>
      <c r="BZ114" s="764"/>
      <c r="CA114" s="787" t="s">
        <v>49</v>
      </c>
      <c r="CB114" s="788"/>
      <c r="CC114" s="788"/>
      <c r="CD114" s="789"/>
      <c r="CE114" s="23" t="s">
        <v>50</v>
      </c>
      <c r="CF114" s="741" t="s">
        <v>51</v>
      </c>
      <c r="CG114" s="24"/>
      <c r="CH114" s="754" t="s">
        <v>52</v>
      </c>
      <c r="CI114" s="754" t="s">
        <v>53</v>
      </c>
      <c r="CJ114" s="24"/>
      <c r="CK114" s="757" t="s">
        <v>54</v>
      </c>
      <c r="CM114" s="14"/>
      <c r="CN114" s="14"/>
      <c r="CO114" s="2"/>
      <c r="CP114" s="2"/>
      <c r="CY114" s="1"/>
      <c r="CZ114" s="1"/>
      <c r="DA114" s="1"/>
      <c r="DB114" s="1"/>
      <c r="DC114" s="1"/>
      <c r="DD114" s="1"/>
      <c r="DE114" s="1"/>
      <c r="DF114" s="1"/>
      <c r="DG114" s="1"/>
      <c r="DH114" s="1"/>
      <c r="DI114" s="1"/>
      <c r="DJ114" s="763" t="s">
        <v>406</v>
      </c>
      <c r="DK114" s="777"/>
      <c r="DL114" s="810" t="s">
        <v>42</v>
      </c>
      <c r="DM114" s="765" t="s">
        <v>407</v>
      </c>
      <c r="DN114" s="784" t="s">
        <v>408</v>
      </c>
      <c r="DO114" s="763" t="s">
        <v>409</v>
      </c>
      <c r="DP114" s="764"/>
      <c r="DQ114" s="764"/>
      <c r="DR114" s="764"/>
      <c r="DS114" s="765"/>
      <c r="DT114" s="764" t="s">
        <v>410</v>
      </c>
      <c r="DU114" s="764"/>
      <c r="DV114" s="764"/>
      <c r="DW114" s="764"/>
      <c r="DX114" s="764"/>
      <c r="DY114" s="763" t="s">
        <v>411</v>
      </c>
      <c r="DZ114" s="764"/>
      <c r="EA114" s="764"/>
      <c r="EB114" s="765"/>
      <c r="EC114" s="763" t="s">
        <v>412</v>
      </c>
      <c r="ED114" s="764"/>
      <c r="EE114" s="769"/>
      <c r="EF114" s="770"/>
      <c r="EG114" s="774" t="s">
        <v>413</v>
      </c>
      <c r="EH114" s="741" t="s">
        <v>288</v>
      </c>
      <c r="EI114" s="24"/>
      <c r="EJ114" s="754" t="s">
        <v>52</v>
      </c>
      <c r="EK114" s="754" t="s">
        <v>53</v>
      </c>
      <c r="EL114" s="24"/>
      <c r="EM114" s="757" t="s">
        <v>54</v>
      </c>
      <c r="EO114" s="14"/>
      <c r="EP114" s="14"/>
      <c r="EQ114" s="2"/>
      <c r="ER114" s="2"/>
      <c r="ES114" s="2"/>
      <c r="ET114" s="2"/>
    </row>
    <row r="115" spans="1:150" customFormat="1" ht="18" customHeight="1">
      <c r="F115" s="778" t="str">
        <f>IF([1]COVER!$J$15=3,IF(ISBLANK(BH115),"",BH115),IF(ISBLANK(DJ115),"",DJ115))</f>
        <v/>
      </c>
      <c r="G115" s="779" t="str">
        <f>IF([1]COVER!$J$15=3,IF(ISBLANK(BI115),"",BI115),IF(ISBLANK(DK115),"",DK115))</f>
        <v/>
      </c>
      <c r="H115" s="781"/>
      <c r="I115" s="783" t="str">
        <f>IF([1]COVER!$J$15=3,IF(ISBLANK(BN115),"",BN115),IF(ISBLANK(DL115),"",DL115))</f>
        <v/>
      </c>
      <c r="J115" s="818"/>
      <c r="K115" s="766"/>
      <c r="L115" s="767"/>
      <c r="M115" s="767"/>
      <c r="N115" s="767"/>
      <c r="O115" s="768"/>
      <c r="P115" s="766"/>
      <c r="Q115" s="767"/>
      <c r="R115" s="767"/>
      <c r="S115" s="767"/>
      <c r="T115" s="767"/>
      <c r="U115" s="766"/>
      <c r="V115" s="767"/>
      <c r="W115" s="767"/>
      <c r="X115" s="767"/>
      <c r="Y115" s="790"/>
      <c r="Z115" s="791"/>
      <c r="AA115" s="791"/>
      <c r="AB115" s="792"/>
      <c r="AC115" s="722" t="str">
        <f>IF([1]COVER!$J$15=3,IF(ISBLANK(CJ115),"",CJ115),IF(ISBLANK(#REF!),"",#REF!))</f>
        <v/>
      </c>
      <c r="AD115" s="821" t="str">
        <f>IF([1]COVER!$J$15=3,IF(ISBLANK(CK115),"",CK115),IF(ISBLANK(EG115),"",EG115))</f>
        <v/>
      </c>
      <c r="AE115" s="2"/>
      <c r="AF115" s="755"/>
      <c r="AG115" s="755"/>
      <c r="AH115" s="26"/>
      <c r="AI115" s="794" t="str">
        <f>IF([1]COVER!$J$15=3,IF(ISBLANK(CM115),"",CM115),IF(ISBLANK(EL115),"",EL115))</f>
        <v/>
      </c>
      <c r="AK115" s="14"/>
      <c r="AL115" s="14"/>
      <c r="AO115" s="4"/>
      <c r="AQ115" s="52"/>
      <c r="BE115" s="1"/>
      <c r="BF115" s="1"/>
      <c r="BG115" s="1"/>
      <c r="BH115" s="778"/>
      <c r="BI115" s="779"/>
      <c r="BJ115" s="781"/>
      <c r="BK115" s="783"/>
      <c r="BL115" s="785"/>
      <c r="BM115" s="766"/>
      <c r="BN115" s="767"/>
      <c r="BO115" s="767"/>
      <c r="BP115" s="767"/>
      <c r="BQ115" s="768"/>
      <c r="BR115" s="766"/>
      <c r="BS115" s="767"/>
      <c r="BT115" s="767"/>
      <c r="BU115" s="767"/>
      <c r="BV115" s="767"/>
      <c r="BW115" s="766"/>
      <c r="BX115" s="767"/>
      <c r="BY115" s="767"/>
      <c r="BZ115" s="767"/>
      <c r="CA115" s="790"/>
      <c r="CB115" s="791"/>
      <c r="CC115" s="791"/>
      <c r="CD115" s="792"/>
      <c r="CE115" s="211"/>
      <c r="CF115" s="742"/>
      <c r="CG115" s="212"/>
      <c r="CH115" s="755"/>
      <c r="CI115" s="755"/>
      <c r="CJ115" s="212"/>
      <c r="CK115" s="758"/>
      <c r="CM115" s="14"/>
      <c r="CN115" s="14"/>
      <c r="CO115" s="2"/>
      <c r="CP115" s="2"/>
      <c r="CY115" s="1"/>
      <c r="CZ115" s="1"/>
      <c r="DA115" s="1"/>
      <c r="DB115" s="1"/>
      <c r="DC115" s="1"/>
      <c r="DD115" s="1"/>
      <c r="DE115" s="1"/>
      <c r="DF115" s="1"/>
      <c r="DG115" s="1"/>
      <c r="DH115" s="1"/>
      <c r="DI115" s="1"/>
      <c r="DJ115" s="778"/>
      <c r="DK115" s="779"/>
      <c r="DL115" s="811"/>
      <c r="DM115" s="783"/>
      <c r="DN115" s="785"/>
      <c r="DO115" s="766"/>
      <c r="DP115" s="767"/>
      <c r="DQ115" s="767"/>
      <c r="DR115" s="767"/>
      <c r="DS115" s="768"/>
      <c r="DT115" s="767"/>
      <c r="DU115" s="767"/>
      <c r="DV115" s="767"/>
      <c r="DW115" s="767"/>
      <c r="DX115" s="767"/>
      <c r="DY115" s="766"/>
      <c r="DZ115" s="767"/>
      <c r="EA115" s="767"/>
      <c r="EB115" s="768"/>
      <c r="EC115" s="771"/>
      <c r="ED115" s="772"/>
      <c r="EE115" s="772"/>
      <c r="EF115" s="773"/>
      <c r="EG115" s="775"/>
      <c r="EH115" s="742"/>
      <c r="EI115" s="212"/>
      <c r="EJ115" s="755"/>
      <c r="EK115" s="755"/>
      <c r="EL115" s="212"/>
      <c r="EM115" s="758"/>
      <c r="EO115" s="14"/>
      <c r="EP115" s="14"/>
      <c r="EQ115" s="2"/>
      <c r="ER115" s="2"/>
      <c r="ES115" s="2"/>
      <c r="ET115" s="2"/>
    </row>
    <row r="116" spans="1:150" customFormat="1" ht="43.5" customHeight="1">
      <c r="F116" s="780" t="str">
        <f>IF([1]COVER!$J$15=3,IF(ISBLANK(BH116),"",BH116),IF(ISBLANK(DJ116),"",DJ116))</f>
        <v/>
      </c>
      <c r="G116" s="779" t="str">
        <f>IF([1]COVER!$J$15=3,IF(ISBLANK(BI116),"",BI116),IF(ISBLANK(DK116),"",DK116))</f>
        <v/>
      </c>
      <c r="H116" s="782"/>
      <c r="I116" s="773" t="str">
        <f>IF([1]COVER!$J$15=3,IF(ISBLANK(BN116),"",BN116),IF(ISBLANK(DL116),"",DL116))</f>
        <v>Elimination of 
Intra-AFF transaction</v>
      </c>
      <c r="J116" s="819"/>
      <c r="K116" s="23" t="str">
        <f>IF([1]COVER!$J$15=3,IF(ISBLANK(BM116),"",BM116),IF(ISBLANK(DO116),"",DO116))</f>
        <v>AFF Total</v>
      </c>
      <c r="L116" s="490"/>
      <c r="M116" s="23" t="str">
        <f>IF([1]COVER!$J$15=3,IF(ISBLANK(BO116),"",BO116),IF(ISBLANK(DQ116),"",DQ116))</f>
        <v>Export</v>
      </c>
      <c r="N116" s="23" t="str">
        <f>IF([1]COVER!$J$15=3,IF(ISBLANK(BP116),"",BP116),IF(ISBLANK(DR116),"",DR116))</f>
        <v>Import</v>
      </c>
      <c r="O116" s="215" t="str">
        <f>IF([1]COVER!$J$15=3,IF(ISBLANK(BQ116),"",BQ116),IF(ISBLANK(DS116),"",DS116))</f>
        <v>Triangle</v>
      </c>
      <c r="P116" s="23" t="str">
        <f>IF([1]COVER!$J$15=3,IF(ISBLANK(BR116),"",BR116),IF(ISBLANK(DT116),"",DT116))</f>
        <v>OFF Total</v>
      </c>
      <c r="Q116" s="490"/>
      <c r="R116" s="23" t="str">
        <f>IF([1]COVER!$J$15=3,IF(ISBLANK(BT116),"",BT116),IF(ISBLANK(DV116),"",DV116))</f>
        <v>Export</v>
      </c>
      <c r="S116" s="23" t="str">
        <f>IF([1]COVER!$J$15=3,IF(ISBLANK(BU116),"",BU116),IF(ISBLANK(DW116),"",DW116))</f>
        <v>Import</v>
      </c>
      <c r="T116" s="215" t="str">
        <f>IF([1]COVER!$J$15=3,IF(ISBLANK(BV116),"",BV116),IF(ISBLANK(DX116),"",DX116))</f>
        <v>Triangle</v>
      </c>
      <c r="U116" s="23" t="str">
        <f>IF([1]COVER!$J$15=3,IF(ISBLANK(BW116),"",BW116),IF(ISBLANK(DY116),"",DY116))</f>
        <v>SCS Total</v>
      </c>
      <c r="V116" s="490"/>
      <c r="W116" s="215" t="str">
        <f>IF([1]COVER!$J$15=3,IF(ISBLANK(BY116),"",BY116),IF(ISBLANK(EA116),"",EA116))</f>
        <v>Origin Cargo     
Management</v>
      </c>
      <c r="X116" s="23" t="str">
        <f>IF([1]COVER!$J$15=3,IF(ISBLANK(BZ116),"",BZ116),IF(ISBLANK(EB116),"",EB116))</f>
        <v>LLP/4PL</v>
      </c>
      <c r="Y116" s="23" t="str">
        <f>IF([1]COVER!$J$15=3,IF(ISBLANK(CA116),"",CA116),IF(ISBLANK(EC116),"",EC116))</f>
        <v>CLT Total</v>
      </c>
      <c r="Z116" s="490"/>
      <c r="AA116" s="23" t="str">
        <f>IF([1]COVER!$J$15=3,IF(ISBLANK(CC116),"",CC116),IF(ISBLANK(EE116),"",EE116))</f>
        <v>Contract 
Logistics</v>
      </c>
      <c r="AB116" s="23" t="str">
        <f>IF([1]COVER!$J$15=3,IF(ISBLANK(CD116),"",CD116),IF(ISBLANK(EF116),"",EF116))</f>
        <v>Land 
Transport</v>
      </c>
      <c r="AC116" s="772" t="str">
        <f>IF([1]COVER!$J$15=3,IF(ISBLANK(CJ116),"",CJ116),IF(ISBLANK(#REF!),"",#REF!))</f>
        <v/>
      </c>
      <c r="AD116" s="822" t="str">
        <f>IF([1]COVER!$J$15=3,IF(ISBLANK(CK116),"",CK116),IF(ISBLANK(EG116),"",EG116))</f>
        <v/>
      </c>
      <c r="AE116" s="2"/>
      <c r="AF116" s="756"/>
      <c r="AG116" s="756"/>
      <c r="AH116" s="26"/>
      <c r="AI116" s="794" t="str">
        <f>IF([1]COVER!$J$15=3,IF(ISBLANK(CM116),"",CM116),IF(ISBLANK(EL116),"",EL116))</f>
        <v/>
      </c>
      <c r="AK116" s="14"/>
      <c r="AL116" s="14"/>
      <c r="AO116" s="4"/>
      <c r="AQ116" s="52"/>
      <c r="BE116" s="1"/>
      <c r="BF116" s="1"/>
      <c r="BG116" s="1"/>
      <c r="BH116" s="780"/>
      <c r="BI116" s="779"/>
      <c r="BJ116" s="782"/>
      <c r="BK116" s="773"/>
      <c r="BL116" s="786"/>
      <c r="BM116" s="23" t="s">
        <v>58</v>
      </c>
      <c r="BN116" s="214" t="s">
        <v>59</v>
      </c>
      <c r="BO116" s="23" t="s">
        <v>60</v>
      </c>
      <c r="BP116" s="23" t="s">
        <v>61</v>
      </c>
      <c r="BQ116" s="215" t="s">
        <v>62</v>
      </c>
      <c r="BR116" s="23" t="s">
        <v>63</v>
      </c>
      <c r="BS116" s="214" t="s">
        <v>64</v>
      </c>
      <c r="BT116" s="23" t="s">
        <v>60</v>
      </c>
      <c r="BU116" s="23" t="s">
        <v>61</v>
      </c>
      <c r="BV116" s="215" t="s">
        <v>62</v>
      </c>
      <c r="BW116" s="23" t="s">
        <v>65</v>
      </c>
      <c r="BX116" s="214" t="s">
        <v>66</v>
      </c>
      <c r="BY116" s="215" t="s">
        <v>67</v>
      </c>
      <c r="BZ116" s="215" t="s">
        <v>68</v>
      </c>
      <c r="CA116" s="23" t="s">
        <v>69</v>
      </c>
      <c r="CB116" s="214" t="s">
        <v>70</v>
      </c>
      <c r="CC116" s="215" t="s">
        <v>71</v>
      </c>
      <c r="CD116" s="215" t="s">
        <v>72</v>
      </c>
      <c r="CE116" s="211"/>
      <c r="CF116" s="743"/>
      <c r="CG116" s="212"/>
      <c r="CH116" s="756"/>
      <c r="CI116" s="756"/>
      <c r="CJ116" s="212"/>
      <c r="CK116" s="759"/>
      <c r="CM116" s="14"/>
      <c r="CN116" s="14"/>
      <c r="CO116" s="2"/>
      <c r="CP116" s="2"/>
      <c r="CY116" s="1"/>
      <c r="CZ116" s="1"/>
      <c r="DA116" s="1"/>
      <c r="DB116" s="1"/>
      <c r="DC116" s="1"/>
      <c r="DD116" s="1"/>
      <c r="DE116" s="1"/>
      <c r="DF116" s="1"/>
      <c r="DG116" s="1"/>
      <c r="DH116" s="1"/>
      <c r="DI116" s="1"/>
      <c r="DJ116" s="780"/>
      <c r="DK116" s="779"/>
      <c r="DL116" s="812"/>
      <c r="DM116" s="773"/>
      <c r="DN116" s="786"/>
      <c r="DO116" s="23" t="s">
        <v>415</v>
      </c>
      <c r="DP116" s="214" t="s">
        <v>416</v>
      </c>
      <c r="DQ116" s="23" t="s">
        <v>417</v>
      </c>
      <c r="DR116" s="23" t="s">
        <v>418</v>
      </c>
      <c r="DS116" s="215" t="s">
        <v>419</v>
      </c>
      <c r="DT116" s="23" t="s">
        <v>420</v>
      </c>
      <c r="DU116" s="214" t="s">
        <v>416</v>
      </c>
      <c r="DV116" s="23" t="s">
        <v>417</v>
      </c>
      <c r="DW116" s="23" t="s">
        <v>418</v>
      </c>
      <c r="DX116" s="215" t="s">
        <v>419</v>
      </c>
      <c r="DY116" s="215" t="s">
        <v>421</v>
      </c>
      <c r="DZ116" s="214" t="s">
        <v>416</v>
      </c>
      <c r="EA116" s="23" t="s">
        <v>73</v>
      </c>
      <c r="EB116" s="23" t="s">
        <v>68</v>
      </c>
      <c r="EC116" s="23" t="s">
        <v>422</v>
      </c>
      <c r="ED116" s="214" t="s">
        <v>416</v>
      </c>
      <c r="EE116" s="23" t="s">
        <v>423</v>
      </c>
      <c r="EF116" s="23" t="s">
        <v>424</v>
      </c>
      <c r="EG116" s="776"/>
      <c r="EH116" s="743"/>
      <c r="EI116" s="212"/>
      <c r="EJ116" s="756"/>
      <c r="EK116" s="756"/>
      <c r="EL116" s="212"/>
      <c r="EM116" s="759"/>
      <c r="EO116" s="14"/>
      <c r="EP116" s="14"/>
      <c r="EQ116" s="2"/>
      <c r="ER116" s="2"/>
      <c r="ES116" s="2"/>
      <c r="ET116" s="2"/>
    </row>
    <row r="117" spans="1:150" customFormat="1" ht="37.5" customHeight="1">
      <c r="A117" s="1" t="s">
        <v>289</v>
      </c>
      <c r="B117" s="112"/>
      <c r="F117" s="813" t="str">
        <f>IF([1]COVER!$J$15=3,IF(ISBLANK(BH117),"",BH117),IF(ISBLANK(DJ117),"",DJ117))</f>
        <v>Interest expense on lease liability in IFRS16
( Reclassified to RFC for management accounting purpose )</v>
      </c>
      <c r="G117" s="814"/>
      <c r="H117" s="491" t="s">
        <v>290</v>
      </c>
      <c r="I117" s="492">
        <f>SUM(J117,K117,P117,U117,Y117,AC117,AD117,AF117,AG117,AI117)</f>
        <v>0</v>
      </c>
      <c r="J117" s="334"/>
      <c r="K117" s="700">
        <f>SUM(L117:O117)</f>
        <v>0</v>
      </c>
      <c r="L117" s="680"/>
      <c r="M117" s="700"/>
      <c r="N117" s="700"/>
      <c r="O117" s="493"/>
      <c r="P117" s="700">
        <f>SUM(Q117:T117)</f>
        <v>0</v>
      </c>
      <c r="Q117" s="680"/>
      <c r="R117" s="700"/>
      <c r="S117" s="700"/>
      <c r="T117" s="494"/>
      <c r="U117" s="495">
        <f>SUM(V117:X117)</f>
        <v>0</v>
      </c>
      <c r="V117" s="335"/>
      <c r="W117" s="496"/>
      <c r="X117" s="496"/>
      <c r="Y117" s="495">
        <f>SUM(Z117:AB117)</f>
        <v>0</v>
      </c>
      <c r="Z117" s="335"/>
      <c r="AA117" s="496"/>
      <c r="AB117" s="496"/>
      <c r="AC117" s="496"/>
      <c r="AD117" s="701"/>
      <c r="AE117" s="221"/>
      <c r="AF117" s="497"/>
      <c r="AG117" s="668"/>
      <c r="AH117" s="221"/>
      <c r="AI117" s="496"/>
      <c r="AO117" s="4"/>
      <c r="AS117" s="1" t="str">
        <f>IF(AND([1]COVER!$J$15=3,AR117=1),CT117,IF(AND([1]COVER!$J$15=2,AR117=1),EV117,""))</f>
        <v/>
      </c>
      <c r="BE117" s="1"/>
      <c r="BF117" s="1"/>
      <c r="BG117" s="1"/>
      <c r="BH117" s="498" t="s">
        <v>291</v>
      </c>
      <c r="BJ117" s="27" t="s">
        <v>290</v>
      </c>
      <c r="BK117" s="216"/>
      <c r="BL117" s="499"/>
      <c r="BM117" s="218"/>
      <c r="BN117" s="499"/>
      <c r="BO117" s="500"/>
      <c r="BP117" s="500"/>
      <c r="BQ117" s="500"/>
      <c r="BR117" s="218"/>
      <c r="BS117" s="499"/>
      <c r="BT117" s="500"/>
      <c r="BU117" s="500"/>
      <c r="BV117" s="500"/>
      <c r="BW117" s="218"/>
      <c r="BX117" s="499"/>
      <c r="BY117" s="500"/>
      <c r="BZ117" s="500"/>
      <c r="CA117" s="218"/>
      <c r="CB117" s="499"/>
      <c r="CC117" s="500"/>
      <c r="CD117" s="500"/>
      <c r="CE117" s="500"/>
      <c r="CF117" s="500"/>
      <c r="CG117" s="221"/>
      <c r="CH117" s="500"/>
      <c r="CI117" s="500"/>
      <c r="CJ117" s="221"/>
      <c r="CK117" s="500"/>
      <c r="CM117" s="2"/>
      <c r="CN117" s="2"/>
      <c r="CO117" s="2"/>
      <c r="CP117" s="2"/>
      <c r="CY117" s="1"/>
      <c r="CZ117" s="1"/>
      <c r="DA117" s="1"/>
      <c r="DB117" s="1"/>
      <c r="DC117" s="1"/>
      <c r="DD117" s="1"/>
      <c r="DE117" s="1"/>
      <c r="DF117" s="1"/>
      <c r="DG117" s="1"/>
      <c r="DH117" s="1"/>
      <c r="DI117" s="1"/>
      <c r="DJ117" s="41" t="s">
        <v>531</v>
      </c>
      <c r="EP117" s="2"/>
      <c r="EQ117" s="2"/>
      <c r="ER117" s="2"/>
      <c r="ES117" s="2"/>
      <c r="ET117" s="2"/>
    </row>
    <row r="118" spans="1:150" customFormat="1" ht="37.5" customHeight="1">
      <c r="A118" s="1" t="s">
        <v>292</v>
      </c>
      <c r="B118" s="112"/>
      <c r="F118" s="815" t="str">
        <f>IF([1]COVER!$J$15=3,IF(ISBLANK(BH118),"",BH118),IF(ISBLANK(DJ118),"",DJ118))</f>
        <v>Interest expense on lease liability in IFRS16
( Reclassified to SGA for management accounting purpose )</v>
      </c>
      <c r="G118" s="816"/>
      <c r="H118" s="491" t="s">
        <v>293</v>
      </c>
      <c r="I118" s="501">
        <f>SUM(J118,K118,P118,U118,Y118,AC118,AD118,AF118,AG118,AI118)</f>
        <v>0</v>
      </c>
      <c r="J118" s="323"/>
      <c r="K118" s="495">
        <f>SUM(L118:O118)</f>
        <v>0</v>
      </c>
      <c r="L118" s="323"/>
      <c r="M118" s="716"/>
      <c r="N118" s="716"/>
      <c r="O118" s="502"/>
      <c r="P118" s="503">
        <f>SUM(Q118:T118)</f>
        <v>0</v>
      </c>
      <c r="Q118" s="323"/>
      <c r="R118" s="716"/>
      <c r="S118" s="717"/>
      <c r="T118" s="502"/>
      <c r="U118" s="503">
        <f>SUM(V118:X118)</f>
        <v>0</v>
      </c>
      <c r="V118" s="323"/>
      <c r="W118" s="496"/>
      <c r="X118" s="496"/>
      <c r="Y118" s="503">
        <f>SUM(Z118:AB118)</f>
        <v>0</v>
      </c>
      <c r="Z118" s="323"/>
      <c r="AA118" s="504"/>
      <c r="AB118" s="504"/>
      <c r="AC118" s="496"/>
      <c r="AD118" s="717"/>
      <c r="AE118" s="221"/>
      <c r="AF118" s="504"/>
      <c r="AG118" s="716"/>
      <c r="AH118" s="221"/>
      <c r="AI118" s="716"/>
      <c r="AO118" s="4"/>
      <c r="AS118" s="1" t="str">
        <f>IF(AND([1]COVER!$J$15=3,AR118=1),CT118,IF(AND([1]COVER!$J$15=2,AR118=1),EV118,""))</f>
        <v/>
      </c>
      <c r="BE118" s="1"/>
      <c r="BF118" s="1"/>
      <c r="BG118" s="1"/>
      <c r="BH118" s="498" t="s">
        <v>294</v>
      </c>
      <c r="BJ118" s="27" t="s">
        <v>293</v>
      </c>
      <c r="BK118" s="216"/>
      <c r="BL118" s="499"/>
      <c r="BM118" s="218"/>
      <c r="BN118" s="499"/>
      <c r="BO118" s="500"/>
      <c r="BP118" s="500"/>
      <c r="BQ118" s="500"/>
      <c r="BR118" s="218"/>
      <c r="BS118" s="499"/>
      <c r="BT118" s="500"/>
      <c r="BU118" s="500"/>
      <c r="BV118" s="500"/>
      <c r="BW118" s="218"/>
      <c r="BX118" s="499"/>
      <c r="BY118" s="500"/>
      <c r="BZ118" s="500"/>
      <c r="CA118" s="218"/>
      <c r="CB118" s="499"/>
      <c r="CC118" s="500"/>
      <c r="CD118" s="500"/>
      <c r="CE118" s="500"/>
      <c r="CF118" s="500"/>
      <c r="CG118" s="221"/>
      <c r="CH118" s="500"/>
      <c r="CI118" s="500"/>
      <c r="CJ118" s="221"/>
      <c r="CK118" s="500"/>
      <c r="CM118" s="2"/>
      <c r="CN118" s="2"/>
      <c r="CO118" s="2"/>
      <c r="CP118" s="2"/>
      <c r="CY118" s="1"/>
      <c r="CZ118" s="1"/>
      <c r="DA118" s="1"/>
      <c r="DB118" s="1"/>
      <c r="DC118" s="1"/>
      <c r="DD118" s="1"/>
      <c r="DE118" s="1"/>
      <c r="DF118" s="1"/>
      <c r="DG118" s="1"/>
      <c r="DH118" s="1"/>
      <c r="DI118" s="1"/>
      <c r="DJ118" s="41" t="s">
        <v>531</v>
      </c>
      <c r="EP118" s="2"/>
      <c r="EQ118" s="2"/>
      <c r="ER118" s="2"/>
      <c r="ES118" s="2"/>
      <c r="ET118" s="2"/>
    </row>
    <row r="119" spans="1:150" customFormat="1" ht="37.5" customHeight="1">
      <c r="A119" s="1" t="s">
        <v>295</v>
      </c>
      <c r="F119" s="815" t="str">
        <f>IF([1]COVER!$J$15=3,IF(ISBLANK(BH119),"",BH119),IF(ISBLANK(DJ119),"",DJ119))</f>
        <v>Allocation of Interest expense on lease liability in IFRS16 booked in BP segment 
(Reclassified to SGA for management accounting purpose )</v>
      </c>
      <c r="G119" s="816"/>
      <c r="H119" s="213" t="s">
        <v>296</v>
      </c>
      <c r="I119" s="501">
        <f>SUM(J119,K119,P119,U119,Y119,AC119,AD119,AF119,AG119,AI119)</f>
        <v>0</v>
      </c>
      <c r="J119" s="323"/>
      <c r="K119" s="503">
        <f>SUM(L119:O119)</f>
        <v>0</v>
      </c>
      <c r="L119" s="323"/>
      <c r="M119" s="503">
        <v>0</v>
      </c>
      <c r="N119" s="503">
        <v>0</v>
      </c>
      <c r="O119" s="505"/>
      <c r="P119" s="503">
        <f>SUM(Q119:T119)</f>
        <v>0</v>
      </c>
      <c r="Q119" s="323"/>
      <c r="R119" s="503">
        <v>0</v>
      </c>
      <c r="S119" s="503">
        <v>0</v>
      </c>
      <c r="T119" s="505"/>
      <c r="U119" s="503">
        <f>SUM(V119:X119)</f>
        <v>0</v>
      </c>
      <c r="V119" s="323"/>
      <c r="W119" s="503">
        <v>0</v>
      </c>
      <c r="X119" s="503">
        <f>'[2]For LINE RED'!E22</f>
        <v>0</v>
      </c>
      <c r="Y119" s="503">
        <f>SUM(Z119:AB119)</f>
        <v>0</v>
      </c>
      <c r="Z119" s="323"/>
      <c r="AA119" s="503">
        <v>0</v>
      </c>
      <c r="AB119" s="503">
        <v>0</v>
      </c>
      <c r="AC119" s="503">
        <v>0</v>
      </c>
      <c r="AD119" s="718">
        <f>-(M119+N119+R119+S119+W119+X119)</f>
        <v>0</v>
      </c>
      <c r="AE119" s="221"/>
      <c r="AF119" s="506"/>
      <c r="AG119" s="667"/>
      <c r="AH119" s="221"/>
      <c r="AI119" s="667"/>
      <c r="AO119" s="4"/>
      <c r="AS119" s="1" t="str">
        <f>IF(AND([1]COVER!$J$15=3,AR119=1),CT119,IF(AND([1]COVER!$J$15=2,AR119=1),EV119,""))</f>
        <v/>
      </c>
      <c r="BE119" s="1"/>
      <c r="BF119" s="1"/>
      <c r="BG119" s="1"/>
      <c r="BH119" s="498" t="s">
        <v>297</v>
      </c>
      <c r="BJ119" s="27" t="s">
        <v>293</v>
      </c>
      <c r="BK119" s="216"/>
      <c r="BL119" s="499"/>
      <c r="BM119" s="218"/>
      <c r="BN119" s="499"/>
      <c r="BO119" s="218"/>
      <c r="BP119" s="218"/>
      <c r="BQ119" s="218"/>
      <c r="BR119" s="218"/>
      <c r="BS119" s="499"/>
      <c r="BT119" s="218"/>
      <c r="BU119" s="218"/>
      <c r="BV119" s="218"/>
      <c r="BW119" s="218"/>
      <c r="BX119" s="499"/>
      <c r="BY119" s="218"/>
      <c r="BZ119" s="218"/>
      <c r="CA119" s="218"/>
      <c r="CB119" s="499"/>
      <c r="CC119" s="218"/>
      <c r="CD119" s="218"/>
      <c r="CE119" s="218"/>
      <c r="CF119" s="218"/>
      <c r="CG119" s="221"/>
      <c r="CH119" s="500"/>
      <c r="CI119" s="500"/>
      <c r="CJ119" s="221"/>
      <c r="CK119" s="500"/>
      <c r="CM119" s="2"/>
      <c r="CN119" s="2"/>
      <c r="CO119" s="2"/>
      <c r="CP119" s="2"/>
      <c r="CY119" s="1"/>
      <c r="CZ119" s="1"/>
      <c r="DA119" s="1"/>
      <c r="DB119" s="1"/>
      <c r="DC119" s="1"/>
      <c r="DD119" s="1"/>
      <c r="DE119" s="1"/>
      <c r="DF119" s="1"/>
      <c r="DG119" s="1"/>
      <c r="DH119" s="1"/>
      <c r="DI119" s="1"/>
      <c r="DJ119" s="41" t="s">
        <v>531</v>
      </c>
      <c r="EP119" s="2"/>
      <c r="EQ119" s="2"/>
      <c r="ER119" s="2"/>
      <c r="ES119" s="2"/>
      <c r="ET119" s="2"/>
    </row>
    <row r="120" spans="1:150" customFormat="1" ht="37.5" customHeight="1">
      <c r="A120" s="1" t="s">
        <v>298</v>
      </c>
      <c r="B120" s="112"/>
      <c r="F120" s="507" t="str">
        <f>IF([1]COVER!$J$15=3,IF(ISBLANK(BH120),"",BH120),IF(ISBLANK(DJ120),"",DJ120))</f>
        <v>Total of interest expenses on lease liability in IFRS16</v>
      </c>
      <c r="G120" s="508"/>
      <c r="H120" s="80" t="s">
        <v>299</v>
      </c>
      <c r="I120" s="414">
        <f>SUM(I117:I119)</f>
        <v>0</v>
      </c>
      <c r="J120" s="360"/>
      <c r="K120" s="315">
        <f>SUM(K117:K119)</f>
        <v>0</v>
      </c>
      <c r="L120" s="360"/>
      <c r="M120" s="315">
        <f>SUM(M117:M119)</f>
        <v>0</v>
      </c>
      <c r="N120" s="315">
        <f>SUM(N117:N119)</f>
        <v>0</v>
      </c>
      <c r="O120" s="315">
        <f>SUM(O117:O118)</f>
        <v>0</v>
      </c>
      <c r="P120" s="315">
        <f>SUM(P117:P119)</f>
        <v>0</v>
      </c>
      <c r="Q120" s="360"/>
      <c r="R120" s="315">
        <f>SUM(R117:R119)</f>
        <v>0</v>
      </c>
      <c r="S120" s="315">
        <f>SUM(S117:S119)</f>
        <v>0</v>
      </c>
      <c r="T120" s="315">
        <f>SUM(T117:T119)</f>
        <v>0</v>
      </c>
      <c r="U120" s="315">
        <f>SUM(U117:U119)</f>
        <v>0</v>
      </c>
      <c r="V120" s="360"/>
      <c r="W120" s="315">
        <f>SUM(W117:W119)</f>
        <v>0</v>
      </c>
      <c r="X120" s="315">
        <f>SUM(X117:X119)</f>
        <v>0</v>
      </c>
      <c r="Y120" s="315">
        <f>SUM(Y117:Y119)</f>
        <v>0</v>
      </c>
      <c r="Z120" s="360"/>
      <c r="AA120" s="315">
        <f>SUM(AA117:AA119)</f>
        <v>0</v>
      </c>
      <c r="AB120" s="315">
        <f>SUM(AB117:AB119)</f>
        <v>0</v>
      </c>
      <c r="AC120" s="315">
        <f>SUM(AC117:AC119)</f>
        <v>0</v>
      </c>
      <c r="AD120" s="315">
        <f>SUM(AD117:AD119)</f>
        <v>0</v>
      </c>
      <c r="AE120" s="221"/>
      <c r="AF120" s="315">
        <f>SUM(AF117:AF119)</f>
        <v>0</v>
      </c>
      <c r="AG120" s="315">
        <f>SUM(AG117:AG119)</f>
        <v>0</v>
      </c>
      <c r="AH120" s="221"/>
      <c r="AI120" s="315">
        <f>SUM(AI117:AI119)</f>
        <v>0</v>
      </c>
      <c r="AO120" s="4"/>
      <c r="AS120" s="1" t="str">
        <f>IF(AND([1]COVER!$J$15=3,AR120=1),CT120,IF(AND([1]COVER!$J$15=2,AR120=1),EV120,""))</f>
        <v/>
      </c>
      <c r="BE120" s="1"/>
      <c r="BF120" s="1"/>
      <c r="BG120" s="1"/>
      <c r="BH120" s="498" t="s">
        <v>300</v>
      </c>
      <c r="BJ120" s="27" t="s">
        <v>296</v>
      </c>
      <c r="BK120" s="216"/>
      <c r="BL120" s="499"/>
      <c r="BM120" s="218"/>
      <c r="BN120" s="499"/>
      <c r="BO120" s="500"/>
      <c r="BP120" s="500"/>
      <c r="BQ120" s="500"/>
      <c r="BR120" s="218"/>
      <c r="BS120" s="499"/>
      <c r="BT120" s="500"/>
      <c r="BU120" s="500"/>
      <c r="BV120" s="500"/>
      <c r="BW120" s="218"/>
      <c r="BX120" s="499"/>
      <c r="BY120" s="500"/>
      <c r="BZ120" s="500"/>
      <c r="CA120" s="218"/>
      <c r="CB120" s="499"/>
      <c r="CC120" s="500"/>
      <c r="CD120" s="500"/>
      <c r="CE120" s="500"/>
      <c r="CF120" s="500"/>
      <c r="CG120" s="221"/>
      <c r="CH120" s="500"/>
      <c r="CI120" s="500"/>
      <c r="CJ120" s="221"/>
      <c r="CK120" s="500"/>
      <c r="CM120" s="2"/>
      <c r="CN120" s="2"/>
      <c r="CO120" s="2"/>
      <c r="CP120" s="2"/>
      <c r="CY120" s="1"/>
      <c r="CZ120" s="1"/>
      <c r="DA120" s="1"/>
      <c r="DB120" s="1"/>
      <c r="DC120" s="1"/>
      <c r="DD120" s="1"/>
      <c r="DE120" s="1"/>
      <c r="DF120" s="1"/>
      <c r="DG120" s="1"/>
      <c r="DH120" s="1"/>
      <c r="DI120" s="1"/>
      <c r="DJ120" s="41" t="s">
        <v>531</v>
      </c>
      <c r="EP120" s="2"/>
      <c r="EQ120" s="2"/>
      <c r="ER120" s="2"/>
      <c r="ES120" s="2"/>
      <c r="ET120" s="2"/>
    </row>
    <row r="121" spans="1:150" customFormat="1" ht="18" customHeight="1">
      <c r="AO121" s="4"/>
      <c r="BE121" s="1"/>
      <c r="BF121" s="1"/>
      <c r="BG121" s="1"/>
      <c r="CB121" s="113"/>
      <c r="CM121" s="2"/>
      <c r="CN121" s="2"/>
      <c r="CO121" s="2"/>
      <c r="CP121" s="2"/>
      <c r="CY121" s="1"/>
      <c r="CZ121" s="1"/>
      <c r="DA121" s="1"/>
      <c r="DB121" s="1"/>
      <c r="DC121" s="1"/>
      <c r="EP121" s="2"/>
      <c r="EQ121" s="2"/>
      <c r="ER121" s="2"/>
      <c r="ES121" s="2"/>
    </row>
    <row r="122" spans="1:150" customFormat="1" ht="19.5" hidden="1" customHeight="1">
      <c r="B122" s="2"/>
      <c r="C122" s="14"/>
      <c r="D122" s="2"/>
      <c r="F122" s="509" t="str">
        <f>IF([1]COVER!$J$15=3,IF(ISBLANK(BH122),"",BH122),IF(ISBLANK(DJ122),"",DJ122))</f>
        <v>&lt;Remarks&gt;</v>
      </c>
      <c r="AO122" s="4"/>
      <c r="BE122" s="1"/>
      <c r="BF122" s="1"/>
      <c r="BG122" s="1"/>
      <c r="BH122" s="114" t="s">
        <v>301</v>
      </c>
      <c r="CM122" s="2"/>
      <c r="CN122" s="2"/>
      <c r="CO122" s="2"/>
      <c r="CP122" s="2"/>
      <c r="CY122" s="1"/>
      <c r="CZ122" s="1"/>
      <c r="DA122" s="1"/>
      <c r="DB122" s="1"/>
      <c r="DC122" s="1"/>
      <c r="EP122" s="2"/>
      <c r="EQ122" s="2"/>
      <c r="ER122" s="2"/>
      <c r="ES122" s="2"/>
    </row>
    <row r="123" spans="1:150" customFormat="1" ht="19.5" hidden="1" customHeight="1">
      <c r="B123" s="2"/>
      <c r="C123" s="14"/>
      <c r="D123" s="2"/>
      <c r="E123" s="115" t="str">
        <f>IF([1]COVER!$J$15=3,IF(ISBLANK(BG123),"",BG123),IF(ISBLANK(DI123),"",DI123))</f>
        <v>1)</v>
      </c>
      <c r="F123" s="205" t="str">
        <f>IF([1]COVER!$J$15=3,IF(ISBLANK(BH123),"",BH123),IF(ISBLANK(DJ123),"",DJ123))</f>
        <v xml:space="preserve">Please fill interest expenses on Lease Liability under IFRS16 as per segments. </v>
      </c>
      <c r="AO123" s="4"/>
      <c r="BE123" s="1"/>
      <c r="BF123" s="1"/>
      <c r="BG123" s="107" t="s">
        <v>302</v>
      </c>
      <c r="BH123" s="205" t="s">
        <v>303</v>
      </c>
      <c r="CM123" s="2"/>
      <c r="CN123" s="2"/>
      <c r="CO123" s="2"/>
      <c r="CP123" s="2"/>
      <c r="CY123" s="1"/>
      <c r="CZ123" s="1"/>
      <c r="DA123" s="1"/>
      <c r="DB123" s="1"/>
      <c r="DC123" s="1"/>
      <c r="EP123" s="2"/>
      <c r="EQ123" s="2"/>
      <c r="ER123" s="2"/>
      <c r="ES123" s="2"/>
    </row>
    <row r="124" spans="1:150" customFormat="1" ht="19.5" hidden="1" customHeight="1">
      <c r="B124" s="2"/>
      <c r="C124" s="14"/>
      <c r="D124" s="2"/>
      <c r="E124" s="115" t="str">
        <f>IF([1]COVER!$J$15=3,IF(ISBLANK(BG124),"",BG124),IF(ISBLANK(DI124),"",DI124))</f>
        <v>2)</v>
      </c>
      <c r="F124" s="205" t="str">
        <f>IF([1]COVER!$J$15=3,IF(ISBLANK(BH124),"",BH124),IF(ISBLANK(DJ124),"",DJ124))</f>
        <v>Depreciation for ROU assets under IFRS16 is allocated and reported in RFC-Depreciation (J45560) or SGA-Depreciation (512000) by appropriate method in each OPCO.</v>
      </c>
      <c r="AO124" s="4"/>
      <c r="BE124" s="1"/>
      <c r="BF124" s="1"/>
      <c r="BG124" s="107" t="s">
        <v>304</v>
      </c>
      <c r="BH124" s="205" t="s">
        <v>305</v>
      </c>
      <c r="CM124" s="2"/>
      <c r="CN124" s="2"/>
      <c r="CO124" s="2"/>
      <c r="CP124" s="2"/>
      <c r="CY124" s="1"/>
      <c r="CZ124" s="1"/>
      <c r="DA124" s="1"/>
      <c r="DB124" s="1"/>
      <c r="DC124" s="1"/>
      <c r="EP124" s="2"/>
      <c r="EQ124" s="2"/>
      <c r="ER124" s="2"/>
      <c r="ES124" s="2"/>
    </row>
    <row r="125" spans="1:150" customFormat="1" ht="19.5" hidden="1" customHeight="1">
      <c r="B125" s="2"/>
      <c r="C125" s="14"/>
      <c r="D125" s="2"/>
      <c r="E125" s="115" t="str">
        <f>IF([1]COVER!$J$15=3,IF(ISBLANK(BG125),"",BG125),IF(ISBLANK(DI125),"",DI125))</f>
        <v>3)</v>
      </c>
      <c r="F125" s="205" t="str">
        <f>IF([1]COVER!$J$15=3,IF(ISBLANK(BH125),"",BH125),IF(ISBLANK(DJ125),"",DJ125))</f>
        <v>Please report interest expense on Lease Liability under IFRS16 here by the same allocation ratio for segments and RFC/SGA as Depreciation of ROU assets under IFRS16.</v>
      </c>
      <c r="AO125" s="4"/>
      <c r="BE125" s="1"/>
      <c r="BF125" s="1"/>
      <c r="BG125" s="107" t="s">
        <v>306</v>
      </c>
      <c r="BH125" s="205" t="s">
        <v>307</v>
      </c>
      <c r="CM125" s="2"/>
      <c r="CN125" s="2"/>
      <c r="CO125" s="2"/>
      <c r="CP125" s="2"/>
      <c r="CY125" s="1"/>
      <c r="CZ125" s="1"/>
      <c r="DA125" s="1"/>
      <c r="DB125" s="1"/>
      <c r="DC125" s="1"/>
      <c r="EP125" s="2"/>
      <c r="EQ125" s="2"/>
      <c r="ER125" s="2"/>
      <c r="ES125" s="2"/>
    </row>
    <row r="126" spans="1:150" customFormat="1" ht="19.25" hidden="1" customHeight="1">
      <c r="B126" s="2"/>
      <c r="C126" s="14"/>
      <c r="D126" s="2"/>
      <c r="E126" s="115" t="str">
        <f>IF([1]COVER!$J$15=3,IF(ISBLANK(BG126),"",BG126),IF(ISBLANK(DI126),"",DI126))</f>
        <v>4)</v>
      </c>
      <c r="F126" s="205" t="str">
        <f>IF([1]COVER!$J$15=3,IF(ISBLANK(BH126),"",BH126),IF(ISBLANK(DJ126),"",DJ126))</f>
        <v>"LE0003" is automatically allocated from OPCOBP_ALLC based on the budget.</v>
      </c>
      <c r="AO126" s="4"/>
      <c r="BE126" s="1"/>
      <c r="BF126" s="1"/>
      <c r="BG126" s="107" t="s">
        <v>308</v>
      </c>
      <c r="BH126" s="205" t="s">
        <v>309</v>
      </c>
      <c r="CM126" s="2"/>
      <c r="CN126" s="2"/>
      <c r="CO126" s="2"/>
      <c r="CP126" s="2"/>
      <c r="CY126" s="1"/>
      <c r="CZ126" s="1"/>
      <c r="DA126" s="1"/>
      <c r="DB126" s="1"/>
      <c r="DC126" s="1"/>
      <c r="DD126" s="2"/>
      <c r="DJ126" s="2"/>
      <c r="EP126" s="2"/>
      <c r="EQ126" s="2"/>
      <c r="ER126" s="2"/>
      <c r="ES126" s="2"/>
    </row>
    <row r="127" spans="1:150" customFormat="1" ht="19.5" hidden="1" customHeight="1">
      <c r="E127" s="115" t="str">
        <f>IF([1]COVER!$J$15=3,IF(ISBLANK(BG127),"",BG127),IF(ISBLANK(DI127),"",DI127))</f>
        <v>5)</v>
      </c>
      <c r="F127" s="205" t="str">
        <f>IF([1]COVER!$J$15=3,IF(ISBLANK(BH127),"",BH127),IF(ISBLANK(DJ127),"",DJ127))</f>
        <v>GHQ reclassifies interest expenses reported here into RFC/SGA for the management accounting purpose such as MMR.</v>
      </c>
      <c r="AO127" s="4"/>
      <c r="BE127" s="1"/>
      <c r="BF127" s="1"/>
      <c r="BG127" s="107" t="s">
        <v>310</v>
      </c>
      <c r="BH127" s="205" t="s">
        <v>311</v>
      </c>
      <c r="CM127" s="2"/>
      <c r="CN127" s="2"/>
      <c r="CO127" s="2"/>
      <c r="CP127" s="2"/>
      <c r="CY127" s="1"/>
      <c r="CZ127" s="1"/>
      <c r="DA127" s="1"/>
      <c r="DB127" s="1"/>
      <c r="DC127" s="1"/>
      <c r="EP127" s="2"/>
      <c r="EQ127" s="2"/>
      <c r="ER127" s="2"/>
      <c r="ES127" s="2"/>
    </row>
    <row r="128" spans="1:150" customFormat="1" ht="19.25" hidden="1" customHeight="1">
      <c r="E128" s="115"/>
      <c r="F128" s="205"/>
      <c r="AO128" s="4"/>
      <c r="BE128" s="1"/>
      <c r="BF128" s="1"/>
      <c r="BG128" s="107"/>
      <c r="BH128" s="205"/>
      <c r="CM128" s="2"/>
      <c r="CN128" s="2"/>
      <c r="CO128" s="2"/>
      <c r="CP128" s="2"/>
      <c r="CY128" s="1"/>
      <c r="CZ128" s="1"/>
      <c r="DA128" s="1"/>
      <c r="DB128" s="1"/>
      <c r="DC128" s="1"/>
      <c r="EP128" s="2"/>
      <c r="EQ128" s="2"/>
      <c r="ER128" s="2"/>
      <c r="ES128" s="2"/>
    </row>
    <row r="129" spans="1:149" customFormat="1" ht="19.5" hidden="1" customHeight="1">
      <c r="E129" s="115"/>
      <c r="F129" s="205"/>
      <c r="AO129" s="4"/>
      <c r="BE129" s="1"/>
      <c r="BF129" s="1"/>
      <c r="BG129" s="107"/>
      <c r="BH129" s="205"/>
      <c r="CM129" s="2"/>
      <c r="CN129" s="2"/>
      <c r="CO129" s="2"/>
      <c r="CP129" s="2"/>
      <c r="CY129" s="1"/>
      <c r="CZ129" s="1"/>
      <c r="DA129" s="1"/>
      <c r="DB129" s="1"/>
      <c r="DC129" s="1"/>
      <c r="EP129" s="2"/>
      <c r="EQ129" s="2"/>
      <c r="ER129" s="2"/>
      <c r="ES129" s="2"/>
    </row>
    <row r="130" spans="1:149" customFormat="1" ht="19.25" hidden="1" customHeight="1">
      <c r="E130" s="115"/>
      <c r="F130" s="203" t="str">
        <f>IF([1]COVER!$J$15=3,IF(ISBLANK(BH130),"",BH130),IF(ISBLANK(DJ130),"",DJ130))</f>
        <v>Information of Government grants related to COVID-19</v>
      </c>
      <c r="W130" s="510" t="str">
        <f>IF(W135&lt;0,1,"")</f>
        <v/>
      </c>
      <c r="X130" s="510" t="str">
        <f>IF(X135&lt;0,1,"")</f>
        <v/>
      </c>
      <c r="AA130" s="510" t="str">
        <f t="shared" ref="AA130:AC131" si="39">IF(AA135&lt;0,1,"")</f>
        <v/>
      </c>
      <c r="AB130" s="510" t="str">
        <f t="shared" si="39"/>
        <v/>
      </c>
      <c r="AC130" s="510" t="str">
        <f t="shared" si="39"/>
        <v/>
      </c>
      <c r="AI130" s="510" t="str">
        <f>IF(AI135&lt;0,1,"")</f>
        <v/>
      </c>
      <c r="AO130" s="4"/>
      <c r="BE130" s="1"/>
      <c r="BF130" s="1"/>
      <c r="BG130" s="1"/>
      <c r="BH130" s="14" t="s">
        <v>312</v>
      </c>
      <c r="BI130" s="14"/>
      <c r="BJ130" s="14"/>
      <c r="BK130" s="14"/>
      <c r="BL130" s="14"/>
      <c r="BM130" s="14"/>
      <c r="CM130" s="14"/>
      <c r="CN130" s="14"/>
      <c r="CO130" s="2"/>
      <c r="CP130" s="2"/>
      <c r="CY130" s="1"/>
      <c r="CZ130" s="1"/>
      <c r="DA130" s="1"/>
      <c r="DB130" s="1"/>
      <c r="DC130" s="1"/>
      <c r="DD130" s="1"/>
      <c r="DE130" s="1"/>
      <c r="DF130" s="1"/>
      <c r="DG130" s="1"/>
      <c r="DH130" s="1"/>
      <c r="DI130" s="1"/>
      <c r="DJ130" s="14" t="s">
        <v>532</v>
      </c>
      <c r="DK130" s="14"/>
      <c r="EP130" s="2"/>
      <c r="EQ130" s="2"/>
      <c r="ER130" s="2"/>
      <c r="ES130" s="2"/>
    </row>
    <row r="131" spans="1:149" customFormat="1" ht="19.25" hidden="1" customHeight="1">
      <c r="E131" s="115"/>
      <c r="F131" s="205"/>
      <c r="I131" s="510" t="str">
        <f>IF(SUM(M130:AI130,M131:AI131)&gt;=1,SUM(M130:AI130,M131:AI131),"")</f>
        <v/>
      </c>
      <c r="M131" s="510" t="str">
        <f>IF(M136&lt;0,1,"")</f>
        <v/>
      </c>
      <c r="N131" s="510" t="str">
        <f>IF(N136&lt;0,1,"")</f>
        <v/>
      </c>
      <c r="R131" s="510" t="str">
        <f>IF(R136&lt;0,1,"")</f>
        <v/>
      </c>
      <c r="S131" s="510" t="str">
        <f>IF(S136&lt;0,1,"")</f>
        <v/>
      </c>
      <c r="W131" s="510" t="str">
        <f>IF(W136&lt;0,1,"")</f>
        <v/>
      </c>
      <c r="X131" s="510" t="str">
        <f>IF(X136&lt;0,1,"")</f>
        <v/>
      </c>
      <c r="AA131" s="510" t="str">
        <f t="shared" si="39"/>
        <v/>
      </c>
      <c r="AB131" s="510" t="str">
        <f t="shared" si="39"/>
        <v/>
      </c>
      <c r="AC131" s="510" t="str">
        <f t="shared" si="39"/>
        <v/>
      </c>
      <c r="AD131" s="510" t="str">
        <f>IF(AD136&lt;0,1,"")</f>
        <v/>
      </c>
      <c r="AF131" s="510" t="str">
        <f>IF(AF136&lt;0,1,"")</f>
        <v/>
      </c>
      <c r="AG131" s="510" t="str">
        <f>IF(AG136&lt;0,1,"")</f>
        <v/>
      </c>
      <c r="AI131" s="510" t="str">
        <f>IF(AI136&lt;0,1,"")</f>
        <v/>
      </c>
      <c r="AO131" s="4"/>
      <c r="BE131" s="1"/>
      <c r="BF131" s="1"/>
      <c r="BG131" s="1"/>
      <c r="BH131" s="14"/>
      <c r="BI131" s="14"/>
      <c r="BJ131" s="14"/>
      <c r="BK131" s="14"/>
      <c r="BL131" s="14"/>
      <c r="BM131" s="14"/>
      <c r="CM131" s="14"/>
      <c r="CN131" s="14"/>
      <c r="CO131" s="2"/>
      <c r="CP131" s="2"/>
      <c r="CY131" s="1"/>
      <c r="CZ131" s="1"/>
      <c r="DA131" s="1"/>
      <c r="DB131" s="1"/>
      <c r="DC131" s="1"/>
      <c r="DD131" s="1"/>
      <c r="DE131" s="1"/>
      <c r="DF131" s="1"/>
      <c r="DG131" s="1"/>
      <c r="DH131" s="1"/>
      <c r="DI131" s="1"/>
      <c r="DJ131" s="14"/>
      <c r="DK131" s="14"/>
      <c r="EP131" s="2"/>
      <c r="EQ131" s="2"/>
      <c r="ER131" s="2"/>
      <c r="ES131" s="2"/>
    </row>
    <row r="132" spans="1:149" customFormat="1" ht="18" hidden="1" customHeight="1">
      <c r="E132" s="115"/>
      <c r="F132" s="774" t="str">
        <f>IF([1]COVER!$J$15=3,IF(ISBLANK(BH132),"",BH132),IF(ISBLANK(DJ132),"",DJ132))</f>
        <v>Account</v>
      </c>
      <c r="G132" s="801" t="str">
        <f>IF([1]COVER!$J$15=3,IF(ISBLANK(BI132),"",BI132),IF(ISBLANK(DK132),"",DK132))</f>
        <v/>
      </c>
      <c r="H132" s="774" t="s">
        <v>42</v>
      </c>
      <c r="I132" s="774" t="str">
        <f>IF([1]COVER!$J$15=3,IF(ISBLANK(BK132),"",BK132),IF(ISBLANK(DM132),"",DM132))</f>
        <v>Grand Total</v>
      </c>
      <c r="J132" s="817"/>
      <c r="K132" s="774" t="str">
        <f>IF([1]COVER!$J$15=3,IF(ISBLANK(BM132),"",BM132),IF(ISBLANK(DO132),"",DO132))</f>
        <v>Air Freight Forwarding</v>
      </c>
      <c r="L132" s="774" t="str">
        <f>IF([1]COVER!$J$15=3,IF(ISBLANK(BN132),"",BN132),IF(ISBLANK(DP132),"",DP132))</f>
        <v/>
      </c>
      <c r="M132" s="774" t="str">
        <f>IF([1]COVER!$J$15=3,IF(ISBLANK(BO132),"",BO132),IF(ISBLANK(DQ132),"",DQ132))</f>
        <v/>
      </c>
      <c r="N132" s="774" t="str">
        <f>IF([1]COVER!$J$15=3,IF(ISBLANK(BP132),"",BP132),IF(ISBLANK(DR132),"",DR132))</f>
        <v/>
      </c>
      <c r="O132" s="774" t="str">
        <f>IF([1]COVER!$J$15=3,IF(ISBLANK(BQ132),"",BQ132),IF(ISBLANK(DS132),"",DS132))</f>
        <v/>
      </c>
      <c r="P132" s="774" t="str">
        <f>IF([1]COVER!$J$15=3,IF(ISBLANK(BR132),"",BR132),IF(ISBLANK(DT132),"",DT132))</f>
        <v>Ocean Freight Forwarding</v>
      </c>
      <c r="Q132" s="774" t="str">
        <f>IF([1]COVER!$J$15=3,IF(ISBLANK(BS132),"",BS132),IF(ISBLANK(DU132),"",DU132))</f>
        <v/>
      </c>
      <c r="R132" s="774" t="str">
        <f>IF([1]COVER!$J$15=3,IF(ISBLANK(BT132),"",BT132),IF(ISBLANK(DV132),"",DV132))</f>
        <v/>
      </c>
      <c r="S132" s="774" t="str">
        <f>IF([1]COVER!$J$15=3,IF(ISBLANK(BU132),"",BU132),IF(ISBLANK(DW132),"",DW132))</f>
        <v/>
      </c>
      <c r="T132" s="774" t="str">
        <f>IF([1]COVER!$J$15=3,IF(ISBLANK(BV132),"",BV132),IF(ISBLANK(DX132),"",DX132))</f>
        <v/>
      </c>
      <c r="U132" s="774" t="str">
        <f>IF([1]COVER!$J$15=3,IF(ISBLANK(BW132),"",BW132),IF(ISBLANK(DY132),"",DY132))</f>
        <v>SCS</v>
      </c>
      <c r="V132" s="774" t="str">
        <f>IF([1]COVER!$J$15=3,IF(ISBLANK(BX132),"",BX132),IF(ISBLANK(DZ132),"",DZ132))</f>
        <v/>
      </c>
      <c r="W132" s="774" t="str">
        <f>IF([1]COVER!$J$15=3,IF(ISBLANK(BY132),"",BY132),IF(ISBLANK(EA132),"",EA132))</f>
        <v/>
      </c>
      <c r="X132" s="774" t="str">
        <f>IF([1]COVER!$J$15=3,IF(ISBLANK(BZ132),"",BZ132),IF(ISBLANK(EB132),"",EB132))</f>
        <v/>
      </c>
      <c r="Y132" s="795" t="str">
        <f>IF([1]COVER!$J$15=3,IF(ISBLANK(CA132),"",CA132),IF(ISBLANK(EC132),"",EC132))</f>
        <v>Contract Logistics &amp; Transport</v>
      </c>
      <c r="Z132" s="795" t="str">
        <f>IF([1]COVER!$J$15=3,IF(ISBLANK(CB132),"",CB132),IF(ISBLANK(ED132),"",ED132))</f>
        <v/>
      </c>
      <c r="AA132" s="795" t="str">
        <f>IF([1]COVER!$J$15=3,IF(ISBLANK(CC132),"",CC132),IF(ISBLANK(EE132),"",EE132))</f>
        <v/>
      </c>
      <c r="AB132" s="795" t="str">
        <f>IF([1]COVER!$J$15=3,IF(ISBLANK(CD132),"",CD132),IF(ISBLANK(EF132),"",EF132))</f>
        <v/>
      </c>
      <c r="AC132" s="774" t="str">
        <f>IF([1]COVER!$J$15=3,IF(ISBLANK(CE132),"",CE132),IF(ISBLANK(EG132),"",EG132))</f>
        <v>Other business</v>
      </c>
      <c r="AD132" s="799" t="str">
        <f>IF([1]COVER!$J$15=3,IF(ISBLANK(CF132),"",CF132),IF(ISBLANK(EH132),"",EH132))</f>
        <v>Business
Partner
(BP)</v>
      </c>
      <c r="AE132" s="22"/>
      <c r="AF132" s="754" t="str">
        <f>IF([1]COVER!$J$15=3,IF(ISBLANK(CH132),"",CH132),IF(ISBLANK(EJ132),"",EJ132))</f>
        <v>Regional Shared Service Center
(RSSC)</v>
      </c>
      <c r="AG132" s="754" t="str">
        <f>IF([1]COVER!$J$15=3,IF(ISBLANK(CI132),"",CI132),IF(ISBLANK(EK132),"",EK132))</f>
        <v>GHQ arm</v>
      </c>
      <c r="AH132" s="22"/>
      <c r="AI132" s="793" t="str">
        <f>IF([1]COVER!$J$15=3,IF(ISBLANK(CK132),"",CK132),IF(ISBLANK(EM132),"",EM132))</f>
        <v>Global HQ
(GHQ)</v>
      </c>
      <c r="AO132" s="4"/>
      <c r="BE132" s="1"/>
      <c r="BF132" s="1"/>
      <c r="BG132" s="1"/>
      <c r="BH132" s="763" t="s">
        <v>43</v>
      </c>
      <c r="BI132" s="777"/>
      <c r="BJ132" s="774" t="s">
        <v>42</v>
      </c>
      <c r="BK132" s="765" t="s">
        <v>44</v>
      </c>
      <c r="BL132" s="784" t="s">
        <v>45</v>
      </c>
      <c r="BM132" s="763" t="s">
        <v>46</v>
      </c>
      <c r="BN132" s="764"/>
      <c r="BO132" s="764"/>
      <c r="BP132" s="764"/>
      <c r="BQ132" s="765"/>
      <c r="BR132" s="763" t="s">
        <v>47</v>
      </c>
      <c r="BS132" s="764"/>
      <c r="BT132" s="764"/>
      <c r="BU132" s="764"/>
      <c r="BV132" s="764"/>
      <c r="BW132" s="763" t="s">
        <v>48</v>
      </c>
      <c r="BX132" s="764"/>
      <c r="BY132" s="764"/>
      <c r="BZ132" s="764"/>
      <c r="CA132" s="787" t="s">
        <v>49</v>
      </c>
      <c r="CB132" s="788"/>
      <c r="CC132" s="788"/>
      <c r="CD132" s="789"/>
      <c r="CE132" s="23" t="s">
        <v>50</v>
      </c>
      <c r="CF132" s="741" t="s">
        <v>51</v>
      </c>
      <c r="CG132" s="24"/>
      <c r="CH132" s="754" t="s">
        <v>52</v>
      </c>
      <c r="CI132" s="754" t="s">
        <v>53</v>
      </c>
      <c r="CJ132" s="24"/>
      <c r="CK132" s="757" t="s">
        <v>54</v>
      </c>
      <c r="CM132" s="14"/>
      <c r="CN132" s="14"/>
      <c r="CO132" s="2"/>
      <c r="CP132" s="2"/>
      <c r="CY132" s="1"/>
      <c r="CZ132" s="1"/>
      <c r="DA132" s="1"/>
      <c r="DB132" s="1"/>
      <c r="DC132" s="1"/>
      <c r="DD132" s="1"/>
      <c r="DE132" s="1"/>
      <c r="DF132" s="1"/>
      <c r="DG132" s="1"/>
      <c r="DH132" s="1"/>
      <c r="DI132" s="1"/>
      <c r="DJ132" s="763" t="s">
        <v>406</v>
      </c>
      <c r="DK132" s="777"/>
      <c r="DL132" s="810" t="s">
        <v>42</v>
      </c>
      <c r="DM132" s="765" t="s">
        <v>407</v>
      </c>
      <c r="DN132" s="784" t="s">
        <v>408</v>
      </c>
      <c r="DO132" s="763" t="s">
        <v>409</v>
      </c>
      <c r="DP132" s="764"/>
      <c r="DQ132" s="764"/>
      <c r="DR132" s="764"/>
      <c r="DS132" s="765"/>
      <c r="DT132" s="764" t="s">
        <v>410</v>
      </c>
      <c r="DU132" s="764"/>
      <c r="DV132" s="764"/>
      <c r="DW132" s="764"/>
      <c r="DX132" s="764"/>
      <c r="DY132" s="763" t="s">
        <v>411</v>
      </c>
      <c r="DZ132" s="764"/>
      <c r="EA132" s="764"/>
      <c r="EB132" s="765"/>
      <c r="EC132" s="763" t="s">
        <v>412</v>
      </c>
      <c r="ED132" s="764"/>
      <c r="EE132" s="769"/>
      <c r="EF132" s="770"/>
      <c r="EG132" s="774" t="s">
        <v>413</v>
      </c>
      <c r="EH132" s="741" t="s">
        <v>288</v>
      </c>
      <c r="EI132" s="24"/>
      <c r="EJ132" s="754" t="s">
        <v>52</v>
      </c>
      <c r="EK132" s="754" t="s">
        <v>53</v>
      </c>
      <c r="EL132" s="24"/>
      <c r="EM132" s="757" t="s">
        <v>54</v>
      </c>
      <c r="EP132" s="2"/>
      <c r="EQ132" s="2"/>
      <c r="ER132" s="2"/>
      <c r="ES132" s="2"/>
    </row>
    <row r="133" spans="1:149" customFormat="1" ht="18" hidden="1" customHeight="1">
      <c r="E133" s="115"/>
      <c r="F133" s="802" t="str">
        <f>IF([1]COVER!$J$15=3,IF(ISBLANK(BH133),"",BH133),IF(ISBLANK(DJ133),"",DJ133))</f>
        <v/>
      </c>
      <c r="G133" s="802" t="str">
        <f>IF([1]COVER!$J$15=3,IF(ISBLANK(BI133),"",BI133),IF(ISBLANK(DK133),"",DK133))</f>
        <v/>
      </c>
      <c r="H133" s="781"/>
      <c r="I133" s="797" t="str">
        <f>IF([1]COVER!$J$15=3,IF(ISBLANK(BK133),"",BK133),IF(ISBLANK(DM133),"",DM133))</f>
        <v/>
      </c>
      <c r="J133" s="818"/>
      <c r="K133" s="776" t="str">
        <f>IF([1]COVER!$J$15=3,IF(ISBLANK(BM133),"",BM133),IF(ISBLANK(DO133),"",DO133))</f>
        <v/>
      </c>
      <c r="L133" s="776" t="str">
        <f>IF([1]COVER!$J$15=3,IF(ISBLANK(BN133),"",BN133),IF(ISBLANK(DP133),"",DP133))</f>
        <v/>
      </c>
      <c r="M133" s="776" t="str">
        <f>IF([1]COVER!$J$15=3,IF(ISBLANK(BO133),"",BO133),IF(ISBLANK(DQ133),"",DQ133))</f>
        <v/>
      </c>
      <c r="N133" s="776" t="str">
        <f>IF([1]COVER!$J$15=3,IF(ISBLANK(BP133),"",BP133),IF(ISBLANK(DR133),"",DR133))</f>
        <v/>
      </c>
      <c r="O133" s="776" t="str">
        <f>IF([1]COVER!$J$15=3,IF(ISBLANK(BQ133),"",BQ133),IF(ISBLANK(DS133),"",DS133))</f>
        <v/>
      </c>
      <c r="P133" s="776" t="str">
        <f>IF([1]COVER!$J$15=3,IF(ISBLANK(BR133),"",BR133),IF(ISBLANK(DT133),"",DT133))</f>
        <v/>
      </c>
      <c r="Q133" s="776" t="str">
        <f>IF([1]COVER!$J$15=3,IF(ISBLANK(BS133),"",BS133),IF(ISBLANK(DU133),"",DU133))</f>
        <v/>
      </c>
      <c r="R133" s="776" t="str">
        <f>IF([1]COVER!$J$15=3,IF(ISBLANK(BT133),"",BT133),IF(ISBLANK(DV133),"",DV133))</f>
        <v/>
      </c>
      <c r="S133" s="776" t="str">
        <f>IF([1]COVER!$J$15=3,IF(ISBLANK(BU133),"",BU133),IF(ISBLANK(DW133),"",DW133))</f>
        <v/>
      </c>
      <c r="T133" s="776" t="str">
        <f>IF([1]COVER!$J$15=3,IF(ISBLANK(BV133),"",BV133),IF(ISBLANK(DX133),"",DX133))</f>
        <v/>
      </c>
      <c r="U133" s="776" t="str">
        <f>IF([1]COVER!$J$15=3,IF(ISBLANK(BW133),"",BW133),IF(ISBLANK(DY133),"",DY133))</f>
        <v/>
      </c>
      <c r="V133" s="776" t="str">
        <f>IF([1]COVER!$J$15=3,IF(ISBLANK(BX133),"",BX133),IF(ISBLANK(DZ133),"",DZ133))</f>
        <v/>
      </c>
      <c r="W133" s="776" t="str">
        <f>IF([1]COVER!$J$15=3,IF(ISBLANK(BY133),"",BY133),IF(ISBLANK(EA133),"",EA133))</f>
        <v/>
      </c>
      <c r="X133" s="776" t="str">
        <f>IF([1]COVER!$J$15=3,IF(ISBLANK(BZ133),"",BZ133),IF(ISBLANK(EB133),"",EB133))</f>
        <v/>
      </c>
      <c r="Y133" s="796" t="str">
        <f>IF([1]COVER!$J$15=3,IF(ISBLANK(CA133),"",CA133),IF(ISBLANK(EC133),"",EC133))</f>
        <v/>
      </c>
      <c r="Z133" s="796" t="str">
        <f>IF([1]COVER!$J$15=3,IF(ISBLANK(CB133),"",CB133),IF(ISBLANK(ED133),"",ED133))</f>
        <v/>
      </c>
      <c r="AA133" s="796" t="str">
        <f>IF([1]COVER!$J$15=3,IF(ISBLANK(CC133),"",CC133),IF(ISBLANK(EE133),"",EE133))</f>
        <v/>
      </c>
      <c r="AB133" s="796" t="str">
        <f>IF([1]COVER!$J$15=3,IF(ISBLANK(CD133),"",CD133),IF(ISBLANK(EF133),"",EF133))</f>
        <v/>
      </c>
      <c r="AC133" s="797" t="str">
        <f>IF([1]COVER!$J$15=3,IF(ISBLANK(CE133),"",CE133),IF(ISBLANK(EG133),"",EG133))</f>
        <v/>
      </c>
      <c r="AD133" s="800" t="str">
        <f>IF([1]COVER!$J$15=3,IF(ISBLANK(CF133),"",CF133),IF(ISBLANK(EH133),"",EH133))</f>
        <v/>
      </c>
      <c r="AE133" s="26"/>
      <c r="AF133" s="755" t="str">
        <f>IF([1]COVER!$J$15=3,IF(ISBLANK(CH133),"",CH133),IF(ISBLANK(EJ133),"",EJ133))</f>
        <v/>
      </c>
      <c r="AG133" s="755" t="str">
        <f>IF([1]COVER!$J$15=3,IF(ISBLANK(CI133),"",CI133),IF(ISBLANK(EK133),"",EK133))</f>
        <v/>
      </c>
      <c r="AH133" s="26"/>
      <c r="AI133" s="794" t="str">
        <f>IF([1]COVER!$J$15=3,IF(ISBLANK(CK133),"",CK133),IF(ISBLANK(EM133),"",EM133))</f>
        <v/>
      </c>
      <c r="AO133" s="4"/>
      <c r="BE133" s="1"/>
      <c r="BF133" s="1"/>
      <c r="BG133" s="1"/>
      <c r="BH133" s="778"/>
      <c r="BI133" s="779"/>
      <c r="BJ133" s="781"/>
      <c r="BK133" s="783"/>
      <c r="BL133" s="785"/>
      <c r="BM133" s="766"/>
      <c r="BN133" s="767"/>
      <c r="BO133" s="767"/>
      <c r="BP133" s="767"/>
      <c r="BQ133" s="768"/>
      <c r="BR133" s="766"/>
      <c r="BS133" s="767"/>
      <c r="BT133" s="767"/>
      <c r="BU133" s="767"/>
      <c r="BV133" s="767"/>
      <c r="BW133" s="766"/>
      <c r="BX133" s="767"/>
      <c r="BY133" s="767"/>
      <c r="BZ133" s="767"/>
      <c r="CA133" s="790"/>
      <c r="CB133" s="791"/>
      <c r="CC133" s="791"/>
      <c r="CD133" s="792"/>
      <c r="CE133" s="211"/>
      <c r="CF133" s="742"/>
      <c r="CG133" s="212"/>
      <c r="CH133" s="755"/>
      <c r="CI133" s="755"/>
      <c r="CJ133" s="212"/>
      <c r="CK133" s="758"/>
      <c r="CM133" s="14"/>
      <c r="CN133" s="14"/>
      <c r="CO133" s="2"/>
      <c r="CP133" s="2"/>
      <c r="CY133" s="1"/>
      <c r="CZ133" s="1"/>
      <c r="DA133" s="1"/>
      <c r="DB133" s="1"/>
      <c r="DC133" s="1"/>
      <c r="DD133" s="1"/>
      <c r="DE133" s="1"/>
      <c r="DF133" s="1"/>
      <c r="DG133" s="1"/>
      <c r="DH133" s="1"/>
      <c r="DI133" s="1"/>
      <c r="DJ133" s="778"/>
      <c r="DK133" s="779"/>
      <c r="DL133" s="811"/>
      <c r="DM133" s="783"/>
      <c r="DN133" s="785"/>
      <c r="DO133" s="766"/>
      <c r="DP133" s="767"/>
      <c r="DQ133" s="767"/>
      <c r="DR133" s="767"/>
      <c r="DS133" s="768"/>
      <c r="DT133" s="767"/>
      <c r="DU133" s="767"/>
      <c r="DV133" s="767"/>
      <c r="DW133" s="767"/>
      <c r="DX133" s="767"/>
      <c r="DY133" s="766"/>
      <c r="DZ133" s="767"/>
      <c r="EA133" s="767"/>
      <c r="EB133" s="768"/>
      <c r="EC133" s="771"/>
      <c r="ED133" s="772"/>
      <c r="EE133" s="772"/>
      <c r="EF133" s="773"/>
      <c r="EG133" s="775"/>
      <c r="EH133" s="742"/>
      <c r="EI133" s="212"/>
      <c r="EJ133" s="755"/>
      <c r="EK133" s="755"/>
      <c r="EL133" s="212"/>
      <c r="EM133" s="758"/>
      <c r="EP133" s="2"/>
      <c r="EQ133" s="2"/>
      <c r="ER133" s="2"/>
      <c r="ES133" s="2"/>
    </row>
    <row r="134" spans="1:149" customFormat="1" ht="42.65" hidden="1" customHeight="1">
      <c r="E134" s="115"/>
      <c r="F134" s="803" t="str">
        <f>IF([1]COVER!$J$15=3,IF(ISBLANK(BH134),"",BH134),IF(ISBLANK(DJ134),"",DJ134))</f>
        <v/>
      </c>
      <c r="G134" s="802" t="str">
        <f>IF([1]COVER!$J$15=3,IF(ISBLANK(BI134),"",BI134),IF(ISBLANK(DK134),"",DK134))</f>
        <v/>
      </c>
      <c r="H134" s="782"/>
      <c r="I134" s="798" t="str">
        <f>IF([1]COVER!$J$15=3,IF(ISBLANK(BK134),"",BK134),IF(ISBLANK(DM134),"",DM134))</f>
        <v/>
      </c>
      <c r="J134" s="819"/>
      <c r="K134" s="23" t="str">
        <f>IF([1]COVER!$J$15=3,IF(ISBLANK(BM134),"",BM134),IF(ISBLANK(DO134),"",DO134))</f>
        <v>AFF Total</v>
      </c>
      <c r="L134" s="490"/>
      <c r="M134" s="23" t="str">
        <f>IF([1]COVER!$J$15=3,IF(ISBLANK(BO134),"",BO134),IF(ISBLANK(DQ134),"",DQ134))</f>
        <v>Export</v>
      </c>
      <c r="N134" s="23" t="str">
        <f>IF([1]COVER!$J$15=3,IF(ISBLANK(BP134),"",BP134),IF(ISBLANK(DR134),"",DR134))</f>
        <v>Import</v>
      </c>
      <c r="O134" s="511" t="str">
        <f>IF([1]COVER!$J$15=3,IF(ISBLANK(BQ134),"",BQ134),IF(ISBLANK(DS134),"",DS134))</f>
        <v>Triangle</v>
      </c>
      <c r="P134" s="23" t="str">
        <f>IF([1]COVER!$J$15=3,IF(ISBLANK(BR134),"",BR134),IF(ISBLANK(DT134),"",DT134))</f>
        <v>OFF Total</v>
      </c>
      <c r="Q134" s="490"/>
      <c r="R134" s="23" t="str">
        <f>IF([1]COVER!$J$15=3,IF(ISBLANK(BT134),"",BT134),IF(ISBLANK(DV134),"",DV134))</f>
        <v>Export</v>
      </c>
      <c r="S134" s="23" t="str">
        <f>IF([1]COVER!$J$15=3,IF(ISBLANK(BU134),"",BU134),IF(ISBLANK(DW134),"",DW134))</f>
        <v>Import</v>
      </c>
      <c r="T134" s="512" t="str">
        <f>IF([1]COVER!$J$15=3,IF(ISBLANK(BV134),"",BV134),IF(ISBLANK(DX134),"",DX134))</f>
        <v>Triangle</v>
      </c>
      <c r="U134" s="23" t="str">
        <f>IF([1]COVER!$J$15=3,IF(ISBLANK(BW134),"",BW134),IF(ISBLANK(DY134),"",DY134))</f>
        <v>SCS Total</v>
      </c>
      <c r="V134" s="490"/>
      <c r="W134" s="215" t="str">
        <f>IF([1]COVER!$J$15=3,IF(ISBLANK(BY134),"",BY134),IF(ISBLANK(EA134),"",EA134))</f>
        <v>Origin Cargo     
Management</v>
      </c>
      <c r="X134" s="23" t="str">
        <f>IF([1]COVER!$J$15=3,IF(ISBLANK(BZ134),"",BZ134),IF(ISBLANK(EB134),"",EB134))</f>
        <v>LLP/4PL</v>
      </c>
      <c r="Y134" s="23" t="str">
        <f>IF([1]COVER!$J$15=3,IF(ISBLANK(CA134),"",CA134),IF(ISBLANK(EC134),"",EC134))</f>
        <v>CLT Total</v>
      </c>
      <c r="Z134" s="490"/>
      <c r="AA134" s="23" t="str">
        <f>IF([1]COVER!$J$15=3,IF(ISBLANK(CC134),"",CC134),IF(ISBLANK(EE134),"",EE134))</f>
        <v>Contract 
Logistics</v>
      </c>
      <c r="AB134" s="23" t="str">
        <f>IF([1]COVER!$J$15=3,IF(ISBLANK(CD134),"",CD134),IF(ISBLANK(EF134),"",EF134))</f>
        <v>Land 
Transport</v>
      </c>
      <c r="AC134" s="798" t="str">
        <f>IF([1]COVER!$J$15=3,IF(ISBLANK(CE134),"",CE134),IF(ISBLANK(EG134),"",EG134))</f>
        <v/>
      </c>
      <c r="AD134" s="800" t="str">
        <f>IF([1]COVER!$J$15=3,IF(ISBLANK(CF134),"",CF134),IF(ISBLANK(EH134),"",EH134))</f>
        <v/>
      </c>
      <c r="AE134" s="26"/>
      <c r="AF134" s="756" t="str">
        <f>IF([1]COVER!$J$15=3,IF(ISBLANK(CH134),"",CH134),IF(ISBLANK(EJ134),"",EJ134))</f>
        <v/>
      </c>
      <c r="AG134" s="756" t="str">
        <f>IF([1]COVER!$J$15=3,IF(ISBLANK(CI134),"",CI134),IF(ISBLANK(EK134),"",EK134))</f>
        <v/>
      </c>
      <c r="AH134" s="26"/>
      <c r="AI134" s="794" t="str">
        <f>IF([1]COVER!$J$15=3,IF(ISBLANK(CK134),"",CK134),IF(ISBLANK(EM134),"",EM134))</f>
        <v/>
      </c>
      <c r="AO134" s="4"/>
      <c r="BE134" s="1"/>
      <c r="BF134" s="1"/>
      <c r="BG134" s="1"/>
      <c r="BH134" s="780"/>
      <c r="BI134" s="779"/>
      <c r="BJ134" s="782"/>
      <c r="BK134" s="773"/>
      <c r="BL134" s="786"/>
      <c r="BM134" s="23" t="s">
        <v>58</v>
      </c>
      <c r="BN134" s="214" t="s">
        <v>59</v>
      </c>
      <c r="BO134" s="23" t="s">
        <v>60</v>
      </c>
      <c r="BP134" s="23" t="s">
        <v>61</v>
      </c>
      <c r="BQ134" s="215" t="s">
        <v>62</v>
      </c>
      <c r="BR134" s="23" t="s">
        <v>63</v>
      </c>
      <c r="BS134" s="214" t="s">
        <v>64</v>
      </c>
      <c r="BT134" s="23" t="s">
        <v>60</v>
      </c>
      <c r="BU134" s="23" t="s">
        <v>61</v>
      </c>
      <c r="BV134" s="215" t="s">
        <v>62</v>
      </c>
      <c r="BW134" s="23" t="s">
        <v>65</v>
      </c>
      <c r="BX134" s="214" t="s">
        <v>66</v>
      </c>
      <c r="BY134" s="215" t="s">
        <v>67</v>
      </c>
      <c r="BZ134" s="215" t="s">
        <v>68</v>
      </c>
      <c r="CA134" s="23" t="s">
        <v>69</v>
      </c>
      <c r="CB134" s="214" t="s">
        <v>70</v>
      </c>
      <c r="CC134" s="215" t="s">
        <v>71</v>
      </c>
      <c r="CD134" s="215" t="s">
        <v>72</v>
      </c>
      <c r="CE134" s="211"/>
      <c r="CF134" s="743"/>
      <c r="CG134" s="212"/>
      <c r="CH134" s="756"/>
      <c r="CI134" s="756"/>
      <c r="CJ134" s="212"/>
      <c r="CK134" s="759"/>
      <c r="CM134" s="14"/>
      <c r="CN134" s="14"/>
      <c r="CO134" s="2"/>
      <c r="CP134" s="2"/>
      <c r="CY134" s="1"/>
      <c r="CZ134" s="1"/>
      <c r="DA134" s="1"/>
      <c r="DB134" s="1"/>
      <c r="DC134" s="1"/>
      <c r="DD134" s="1"/>
      <c r="DE134" s="1"/>
      <c r="DF134" s="1"/>
      <c r="DG134" s="1"/>
      <c r="DH134" s="1"/>
      <c r="DI134" s="1"/>
      <c r="DJ134" s="780"/>
      <c r="DK134" s="779"/>
      <c r="DL134" s="812"/>
      <c r="DM134" s="773"/>
      <c r="DN134" s="786"/>
      <c r="DO134" s="23" t="s">
        <v>415</v>
      </c>
      <c r="DP134" s="214" t="s">
        <v>416</v>
      </c>
      <c r="DQ134" s="23" t="s">
        <v>417</v>
      </c>
      <c r="DR134" s="23" t="s">
        <v>418</v>
      </c>
      <c r="DS134" s="215" t="s">
        <v>419</v>
      </c>
      <c r="DT134" s="23" t="s">
        <v>420</v>
      </c>
      <c r="DU134" s="214" t="s">
        <v>416</v>
      </c>
      <c r="DV134" s="23" t="s">
        <v>417</v>
      </c>
      <c r="DW134" s="23" t="s">
        <v>418</v>
      </c>
      <c r="DX134" s="215" t="s">
        <v>419</v>
      </c>
      <c r="DY134" s="215" t="s">
        <v>421</v>
      </c>
      <c r="DZ134" s="214" t="s">
        <v>416</v>
      </c>
      <c r="EA134" s="23" t="s">
        <v>73</v>
      </c>
      <c r="EB134" s="23" t="s">
        <v>68</v>
      </c>
      <c r="EC134" s="23" t="s">
        <v>422</v>
      </c>
      <c r="ED134" s="214" t="s">
        <v>416</v>
      </c>
      <c r="EE134" s="23" t="s">
        <v>423</v>
      </c>
      <c r="EF134" s="23" t="s">
        <v>424</v>
      </c>
      <c r="EG134" s="776"/>
      <c r="EH134" s="743"/>
      <c r="EI134" s="212"/>
      <c r="EJ134" s="756"/>
      <c r="EK134" s="756"/>
      <c r="EL134" s="212"/>
      <c r="EM134" s="759"/>
      <c r="EP134" s="2"/>
      <c r="EQ134" s="2"/>
      <c r="ER134" s="2"/>
      <c r="ES134" s="2"/>
    </row>
    <row r="135" spans="1:149" customFormat="1" ht="36.65" hidden="1" customHeight="1">
      <c r="A135" s="1" t="s">
        <v>313</v>
      </c>
      <c r="E135" s="115"/>
      <c r="F135" s="807" t="str">
        <f>IF([1]COVER!$J$15=3,IF(ISBLANK(BH135),"",BH135),IF(ISBLANK(DJ135),"",DJ135))</f>
        <v>Government grants for labor costs
( Reclassified to RFC for management accounting purpose )</v>
      </c>
      <c r="G135" s="807" t="str">
        <f>IF([1]COVER!$J$15=3,IF(ISBLANK(BI135),"",BI135),IF(ISBLANK(DK135),"",DK135))</f>
        <v/>
      </c>
      <c r="H135" s="513" t="s">
        <v>314</v>
      </c>
      <c r="I135" s="355">
        <f>SUM(J135,K135,P135,U135,Y135,AC135,AD135,AF135,AG135,AI135)</f>
        <v>0</v>
      </c>
      <c r="J135" s="514"/>
      <c r="K135" s="515">
        <f>SUM(L135:O135)</f>
        <v>0</v>
      </c>
      <c r="L135" s="516"/>
      <c r="M135" s="517"/>
      <c r="N135" s="515"/>
      <c r="O135" s="518"/>
      <c r="P135" s="517">
        <f>SUM(Q135:T135)</f>
        <v>0</v>
      </c>
      <c r="Q135" s="519"/>
      <c r="R135" s="517"/>
      <c r="S135" s="517"/>
      <c r="T135" s="520"/>
      <c r="U135" s="355">
        <f>SUM(V135:X135)</f>
        <v>0</v>
      </c>
      <c r="V135" s="335"/>
      <c r="W135" s="356"/>
      <c r="X135" s="356"/>
      <c r="Y135" s="355">
        <f>SUM(Z135:AB135)</f>
        <v>0</v>
      </c>
      <c r="Z135" s="335"/>
      <c r="AA135" s="356"/>
      <c r="AB135" s="356"/>
      <c r="AC135" s="356"/>
      <c r="AD135" s="521"/>
      <c r="AE135" s="221"/>
      <c r="AF135" s="522"/>
      <c r="AG135" s="522"/>
      <c r="AH135" s="221"/>
      <c r="AI135" s="356"/>
      <c r="AO135" s="4"/>
      <c r="BE135" s="1"/>
      <c r="BF135" s="1"/>
      <c r="BG135" s="1"/>
      <c r="BH135" s="498" t="s">
        <v>315</v>
      </c>
      <c r="BJ135" s="27" t="s">
        <v>316</v>
      </c>
      <c r="BK135" s="216"/>
      <c r="BL135" s="499"/>
      <c r="BM135" s="218"/>
      <c r="BN135" s="499"/>
      <c r="BO135" s="500"/>
      <c r="BP135" s="500"/>
      <c r="BQ135" s="500"/>
      <c r="BR135" s="218"/>
      <c r="BS135" s="499"/>
      <c r="BT135" s="500"/>
      <c r="BU135" s="500"/>
      <c r="BV135" s="500"/>
      <c r="BW135" s="218"/>
      <c r="BX135" s="499"/>
      <c r="BY135" s="500"/>
      <c r="BZ135" s="500"/>
      <c r="CA135" s="218"/>
      <c r="CB135" s="499"/>
      <c r="CC135" s="500"/>
      <c r="CD135" s="500"/>
      <c r="CE135" s="500"/>
      <c r="CF135" s="500"/>
      <c r="CG135" s="221"/>
      <c r="CH135" s="500"/>
      <c r="CI135" s="500"/>
      <c r="CJ135" s="221"/>
      <c r="CK135" s="500"/>
      <c r="CM135" s="2"/>
      <c r="CN135" s="2"/>
      <c r="CO135" s="2"/>
      <c r="CP135" s="2"/>
      <c r="CY135" s="1"/>
      <c r="CZ135" s="1"/>
      <c r="DA135" s="1"/>
      <c r="DB135" s="1"/>
      <c r="DC135" s="1"/>
      <c r="DD135" s="1"/>
      <c r="DE135" s="1"/>
      <c r="DF135" s="1"/>
      <c r="DG135" s="1"/>
      <c r="DH135" s="1"/>
      <c r="DI135" s="1"/>
      <c r="DJ135" s="523" t="s">
        <v>317</v>
      </c>
      <c r="EP135" s="2"/>
      <c r="EQ135" s="2"/>
      <c r="ER135" s="2"/>
      <c r="ES135" s="2"/>
    </row>
    <row r="136" spans="1:149" customFormat="1" ht="36.65" hidden="1" customHeight="1">
      <c r="A136" s="1" t="s">
        <v>318</v>
      </c>
      <c r="E136" s="115"/>
      <c r="F136" s="808" t="str">
        <f>IF([1]COVER!$J$15=3,IF(ISBLANK(BH136),"",BH136),IF(ISBLANK(DJ136),"",DJ136))</f>
        <v>Government grants for personnel expenses
( Reclassified to SGA for management accounting purpose )</v>
      </c>
      <c r="G136" s="808" t="str">
        <f>IF([1]COVER!$J$15=3,IF(ISBLANK(BI136),"",BI136),IF(ISBLANK(DK136),"",DK136))</f>
        <v/>
      </c>
      <c r="H136" s="524" t="s">
        <v>319</v>
      </c>
      <c r="I136" s="347">
        <f>SUM(J136,K136,P136,U136,Y136,AC136,AD136,AF136,AG136,AI136)</f>
        <v>0</v>
      </c>
      <c r="J136" s="225"/>
      <c r="K136" s="347">
        <f>SUM(L136:O136)</f>
        <v>0</v>
      </c>
      <c r="L136" s="225"/>
      <c r="M136" s="348"/>
      <c r="N136" s="348"/>
      <c r="O136" s="525"/>
      <c r="P136" s="347">
        <f>SUM(Q136:T136)</f>
        <v>0</v>
      </c>
      <c r="Q136" s="225"/>
      <c r="R136" s="348"/>
      <c r="S136" s="348"/>
      <c r="T136" s="226"/>
      <c r="U136" s="347">
        <f>SUM(V136:X136)</f>
        <v>0</v>
      </c>
      <c r="V136" s="225"/>
      <c r="W136" s="348"/>
      <c r="X136" s="348"/>
      <c r="Y136" s="347">
        <f>SUM(Z136:AB136)</f>
        <v>0</v>
      </c>
      <c r="Z136" s="257"/>
      <c r="AA136" s="348"/>
      <c r="AB136" s="348"/>
      <c r="AC136" s="348"/>
      <c r="AD136" s="348"/>
      <c r="AE136" s="221"/>
      <c r="AF136" s="348"/>
      <c r="AG136" s="348"/>
      <c r="AH136" s="221"/>
      <c r="AI136" s="348"/>
      <c r="AO136" s="4"/>
      <c r="BE136" s="1"/>
      <c r="BF136" s="1"/>
      <c r="BG136" s="1"/>
      <c r="BH136" s="498" t="s">
        <v>320</v>
      </c>
      <c r="BJ136" s="27" t="s">
        <v>321</v>
      </c>
      <c r="BK136" s="216"/>
      <c r="BL136" s="499"/>
      <c r="BM136" s="218"/>
      <c r="BN136" s="499"/>
      <c r="BO136" s="500"/>
      <c r="BP136" s="500"/>
      <c r="BQ136" s="500"/>
      <c r="BR136" s="218"/>
      <c r="BS136" s="499"/>
      <c r="BT136" s="500"/>
      <c r="BU136" s="500"/>
      <c r="BV136" s="500"/>
      <c r="BW136" s="218"/>
      <c r="BX136" s="499"/>
      <c r="BY136" s="500"/>
      <c r="BZ136" s="500"/>
      <c r="CA136" s="218"/>
      <c r="CB136" s="499"/>
      <c r="CC136" s="500"/>
      <c r="CD136" s="500"/>
      <c r="CE136" s="500"/>
      <c r="CF136" s="500"/>
      <c r="CG136" s="221"/>
      <c r="CH136" s="500"/>
      <c r="CI136" s="500"/>
      <c r="CJ136" s="221"/>
      <c r="CK136" s="500"/>
      <c r="CM136" s="2"/>
      <c r="CN136" s="2"/>
      <c r="CO136" s="2"/>
      <c r="CP136" s="2"/>
      <c r="CY136" s="1"/>
      <c r="CZ136" s="1"/>
      <c r="DA136" s="1"/>
      <c r="DB136" s="1"/>
      <c r="DC136" s="1"/>
      <c r="DD136" s="1"/>
      <c r="DE136" s="1"/>
      <c r="DF136" s="1"/>
      <c r="DG136" s="1"/>
      <c r="DH136" s="1"/>
      <c r="DI136" s="1"/>
      <c r="DJ136" s="523" t="s">
        <v>322</v>
      </c>
      <c r="EP136" s="2"/>
      <c r="EQ136" s="2"/>
      <c r="ER136" s="2"/>
      <c r="ES136" s="2"/>
    </row>
    <row r="137" spans="1:149" customFormat="1" ht="36.65" hidden="1" customHeight="1">
      <c r="A137" s="1" t="s">
        <v>323</v>
      </c>
      <c r="E137" s="115"/>
      <c r="F137" s="809" t="str">
        <f>IF([1]COVER!$J$15=3,IF(ISBLANK(BH137),"",BH137),IF(ISBLANK(DJ137),"",DJ137))</f>
        <v>Total</v>
      </c>
      <c r="G137" s="809" t="str">
        <f>IF([1]COVER!$J$15=3,IF(ISBLANK(BI137),"",BI137),IF(ISBLANK(DK137),"",DK137))</f>
        <v/>
      </c>
      <c r="H137" s="80" t="s">
        <v>324</v>
      </c>
      <c r="I137" s="315">
        <f>SUM(I135:I136)</f>
        <v>0</v>
      </c>
      <c r="J137" s="526"/>
      <c r="K137" s="315">
        <f>SUM(L137:O137)</f>
        <v>0</v>
      </c>
      <c r="L137" s="526"/>
      <c r="M137" s="315">
        <f>SUM(M135:M136)</f>
        <v>0</v>
      </c>
      <c r="N137" s="315">
        <f>SUM(N135:N136)</f>
        <v>0</v>
      </c>
      <c r="O137" s="506">
        <f>SUM(O135:O136)</f>
        <v>0</v>
      </c>
      <c r="P137" s="315">
        <f>SUM(Q137:T137)</f>
        <v>0</v>
      </c>
      <c r="Q137" s="526"/>
      <c r="R137" s="315">
        <f>SUM(R135:R136)</f>
        <v>0</v>
      </c>
      <c r="S137" s="315">
        <f>SUM(S135:S136)</f>
        <v>0</v>
      </c>
      <c r="T137" s="289">
        <f>SUM(T135:T136)</f>
        <v>0</v>
      </c>
      <c r="U137" s="315">
        <f>SUM(V137:X137)</f>
        <v>0</v>
      </c>
      <c r="V137" s="526"/>
      <c r="W137" s="315">
        <f>SUM(W135:W136)</f>
        <v>0</v>
      </c>
      <c r="X137" s="315">
        <f>SUM(X135:X136)</f>
        <v>0</v>
      </c>
      <c r="Y137" s="315">
        <f>SUM(Z137:AB137)</f>
        <v>0</v>
      </c>
      <c r="Z137" s="360"/>
      <c r="AA137" s="315">
        <f>SUM(AA135:AA136)</f>
        <v>0</v>
      </c>
      <c r="AB137" s="315">
        <f>SUM(AB135:AB136)</f>
        <v>0</v>
      </c>
      <c r="AC137" s="315">
        <f>SUM(AC135:AC136)</f>
        <v>0</v>
      </c>
      <c r="AD137" s="315">
        <f>SUM(AD135:AD136)</f>
        <v>0</v>
      </c>
      <c r="AE137" s="221"/>
      <c r="AF137" s="315">
        <f>SUM(AF135:AF136)</f>
        <v>0</v>
      </c>
      <c r="AG137" s="315">
        <f>SUM(AG135:AG136)</f>
        <v>0</v>
      </c>
      <c r="AH137" s="221"/>
      <c r="AI137" s="315">
        <f>SUM(AI135:AI136)</f>
        <v>0</v>
      </c>
      <c r="AO137" s="4"/>
      <c r="BE137" s="1"/>
      <c r="BF137" s="1"/>
      <c r="BG137" s="1"/>
      <c r="BH137" s="498" t="s">
        <v>325</v>
      </c>
      <c r="BJ137" s="27" t="s">
        <v>326</v>
      </c>
      <c r="BK137" s="216"/>
      <c r="BL137" s="499"/>
      <c r="BM137" s="218"/>
      <c r="BN137" s="499"/>
      <c r="BO137" s="500"/>
      <c r="BP137" s="500"/>
      <c r="BQ137" s="500"/>
      <c r="BR137" s="218"/>
      <c r="BS137" s="499"/>
      <c r="BT137" s="500"/>
      <c r="BU137" s="500"/>
      <c r="BV137" s="500"/>
      <c r="BW137" s="218"/>
      <c r="BX137" s="499"/>
      <c r="BY137" s="500"/>
      <c r="BZ137" s="500"/>
      <c r="CA137" s="218"/>
      <c r="CB137" s="499"/>
      <c r="CC137" s="500"/>
      <c r="CD137" s="500"/>
      <c r="CE137" s="500"/>
      <c r="CF137" s="500"/>
      <c r="CG137" s="221"/>
      <c r="CH137" s="500"/>
      <c r="CI137" s="500"/>
      <c r="CJ137" s="221"/>
      <c r="CK137" s="500"/>
      <c r="CM137" s="2"/>
      <c r="CN137" s="2"/>
      <c r="CO137" s="2"/>
      <c r="CP137" s="2"/>
      <c r="CY137" s="1"/>
      <c r="CZ137" s="1"/>
      <c r="DA137" s="1"/>
      <c r="DB137" s="1"/>
      <c r="DC137" s="1"/>
      <c r="DD137" s="1"/>
      <c r="DE137" s="1"/>
      <c r="DF137" s="1"/>
      <c r="DG137" s="1"/>
      <c r="DH137" s="1"/>
      <c r="DI137" s="1"/>
      <c r="DJ137" s="523" t="s">
        <v>327</v>
      </c>
      <c r="EP137" s="2"/>
      <c r="EQ137" s="2"/>
      <c r="ER137" s="2"/>
      <c r="ES137" s="2"/>
    </row>
    <row r="138" spans="1:149" customFormat="1" ht="19.5" hidden="1" customHeight="1">
      <c r="E138" s="115"/>
      <c r="F138" s="205"/>
      <c r="AO138" s="4"/>
      <c r="BE138" s="1"/>
      <c r="BF138" s="1"/>
      <c r="BG138" s="1"/>
      <c r="CB138" s="113"/>
      <c r="CM138" s="2"/>
      <c r="CN138" s="2"/>
      <c r="CO138" s="2"/>
      <c r="CP138" s="2"/>
      <c r="CY138" s="1"/>
      <c r="CZ138" s="1"/>
      <c r="DA138" s="1"/>
      <c r="DB138" s="1"/>
      <c r="DC138" s="1"/>
      <c r="EP138" s="2"/>
      <c r="EQ138" s="2"/>
      <c r="ER138" s="2"/>
      <c r="ES138" s="2"/>
    </row>
    <row r="139" spans="1:149" customFormat="1" ht="19.5" hidden="1" customHeight="1">
      <c r="E139" s="115"/>
      <c r="F139" s="205" t="str">
        <f>IF([1]COVER!$J$15=3,IF(ISBLANK(BH139),"",BH139),IF(ISBLANK(DJ139),"",DJ139))</f>
        <v>&lt;Remarks&gt;</v>
      </c>
      <c r="G139" s="2" t="str">
        <f>IF([1]COVER!$J$15=3,IF(ISBLANK(BI139),"",BI139),IF(ISBLANK(DK139),"",DK139))</f>
        <v/>
      </c>
      <c r="AO139" s="4"/>
      <c r="BE139" s="1"/>
      <c r="BF139" s="1"/>
      <c r="BG139" s="1"/>
      <c r="BH139" s="114" t="s">
        <v>301</v>
      </c>
      <c r="CM139" s="2"/>
      <c r="CN139" s="2"/>
      <c r="CO139" s="2"/>
      <c r="CP139" s="2"/>
      <c r="CY139" s="1"/>
      <c r="CZ139" s="1"/>
      <c r="DA139" s="1"/>
      <c r="DB139" s="1"/>
      <c r="DC139" s="1"/>
      <c r="DI139" s="1"/>
      <c r="DJ139" s="114" t="s">
        <v>533</v>
      </c>
      <c r="EP139" s="2"/>
      <c r="EQ139" s="2"/>
      <c r="ER139" s="2"/>
      <c r="ES139" s="2"/>
    </row>
    <row r="140" spans="1:149" customFormat="1" ht="19.5" hidden="1" customHeight="1">
      <c r="E140" s="115" t="str">
        <f>IF([1]COVER!$J$15=3,IF(ISBLANK(BG140),"",BG140),IF(ISBLANK(DI140),"",DI140))</f>
        <v>1)</v>
      </c>
      <c r="F140" s="205" t="str">
        <f>IF([1]COVER!$J$15=3,IF(ISBLANK(BH140),"",BH140),IF(ISBLANK(DJ140),"",DJ140))</f>
        <v xml:space="preserve">Please fill government grants for salary and bonus as per segments. </v>
      </c>
      <c r="AO140" s="4"/>
      <c r="BE140" s="1"/>
      <c r="BF140" s="1"/>
      <c r="BG140" s="107" t="s">
        <v>302</v>
      </c>
      <c r="BH140" s="205" t="s">
        <v>328</v>
      </c>
      <c r="CM140" s="2"/>
      <c r="CN140" s="2"/>
      <c r="CO140" s="2"/>
      <c r="CP140" s="2"/>
      <c r="CY140" s="1"/>
      <c r="CZ140" s="1"/>
      <c r="DA140" s="1"/>
      <c r="DB140" s="1"/>
      <c r="DC140" s="1"/>
      <c r="DI140" s="107" t="s">
        <v>302</v>
      </c>
      <c r="DJ140" s="116" t="s">
        <v>329</v>
      </c>
      <c r="EP140" s="2"/>
      <c r="EQ140" s="2"/>
      <c r="ER140" s="2"/>
      <c r="ES140" s="2"/>
    </row>
    <row r="141" spans="1:149" customFormat="1" ht="19.5" hidden="1" customHeight="1">
      <c r="E141" s="115" t="str">
        <f>IF([1]COVER!$J$15=3,IF(ISBLANK(BG141),"",BG141),IF(ISBLANK(DI141),"",DI141))</f>
        <v>2)</v>
      </c>
      <c r="F141" s="205" t="str">
        <f>IF([1]COVER!$J$15=3,IF(ISBLANK(BH141),"",BH141),IF(ISBLANK(DJ141),"",DJ141))</f>
        <v>Please fill out government grants in positive amount.</v>
      </c>
      <c r="AO141" s="4"/>
      <c r="BE141" s="1"/>
      <c r="BF141" s="1"/>
      <c r="BG141" s="107" t="s">
        <v>304</v>
      </c>
      <c r="BH141" s="205" t="s">
        <v>330</v>
      </c>
      <c r="CM141" s="2"/>
      <c r="CN141" s="2"/>
      <c r="CO141" s="2"/>
      <c r="CP141" s="2"/>
      <c r="CY141" s="1"/>
      <c r="CZ141" s="1"/>
      <c r="DA141" s="1"/>
      <c r="DB141" s="1"/>
      <c r="DC141" s="1"/>
      <c r="DI141" s="107" t="s">
        <v>304</v>
      </c>
      <c r="DJ141" s="116" t="s">
        <v>331</v>
      </c>
      <c r="EP141" s="2"/>
      <c r="EQ141" s="2"/>
      <c r="ER141" s="2"/>
      <c r="ES141" s="2"/>
    </row>
    <row r="142" spans="1:149" customFormat="1" ht="19.5" hidden="1" customHeight="1">
      <c r="E142" s="115" t="str">
        <f>IF([1]COVER!$J$15=3,IF(ISBLANK(BG142),"",BG142),IF(ISBLANK(DI142),"",DI142))</f>
        <v>3)</v>
      </c>
      <c r="F142" s="205" t="str">
        <f>IF([1]COVER!$J$15=3,IF(ISBLANK(BH142),"",BH142),IF(ISBLANK(DJ142),"",DJ142))</f>
        <v>GHQ reclassifies government grants reported here into salary and bonus on RFC/SGA for the management accounting purpose such as MMR.</v>
      </c>
      <c r="AO142" s="4"/>
      <c r="BE142" s="1"/>
      <c r="BF142" s="1"/>
      <c r="BG142" s="107" t="s">
        <v>306</v>
      </c>
      <c r="BH142" s="205" t="s">
        <v>332</v>
      </c>
      <c r="CM142" s="2"/>
      <c r="CN142" s="2"/>
      <c r="CO142" s="2"/>
      <c r="CP142" s="2"/>
      <c r="CY142" s="1"/>
      <c r="CZ142" s="1"/>
      <c r="DA142" s="1"/>
      <c r="DB142" s="1"/>
      <c r="DC142" s="1"/>
      <c r="DI142" s="107" t="s">
        <v>306</v>
      </c>
      <c r="DJ142" s="205" t="s">
        <v>534</v>
      </c>
      <c r="EP142" s="2"/>
      <c r="EQ142" s="2"/>
      <c r="ER142" s="2"/>
      <c r="ES142" s="2"/>
    </row>
    <row r="143" spans="1:149" customFormat="1" ht="19.5" hidden="1" customHeight="1">
      <c r="E143" s="115"/>
      <c r="F143" s="205"/>
      <c r="AO143" s="4"/>
      <c r="BE143" s="1"/>
      <c r="BF143" s="1"/>
      <c r="BG143" s="107"/>
      <c r="BH143" s="205"/>
      <c r="CM143" s="2"/>
      <c r="CN143" s="2"/>
      <c r="CO143" s="2"/>
      <c r="CP143" s="2"/>
      <c r="CY143" s="1"/>
      <c r="CZ143" s="1"/>
      <c r="DA143" s="1"/>
      <c r="DB143" s="1"/>
      <c r="DC143" s="1"/>
      <c r="EP143" s="2"/>
      <c r="EQ143" s="2"/>
      <c r="ER143" s="2"/>
      <c r="ES143" s="2"/>
    </row>
    <row r="144" spans="1:149" customFormat="1" ht="19.5" hidden="1" customHeight="1">
      <c r="E144" s="115"/>
      <c r="F144" s="205"/>
      <c r="AO144" s="4"/>
      <c r="BE144" s="1"/>
      <c r="BF144" s="1"/>
      <c r="BG144" s="107"/>
      <c r="BH144" s="205"/>
      <c r="CM144" s="2"/>
      <c r="CN144" s="2"/>
      <c r="CO144" s="2"/>
      <c r="CP144" s="2"/>
      <c r="CY144" s="1"/>
      <c r="CZ144" s="1"/>
      <c r="DA144" s="1"/>
      <c r="DB144" s="1"/>
      <c r="DC144" s="1"/>
      <c r="EP144" s="2"/>
      <c r="EQ144" s="2"/>
      <c r="ER144" s="2"/>
      <c r="ES144" s="2"/>
    </row>
    <row r="145" spans="1:151" customFormat="1" ht="19.5" hidden="1" customHeight="1">
      <c r="E145" s="115"/>
      <c r="F145" s="203" t="str">
        <f>IF([1]COVER!$J$15=3,IF(ISBLANK(BH145),"",BH145),IF(ISBLANK(DJ145),"",DJ145))</f>
        <v>Information of IFRS15 or ASC606 for YLJP, YLUS, YLCN, YLSZ</v>
      </c>
      <c r="AO145" s="4"/>
      <c r="BE145" s="1"/>
      <c r="BF145" s="1"/>
      <c r="BG145" s="107"/>
      <c r="BH145" s="14" t="s">
        <v>333</v>
      </c>
      <c r="CM145" s="2"/>
      <c r="CN145" s="2"/>
      <c r="CO145" s="2"/>
      <c r="CP145" s="2"/>
      <c r="CY145" s="1"/>
      <c r="CZ145" s="1"/>
      <c r="DA145" s="1"/>
      <c r="DB145" s="1"/>
      <c r="DC145" s="1"/>
      <c r="DI145" s="107"/>
      <c r="DJ145" s="117" t="s">
        <v>535</v>
      </c>
      <c r="EP145" s="2"/>
      <c r="EQ145" s="2"/>
      <c r="ER145" s="2"/>
      <c r="ES145" s="2"/>
    </row>
    <row r="146" spans="1:151" customFormat="1" ht="19.5" hidden="1" customHeight="1">
      <c r="E146" s="115"/>
      <c r="F146" s="205"/>
      <c r="AO146" s="4"/>
      <c r="BE146" s="1"/>
      <c r="BF146" s="1"/>
      <c r="BG146" s="107"/>
      <c r="BH146" s="205"/>
      <c r="CM146" s="2"/>
      <c r="CN146" s="2"/>
      <c r="CO146" s="2"/>
      <c r="CP146" s="2"/>
      <c r="CY146" s="1"/>
      <c r="CZ146" s="1"/>
      <c r="DA146" s="1"/>
      <c r="DB146" s="1"/>
      <c r="DC146" s="1"/>
      <c r="DI146" s="107"/>
      <c r="DJ146" s="205"/>
      <c r="EP146" s="2"/>
      <c r="EQ146" s="2"/>
      <c r="ER146" s="2"/>
      <c r="ES146" s="2"/>
    </row>
    <row r="147" spans="1:151" customFormat="1" ht="19.5" hidden="1" customHeight="1">
      <c r="E147" s="115"/>
      <c r="F147" s="774" t="str">
        <f>IF([1]COVER!$J$15=3,IF(ISBLANK(BH147),"",BH147),IF(ISBLANK(DJ147),"",DJ147))</f>
        <v>Account</v>
      </c>
      <c r="G147" s="801" t="str">
        <f>IF([1]COVER!$J$15=3,IF(ISBLANK(BI147),"",BI147),IF(ISBLANK(DK147),"",DK147))</f>
        <v/>
      </c>
      <c r="H147" s="774" t="s">
        <v>42</v>
      </c>
      <c r="I147" s="774" t="str">
        <f>IF([1]COVER!$J$15=3,IF(ISBLANK(BK147),"",BK147),IF(ISBLANK(DM147),"",DM147))</f>
        <v>Grand Total</v>
      </c>
      <c r="J147" s="804"/>
      <c r="K147" s="774" t="str">
        <f>IF([1]COVER!$J$15=3,IF(ISBLANK(BM147),"",BM147),IF(ISBLANK(DO147),"",DO147))</f>
        <v>Air Freight Forwarding</v>
      </c>
      <c r="L147" s="774" t="str">
        <f>IF([1]COVER!$J$15=3,IF(ISBLANK(BN147),"",BN147),IF(ISBLANK(DP147),"",DP147))</f>
        <v/>
      </c>
      <c r="M147" s="774" t="str">
        <f>IF([1]COVER!$J$15=3,IF(ISBLANK(BO147),"",BO147),IF(ISBLANK(DQ147),"",DQ147))</f>
        <v/>
      </c>
      <c r="N147" s="774" t="str">
        <f>IF([1]COVER!$J$15=3,IF(ISBLANK(BP147),"",BP147),IF(ISBLANK(DR147),"",DR147))</f>
        <v/>
      </c>
      <c r="O147" s="774" t="str">
        <f>IF([1]COVER!$J$15=3,IF(ISBLANK(BQ147),"",BQ147),IF(ISBLANK(DS147),"",DS147))</f>
        <v/>
      </c>
      <c r="P147" s="774" t="str">
        <f>IF([1]COVER!$J$15=3,IF(ISBLANK(BR147),"",BR147),IF(ISBLANK(DT147),"",DT147))</f>
        <v>Ocean Freight Forwarding</v>
      </c>
      <c r="Q147" s="774" t="str">
        <f>IF([1]COVER!$J$15=3,IF(ISBLANK(BS147),"",BS147),IF(ISBLANK(DU147),"",DU147))</f>
        <v/>
      </c>
      <c r="R147" s="774" t="str">
        <f>IF([1]COVER!$J$15=3,IF(ISBLANK(BT147),"",BT147),IF(ISBLANK(DV147),"",DV147))</f>
        <v/>
      </c>
      <c r="S147" s="774" t="str">
        <f>IF([1]COVER!$J$15=3,IF(ISBLANK(BU147),"",BU147),IF(ISBLANK(DW147),"",DW147))</f>
        <v/>
      </c>
      <c r="T147" s="774" t="str">
        <f>IF([1]COVER!$J$15=3,IF(ISBLANK(BV147),"",BV147),IF(ISBLANK(DX147),"",DX147))</f>
        <v/>
      </c>
      <c r="U147" s="774" t="str">
        <f>IF([1]COVER!$J$15=3,IF(ISBLANK(BW147),"",BW147),IF(ISBLANK(DY147),"",DY147))</f>
        <v>SCS</v>
      </c>
      <c r="V147" s="774" t="str">
        <f>IF([1]COVER!$J$15=3,IF(ISBLANK(BX147),"",BX147),IF(ISBLANK(DZ147),"",DZ147))</f>
        <v/>
      </c>
      <c r="W147" s="774" t="str">
        <f>IF([1]COVER!$J$15=3,IF(ISBLANK(BY147),"",BY147),IF(ISBLANK(EA147),"",EA147))</f>
        <v/>
      </c>
      <c r="X147" s="774" t="str">
        <f>IF([1]COVER!$J$15=3,IF(ISBLANK(BZ147),"",BZ147),IF(ISBLANK(EB147),"",EB147))</f>
        <v/>
      </c>
      <c r="Y147" s="795" t="str">
        <f>IF([1]COVER!$J$15=3,IF(ISBLANK(CA147),"",CA147),IF(ISBLANK(EC147),"",EC147))</f>
        <v>Contract Logistics &amp; Transport</v>
      </c>
      <c r="Z147" s="795" t="str">
        <f>IF([1]COVER!$J$15=3,IF(ISBLANK(CB147),"",CB147),IF(ISBLANK(ED147),"",ED147))</f>
        <v/>
      </c>
      <c r="AA147" s="795" t="str">
        <f>IF([1]COVER!$J$15=3,IF(ISBLANK(CC147),"",CC147),IF(ISBLANK(EE147),"",EE147))</f>
        <v/>
      </c>
      <c r="AB147" s="795" t="str">
        <f>IF([1]COVER!$J$15=3,IF(ISBLANK(CD147),"",CD147),IF(ISBLANK(EF147),"",EF147))</f>
        <v/>
      </c>
      <c r="AC147" s="774" t="str">
        <f>IF([1]COVER!$J$15=3,IF(ISBLANK(CE147),"",CE147),IF(ISBLANK(EG147),"",EG147))</f>
        <v>Other business</v>
      </c>
      <c r="AD147" s="799" t="str">
        <f>IF([1]COVER!$J$15=3,IF(ISBLANK(CF147),"",CF147),IF(ISBLANK(EH147),"",EH147))</f>
        <v>Business
Partner
(BP)</v>
      </c>
      <c r="AE147" s="22"/>
      <c r="AF147" s="754" t="str">
        <f>IF([1]COVER!$J$15=3,IF(ISBLANK(CH147),"",CH147),IF(ISBLANK(EJ147),"",EJ147))</f>
        <v>Regional Shared Service Center
(RSSC)</v>
      </c>
      <c r="AG147" s="754" t="str">
        <f>IF([1]COVER!$J$15=3,IF(ISBLANK(CI147),"",CI147),IF(ISBLANK(EK147),"",EK147))</f>
        <v>GHQ arm</v>
      </c>
      <c r="AH147" s="22"/>
      <c r="AI147" s="793" t="str">
        <f>IF([1]COVER!$J$15=3,IF(ISBLANK(CK147),"",CK147),IF(ISBLANK(EM147),"",EM147))</f>
        <v>Global HQ
(GHQ)</v>
      </c>
      <c r="AO147" s="4"/>
      <c r="BE147" s="1"/>
      <c r="BF147" s="1"/>
      <c r="BG147" s="107"/>
      <c r="BH147" s="763" t="s">
        <v>43</v>
      </c>
      <c r="BI147" s="777"/>
      <c r="BJ147" s="774" t="s">
        <v>42</v>
      </c>
      <c r="BK147" s="765" t="s">
        <v>44</v>
      </c>
      <c r="BL147" s="784" t="s">
        <v>45</v>
      </c>
      <c r="BM147" s="763" t="s">
        <v>46</v>
      </c>
      <c r="BN147" s="764"/>
      <c r="BO147" s="764"/>
      <c r="BP147" s="764"/>
      <c r="BQ147" s="765"/>
      <c r="BR147" s="763" t="s">
        <v>47</v>
      </c>
      <c r="BS147" s="764"/>
      <c r="BT147" s="764"/>
      <c r="BU147" s="764"/>
      <c r="BV147" s="764"/>
      <c r="BW147" s="763" t="s">
        <v>48</v>
      </c>
      <c r="BX147" s="764"/>
      <c r="BY147" s="764"/>
      <c r="BZ147" s="764"/>
      <c r="CA147" s="787" t="s">
        <v>49</v>
      </c>
      <c r="CB147" s="788"/>
      <c r="CC147" s="788"/>
      <c r="CD147" s="789"/>
      <c r="CE147" s="23" t="s">
        <v>50</v>
      </c>
      <c r="CF147" s="741" t="s">
        <v>51</v>
      </c>
      <c r="CG147" s="24"/>
      <c r="CH147" s="754" t="s">
        <v>52</v>
      </c>
      <c r="CI147" s="754" t="s">
        <v>53</v>
      </c>
      <c r="CJ147" s="24"/>
      <c r="CK147" s="757" t="s">
        <v>54</v>
      </c>
      <c r="CM147" s="2"/>
      <c r="CN147" s="2"/>
      <c r="CO147" s="2"/>
      <c r="CP147" s="2"/>
      <c r="CY147" s="1"/>
      <c r="CZ147" s="1"/>
      <c r="DA147" s="1"/>
      <c r="DB147" s="1"/>
      <c r="DC147" s="1"/>
      <c r="DI147" s="107"/>
      <c r="DJ147" s="763" t="s">
        <v>334</v>
      </c>
      <c r="DK147" s="777"/>
      <c r="DL147" s="774" t="s">
        <v>42</v>
      </c>
      <c r="DM147" s="765" t="s">
        <v>335</v>
      </c>
      <c r="DN147" s="784" t="s">
        <v>336</v>
      </c>
      <c r="DO147" s="763" t="s">
        <v>337</v>
      </c>
      <c r="DP147" s="764"/>
      <c r="DQ147" s="764"/>
      <c r="DR147" s="764"/>
      <c r="DS147" s="765"/>
      <c r="DT147" s="763" t="s">
        <v>338</v>
      </c>
      <c r="DU147" s="764"/>
      <c r="DV147" s="764"/>
      <c r="DW147" s="764"/>
      <c r="DX147" s="764"/>
      <c r="DY147" s="763" t="s">
        <v>339</v>
      </c>
      <c r="DZ147" s="764"/>
      <c r="EA147" s="764"/>
      <c r="EB147" s="765"/>
      <c r="EC147" s="763" t="s">
        <v>340</v>
      </c>
      <c r="ED147" s="764"/>
      <c r="EE147" s="769"/>
      <c r="EF147" s="770"/>
      <c r="EG147" s="774" t="s">
        <v>341</v>
      </c>
      <c r="EH147" s="741" t="s">
        <v>288</v>
      </c>
      <c r="EI147" s="24"/>
      <c r="EJ147" s="754" t="s">
        <v>52</v>
      </c>
      <c r="EK147" s="754" t="s">
        <v>53</v>
      </c>
      <c r="EL147" s="24"/>
      <c r="EM147" s="757" t="s">
        <v>54</v>
      </c>
      <c r="EP147" s="2"/>
      <c r="EQ147" s="2"/>
      <c r="ER147" s="2"/>
      <c r="ES147" s="2"/>
    </row>
    <row r="148" spans="1:151" customFormat="1" ht="19.5" hidden="1" customHeight="1">
      <c r="E148" s="115"/>
      <c r="F148" s="802" t="str">
        <f>IF([1]COVER!$J$15=3,IF(ISBLANK(BH148),"",BH148),IF(ISBLANK(DJ148),"",DJ148))</f>
        <v/>
      </c>
      <c r="G148" s="802" t="str">
        <f>IF([1]COVER!$J$15=3,IF(ISBLANK(BI148),"",BI148),IF(ISBLANK(DK148),"",DK148))</f>
        <v/>
      </c>
      <c r="H148" s="781"/>
      <c r="I148" s="797" t="str">
        <f>IF([1]COVER!$J$15=3,IF(ISBLANK(BK148),"",BK148),IF(ISBLANK(DM148),"",DM148))</f>
        <v/>
      </c>
      <c r="J148" s="805"/>
      <c r="K148" s="776" t="str">
        <f>IF([1]COVER!$J$15=3,IF(ISBLANK(BM148),"",BM148),IF(ISBLANK(DO148),"",DO148))</f>
        <v/>
      </c>
      <c r="L148" s="776" t="str">
        <f>IF([1]COVER!$J$15=3,IF(ISBLANK(BN148),"",BN148),IF(ISBLANK(DP148),"",DP148))</f>
        <v/>
      </c>
      <c r="M148" s="776" t="str">
        <f>IF([1]COVER!$J$15=3,IF(ISBLANK(BO148),"",BO148),IF(ISBLANK(DQ148),"",DQ148))</f>
        <v/>
      </c>
      <c r="N148" s="776" t="str">
        <f>IF([1]COVER!$J$15=3,IF(ISBLANK(BP148),"",BP148),IF(ISBLANK(DR148),"",DR148))</f>
        <v/>
      </c>
      <c r="O148" s="776" t="str">
        <f>IF([1]COVER!$J$15=3,IF(ISBLANK(BQ148),"",BQ148),IF(ISBLANK(DS148),"",DS148))</f>
        <v/>
      </c>
      <c r="P148" s="776" t="str">
        <f>IF([1]COVER!$J$15=3,IF(ISBLANK(BR148),"",BR148),IF(ISBLANK(DT148),"",DT148))</f>
        <v/>
      </c>
      <c r="Q148" s="776" t="str">
        <f>IF([1]COVER!$J$15=3,IF(ISBLANK(BS148),"",BS148),IF(ISBLANK(DU148),"",DU148))</f>
        <v/>
      </c>
      <c r="R148" s="776" t="str">
        <f>IF([1]COVER!$J$15=3,IF(ISBLANK(BT148),"",BT148),IF(ISBLANK(DV148),"",DV148))</f>
        <v/>
      </c>
      <c r="S148" s="776" t="str">
        <f>IF([1]COVER!$J$15=3,IF(ISBLANK(BU148),"",BU148),IF(ISBLANK(DW148),"",DW148))</f>
        <v/>
      </c>
      <c r="T148" s="776" t="str">
        <f>IF([1]COVER!$J$15=3,IF(ISBLANK(BV148),"",BV148),IF(ISBLANK(DX148),"",DX148))</f>
        <v/>
      </c>
      <c r="U148" s="776" t="str">
        <f>IF([1]COVER!$J$15=3,IF(ISBLANK(BW148),"",BW148),IF(ISBLANK(DY148),"",DY148))</f>
        <v/>
      </c>
      <c r="V148" s="776" t="str">
        <f>IF([1]COVER!$J$15=3,IF(ISBLANK(BX148),"",BX148),IF(ISBLANK(DZ148),"",DZ148))</f>
        <v/>
      </c>
      <c r="W148" s="776" t="str">
        <f>IF([1]COVER!$J$15=3,IF(ISBLANK(BY148),"",BY148),IF(ISBLANK(EA148),"",EA148))</f>
        <v/>
      </c>
      <c r="X148" s="776" t="str">
        <f>IF([1]COVER!$J$15=3,IF(ISBLANK(BZ148),"",BZ148),IF(ISBLANK(EB148),"",EB148))</f>
        <v/>
      </c>
      <c r="Y148" s="796" t="str">
        <f>IF([1]COVER!$J$15=3,IF(ISBLANK(CA148),"",CA148),IF(ISBLANK(EC148),"",EC148))</f>
        <v/>
      </c>
      <c r="Z148" s="796" t="str">
        <f>IF([1]COVER!$J$15=3,IF(ISBLANK(CB148),"",CB148),IF(ISBLANK(ED148),"",ED148))</f>
        <v/>
      </c>
      <c r="AA148" s="796" t="str">
        <f>IF([1]COVER!$J$15=3,IF(ISBLANK(CC148),"",CC148),IF(ISBLANK(EE148),"",EE148))</f>
        <v/>
      </c>
      <c r="AB148" s="796" t="str">
        <f>IF([1]COVER!$J$15=3,IF(ISBLANK(CD148),"",CD148),IF(ISBLANK(EF148),"",EF148))</f>
        <v/>
      </c>
      <c r="AC148" s="797" t="str">
        <f>IF([1]COVER!$J$15=3,IF(ISBLANK(CE148),"",CE148),IF(ISBLANK(EG148),"",EG148))</f>
        <v/>
      </c>
      <c r="AD148" s="800" t="str">
        <f>IF([1]COVER!$J$15=3,IF(ISBLANK(CF148),"",CF148),IF(ISBLANK(EH148),"",EH148))</f>
        <v/>
      </c>
      <c r="AE148" s="26"/>
      <c r="AF148" s="755" t="str">
        <f>IF([1]COVER!$J$15=3,IF(ISBLANK(CH148),"",CH148),IF(ISBLANK(EJ148),"",EJ148))</f>
        <v/>
      </c>
      <c r="AG148" s="755" t="str">
        <f>IF([1]COVER!$J$15=3,IF(ISBLANK(CI148),"",CI148),IF(ISBLANK(EK148),"",EK148))</f>
        <v/>
      </c>
      <c r="AH148" s="26"/>
      <c r="AI148" s="794" t="str">
        <f>IF([1]COVER!$J$15=3,IF(ISBLANK(CK148),"",CK148),IF(ISBLANK(EM148),"",EM148))</f>
        <v/>
      </c>
      <c r="AO148" s="4"/>
      <c r="BE148" s="1"/>
      <c r="BF148" s="1"/>
      <c r="BG148" s="107"/>
      <c r="BH148" s="778"/>
      <c r="BI148" s="779"/>
      <c r="BJ148" s="781"/>
      <c r="BK148" s="783"/>
      <c r="BL148" s="785"/>
      <c r="BM148" s="766"/>
      <c r="BN148" s="767"/>
      <c r="BO148" s="767"/>
      <c r="BP148" s="767"/>
      <c r="BQ148" s="768"/>
      <c r="BR148" s="766"/>
      <c r="BS148" s="767"/>
      <c r="BT148" s="767"/>
      <c r="BU148" s="767"/>
      <c r="BV148" s="767"/>
      <c r="BW148" s="766"/>
      <c r="BX148" s="767"/>
      <c r="BY148" s="767"/>
      <c r="BZ148" s="767"/>
      <c r="CA148" s="790"/>
      <c r="CB148" s="791"/>
      <c r="CC148" s="791"/>
      <c r="CD148" s="792"/>
      <c r="CE148" s="211"/>
      <c r="CF148" s="742"/>
      <c r="CG148" s="212"/>
      <c r="CH148" s="755"/>
      <c r="CI148" s="755"/>
      <c r="CJ148" s="212"/>
      <c r="CK148" s="758"/>
      <c r="CM148" s="2"/>
      <c r="CN148" s="2"/>
      <c r="CO148" s="2"/>
      <c r="CP148" s="2"/>
      <c r="CY148" s="1"/>
      <c r="CZ148" s="1"/>
      <c r="DA148" s="1"/>
      <c r="DB148" s="1"/>
      <c r="DC148" s="1"/>
      <c r="DI148" s="107"/>
      <c r="DJ148" s="778"/>
      <c r="DK148" s="779"/>
      <c r="DL148" s="781"/>
      <c r="DM148" s="783"/>
      <c r="DN148" s="785"/>
      <c r="DO148" s="766"/>
      <c r="DP148" s="767"/>
      <c r="DQ148" s="767"/>
      <c r="DR148" s="767"/>
      <c r="DS148" s="768"/>
      <c r="DT148" s="766"/>
      <c r="DU148" s="767"/>
      <c r="DV148" s="767"/>
      <c r="DW148" s="767"/>
      <c r="DX148" s="767"/>
      <c r="DY148" s="766"/>
      <c r="DZ148" s="767"/>
      <c r="EA148" s="767"/>
      <c r="EB148" s="768"/>
      <c r="EC148" s="771"/>
      <c r="ED148" s="772"/>
      <c r="EE148" s="772"/>
      <c r="EF148" s="773"/>
      <c r="EG148" s="775"/>
      <c r="EH148" s="742"/>
      <c r="EI148" s="212"/>
      <c r="EJ148" s="755"/>
      <c r="EK148" s="755"/>
      <c r="EL148" s="212"/>
      <c r="EM148" s="758"/>
      <c r="EP148" s="2"/>
      <c r="EQ148" s="2"/>
      <c r="ER148" s="2"/>
      <c r="ES148" s="2"/>
    </row>
    <row r="149" spans="1:151" customFormat="1" ht="42" hidden="1" customHeight="1">
      <c r="E149" s="115"/>
      <c r="F149" s="803" t="str">
        <f>IF([1]COVER!$J$15=3,IF(ISBLANK(BH149),"",BH149),IF(ISBLANK(DJ149),"",DJ149))</f>
        <v/>
      </c>
      <c r="G149" s="803" t="str">
        <f>IF([1]COVER!$J$15=3,IF(ISBLANK(BI149),"",BI149),IF(ISBLANK(DK149),"",DK149))</f>
        <v/>
      </c>
      <c r="H149" s="782"/>
      <c r="I149" s="798" t="str">
        <f>IF([1]COVER!$J$15=3,IF(ISBLANK(BK149),"",BK149),IF(ISBLANK(DM149),"",DM149))</f>
        <v/>
      </c>
      <c r="J149" s="806"/>
      <c r="K149" s="23" t="str">
        <f>IF([1]COVER!$J$15=3,IF(ISBLANK(BM149),"",BM149),IF(ISBLANK(DO149),"",DO149))</f>
        <v>AFF Total</v>
      </c>
      <c r="L149" s="528"/>
      <c r="M149" s="23" t="str">
        <f>IF([1]COVER!$J$15=3,IF(ISBLANK(BO149),"",BO149),IF(ISBLANK(DQ149),"",DQ149))</f>
        <v>Export</v>
      </c>
      <c r="N149" s="23" t="str">
        <f>IF([1]COVER!$J$15=3,IF(ISBLANK(BP149),"",BP149),IF(ISBLANK(DR149),"",DR149))</f>
        <v>Import</v>
      </c>
      <c r="O149" s="527"/>
      <c r="P149" s="23" t="str">
        <f>IF([1]COVER!$J$15=3,IF(ISBLANK(BR149),"",BR149),IF(ISBLANK(DT149),"",DT149))</f>
        <v>OFF Total</v>
      </c>
      <c r="Q149" s="528"/>
      <c r="R149" s="23" t="str">
        <f>IF([1]COVER!$J$15=3,IF(ISBLANK(BT149),"",BT149),IF(ISBLANK(DV149),"",DV149))</f>
        <v>Export</v>
      </c>
      <c r="S149" s="23" t="str">
        <f>IF([1]COVER!$J$15=3,IF(ISBLANK(BU149),"",BU149),IF(ISBLANK(DW149),"",DW149))</f>
        <v>Import</v>
      </c>
      <c r="T149" s="529"/>
      <c r="U149" s="23" t="str">
        <f>IF([1]COVER!$J$15=3,IF(ISBLANK(BW149),"",BW149),IF(ISBLANK(DY149),"",DY149))</f>
        <v>SCS Total</v>
      </c>
      <c r="V149" s="490"/>
      <c r="W149" s="215" t="str">
        <f>IF([1]COVER!$J$15=3,IF(ISBLANK(BY149),"",BY149),IF(ISBLANK(EA149),"",EA149))</f>
        <v>Origin Cargo     
Management</v>
      </c>
      <c r="X149" s="23" t="str">
        <f>IF([1]COVER!$J$15=3,IF(ISBLANK(BZ149),"",BZ149),IF(ISBLANK(EB149),"",EB149))</f>
        <v>LLP/4PL</v>
      </c>
      <c r="Y149" s="23" t="str">
        <f>IF([1]COVER!$J$15=3,IF(ISBLANK(CA149),"",CA149),IF(ISBLANK(EC149),"",EC149))</f>
        <v>CLT Total</v>
      </c>
      <c r="Z149" s="490"/>
      <c r="AA149" s="23" t="str">
        <f>IF([1]COVER!$J$15=3,IF(ISBLANK(CC149),"",CC149),IF(ISBLANK(EE149),"",EE149))</f>
        <v>Contract 
Logistics</v>
      </c>
      <c r="AB149" s="23" t="str">
        <f>IF([1]COVER!$J$15=3,IF(ISBLANK(CD149),"",CD149),IF(ISBLANK(EF149),"",EF149))</f>
        <v>Land 
Transport</v>
      </c>
      <c r="AC149" s="798" t="str">
        <f>IF([1]COVER!$J$15=3,IF(ISBLANK(CE149),"",CE149),IF(ISBLANK(EG149),"",EG149))</f>
        <v/>
      </c>
      <c r="AD149" s="800" t="str">
        <f>IF([1]COVER!$J$15=3,IF(ISBLANK(CF149),"",CF149),IF(ISBLANK(EH149),"",EH149))</f>
        <v/>
      </c>
      <c r="AE149" s="26"/>
      <c r="AF149" s="756" t="str">
        <f>IF([1]COVER!$J$15=3,IF(ISBLANK(CH149),"",CH149),IF(ISBLANK(EJ149),"",EJ149))</f>
        <v/>
      </c>
      <c r="AG149" s="756" t="str">
        <f>IF([1]COVER!$J$15=3,IF(ISBLANK(CI149),"",CI149),IF(ISBLANK(EK149),"",EK149))</f>
        <v/>
      </c>
      <c r="AH149" s="26"/>
      <c r="AI149" s="794" t="str">
        <f>IF([1]COVER!$J$15=3,IF(ISBLANK(CK149),"",CK149),IF(ISBLANK(EM149),"",EM149))</f>
        <v/>
      </c>
      <c r="AO149" s="4"/>
      <c r="BE149" s="1"/>
      <c r="BF149" s="1"/>
      <c r="BG149" s="107"/>
      <c r="BH149" s="780"/>
      <c r="BI149" s="779"/>
      <c r="BJ149" s="782"/>
      <c r="BK149" s="773"/>
      <c r="BL149" s="786"/>
      <c r="BM149" s="23" t="s">
        <v>58</v>
      </c>
      <c r="BN149" s="214" t="s">
        <v>59</v>
      </c>
      <c r="BO149" s="23" t="s">
        <v>60</v>
      </c>
      <c r="BP149" s="23" t="s">
        <v>61</v>
      </c>
      <c r="BQ149" s="215" t="s">
        <v>62</v>
      </c>
      <c r="BR149" s="23" t="s">
        <v>63</v>
      </c>
      <c r="BS149" s="214" t="s">
        <v>64</v>
      </c>
      <c r="BT149" s="23" t="s">
        <v>60</v>
      </c>
      <c r="BU149" s="23" t="s">
        <v>61</v>
      </c>
      <c r="BV149" s="215" t="s">
        <v>62</v>
      </c>
      <c r="BW149" s="23" t="s">
        <v>65</v>
      </c>
      <c r="BX149" s="214" t="s">
        <v>66</v>
      </c>
      <c r="BY149" s="215" t="s">
        <v>67</v>
      </c>
      <c r="BZ149" s="215" t="s">
        <v>68</v>
      </c>
      <c r="CA149" s="23" t="s">
        <v>69</v>
      </c>
      <c r="CB149" s="214" t="s">
        <v>70</v>
      </c>
      <c r="CC149" s="215" t="s">
        <v>71</v>
      </c>
      <c r="CD149" s="215" t="s">
        <v>72</v>
      </c>
      <c r="CE149" s="211"/>
      <c r="CF149" s="743"/>
      <c r="CG149" s="212"/>
      <c r="CH149" s="756"/>
      <c r="CI149" s="756"/>
      <c r="CJ149" s="212"/>
      <c r="CK149" s="759"/>
      <c r="CM149" s="2"/>
      <c r="CN149" s="2"/>
      <c r="CO149" s="2"/>
      <c r="CP149" s="2"/>
      <c r="CY149" s="1"/>
      <c r="CZ149" s="1"/>
      <c r="DA149" s="1"/>
      <c r="DB149" s="1"/>
      <c r="DC149" s="1"/>
      <c r="DI149" s="107"/>
      <c r="DJ149" s="780"/>
      <c r="DK149" s="779"/>
      <c r="DL149" s="782"/>
      <c r="DM149" s="773"/>
      <c r="DN149" s="786"/>
      <c r="DO149" s="23" t="s">
        <v>342</v>
      </c>
      <c r="DP149" s="214" t="s">
        <v>343</v>
      </c>
      <c r="DQ149" s="23" t="s">
        <v>344</v>
      </c>
      <c r="DR149" s="23" t="s">
        <v>345</v>
      </c>
      <c r="DS149" s="215" t="s">
        <v>346</v>
      </c>
      <c r="DT149" s="23" t="s">
        <v>347</v>
      </c>
      <c r="DU149" s="214" t="s">
        <v>343</v>
      </c>
      <c r="DV149" s="23" t="s">
        <v>344</v>
      </c>
      <c r="DW149" s="23" t="s">
        <v>345</v>
      </c>
      <c r="DX149" s="215" t="s">
        <v>346</v>
      </c>
      <c r="DY149" s="215" t="s">
        <v>348</v>
      </c>
      <c r="DZ149" s="214" t="s">
        <v>343</v>
      </c>
      <c r="EA149" s="23" t="s">
        <v>73</v>
      </c>
      <c r="EB149" s="23" t="s">
        <v>68</v>
      </c>
      <c r="EC149" s="23" t="s">
        <v>349</v>
      </c>
      <c r="ED149" s="214" t="s">
        <v>343</v>
      </c>
      <c r="EE149" s="23" t="s">
        <v>350</v>
      </c>
      <c r="EF149" s="23" t="s">
        <v>351</v>
      </c>
      <c r="EG149" s="776"/>
      <c r="EH149" s="743"/>
      <c r="EI149" s="212"/>
      <c r="EJ149" s="756"/>
      <c r="EK149" s="756"/>
      <c r="EL149" s="212"/>
      <c r="EM149" s="759"/>
      <c r="EP149" s="2"/>
      <c r="EQ149" s="2"/>
      <c r="ER149" s="2"/>
      <c r="ES149" s="2"/>
    </row>
    <row r="150" spans="1:151" customFormat="1" ht="21" hidden="1" customHeight="1">
      <c r="A150" s="1" t="s">
        <v>352</v>
      </c>
      <c r="E150" s="115"/>
      <c r="F150" s="760" t="str">
        <f>IF([1]COVER!$J$15=3,IF(ISBLANK(BH150),"",BH150),IF(ISBLANK(DJ150),"",DJ150))</f>
        <v>Adjustment of sales revenues (deducted for management accounting purpose)</v>
      </c>
      <c r="G150" s="760" t="str">
        <f>IF([1]COVER!$J$15=3,IF(ISBLANK(BI150),"",BI150),IF(ISBLANK(DK150),"",DK150))</f>
        <v/>
      </c>
      <c r="H150" s="118" t="s">
        <v>353</v>
      </c>
      <c r="I150" s="530">
        <f>SUM(J150,K150,P150,U150,Y150,AC150,AD150,AF150,AG150,AI150)</f>
        <v>0</v>
      </c>
      <c r="J150" s="531"/>
      <c r="K150" s="218">
        <f>SUM(L150:O150)</f>
        <v>0</v>
      </c>
      <c r="L150" s="531"/>
      <c r="M150" s="217"/>
      <c r="N150" s="217"/>
      <c r="O150" s="531"/>
      <c r="P150" s="218">
        <f>SUM(Q150:T150)</f>
        <v>0</v>
      </c>
      <c r="Q150" s="531"/>
      <c r="R150" s="217"/>
      <c r="S150" s="217"/>
      <c r="T150" s="531"/>
      <c r="U150" s="355">
        <f>SUM(V150:X150)</f>
        <v>0</v>
      </c>
      <c r="V150" s="335"/>
      <c r="W150" s="356"/>
      <c r="X150" s="356"/>
      <c r="Y150" s="355">
        <f>SUM(Z150:AB150)</f>
        <v>0</v>
      </c>
      <c r="Z150" s="335"/>
      <c r="AA150" s="356"/>
      <c r="AB150" s="356"/>
      <c r="AC150" s="356"/>
      <c r="AD150" s="521"/>
      <c r="AE150" s="221"/>
      <c r="AF150" s="522"/>
      <c r="AG150" s="522"/>
      <c r="AH150" s="221"/>
      <c r="AI150" s="532"/>
      <c r="AK150" s="533" t="str">
        <f>IF([1]COVER!$J$15=3,IF(ISBLANK(CM150),"",CM150),IF(ISBLANK(EO150),"",EO150))</f>
        <v>input check</v>
      </c>
      <c r="AL150" s="534"/>
      <c r="AO150" s="4"/>
      <c r="BE150" s="1"/>
      <c r="BF150" s="1"/>
      <c r="BG150" s="107"/>
      <c r="BH150" s="498" t="s">
        <v>354</v>
      </c>
      <c r="BJ150" s="27" t="s">
        <v>353</v>
      </c>
      <c r="BK150" s="216"/>
      <c r="BL150" s="499"/>
      <c r="BM150" s="218"/>
      <c r="BN150" s="499"/>
      <c r="BO150" s="500"/>
      <c r="BP150" s="500"/>
      <c r="BQ150" s="500"/>
      <c r="BR150" s="218"/>
      <c r="BS150" s="499"/>
      <c r="BT150" s="500"/>
      <c r="BU150" s="500"/>
      <c r="BV150" s="500"/>
      <c r="BW150" s="218"/>
      <c r="BX150" s="499"/>
      <c r="BY150" s="500"/>
      <c r="BZ150" s="500"/>
      <c r="CA150" s="218"/>
      <c r="CB150" s="499"/>
      <c r="CC150" s="500"/>
      <c r="CD150" s="500"/>
      <c r="CE150" s="500"/>
      <c r="CF150" s="500"/>
      <c r="CG150" s="221"/>
      <c r="CH150" s="500"/>
      <c r="CI150" s="500"/>
      <c r="CJ150" s="221"/>
      <c r="CK150" s="500"/>
      <c r="CM150" s="2" t="s">
        <v>355</v>
      </c>
      <c r="CN150" s="2"/>
      <c r="CO150" s="2"/>
      <c r="CP150" s="2"/>
      <c r="CY150" s="1"/>
      <c r="CZ150" s="1"/>
      <c r="DA150" s="1"/>
      <c r="DB150" s="1"/>
      <c r="DC150" s="1"/>
      <c r="DI150" s="107"/>
      <c r="DJ150" s="30" t="s">
        <v>356</v>
      </c>
      <c r="DL150" s="27"/>
      <c r="DM150" s="216"/>
      <c r="DN150" s="499"/>
      <c r="DO150" s="218"/>
      <c r="DP150" s="499"/>
      <c r="DQ150" s="500"/>
      <c r="DR150" s="500"/>
      <c r="DS150" s="500"/>
      <c r="DT150" s="218"/>
      <c r="DU150" s="499"/>
      <c r="DV150" s="500"/>
      <c r="DW150" s="500"/>
      <c r="DX150" s="500"/>
      <c r="DY150" s="218"/>
      <c r="DZ150" s="499"/>
      <c r="EA150" s="500"/>
      <c r="EB150" s="500"/>
      <c r="EC150" s="218"/>
      <c r="ED150" s="499"/>
      <c r="EE150" s="500"/>
      <c r="EF150" s="500"/>
      <c r="EG150" s="500"/>
      <c r="EH150" s="500"/>
      <c r="EI150" s="221"/>
      <c r="EJ150" s="500"/>
      <c r="EK150" s="500"/>
      <c r="EL150" s="221"/>
      <c r="EM150" s="500"/>
      <c r="EO150" s="2" t="s">
        <v>357</v>
      </c>
      <c r="EP150" s="2"/>
      <c r="EQ150" s="2"/>
      <c r="ER150" s="2"/>
      <c r="ES150" s="2"/>
    </row>
    <row r="151" spans="1:151" customFormat="1" ht="21" hidden="1" customHeight="1">
      <c r="A151" s="1" t="s">
        <v>358</v>
      </c>
      <c r="E151" s="115"/>
      <c r="F151" s="761" t="str">
        <f>IF([1]COVER!$J$15=3,IF(ISBLANK(BH151),"",BH151),IF(ISBLANK(DJ151),"",DJ151))</f>
        <v xml:space="preserve">Adjustment of cost of sales (deducted for management accounting purpose) </v>
      </c>
      <c r="G151" s="761" t="str">
        <f>IF([1]COVER!$J$15=3,IF(ISBLANK(BI151),"",BI151),IF(ISBLANK(DK151),"",DK151))</f>
        <v/>
      </c>
      <c r="H151" s="62" t="s">
        <v>359</v>
      </c>
      <c r="I151" s="347">
        <f>SUM(J151,K151,P151,U151,Y151,AC151,AD151,AF151,AG151,AI151)</f>
        <v>0</v>
      </c>
      <c r="J151" s="535"/>
      <c r="K151" s="347">
        <f>SUM(L151:O151)</f>
        <v>0</v>
      </c>
      <c r="L151" s="536"/>
      <c r="M151" s="537"/>
      <c r="N151" s="348"/>
      <c r="O151" s="538"/>
      <c r="P151" s="347">
        <f>SUM(Q151:T151)</f>
        <v>0</v>
      </c>
      <c r="Q151" s="538"/>
      <c r="R151" s="348"/>
      <c r="S151" s="348"/>
      <c r="T151" s="535"/>
      <c r="U151" s="347">
        <f>SUM(V151:X151)</f>
        <v>0</v>
      </c>
      <c r="V151" s="225"/>
      <c r="W151" s="348"/>
      <c r="X151" s="348"/>
      <c r="Y151" s="347">
        <f>SUM(Z151:AB151)</f>
        <v>0</v>
      </c>
      <c r="Z151" s="257"/>
      <c r="AA151" s="348"/>
      <c r="AB151" s="348"/>
      <c r="AC151" s="348"/>
      <c r="AD151" s="539"/>
      <c r="AE151" s="221"/>
      <c r="AF151" s="540"/>
      <c r="AG151" s="540"/>
      <c r="AH151" s="221"/>
      <c r="AI151" s="540"/>
      <c r="AK151" s="533" t="e">
        <f>IF(AL151="","OK",IF([1]COVER!$J$15=3,IF(ISBLANK(CM151),"",CM151),IF(ISBLANK(EO151),"",EO151)))</f>
        <v>#NAME?</v>
      </c>
      <c r="AL151" s="541" t="e">
        <f>IF(OR(COMPANY_CODE="F11001",COMPANY_CODE="F13001",COMPANY_CODE="F17751",COMPANY_CODE="F17851"),IF(SUM(M153:N153,R153:S153,W153:X153,AA153:AC153)+SUM(M154:N154,R154:S154,W154:X154,AA154:AC154)=0,"",1),"")</f>
        <v>#NAME?</v>
      </c>
      <c r="AO151" s="4"/>
      <c r="BE151" s="1"/>
      <c r="BF151" s="1"/>
      <c r="BG151" s="107"/>
      <c r="BH151" s="498" t="s">
        <v>360</v>
      </c>
      <c r="BJ151" s="27" t="s">
        <v>359</v>
      </c>
      <c r="BK151" s="216"/>
      <c r="BL151" s="499"/>
      <c r="BM151" s="218"/>
      <c r="BN151" s="499"/>
      <c r="BO151" s="500"/>
      <c r="BP151" s="500"/>
      <c r="BQ151" s="500"/>
      <c r="BR151" s="218"/>
      <c r="BS151" s="499"/>
      <c r="BT151" s="500"/>
      <c r="BU151" s="500"/>
      <c r="BV151" s="500"/>
      <c r="BW151" s="218"/>
      <c r="BX151" s="499"/>
      <c r="BY151" s="500"/>
      <c r="BZ151" s="500"/>
      <c r="CA151" s="218"/>
      <c r="CB151" s="499"/>
      <c r="CC151" s="500"/>
      <c r="CD151" s="500"/>
      <c r="CE151" s="500"/>
      <c r="CF151" s="500"/>
      <c r="CG151" s="221"/>
      <c r="CH151" s="500"/>
      <c r="CI151" s="500"/>
      <c r="CJ151" s="221"/>
      <c r="CK151" s="500"/>
      <c r="CM151" s="2" t="s">
        <v>361</v>
      </c>
      <c r="CN151" s="2"/>
      <c r="CO151" s="2"/>
      <c r="CP151" s="2"/>
      <c r="CY151" s="1"/>
      <c r="CZ151" s="1"/>
      <c r="DA151" s="1"/>
      <c r="DB151" s="1"/>
      <c r="DC151" s="1"/>
      <c r="DI151" s="107"/>
      <c r="DJ151" s="30" t="s">
        <v>362</v>
      </c>
      <c r="DL151" s="27"/>
      <c r="DM151" s="216"/>
      <c r="DN151" s="499"/>
      <c r="DO151" s="218"/>
      <c r="DP151" s="499"/>
      <c r="DQ151" s="500"/>
      <c r="DR151" s="500"/>
      <c r="DS151" s="500"/>
      <c r="DT151" s="218"/>
      <c r="DU151" s="499"/>
      <c r="DV151" s="500"/>
      <c r="DW151" s="500"/>
      <c r="DX151" s="500"/>
      <c r="DY151" s="218"/>
      <c r="DZ151" s="499"/>
      <c r="EA151" s="500"/>
      <c r="EB151" s="500"/>
      <c r="EC151" s="218"/>
      <c r="ED151" s="499"/>
      <c r="EE151" s="500"/>
      <c r="EF151" s="500"/>
      <c r="EG151" s="500"/>
      <c r="EH151" s="500"/>
      <c r="EI151" s="221"/>
      <c r="EJ151" s="500"/>
      <c r="EK151" s="500"/>
      <c r="EL151" s="221"/>
      <c r="EM151" s="500"/>
      <c r="EO151" s="2" t="s">
        <v>363</v>
      </c>
      <c r="EP151" s="2"/>
      <c r="EQ151" s="2"/>
      <c r="ER151" s="2"/>
      <c r="ES151" s="2"/>
    </row>
    <row r="152" spans="1:151" customFormat="1" ht="21" hidden="1" customHeight="1">
      <c r="A152" s="1" t="s">
        <v>364</v>
      </c>
      <c r="E152" s="115"/>
      <c r="F152" s="762" t="str">
        <f>IF([1]COVER!$J$15=3,IF(ISBLANK(BH152),"",BH152),IF(ISBLANK(DJ152),"",DJ152))</f>
        <v>Adjustment of gross profit</v>
      </c>
      <c r="G152" s="762" t="str">
        <f>IF([1]COVER!$J$15=3,IF(ISBLANK(BI152),"",BI152),IF(ISBLANK(DK152),"",DK152))</f>
        <v/>
      </c>
      <c r="H152" s="119" t="s">
        <v>365</v>
      </c>
      <c r="I152" s="542">
        <f>SUM(I150:I151)</f>
        <v>0</v>
      </c>
      <c r="J152" s="543"/>
      <c r="K152" s="542">
        <f>SUM(L152:O152)</f>
        <v>0</v>
      </c>
      <c r="L152" s="544"/>
      <c r="M152" s="545">
        <f>M150-M151</f>
        <v>0</v>
      </c>
      <c r="N152" s="542">
        <f>N150-N151</f>
        <v>0</v>
      </c>
      <c r="O152" s="546"/>
      <c r="P152" s="542">
        <f>SUM(Q152:T152)</f>
        <v>0</v>
      </c>
      <c r="Q152" s="546"/>
      <c r="R152" s="542">
        <f>R150-R151</f>
        <v>0</v>
      </c>
      <c r="S152" s="542">
        <f>S150-S151</f>
        <v>0</v>
      </c>
      <c r="T152" s="543"/>
      <c r="U152" s="315">
        <f>SUM(V152:X152)</f>
        <v>0</v>
      </c>
      <c r="V152" s="526"/>
      <c r="W152" s="315">
        <f>W150-W151</f>
        <v>0</v>
      </c>
      <c r="X152" s="315">
        <f>X150-X151</f>
        <v>0</v>
      </c>
      <c r="Y152" s="315">
        <f>SUM(Z152:AB152)</f>
        <v>0</v>
      </c>
      <c r="Z152" s="360"/>
      <c r="AA152" s="315">
        <f>AA150-AA151</f>
        <v>0</v>
      </c>
      <c r="AB152" s="315">
        <f>AB150-AB151</f>
        <v>0</v>
      </c>
      <c r="AC152" s="315">
        <f>AC150-AC151</f>
        <v>0</v>
      </c>
      <c r="AD152" s="547">
        <f>AD150-AD151</f>
        <v>0</v>
      </c>
      <c r="AE152" s="221"/>
      <c r="AF152" s="548">
        <f>AF150-AF151</f>
        <v>0</v>
      </c>
      <c r="AG152" s="548">
        <f>AG150-AG151</f>
        <v>0</v>
      </c>
      <c r="AH152" s="221"/>
      <c r="AI152" s="548">
        <f>AI150-AI151</f>
        <v>0</v>
      </c>
      <c r="AO152" s="4"/>
      <c r="BE152" s="1"/>
      <c r="BF152" s="1"/>
      <c r="BG152" s="107"/>
      <c r="BH152" s="498" t="s">
        <v>366</v>
      </c>
      <c r="BJ152" s="27" t="s">
        <v>365</v>
      </c>
      <c r="BK152" s="216"/>
      <c r="BL152" s="499"/>
      <c r="BM152" s="218"/>
      <c r="BN152" s="499"/>
      <c r="BO152" s="500"/>
      <c r="BP152" s="500"/>
      <c r="BQ152" s="500"/>
      <c r="BR152" s="218"/>
      <c r="BS152" s="499"/>
      <c r="BT152" s="500"/>
      <c r="BU152" s="500"/>
      <c r="BV152" s="500"/>
      <c r="BW152" s="218"/>
      <c r="BX152" s="499"/>
      <c r="BY152" s="500"/>
      <c r="BZ152" s="500"/>
      <c r="CA152" s="218"/>
      <c r="CB152" s="499"/>
      <c r="CC152" s="500"/>
      <c r="CD152" s="500"/>
      <c r="CE152" s="500"/>
      <c r="CF152" s="500"/>
      <c r="CG152" s="221"/>
      <c r="CH152" s="500"/>
      <c r="CI152" s="500"/>
      <c r="CJ152" s="221"/>
      <c r="CK152" s="500"/>
      <c r="CM152" s="2"/>
      <c r="CN152" s="2"/>
      <c r="CO152" s="2"/>
      <c r="CP152" s="2"/>
      <c r="CY152" s="1"/>
      <c r="CZ152" s="1"/>
      <c r="DA152" s="1"/>
      <c r="DB152" s="1"/>
      <c r="DC152" s="1"/>
      <c r="DI152" s="107"/>
      <c r="DJ152" s="30" t="s">
        <v>367</v>
      </c>
      <c r="DL152" s="27"/>
      <c r="DM152" s="216"/>
      <c r="DN152" s="499"/>
      <c r="DO152" s="218"/>
      <c r="DP152" s="499"/>
      <c r="DQ152" s="500"/>
      <c r="DR152" s="500"/>
      <c r="DS152" s="500"/>
      <c r="DT152" s="218"/>
      <c r="DU152" s="499"/>
      <c r="DV152" s="500"/>
      <c r="DW152" s="500"/>
      <c r="DX152" s="500"/>
      <c r="DY152" s="218"/>
      <c r="DZ152" s="499"/>
      <c r="EA152" s="500"/>
      <c r="EB152" s="500"/>
      <c r="EC152" s="218"/>
      <c r="ED152" s="499"/>
      <c r="EE152" s="500"/>
      <c r="EF152" s="500"/>
      <c r="EG152" s="500"/>
      <c r="EH152" s="500"/>
      <c r="EI152" s="221"/>
      <c r="EJ152" s="500"/>
      <c r="EK152" s="500"/>
      <c r="EL152" s="221"/>
      <c r="EM152" s="500"/>
      <c r="EP152" s="2"/>
      <c r="EQ152" s="2"/>
      <c r="ER152" s="2"/>
      <c r="ES152" s="2"/>
    </row>
    <row r="153" spans="1:151" customFormat="1" ht="19.5" hidden="1" customHeight="1">
      <c r="E153" s="115"/>
      <c r="F153" s="205"/>
      <c r="M153" s="549">
        <f>IF(M150="",1,0)</f>
        <v>1</v>
      </c>
      <c r="N153" s="549">
        <f>IF(N150="",1,0)</f>
        <v>1</v>
      </c>
      <c r="R153" s="549">
        <f>IF(R150="",1,0)</f>
        <v>1</v>
      </c>
      <c r="S153" s="549">
        <f>IF(S150="",1,0)</f>
        <v>1</v>
      </c>
      <c r="W153" s="549">
        <f>IF(W150="",1,0)</f>
        <v>1</v>
      </c>
      <c r="X153" s="549">
        <f>IF(X150="",1,0)</f>
        <v>1</v>
      </c>
      <c r="AA153" s="549">
        <f t="shared" ref="AA153:AC154" si="40">IF(AA150="",1,0)</f>
        <v>1</v>
      </c>
      <c r="AB153" s="549">
        <f t="shared" si="40"/>
        <v>1</v>
      </c>
      <c r="AC153" s="549">
        <f t="shared" si="40"/>
        <v>1</v>
      </c>
      <c r="AO153" s="4"/>
      <c r="BE153" s="1"/>
      <c r="BF153" s="1"/>
      <c r="BG153" s="107"/>
      <c r="BH153" s="205"/>
      <c r="CM153" s="2"/>
      <c r="CN153" s="2"/>
      <c r="CO153" s="2"/>
      <c r="CP153" s="2"/>
      <c r="CY153" s="1"/>
      <c r="CZ153" s="1"/>
      <c r="DA153" s="1"/>
      <c r="DB153" s="1"/>
      <c r="DC153" s="1"/>
      <c r="DI153" s="107"/>
      <c r="DJ153" s="205"/>
      <c r="EP153" s="2"/>
      <c r="EQ153" s="2"/>
      <c r="ER153" s="2"/>
      <c r="ES153" s="2"/>
    </row>
    <row r="154" spans="1:151" customFormat="1" ht="19.5" hidden="1" customHeight="1">
      <c r="E154" s="115"/>
      <c r="F154" s="205" t="str">
        <f>IF([1]COVER!$J$15=3,IF(ISBLANK(BH154),"",BH154),IF(ISBLANK(DJ154),"",DJ154))</f>
        <v>&lt;Remarks&gt;</v>
      </c>
      <c r="M154" s="549">
        <f>IF(M151="",1,0)</f>
        <v>1</v>
      </c>
      <c r="N154" s="549">
        <f>IF(N151="",1,0)</f>
        <v>1</v>
      </c>
      <c r="R154" s="549">
        <f>IF(R151="",1,0)</f>
        <v>1</v>
      </c>
      <c r="S154" s="549">
        <f>IF(S151="",1,0)</f>
        <v>1</v>
      </c>
      <c r="W154" s="549">
        <f>IF(W151="",1,0)</f>
        <v>1</v>
      </c>
      <c r="X154" s="549">
        <f>IF(X151="",1,0)</f>
        <v>1</v>
      </c>
      <c r="AA154" s="549">
        <f t="shared" si="40"/>
        <v>1</v>
      </c>
      <c r="AB154" s="549">
        <f t="shared" si="40"/>
        <v>1</v>
      </c>
      <c r="AC154" s="549">
        <f t="shared" si="40"/>
        <v>1</v>
      </c>
      <c r="AO154" s="4"/>
      <c r="BE154" s="1"/>
      <c r="BF154" s="1"/>
      <c r="BG154" s="107"/>
      <c r="BH154" s="205" t="s">
        <v>301</v>
      </c>
      <c r="CM154" s="2"/>
      <c r="CN154" s="2"/>
      <c r="CO154" s="2"/>
      <c r="CP154" s="2"/>
      <c r="CY154" s="1"/>
      <c r="CZ154" s="1"/>
      <c r="DA154" s="1"/>
      <c r="DB154" s="1"/>
      <c r="DC154" s="1"/>
      <c r="DI154" s="115"/>
      <c r="DJ154" s="205" t="s">
        <v>536</v>
      </c>
      <c r="EP154" s="2"/>
      <c r="EQ154" s="2"/>
      <c r="ER154" s="2"/>
      <c r="ES154" s="2"/>
    </row>
    <row r="155" spans="1:151" customFormat="1" ht="19.5" hidden="1" customHeight="1">
      <c r="E155" s="115" t="str">
        <f>IF([1]COVER!$J$15=3,IF(ISBLANK(BG155),"",BG155),IF(ISBLANK(DI155),"",DI155))</f>
        <v>1)</v>
      </c>
      <c r="F155" s="205" t="str">
        <f>IF([1]COVER!$J$15=3,IF(ISBLANK(BH155),"",BH155),IF(ISBLANK(DJ155),"",DJ155))</f>
        <v xml:space="preserve">Please fill adjustment amount from Supplementary RP to Main RP related to IFRS15 or ASC606 as per segments. </v>
      </c>
      <c r="AO155" s="4"/>
      <c r="BE155" s="1"/>
      <c r="BF155" s="1"/>
      <c r="BG155" s="107" t="s">
        <v>302</v>
      </c>
      <c r="BH155" s="205" t="s">
        <v>368</v>
      </c>
      <c r="CM155" s="2"/>
      <c r="CN155" s="2"/>
      <c r="CO155" s="2"/>
      <c r="CP155" s="2"/>
      <c r="CY155" s="1"/>
      <c r="CZ155" s="1"/>
      <c r="DA155" s="1"/>
      <c r="DB155" s="1"/>
      <c r="DC155" s="1"/>
      <c r="DI155" s="120" t="s">
        <v>302</v>
      </c>
      <c r="DJ155" s="121" t="s">
        <v>537</v>
      </c>
      <c r="EP155" s="2"/>
      <c r="EQ155" s="2"/>
      <c r="ER155" s="2"/>
      <c r="ES155" s="2"/>
    </row>
    <row r="156" spans="1:151" customFormat="1" ht="19.5" hidden="1" customHeight="1">
      <c r="E156" s="115" t="str">
        <f>IF([1]COVER!$J$15=3,IF(ISBLANK(BG156),"",BG156),IF(ISBLANK(DI156),"",DI156))</f>
        <v>2)</v>
      </c>
      <c r="F156" s="205" t="str">
        <f>IF([1]COVER!$J$15=3,IF(ISBLANK(BH156),"",BH156),IF(ISBLANK(DJ156),"",DJ156))</f>
        <v>Please fill in "0", if not applicable.</v>
      </c>
      <c r="AO156" s="4"/>
      <c r="BE156" s="1"/>
      <c r="BF156" s="1"/>
      <c r="BG156" s="107" t="s">
        <v>304</v>
      </c>
      <c r="BH156" s="205" t="s">
        <v>369</v>
      </c>
      <c r="CM156" s="2"/>
      <c r="CN156" s="2"/>
      <c r="CO156" s="2"/>
      <c r="CP156" s="2"/>
      <c r="CY156" s="1"/>
      <c r="CZ156" s="1"/>
      <c r="DA156" s="1"/>
      <c r="DB156" s="1"/>
      <c r="DC156" s="1"/>
      <c r="DI156" s="120" t="s">
        <v>304</v>
      </c>
      <c r="DJ156" s="205" t="s">
        <v>370</v>
      </c>
      <c r="EP156" s="2"/>
      <c r="EQ156" s="2"/>
      <c r="ER156" s="2"/>
      <c r="ES156" s="2"/>
    </row>
    <row r="157" spans="1:151" customFormat="1" ht="19.5" hidden="1" customHeight="1">
      <c r="E157" s="115" t="str">
        <f>IF([1]COVER!$J$15=3,IF(ISBLANK(BG157),"",BG157),IF(ISBLANK(DI157),"",DI157))</f>
        <v>3)</v>
      </c>
      <c r="F157" s="205" t="str">
        <f>IF([1]COVER!$J$15=3,IF(ISBLANK(BH157),"",BH157),IF(ISBLANK(DJ157),"",DJ157))</f>
        <v>GHQ deducts adjustment amount reported here for the management accounting purpose such as MMR.</v>
      </c>
      <c r="AO157" s="4"/>
      <c r="BE157" s="1"/>
      <c r="BF157" s="1"/>
      <c r="BG157" s="107" t="s">
        <v>306</v>
      </c>
      <c r="BH157" s="205" t="s">
        <v>371</v>
      </c>
      <c r="CM157" s="2"/>
      <c r="CN157" s="2"/>
      <c r="CO157" s="2"/>
      <c r="CP157" s="2"/>
      <c r="CY157" s="1"/>
      <c r="CZ157" s="1"/>
      <c r="DA157" s="1"/>
      <c r="DB157" s="1"/>
      <c r="DC157" s="1"/>
      <c r="DD157" s="1"/>
      <c r="DE157" s="1"/>
      <c r="DF157" s="1"/>
      <c r="DG157" s="1"/>
      <c r="DH157" s="1"/>
      <c r="DI157" s="120" t="s">
        <v>306</v>
      </c>
      <c r="DJ157" s="205" t="s">
        <v>538</v>
      </c>
      <c r="EO157" s="33"/>
      <c r="EP157" s="122"/>
      <c r="EQ157" s="229"/>
      <c r="ER157" s="2"/>
      <c r="ES157" s="2"/>
      <c r="ET157" s="2"/>
      <c r="EU157" s="51"/>
    </row>
    <row r="158" spans="1:151" customFormat="1" ht="19.5" hidden="1" customHeight="1">
      <c r="E158" s="115"/>
      <c r="F158" s="205"/>
      <c r="AO158" s="4"/>
      <c r="BE158" s="1"/>
      <c r="BF158" s="1"/>
      <c r="BG158" s="107"/>
      <c r="BH158" s="205"/>
      <c r="CM158" s="2"/>
      <c r="CN158" s="2"/>
      <c r="CO158" s="2"/>
      <c r="CP158" s="2"/>
      <c r="CY158" s="1"/>
      <c r="CZ158" s="1"/>
      <c r="DA158" s="1"/>
      <c r="DB158" s="1"/>
      <c r="DC158" s="1"/>
      <c r="EP158" s="2"/>
      <c r="EQ158" s="2"/>
      <c r="ER158" s="2"/>
      <c r="ES158" s="2"/>
    </row>
    <row r="159" spans="1:151" customFormat="1" ht="19.5" hidden="1" customHeight="1">
      <c r="E159" s="115"/>
      <c r="F159" s="205"/>
      <c r="AO159" s="4"/>
      <c r="BE159" s="1"/>
      <c r="BF159" s="1"/>
      <c r="BG159" s="107"/>
      <c r="BH159" s="205"/>
      <c r="CM159" s="2"/>
      <c r="CN159" s="2"/>
      <c r="CO159" s="2"/>
      <c r="CP159" s="2"/>
      <c r="CY159" s="1"/>
      <c r="CZ159" s="1"/>
      <c r="DA159" s="1"/>
      <c r="DB159" s="1"/>
      <c r="DC159" s="1"/>
      <c r="EP159" s="2"/>
      <c r="EQ159" s="2"/>
      <c r="ER159" s="2"/>
      <c r="ES159" s="2"/>
    </row>
    <row r="160" spans="1:151" customFormat="1" ht="19.5" hidden="1" customHeight="1">
      <c r="E160" s="115"/>
      <c r="F160" s="203" t="str">
        <f>IF([1]COVER!$J$15=3,IF(ISBLANK(BH160),"",BH160),IF(ISBLANK(DJ160),"",DJ160))</f>
        <v>&lt;For YLJP only&gt; ※No need to input</v>
      </c>
      <c r="AO160" s="4"/>
      <c r="BE160" s="1"/>
      <c r="BF160" s="1"/>
      <c r="BG160" s="107"/>
      <c r="BH160" s="14" t="s">
        <v>539</v>
      </c>
      <c r="CM160" s="2"/>
      <c r="CN160" s="2"/>
      <c r="CO160" s="2"/>
      <c r="CP160" s="2"/>
      <c r="CY160" s="1"/>
      <c r="CZ160" s="1"/>
      <c r="DA160" s="1"/>
      <c r="DB160" s="1"/>
      <c r="DC160" s="1"/>
      <c r="DI160" s="107"/>
      <c r="DJ160" s="117" t="s">
        <v>540</v>
      </c>
      <c r="EP160" s="2"/>
      <c r="EQ160" s="2"/>
      <c r="ER160" s="2"/>
      <c r="ES160" s="2"/>
    </row>
    <row r="161" spans="1:151" customFormat="1" ht="19.5" hidden="1" customHeight="1">
      <c r="E161" s="115"/>
      <c r="F161" s="205"/>
      <c r="AO161" s="4"/>
      <c r="BE161" s="1"/>
      <c r="BF161" s="1"/>
      <c r="BG161" s="107"/>
      <c r="BH161" s="205"/>
      <c r="CM161" s="2"/>
      <c r="CN161" s="2"/>
      <c r="CO161" s="2"/>
      <c r="CP161" s="2"/>
      <c r="CY161" s="1"/>
      <c r="CZ161" s="1"/>
      <c r="DA161" s="1"/>
      <c r="DB161" s="1"/>
      <c r="DC161" s="1"/>
      <c r="DI161" s="107"/>
      <c r="DJ161" s="205"/>
      <c r="EP161" s="2"/>
      <c r="EQ161" s="2"/>
      <c r="ER161" s="2"/>
      <c r="ES161" s="2"/>
    </row>
    <row r="162" spans="1:151" customFormat="1" ht="19.5" hidden="1" customHeight="1">
      <c r="E162" s="115"/>
      <c r="F162" s="774" t="str">
        <f>IF([1]COVER!$J$15=3,IF(ISBLANK(BH162),"",BH162),IF(ISBLANK(DJ162),"",DJ162))</f>
        <v>Account</v>
      </c>
      <c r="G162" s="801" t="str">
        <f>IF([1]COVER!$J$15=3,IF(ISBLANK(BI162),"",BI162),IF(ISBLANK(DK162),"",DK162))</f>
        <v/>
      </c>
      <c r="H162" s="774" t="s">
        <v>42</v>
      </c>
      <c r="I162" s="774" t="str">
        <f>IF([1]COVER!$J$15=3,IF(ISBLANK(BK162),"",BK162),IF(ISBLANK(DM162),"",DM162))</f>
        <v>Grand Total</v>
      </c>
      <c r="J162" s="804"/>
      <c r="K162" s="774" t="str">
        <f>IF([1]COVER!$J$15=3,IF(ISBLANK(BM162),"",BM162),IF(ISBLANK(DO162),"",DO162))</f>
        <v>Air Freight Forwarding</v>
      </c>
      <c r="L162" s="774" t="str">
        <f>IF([1]COVER!$J$15=3,IF(ISBLANK(BN162),"",BN162),IF(ISBLANK(DP162),"",DP162))</f>
        <v/>
      </c>
      <c r="M162" s="774" t="str">
        <f>IF([1]COVER!$J$15=3,IF(ISBLANK(BO162),"",BO162),IF(ISBLANK(DQ162),"",DQ162))</f>
        <v/>
      </c>
      <c r="N162" s="774" t="str">
        <f>IF([1]COVER!$J$15=3,IF(ISBLANK(BP162),"",BP162),IF(ISBLANK(DR162),"",DR162))</f>
        <v/>
      </c>
      <c r="O162" s="774" t="str">
        <f>IF([1]COVER!$J$15=3,IF(ISBLANK(BQ162),"",BQ162),IF(ISBLANK(DS162),"",DS162))</f>
        <v/>
      </c>
      <c r="P162" s="774" t="str">
        <f>IF([1]COVER!$J$15=3,IF(ISBLANK(BR162),"",BR162),IF(ISBLANK(DT162),"",DT162))</f>
        <v>Ocean Freight Forwarding</v>
      </c>
      <c r="Q162" s="774" t="str">
        <f>IF([1]COVER!$J$15=3,IF(ISBLANK(BS162),"",BS162),IF(ISBLANK(DU162),"",DU162))</f>
        <v/>
      </c>
      <c r="R162" s="774" t="str">
        <f>IF([1]COVER!$J$15=3,IF(ISBLANK(BT162),"",BT162),IF(ISBLANK(DV162),"",DV162))</f>
        <v/>
      </c>
      <c r="S162" s="774" t="str">
        <f>IF([1]COVER!$J$15=3,IF(ISBLANK(BU162),"",BU162),IF(ISBLANK(DW162),"",DW162))</f>
        <v/>
      </c>
      <c r="T162" s="774" t="str">
        <f>IF([1]COVER!$J$15=3,IF(ISBLANK(BV162),"",BV162),IF(ISBLANK(DX162),"",DX162))</f>
        <v/>
      </c>
      <c r="U162" s="774" t="str">
        <f>IF([1]COVER!$J$15=3,IF(ISBLANK(BW162),"",BW162),IF(ISBLANK(DY162),"",DY162))</f>
        <v>SCS</v>
      </c>
      <c r="V162" s="774" t="str">
        <f>IF([1]COVER!$J$15=3,IF(ISBLANK(BX162),"",BX162),IF(ISBLANK(DZ162),"",DZ162))</f>
        <v/>
      </c>
      <c r="W162" s="774" t="str">
        <f>IF([1]COVER!$J$15=3,IF(ISBLANK(BY162),"",BY162),IF(ISBLANK(EA162),"",EA162))</f>
        <v/>
      </c>
      <c r="X162" s="774" t="str">
        <f>IF([1]COVER!$J$15=3,IF(ISBLANK(BZ162),"",BZ162),IF(ISBLANK(EB162),"",EB162))</f>
        <v/>
      </c>
      <c r="Y162" s="795" t="str">
        <f>IF([1]COVER!$J$15=3,IF(ISBLANK(CA162),"",CA162),IF(ISBLANK(EC162),"",EC162))</f>
        <v>Contract Logistics &amp; Transport</v>
      </c>
      <c r="Z162" s="795" t="str">
        <f>IF([1]COVER!$J$15=3,IF(ISBLANK(CB162),"",CB162),IF(ISBLANK(ED162),"",ED162))</f>
        <v/>
      </c>
      <c r="AA162" s="795" t="str">
        <f>IF([1]COVER!$J$15=3,IF(ISBLANK(CC162),"",CC162),IF(ISBLANK(EE162),"",EE162))</f>
        <v/>
      </c>
      <c r="AB162" s="795" t="str">
        <f>IF([1]COVER!$J$15=3,IF(ISBLANK(CD162),"",CD162),IF(ISBLANK(EF162),"",EF162))</f>
        <v/>
      </c>
      <c r="AC162" s="774" t="str">
        <f>IF([1]COVER!$J$15=3,IF(ISBLANK(CE162),"",CE162),IF(ISBLANK(EG162),"",EG162))</f>
        <v>Other business</v>
      </c>
      <c r="AD162" s="799" t="str">
        <f>IF([1]COVER!$J$15=3,IF(ISBLANK(CF162),"",CF162),IF(ISBLANK(EH162),"",EH162))</f>
        <v>Business
Partner
(BP)</v>
      </c>
      <c r="AE162" s="22"/>
      <c r="AF162" s="754" t="str">
        <f>IF([1]COVER!$J$15=3,IF(ISBLANK(CH162),"",CH162),IF(ISBLANK(EJ162),"",EJ162))</f>
        <v>Regional Shared Service Center
(RSSC)</v>
      </c>
      <c r="AG162" s="754" t="str">
        <f>IF([1]COVER!$J$15=3,IF(ISBLANK(CI162),"",CI162),IF(ISBLANK(EK162),"",EK162))</f>
        <v>GHQ arm</v>
      </c>
      <c r="AH162" s="22"/>
      <c r="AI162" s="793" t="str">
        <f>IF([1]COVER!$J$15=3,IF(ISBLANK(CK162),"",CK162),IF(ISBLANK(EM162),"",EM162))</f>
        <v>Global HQ
(GHQ)</v>
      </c>
      <c r="AO162" s="4"/>
      <c r="BE162" s="1"/>
      <c r="BF162" s="1"/>
      <c r="BG162" s="107"/>
      <c r="BH162" s="763" t="s">
        <v>43</v>
      </c>
      <c r="BI162" s="777"/>
      <c r="BJ162" s="774" t="s">
        <v>42</v>
      </c>
      <c r="BK162" s="765" t="s">
        <v>44</v>
      </c>
      <c r="BL162" s="784" t="s">
        <v>45</v>
      </c>
      <c r="BM162" s="763" t="s">
        <v>46</v>
      </c>
      <c r="BN162" s="764"/>
      <c r="BO162" s="764"/>
      <c r="BP162" s="764"/>
      <c r="BQ162" s="765"/>
      <c r="BR162" s="763" t="s">
        <v>47</v>
      </c>
      <c r="BS162" s="764"/>
      <c r="BT162" s="764"/>
      <c r="BU162" s="764"/>
      <c r="BV162" s="764"/>
      <c r="BW162" s="763" t="s">
        <v>48</v>
      </c>
      <c r="BX162" s="764"/>
      <c r="BY162" s="764"/>
      <c r="BZ162" s="764"/>
      <c r="CA162" s="787" t="s">
        <v>49</v>
      </c>
      <c r="CB162" s="788"/>
      <c r="CC162" s="788"/>
      <c r="CD162" s="789"/>
      <c r="CE162" s="23" t="s">
        <v>50</v>
      </c>
      <c r="CF162" s="741" t="s">
        <v>51</v>
      </c>
      <c r="CG162" s="24"/>
      <c r="CH162" s="754" t="s">
        <v>52</v>
      </c>
      <c r="CI162" s="754" t="s">
        <v>53</v>
      </c>
      <c r="CJ162" s="24"/>
      <c r="CK162" s="757" t="s">
        <v>54</v>
      </c>
      <c r="CM162" s="2"/>
      <c r="CN162" s="2"/>
      <c r="CO162" s="2"/>
      <c r="CP162" s="2"/>
      <c r="CY162" s="1"/>
      <c r="CZ162" s="1"/>
      <c r="DA162" s="1"/>
      <c r="DB162" s="1"/>
      <c r="DC162" s="1"/>
      <c r="DI162" s="107"/>
      <c r="DJ162" s="763" t="s">
        <v>334</v>
      </c>
      <c r="DK162" s="777"/>
      <c r="DL162" s="774" t="s">
        <v>42</v>
      </c>
      <c r="DM162" s="765" t="s">
        <v>335</v>
      </c>
      <c r="DN162" s="784" t="s">
        <v>336</v>
      </c>
      <c r="DO162" s="763" t="s">
        <v>337</v>
      </c>
      <c r="DP162" s="764"/>
      <c r="DQ162" s="764"/>
      <c r="DR162" s="764"/>
      <c r="DS162" s="765"/>
      <c r="DT162" s="763" t="s">
        <v>338</v>
      </c>
      <c r="DU162" s="764"/>
      <c r="DV162" s="764"/>
      <c r="DW162" s="764"/>
      <c r="DX162" s="764"/>
      <c r="DY162" s="763" t="s">
        <v>339</v>
      </c>
      <c r="DZ162" s="764"/>
      <c r="EA162" s="764"/>
      <c r="EB162" s="765"/>
      <c r="EC162" s="763" t="s">
        <v>340</v>
      </c>
      <c r="ED162" s="764"/>
      <c r="EE162" s="769"/>
      <c r="EF162" s="770"/>
      <c r="EG162" s="774" t="s">
        <v>341</v>
      </c>
      <c r="EH162" s="741" t="s">
        <v>288</v>
      </c>
      <c r="EI162" s="24"/>
      <c r="EJ162" s="754" t="s">
        <v>52</v>
      </c>
      <c r="EK162" s="754" t="s">
        <v>53</v>
      </c>
      <c r="EL162" s="24"/>
      <c r="EM162" s="757" t="s">
        <v>54</v>
      </c>
      <c r="EP162" s="2"/>
      <c r="EQ162" s="2"/>
      <c r="ER162" s="2"/>
      <c r="ES162" s="2"/>
    </row>
    <row r="163" spans="1:151" customFormat="1" ht="19.5" hidden="1" customHeight="1">
      <c r="E163" s="115"/>
      <c r="F163" s="802" t="str">
        <f>IF([1]COVER!$J$15=3,IF(ISBLANK(BH163),"",BH163),IF(ISBLANK(DJ163),"",DJ163))</f>
        <v/>
      </c>
      <c r="G163" s="802" t="str">
        <f>IF([1]COVER!$J$15=3,IF(ISBLANK(BI163),"",BI163),IF(ISBLANK(DK163),"",DK163))</f>
        <v/>
      </c>
      <c r="H163" s="781"/>
      <c r="I163" s="797" t="str">
        <f>IF([1]COVER!$J$15=3,IF(ISBLANK(BK163),"",BK163),IF(ISBLANK(DM163),"",DM163))</f>
        <v/>
      </c>
      <c r="J163" s="805"/>
      <c r="K163" s="776" t="str">
        <f>IF([1]COVER!$J$15=3,IF(ISBLANK(BM163),"",BM163),IF(ISBLANK(DO163),"",DO163))</f>
        <v/>
      </c>
      <c r="L163" s="776" t="str">
        <f>IF([1]COVER!$J$15=3,IF(ISBLANK(BN163),"",BN163),IF(ISBLANK(DP163),"",DP163))</f>
        <v/>
      </c>
      <c r="M163" s="776" t="str">
        <f>IF([1]COVER!$J$15=3,IF(ISBLANK(BO163),"",BO163),IF(ISBLANK(DQ163),"",DQ163))</f>
        <v/>
      </c>
      <c r="N163" s="776" t="str">
        <f>IF([1]COVER!$J$15=3,IF(ISBLANK(BP163),"",BP163),IF(ISBLANK(DR163),"",DR163))</f>
        <v/>
      </c>
      <c r="O163" s="776" t="str">
        <f>IF([1]COVER!$J$15=3,IF(ISBLANK(BQ163),"",BQ163),IF(ISBLANK(DS163),"",DS163))</f>
        <v/>
      </c>
      <c r="P163" s="776" t="str">
        <f>IF([1]COVER!$J$15=3,IF(ISBLANK(BR163),"",BR163),IF(ISBLANK(DT163),"",DT163))</f>
        <v/>
      </c>
      <c r="Q163" s="776" t="str">
        <f>IF([1]COVER!$J$15=3,IF(ISBLANK(BS163),"",BS163),IF(ISBLANK(DU163),"",DU163))</f>
        <v/>
      </c>
      <c r="R163" s="776" t="str">
        <f>IF([1]COVER!$J$15=3,IF(ISBLANK(BT163),"",BT163),IF(ISBLANK(DV163),"",DV163))</f>
        <v/>
      </c>
      <c r="S163" s="776" t="str">
        <f>IF([1]COVER!$J$15=3,IF(ISBLANK(BU163),"",BU163),IF(ISBLANK(DW163),"",DW163))</f>
        <v/>
      </c>
      <c r="T163" s="776" t="str">
        <f>IF([1]COVER!$J$15=3,IF(ISBLANK(BV163),"",BV163),IF(ISBLANK(DX163),"",DX163))</f>
        <v/>
      </c>
      <c r="U163" s="776" t="str">
        <f>IF([1]COVER!$J$15=3,IF(ISBLANK(BW163),"",BW163),IF(ISBLANK(DY163),"",DY163))</f>
        <v/>
      </c>
      <c r="V163" s="776" t="str">
        <f>IF([1]COVER!$J$15=3,IF(ISBLANK(BX163),"",BX163),IF(ISBLANK(DZ163),"",DZ163))</f>
        <v/>
      </c>
      <c r="W163" s="776" t="str">
        <f>IF([1]COVER!$J$15=3,IF(ISBLANK(BY163),"",BY163),IF(ISBLANK(EA163),"",EA163))</f>
        <v/>
      </c>
      <c r="X163" s="776" t="str">
        <f>IF([1]COVER!$J$15=3,IF(ISBLANK(BZ163),"",BZ163),IF(ISBLANK(EB163),"",EB163))</f>
        <v/>
      </c>
      <c r="Y163" s="796" t="str">
        <f>IF([1]COVER!$J$15=3,IF(ISBLANK(CA163),"",CA163),IF(ISBLANK(EC163),"",EC163))</f>
        <v/>
      </c>
      <c r="Z163" s="796" t="str">
        <f>IF([1]COVER!$J$15=3,IF(ISBLANK(CB163),"",CB163),IF(ISBLANK(ED163),"",ED163))</f>
        <v/>
      </c>
      <c r="AA163" s="796" t="str">
        <f>IF([1]COVER!$J$15=3,IF(ISBLANK(CC163),"",CC163),IF(ISBLANK(EE163),"",EE163))</f>
        <v/>
      </c>
      <c r="AB163" s="796" t="str">
        <f>IF([1]COVER!$J$15=3,IF(ISBLANK(CD163),"",CD163),IF(ISBLANK(EF163),"",EF163))</f>
        <v/>
      </c>
      <c r="AC163" s="797" t="str">
        <f>IF([1]COVER!$J$15=3,IF(ISBLANK(CE163),"",CE163),IF(ISBLANK(EG163),"",EG163))</f>
        <v/>
      </c>
      <c r="AD163" s="800" t="str">
        <f>IF([1]COVER!$J$15=3,IF(ISBLANK(CF163),"",CF163),IF(ISBLANK(EH163),"",EH163))</f>
        <v/>
      </c>
      <c r="AE163" s="26"/>
      <c r="AF163" s="755" t="str">
        <f>IF([1]COVER!$J$15=3,IF(ISBLANK(CH163),"",CH163),IF(ISBLANK(EJ163),"",EJ163))</f>
        <v/>
      </c>
      <c r="AG163" s="755" t="str">
        <f>IF([1]COVER!$J$15=3,IF(ISBLANK(CI163),"",CI163),IF(ISBLANK(EK163),"",EK163))</f>
        <v/>
      </c>
      <c r="AH163" s="26"/>
      <c r="AI163" s="794" t="str">
        <f>IF([1]COVER!$J$15=3,IF(ISBLANK(CK163),"",CK163),IF(ISBLANK(EM163),"",EM163))</f>
        <v/>
      </c>
      <c r="AO163" s="4"/>
      <c r="BE163" s="1"/>
      <c r="BF163" s="1"/>
      <c r="BG163" s="107"/>
      <c r="BH163" s="778"/>
      <c r="BI163" s="779"/>
      <c r="BJ163" s="781"/>
      <c r="BK163" s="783"/>
      <c r="BL163" s="785"/>
      <c r="BM163" s="766"/>
      <c r="BN163" s="767"/>
      <c r="BO163" s="767"/>
      <c r="BP163" s="767"/>
      <c r="BQ163" s="768"/>
      <c r="BR163" s="766"/>
      <c r="BS163" s="767"/>
      <c r="BT163" s="767"/>
      <c r="BU163" s="767"/>
      <c r="BV163" s="767"/>
      <c r="BW163" s="766"/>
      <c r="BX163" s="767"/>
      <c r="BY163" s="767"/>
      <c r="BZ163" s="767"/>
      <c r="CA163" s="790"/>
      <c r="CB163" s="791"/>
      <c r="CC163" s="791"/>
      <c r="CD163" s="792"/>
      <c r="CE163" s="211"/>
      <c r="CF163" s="742"/>
      <c r="CG163" s="212"/>
      <c r="CH163" s="755"/>
      <c r="CI163" s="755"/>
      <c r="CJ163" s="212"/>
      <c r="CK163" s="758"/>
      <c r="CM163" s="2"/>
      <c r="CN163" s="2"/>
      <c r="CO163" s="2"/>
      <c r="CP163" s="2"/>
      <c r="CY163" s="1"/>
      <c r="CZ163" s="1"/>
      <c r="DA163" s="1"/>
      <c r="DB163" s="1"/>
      <c r="DC163" s="1"/>
      <c r="DI163" s="107"/>
      <c r="DJ163" s="778"/>
      <c r="DK163" s="779"/>
      <c r="DL163" s="781"/>
      <c r="DM163" s="783"/>
      <c r="DN163" s="785"/>
      <c r="DO163" s="766"/>
      <c r="DP163" s="767"/>
      <c r="DQ163" s="767"/>
      <c r="DR163" s="767"/>
      <c r="DS163" s="768"/>
      <c r="DT163" s="766"/>
      <c r="DU163" s="767"/>
      <c r="DV163" s="767"/>
      <c r="DW163" s="767"/>
      <c r="DX163" s="767"/>
      <c r="DY163" s="766"/>
      <c r="DZ163" s="767"/>
      <c r="EA163" s="767"/>
      <c r="EB163" s="768"/>
      <c r="EC163" s="771"/>
      <c r="ED163" s="772"/>
      <c r="EE163" s="772"/>
      <c r="EF163" s="773"/>
      <c r="EG163" s="775"/>
      <c r="EH163" s="742"/>
      <c r="EI163" s="212"/>
      <c r="EJ163" s="755"/>
      <c r="EK163" s="755"/>
      <c r="EL163" s="212"/>
      <c r="EM163" s="758"/>
      <c r="EP163" s="2"/>
      <c r="EQ163" s="2"/>
      <c r="ER163" s="2"/>
      <c r="ES163" s="2"/>
    </row>
    <row r="164" spans="1:151" customFormat="1" ht="42" hidden="1" customHeight="1">
      <c r="E164" s="115"/>
      <c r="F164" s="803" t="str">
        <f>IF([1]COVER!$J$15=3,IF(ISBLANK(BH164),"",BH164),IF(ISBLANK(DJ164),"",DJ164))</f>
        <v/>
      </c>
      <c r="G164" s="803" t="str">
        <f>IF([1]COVER!$J$15=3,IF(ISBLANK(BI164),"",BI164),IF(ISBLANK(DK164),"",DK164))</f>
        <v/>
      </c>
      <c r="H164" s="782"/>
      <c r="I164" s="798" t="str">
        <f>IF([1]COVER!$J$15=3,IF(ISBLANK(BK164),"",BK164),IF(ISBLANK(DM164),"",DM164))</f>
        <v/>
      </c>
      <c r="J164" s="806"/>
      <c r="K164" s="23" t="str">
        <f>IF([1]COVER!$J$15=3,IF(ISBLANK(BM164),"",BM164),IF(ISBLANK(DO164),"",DO164))</f>
        <v>AFF Total</v>
      </c>
      <c r="L164" s="528"/>
      <c r="M164" s="23" t="str">
        <f>IF([1]COVER!$J$15=3,IF(ISBLANK(BO164),"",BO164),IF(ISBLANK(DQ164),"",DQ164))</f>
        <v>Export</v>
      </c>
      <c r="N164" s="23" t="str">
        <f>IF([1]COVER!$J$15=3,IF(ISBLANK(BP164),"",BP164),IF(ISBLANK(DR164),"",DR164))</f>
        <v>Import</v>
      </c>
      <c r="O164" s="527"/>
      <c r="P164" s="23" t="str">
        <f>IF([1]COVER!$J$15=3,IF(ISBLANK(BR164),"",BR164),IF(ISBLANK(DT164),"",DT164))</f>
        <v>OFF Total</v>
      </c>
      <c r="Q164" s="528"/>
      <c r="R164" s="23" t="str">
        <f>IF([1]COVER!$J$15=3,IF(ISBLANK(BT164),"",BT164),IF(ISBLANK(DV164),"",DV164))</f>
        <v>Export</v>
      </c>
      <c r="S164" s="23" t="str">
        <f>IF([1]COVER!$J$15=3,IF(ISBLANK(BU164),"",BU164),IF(ISBLANK(DW164),"",DW164))</f>
        <v>Import</v>
      </c>
      <c r="T164" s="529"/>
      <c r="U164" s="23" t="str">
        <f>IF([1]COVER!$J$15=3,IF(ISBLANK(BW164),"",BW164),IF(ISBLANK(DY164),"",DY164))</f>
        <v>SCS Total</v>
      </c>
      <c r="V164" s="490"/>
      <c r="W164" s="215" t="str">
        <f>IF([1]COVER!$J$15=3,IF(ISBLANK(BY164),"",BY164),IF(ISBLANK(EA164),"",EA164))</f>
        <v>Origin Cargo     
Management</v>
      </c>
      <c r="X164" s="23" t="str">
        <f>IF([1]COVER!$J$15=3,IF(ISBLANK(BZ164),"",BZ164),IF(ISBLANK(EB164),"",EB164))</f>
        <v>LLP/4PL</v>
      </c>
      <c r="Y164" s="23" t="str">
        <f>IF([1]COVER!$J$15=3,IF(ISBLANK(CA164),"",CA164),IF(ISBLANK(EC164),"",EC164))</f>
        <v>CLT Total</v>
      </c>
      <c r="Z164" s="490"/>
      <c r="AA164" s="23" t="str">
        <f>IF([1]COVER!$J$15=3,IF(ISBLANK(CC164),"",CC164),IF(ISBLANK(EE164),"",EE164))</f>
        <v>Contract 
Logistics</v>
      </c>
      <c r="AB164" s="23" t="str">
        <f>IF([1]COVER!$J$15=3,IF(ISBLANK(CD164),"",CD164),IF(ISBLANK(EF164),"",EF164))</f>
        <v>Land 
Transport</v>
      </c>
      <c r="AC164" s="798" t="str">
        <f>IF([1]COVER!$J$15=3,IF(ISBLANK(CE164),"",CE164),IF(ISBLANK(EG164),"",EG164))</f>
        <v/>
      </c>
      <c r="AD164" s="800" t="str">
        <f>IF([1]COVER!$J$15=3,IF(ISBLANK(CF164),"",CF164),IF(ISBLANK(EH164),"",EH164))</f>
        <v/>
      </c>
      <c r="AE164" s="26"/>
      <c r="AF164" s="756" t="str">
        <f>IF([1]COVER!$J$15=3,IF(ISBLANK(CH164),"",CH164),IF(ISBLANK(EJ164),"",EJ164))</f>
        <v/>
      </c>
      <c r="AG164" s="756" t="str">
        <f>IF([1]COVER!$J$15=3,IF(ISBLANK(CI164),"",CI164),IF(ISBLANK(EK164),"",EK164))</f>
        <v/>
      </c>
      <c r="AH164" s="26"/>
      <c r="AI164" s="794" t="str">
        <f>IF([1]COVER!$J$15=3,IF(ISBLANK(CK164),"",CK164),IF(ISBLANK(EM164),"",EM164))</f>
        <v/>
      </c>
      <c r="AO164" s="4"/>
      <c r="BE164" s="1"/>
      <c r="BF164" s="1"/>
      <c r="BG164" s="107"/>
      <c r="BH164" s="780"/>
      <c r="BI164" s="779"/>
      <c r="BJ164" s="782"/>
      <c r="BK164" s="773"/>
      <c r="BL164" s="786"/>
      <c r="BM164" s="23" t="s">
        <v>58</v>
      </c>
      <c r="BN164" s="214" t="s">
        <v>59</v>
      </c>
      <c r="BO164" s="23" t="s">
        <v>60</v>
      </c>
      <c r="BP164" s="23" t="s">
        <v>61</v>
      </c>
      <c r="BQ164" s="215" t="s">
        <v>62</v>
      </c>
      <c r="BR164" s="23" t="s">
        <v>63</v>
      </c>
      <c r="BS164" s="214" t="s">
        <v>64</v>
      </c>
      <c r="BT164" s="23" t="s">
        <v>60</v>
      </c>
      <c r="BU164" s="23" t="s">
        <v>61</v>
      </c>
      <c r="BV164" s="215" t="s">
        <v>62</v>
      </c>
      <c r="BW164" s="23" t="s">
        <v>65</v>
      </c>
      <c r="BX164" s="214" t="s">
        <v>66</v>
      </c>
      <c r="BY164" s="215" t="s">
        <v>67</v>
      </c>
      <c r="BZ164" s="215" t="s">
        <v>68</v>
      </c>
      <c r="CA164" s="23" t="s">
        <v>69</v>
      </c>
      <c r="CB164" s="214" t="s">
        <v>70</v>
      </c>
      <c r="CC164" s="215" t="s">
        <v>71</v>
      </c>
      <c r="CD164" s="215" t="s">
        <v>72</v>
      </c>
      <c r="CE164" s="211"/>
      <c r="CF164" s="743"/>
      <c r="CG164" s="212"/>
      <c r="CH164" s="756"/>
      <c r="CI164" s="756"/>
      <c r="CJ164" s="212"/>
      <c r="CK164" s="759"/>
      <c r="CM164" s="2"/>
      <c r="CN164" s="2"/>
      <c r="CO164" s="2"/>
      <c r="CP164" s="2"/>
      <c r="CY164" s="1"/>
      <c r="CZ164" s="1"/>
      <c r="DA164" s="1"/>
      <c r="DB164" s="1"/>
      <c r="DC164" s="1"/>
      <c r="DI164" s="107"/>
      <c r="DJ164" s="780"/>
      <c r="DK164" s="779"/>
      <c r="DL164" s="782"/>
      <c r="DM164" s="773"/>
      <c r="DN164" s="786"/>
      <c r="DO164" s="23" t="s">
        <v>342</v>
      </c>
      <c r="DP164" s="214" t="s">
        <v>343</v>
      </c>
      <c r="DQ164" s="23" t="s">
        <v>344</v>
      </c>
      <c r="DR164" s="23" t="s">
        <v>345</v>
      </c>
      <c r="DS164" s="215" t="s">
        <v>346</v>
      </c>
      <c r="DT164" s="23" t="s">
        <v>347</v>
      </c>
      <c r="DU164" s="214" t="s">
        <v>343</v>
      </c>
      <c r="DV164" s="23" t="s">
        <v>344</v>
      </c>
      <c r="DW164" s="23" t="s">
        <v>345</v>
      </c>
      <c r="DX164" s="215" t="s">
        <v>346</v>
      </c>
      <c r="DY164" s="215" t="s">
        <v>348</v>
      </c>
      <c r="DZ164" s="214" t="s">
        <v>343</v>
      </c>
      <c r="EA164" s="23" t="s">
        <v>73</v>
      </c>
      <c r="EB164" s="23" t="s">
        <v>68</v>
      </c>
      <c r="EC164" s="23" t="s">
        <v>349</v>
      </c>
      <c r="ED164" s="214" t="s">
        <v>343</v>
      </c>
      <c r="EE164" s="23" t="s">
        <v>350</v>
      </c>
      <c r="EF164" s="23" t="s">
        <v>351</v>
      </c>
      <c r="EG164" s="776"/>
      <c r="EH164" s="743"/>
      <c r="EI164" s="212"/>
      <c r="EJ164" s="756"/>
      <c r="EK164" s="756"/>
      <c r="EL164" s="212"/>
      <c r="EM164" s="759"/>
      <c r="EP164" s="2"/>
      <c r="EQ164" s="2"/>
      <c r="ER164" s="2"/>
      <c r="ES164" s="2"/>
    </row>
    <row r="165" spans="1:151" customFormat="1" ht="21" hidden="1" customHeight="1">
      <c r="A165" s="1" t="s">
        <v>372</v>
      </c>
      <c r="E165" s="115"/>
      <c r="F165" s="760" t="str">
        <f>IF([1]COVER!$J$15=3,IF(ISBLANK(BH165),"",BH165),IF(ISBLANK(DJ165),"",DJ165))</f>
        <v>&lt;For YLJP only&gt;</v>
      </c>
      <c r="G165" s="760" t="str">
        <f>IF([1]COVER!$J$15=3,IF(ISBLANK(BI165),"",BI165),IF(ISBLANK(DK165),"",DK165))</f>
        <v/>
      </c>
      <c r="H165" s="118" t="s">
        <v>373</v>
      </c>
      <c r="I165" s="530">
        <f>SUM(J165,K165,P165,U165,Y165,AC165,AD165,AF165,AG165,AI165)</f>
        <v>0</v>
      </c>
      <c r="J165" s="550"/>
      <c r="K165" s="551">
        <f>SUM(L165:O165)</f>
        <v>0</v>
      </c>
      <c r="L165" s="551"/>
      <c r="M165" s="552"/>
      <c r="N165" s="552"/>
      <c r="O165" s="551"/>
      <c r="P165" s="551">
        <f>SUM(Q165:T165)</f>
        <v>0</v>
      </c>
      <c r="Q165" s="551"/>
      <c r="R165" s="552"/>
      <c r="S165" s="552"/>
      <c r="T165" s="551"/>
      <c r="U165" s="553">
        <f>SUM(V165:X165)</f>
        <v>0</v>
      </c>
      <c r="V165" s="554"/>
      <c r="W165" s="555"/>
      <c r="X165" s="555"/>
      <c r="Y165" s="553">
        <f>SUM(Z165:AB165)</f>
        <v>0</v>
      </c>
      <c r="Z165" s="554"/>
      <c r="AA165" s="555"/>
      <c r="AB165" s="555"/>
      <c r="AC165" s="555"/>
      <c r="AD165" s="356"/>
      <c r="AE165" s="221"/>
      <c r="AF165" s="522"/>
      <c r="AG165" s="522"/>
      <c r="AH165" s="221"/>
      <c r="AI165" s="356"/>
      <c r="AK165" s="533" t="str">
        <f>IF([1]COVER!$J$15=3,IF(ISBLANK(CM165),"",CM165),IF(ISBLANK(EO165),"",EO165))</f>
        <v>input check</v>
      </c>
      <c r="AL165" s="534"/>
      <c r="AO165" s="4"/>
      <c r="BE165" s="1"/>
      <c r="BF165" s="1"/>
      <c r="BG165" s="107"/>
      <c r="BH165" s="30" t="s">
        <v>374</v>
      </c>
      <c r="BJ165" s="27" t="s">
        <v>373</v>
      </c>
      <c r="BK165" s="216"/>
      <c r="BL165" s="499"/>
      <c r="BM165" s="218"/>
      <c r="BN165" s="499"/>
      <c r="BO165" s="500"/>
      <c r="BP165" s="500"/>
      <c r="BQ165" s="500"/>
      <c r="BR165" s="218"/>
      <c r="BS165" s="499"/>
      <c r="BT165" s="500"/>
      <c r="BU165" s="500"/>
      <c r="BV165" s="500"/>
      <c r="BW165" s="218"/>
      <c r="BX165" s="499"/>
      <c r="BY165" s="500"/>
      <c r="BZ165" s="500"/>
      <c r="CA165" s="218"/>
      <c r="CB165" s="499"/>
      <c r="CC165" s="500"/>
      <c r="CD165" s="500"/>
      <c r="CE165" s="500"/>
      <c r="CF165" s="500"/>
      <c r="CG165" s="221"/>
      <c r="CH165" s="500"/>
      <c r="CI165" s="500"/>
      <c r="CJ165" s="221"/>
      <c r="CK165" s="500"/>
      <c r="CM165" s="2" t="s">
        <v>355</v>
      </c>
      <c r="CN165" s="2"/>
      <c r="CO165" s="2"/>
      <c r="CP165" s="2"/>
      <c r="CY165" s="1"/>
      <c r="CZ165" s="1"/>
      <c r="DA165" s="1"/>
      <c r="DB165" s="1"/>
      <c r="DC165" s="1"/>
      <c r="DI165" s="107"/>
      <c r="DJ165" s="556" t="s">
        <v>375</v>
      </c>
      <c r="DL165" s="27"/>
      <c r="DM165" s="216"/>
      <c r="DN165" s="499"/>
      <c r="DO165" s="218"/>
      <c r="DP165" s="499"/>
      <c r="DQ165" s="500"/>
      <c r="DR165" s="500"/>
      <c r="DS165" s="500"/>
      <c r="DT165" s="218"/>
      <c r="DU165" s="499"/>
      <c r="DV165" s="500"/>
      <c r="DW165" s="500"/>
      <c r="DX165" s="500"/>
      <c r="DY165" s="218"/>
      <c r="DZ165" s="499"/>
      <c r="EA165" s="500"/>
      <c r="EB165" s="500"/>
      <c r="EC165" s="218"/>
      <c r="ED165" s="499"/>
      <c r="EE165" s="500"/>
      <c r="EF165" s="500"/>
      <c r="EG165" s="500"/>
      <c r="EH165" s="500"/>
      <c r="EI165" s="221"/>
      <c r="EJ165" s="500"/>
      <c r="EK165" s="500"/>
      <c r="EL165" s="221"/>
      <c r="EM165" s="500"/>
      <c r="EO165" s="2" t="s">
        <v>357</v>
      </c>
      <c r="EP165" s="2"/>
      <c r="EQ165" s="2"/>
      <c r="ER165" s="2"/>
      <c r="ES165" s="2"/>
    </row>
    <row r="166" spans="1:151" customFormat="1" ht="21" hidden="1" customHeight="1">
      <c r="A166" s="1" t="s">
        <v>376</v>
      </c>
      <c r="E166" s="115"/>
      <c r="F166" s="761" t="str">
        <f>IF([1]COVER!$J$15=3,IF(ISBLANK(BH166),"",BH166),IF(ISBLANK(DJ166),"",DJ166))</f>
        <v>&lt;For YLJP only&gt;</v>
      </c>
      <c r="G166" s="761" t="str">
        <f>IF([1]COVER!$J$15=3,IF(ISBLANK(BI166),"",BI166),IF(ISBLANK(DK166),"",DK166))</f>
        <v/>
      </c>
      <c r="H166" s="62" t="s">
        <v>377</v>
      </c>
      <c r="I166" s="347">
        <f>SUM(J166,K166,P166,U166,Y166,AC166,AD166,AF166,AG166,AI166)</f>
        <v>0</v>
      </c>
      <c r="J166" s="550"/>
      <c r="K166" s="551">
        <f>SUM(L166:O166)</f>
        <v>0</v>
      </c>
      <c r="L166" s="551"/>
      <c r="M166" s="552"/>
      <c r="N166" s="552"/>
      <c r="O166" s="551"/>
      <c r="P166" s="551">
        <f>SUM(Q166:T166)</f>
        <v>0</v>
      </c>
      <c r="Q166" s="551"/>
      <c r="R166" s="552"/>
      <c r="S166" s="552"/>
      <c r="T166" s="551"/>
      <c r="U166" s="551">
        <f>SUM(V166:X166)</f>
        <v>0</v>
      </c>
      <c r="V166" s="551"/>
      <c r="W166" s="552"/>
      <c r="X166" s="552"/>
      <c r="Y166" s="551">
        <f>SUM(Z166:AB166)</f>
        <v>0</v>
      </c>
      <c r="Z166" s="551"/>
      <c r="AA166" s="552"/>
      <c r="AB166" s="552"/>
      <c r="AC166" s="552"/>
      <c r="AD166" s="348"/>
      <c r="AE166" s="221"/>
      <c r="AF166" s="540"/>
      <c r="AG166" s="540"/>
      <c r="AH166" s="221"/>
      <c r="AI166" s="348"/>
      <c r="AK166" s="533" t="e">
        <f>IF(AL166="","OK",IF([1]COVER!$J$15=3,IF(ISBLANK(CM166),"",CM166),IF(ISBLANK(EO166),"",EO166)))</f>
        <v>#NAME?</v>
      </c>
      <c r="AL166" s="541" t="e">
        <f>IF(COMPANY_CODE="F11001",IF(SUM(AD168:AD169,AI168:AI169)=0,"",1),"")</f>
        <v>#NAME?</v>
      </c>
      <c r="AO166" s="4"/>
      <c r="BE166" s="1"/>
      <c r="BF166" s="1"/>
      <c r="BG166" s="107"/>
      <c r="BH166" s="30" t="s">
        <v>374</v>
      </c>
      <c r="BJ166" s="27" t="s">
        <v>377</v>
      </c>
      <c r="BK166" s="216"/>
      <c r="BL166" s="499"/>
      <c r="BM166" s="218"/>
      <c r="BN166" s="499"/>
      <c r="BO166" s="500"/>
      <c r="BP166" s="500"/>
      <c r="BQ166" s="500"/>
      <c r="BR166" s="218"/>
      <c r="BS166" s="499"/>
      <c r="BT166" s="500"/>
      <c r="BU166" s="500"/>
      <c r="BV166" s="500"/>
      <c r="BW166" s="218"/>
      <c r="BX166" s="499"/>
      <c r="BY166" s="500"/>
      <c r="BZ166" s="500"/>
      <c r="CA166" s="218"/>
      <c r="CB166" s="499"/>
      <c r="CC166" s="500"/>
      <c r="CD166" s="500"/>
      <c r="CE166" s="500"/>
      <c r="CF166" s="500"/>
      <c r="CG166" s="221"/>
      <c r="CH166" s="500"/>
      <c r="CI166" s="500"/>
      <c r="CJ166" s="221"/>
      <c r="CK166" s="500"/>
      <c r="CM166" s="2" t="s">
        <v>361</v>
      </c>
      <c r="CN166" s="2"/>
      <c r="CO166" s="2"/>
      <c r="CP166" s="2"/>
      <c r="CY166" s="1"/>
      <c r="CZ166" s="1"/>
      <c r="DA166" s="1"/>
      <c r="DB166" s="1"/>
      <c r="DC166" s="1"/>
      <c r="DI166" s="107"/>
      <c r="DJ166" s="556" t="s">
        <v>378</v>
      </c>
      <c r="DL166" s="27"/>
      <c r="DM166" s="216"/>
      <c r="DN166" s="499"/>
      <c r="DO166" s="218"/>
      <c r="DP166" s="499"/>
      <c r="DQ166" s="500"/>
      <c r="DR166" s="500"/>
      <c r="DS166" s="500"/>
      <c r="DT166" s="218"/>
      <c r="DU166" s="499"/>
      <c r="DV166" s="500"/>
      <c r="DW166" s="500"/>
      <c r="DX166" s="500"/>
      <c r="DY166" s="218"/>
      <c r="DZ166" s="499"/>
      <c r="EA166" s="500"/>
      <c r="EB166" s="500"/>
      <c r="EC166" s="218"/>
      <c r="ED166" s="499"/>
      <c r="EE166" s="500"/>
      <c r="EF166" s="500"/>
      <c r="EG166" s="500"/>
      <c r="EH166" s="500"/>
      <c r="EI166" s="221"/>
      <c r="EJ166" s="500"/>
      <c r="EK166" s="500"/>
      <c r="EL166" s="221"/>
      <c r="EM166" s="500"/>
      <c r="EO166" s="2" t="s">
        <v>363</v>
      </c>
      <c r="EP166" s="2"/>
      <c r="EQ166" s="2"/>
      <c r="ER166" s="2"/>
      <c r="ES166" s="2"/>
    </row>
    <row r="167" spans="1:151" customFormat="1" ht="21" hidden="1" customHeight="1">
      <c r="A167" s="1" t="s">
        <v>379</v>
      </c>
      <c r="E167" s="115"/>
      <c r="F167" s="762" t="str">
        <f>IF([1]COVER!$J$15=3,IF(ISBLANK(BH167),"",BH167),IF(ISBLANK(DJ167),"",DJ167))</f>
        <v>&lt;For YLJP only&gt;</v>
      </c>
      <c r="G167" s="762" t="str">
        <f>IF([1]COVER!$J$15=3,IF(ISBLANK(BI167),"",BI167),IF(ISBLANK(DK167),"",DK167))</f>
        <v/>
      </c>
      <c r="H167" s="119" t="s">
        <v>380</v>
      </c>
      <c r="I167" s="542">
        <f>SUM(I165:I166)</f>
        <v>0</v>
      </c>
      <c r="J167" s="557"/>
      <c r="K167" s="558">
        <f>SUM(L167:O167)</f>
        <v>0</v>
      </c>
      <c r="L167" s="558"/>
      <c r="M167" s="558">
        <f>SUM(M165:M166)</f>
        <v>0</v>
      </c>
      <c r="N167" s="558">
        <f>SUM(N165:N166)</f>
        <v>0</v>
      </c>
      <c r="O167" s="558"/>
      <c r="P167" s="558">
        <f>SUM(Q167:T167)</f>
        <v>0</v>
      </c>
      <c r="Q167" s="558"/>
      <c r="R167" s="558">
        <f>SUM(R165:R166)</f>
        <v>0</v>
      </c>
      <c r="S167" s="558">
        <f>SUM(S165:S166)</f>
        <v>0</v>
      </c>
      <c r="T167" s="558"/>
      <c r="U167" s="558">
        <f>SUM(V167:X167)</f>
        <v>0</v>
      </c>
      <c r="V167" s="558"/>
      <c r="W167" s="558">
        <f>SUM(W165:W166)</f>
        <v>0</v>
      </c>
      <c r="X167" s="558">
        <f>SUM(X165:X166)</f>
        <v>0</v>
      </c>
      <c r="Y167" s="558">
        <f>SUM(Z167:AB167)</f>
        <v>0</v>
      </c>
      <c r="Z167" s="558"/>
      <c r="AA167" s="558">
        <f>SUM(AA165:AA166)</f>
        <v>0</v>
      </c>
      <c r="AB167" s="558">
        <f>SUM(AB165:AB166)</f>
        <v>0</v>
      </c>
      <c r="AC167" s="558">
        <f>SUM(AC165:AC166)</f>
        <v>0</v>
      </c>
      <c r="AD167" s="315">
        <f>SUM(AD165:AD166)</f>
        <v>0</v>
      </c>
      <c r="AE167" s="221"/>
      <c r="AF167" s="548">
        <f>SUM(AF165:AF166)</f>
        <v>0</v>
      </c>
      <c r="AG167" s="548">
        <f>SUM(AG165:AG166)</f>
        <v>0</v>
      </c>
      <c r="AH167" s="221"/>
      <c r="AI167" s="315">
        <f>SUM(AI165:AI166)</f>
        <v>0</v>
      </c>
      <c r="AO167" s="4"/>
      <c r="BE167" s="1"/>
      <c r="BF167" s="1"/>
      <c r="BG167" s="107"/>
      <c r="BH167" s="30" t="s">
        <v>374</v>
      </c>
      <c r="BJ167" s="27" t="s">
        <v>380</v>
      </c>
      <c r="BK167" s="216"/>
      <c r="BL167" s="499"/>
      <c r="BM167" s="218"/>
      <c r="BN167" s="499"/>
      <c r="BO167" s="500"/>
      <c r="BP167" s="500"/>
      <c r="BQ167" s="500"/>
      <c r="BR167" s="218"/>
      <c r="BS167" s="499"/>
      <c r="BT167" s="500"/>
      <c r="BU167" s="500"/>
      <c r="BV167" s="500"/>
      <c r="BW167" s="218"/>
      <c r="BX167" s="499"/>
      <c r="BY167" s="500"/>
      <c r="BZ167" s="500"/>
      <c r="CA167" s="218"/>
      <c r="CB167" s="499"/>
      <c r="CC167" s="500"/>
      <c r="CD167" s="500"/>
      <c r="CE167" s="500"/>
      <c r="CF167" s="500"/>
      <c r="CG167" s="221"/>
      <c r="CH167" s="500"/>
      <c r="CI167" s="500"/>
      <c r="CJ167" s="221"/>
      <c r="CK167" s="500"/>
      <c r="CM167" s="2"/>
      <c r="CN167" s="2"/>
      <c r="CO167" s="2"/>
      <c r="CP167" s="2"/>
      <c r="CY167" s="1"/>
      <c r="CZ167" s="1"/>
      <c r="DA167" s="1"/>
      <c r="DB167" s="1"/>
      <c r="DC167" s="1"/>
      <c r="DI167" s="107"/>
      <c r="DJ167" s="32" t="s">
        <v>327</v>
      </c>
      <c r="DL167" s="27"/>
      <c r="DM167" s="216"/>
      <c r="DN167" s="499"/>
      <c r="DO167" s="218"/>
      <c r="DP167" s="499"/>
      <c r="DQ167" s="500"/>
      <c r="DR167" s="500"/>
      <c r="DS167" s="500"/>
      <c r="DT167" s="218"/>
      <c r="DU167" s="499"/>
      <c r="DV167" s="500"/>
      <c r="DW167" s="500"/>
      <c r="DX167" s="500"/>
      <c r="DY167" s="218"/>
      <c r="DZ167" s="499"/>
      <c r="EA167" s="500"/>
      <c r="EB167" s="500"/>
      <c r="EC167" s="218"/>
      <c r="ED167" s="499"/>
      <c r="EE167" s="500"/>
      <c r="EF167" s="500"/>
      <c r="EG167" s="500"/>
      <c r="EH167" s="500"/>
      <c r="EI167" s="221"/>
      <c r="EJ167" s="500"/>
      <c r="EK167" s="500"/>
      <c r="EL167" s="221"/>
      <c r="EM167" s="500"/>
      <c r="EP167" s="2"/>
      <c r="EQ167" s="2"/>
      <c r="ER167" s="2"/>
      <c r="ES167" s="2"/>
    </row>
    <row r="168" spans="1:151" customFormat="1" ht="19.5" hidden="1" customHeight="1">
      <c r="E168" s="115"/>
      <c r="F168" s="205"/>
      <c r="M168" s="549"/>
      <c r="N168" s="549"/>
      <c r="R168" s="549"/>
      <c r="S168" s="549"/>
      <c r="W168" s="549"/>
      <c r="X168" s="549"/>
      <c r="AA168" s="549"/>
      <c r="AB168" s="549"/>
      <c r="AC168" s="549"/>
      <c r="AD168" s="549">
        <f>IF(AD165="",1,0)</f>
        <v>1</v>
      </c>
      <c r="AI168" s="549">
        <f>IF(AI165="",1,0)</f>
        <v>1</v>
      </c>
      <c r="AO168" s="4"/>
      <c r="BE168" s="1"/>
      <c r="BF168" s="1"/>
      <c r="BG168" s="107"/>
      <c r="BH168" s="205"/>
      <c r="CM168" s="2"/>
      <c r="CN168" s="2"/>
      <c r="CO168" s="2"/>
      <c r="CP168" s="2"/>
      <c r="CY168" s="1"/>
      <c r="CZ168" s="1"/>
      <c r="DA168" s="1"/>
      <c r="DB168" s="1"/>
      <c r="DC168" s="1"/>
      <c r="DI168" s="107"/>
      <c r="DJ168" s="205"/>
      <c r="EP168" s="2"/>
      <c r="EQ168" s="2"/>
      <c r="ER168" s="2"/>
      <c r="ES168" s="2"/>
    </row>
    <row r="169" spans="1:151" customFormat="1" ht="19.5" hidden="1" customHeight="1">
      <c r="E169" s="115"/>
      <c r="F169" s="205" t="str">
        <f>IF([1]COVER!$J$15=3,IF(ISBLANK(BH169),"",BH169),IF(ISBLANK(DJ169),"",DJ169))</f>
        <v/>
      </c>
      <c r="M169" s="549"/>
      <c r="N169" s="549"/>
      <c r="R169" s="549"/>
      <c r="S169" s="549"/>
      <c r="W169" s="549"/>
      <c r="X169" s="549"/>
      <c r="AA169" s="549"/>
      <c r="AB169" s="549"/>
      <c r="AC169" s="549"/>
      <c r="AD169" s="549">
        <f>IF(AD166="",1,0)</f>
        <v>1</v>
      </c>
      <c r="AI169" s="549">
        <f>IF(AI166="",1,0)</f>
        <v>1</v>
      </c>
      <c r="AO169" s="4"/>
      <c r="BE169" s="1"/>
      <c r="BF169" s="1"/>
      <c r="BG169" s="107"/>
      <c r="BH169" s="205"/>
      <c r="CM169" s="2"/>
      <c r="CN169" s="2"/>
      <c r="CO169" s="2"/>
      <c r="CP169" s="2"/>
      <c r="CY169" s="1"/>
      <c r="CZ169" s="1"/>
      <c r="DA169" s="1"/>
      <c r="DB169" s="1"/>
      <c r="DC169" s="1"/>
      <c r="DI169" s="115"/>
      <c r="DJ169" s="205" t="s">
        <v>536</v>
      </c>
      <c r="EP169" s="2"/>
      <c r="EQ169" s="2"/>
      <c r="ER169" s="2"/>
      <c r="ES169" s="2"/>
    </row>
    <row r="170" spans="1:151" customFormat="1" ht="19.5" hidden="1" customHeight="1">
      <c r="E170" s="115" t="str">
        <f>IF([1]COVER!$J$15=3,IF(ISBLANK(BG170),"",BG170),IF(ISBLANK(DI170),"",DI170))</f>
        <v/>
      </c>
      <c r="F170" s="205" t="str">
        <f>IF([1]COVER!$J$15=3,IF(ISBLANK(BH170),"",BH170),IF(ISBLANK(DJ170),"",DJ170))</f>
        <v/>
      </c>
      <c r="AO170" s="4"/>
      <c r="BE170" s="1"/>
      <c r="BF170" s="1"/>
      <c r="BG170" s="107"/>
      <c r="BH170" s="205"/>
      <c r="CM170" s="2"/>
      <c r="CN170" s="2"/>
      <c r="CO170" s="2"/>
      <c r="CP170" s="2"/>
      <c r="CY170" s="1"/>
      <c r="CZ170" s="1"/>
      <c r="DA170" s="1"/>
      <c r="DB170" s="1"/>
      <c r="DC170" s="1"/>
      <c r="DI170" s="120" t="s">
        <v>302</v>
      </c>
      <c r="DJ170" s="123" t="s">
        <v>381</v>
      </c>
      <c r="EP170" s="2"/>
      <c r="EQ170" s="2"/>
      <c r="ER170" s="2"/>
      <c r="ES170" s="2"/>
    </row>
    <row r="171" spans="1:151" customFormat="1" ht="19.5" customHeight="1">
      <c r="E171" s="115" t="str">
        <f>IF([1]COVER!$J$15=3,IF(ISBLANK(BG171),"",BG171),IF(ISBLANK(DI171),"",DI171))</f>
        <v/>
      </c>
      <c r="F171" s="205" t="str">
        <f>IF([1]COVER!$J$15=3,IF(ISBLANK(BH171),"",BH171),IF(ISBLANK(DJ171),"",DJ171))</f>
        <v/>
      </c>
      <c r="AO171" s="4"/>
      <c r="BE171" s="1"/>
      <c r="BF171" s="1"/>
      <c r="BG171" s="107"/>
      <c r="BH171" s="205"/>
      <c r="CM171" s="2"/>
      <c r="CN171" s="2"/>
      <c r="CO171" s="2"/>
      <c r="CP171" s="2"/>
      <c r="CY171" s="1"/>
      <c r="CZ171" s="1"/>
      <c r="DA171" s="1"/>
      <c r="DB171" s="1"/>
      <c r="DC171" s="1"/>
      <c r="DI171" s="120" t="s">
        <v>304</v>
      </c>
      <c r="DJ171" s="121" t="s">
        <v>541</v>
      </c>
      <c r="EP171" s="2"/>
      <c r="EQ171" s="2"/>
      <c r="ER171" s="2"/>
      <c r="ES171" s="2"/>
    </row>
    <row r="172" spans="1:151" customFormat="1" ht="19.5" customHeight="1" thickBot="1">
      <c r="E172" s="115" t="str">
        <f>IF([1]COVER!$J$15=3,IF(ISBLANK(BG172),"",BG172),IF(ISBLANK(DI172),"",DI172))</f>
        <v/>
      </c>
      <c r="F172" s="205" t="str">
        <f>IF([1]COVER!$J$15=3,IF(ISBLANK(BH172),"",BH172),IF(ISBLANK(DJ172),"",DJ172))</f>
        <v/>
      </c>
      <c r="AO172" s="4"/>
      <c r="BE172" s="1"/>
      <c r="BF172" s="1"/>
      <c r="BG172" s="107"/>
      <c r="BH172" s="205"/>
      <c r="CM172" s="2"/>
      <c r="CN172" s="2"/>
      <c r="CO172" s="2"/>
      <c r="CP172" s="2"/>
      <c r="CY172" s="1"/>
      <c r="CZ172" s="1"/>
      <c r="DA172" s="1"/>
      <c r="DB172" s="1"/>
      <c r="DC172" s="1"/>
      <c r="DD172" s="1"/>
      <c r="DE172" s="1"/>
      <c r="DF172" s="1"/>
      <c r="DG172" s="1"/>
      <c r="DH172" s="1"/>
      <c r="DI172" s="120" t="s">
        <v>306</v>
      </c>
      <c r="DJ172" s="205" t="s">
        <v>542</v>
      </c>
      <c r="EO172" s="33"/>
      <c r="EP172" s="122"/>
      <c r="EQ172" s="229"/>
      <c r="ER172" s="2"/>
      <c r="ES172" s="2"/>
      <c r="ET172" s="2"/>
      <c r="EU172" s="51"/>
    </row>
    <row r="173" spans="1:151" s="124" customFormat="1" ht="13.5" hidden="1" customHeight="1">
      <c r="E173" s="121"/>
      <c r="F173" s="125"/>
      <c r="G173" s="121"/>
      <c r="H173" s="121"/>
      <c r="I173" s="121"/>
      <c r="J173" s="121"/>
      <c r="K173" s="121"/>
      <c r="L173" s="121"/>
      <c r="M173" s="121"/>
      <c r="N173" s="121"/>
      <c r="O173" s="121"/>
      <c r="P173" s="121"/>
      <c r="Q173" s="121"/>
      <c r="R173" s="121"/>
      <c r="S173" s="121"/>
      <c r="T173" s="121"/>
      <c r="U173" s="121"/>
      <c r="V173" s="121"/>
      <c r="W173" s="121"/>
      <c r="X173" s="121"/>
      <c r="Y173" s="121"/>
      <c r="Z173" s="121"/>
      <c r="AA173" s="121"/>
      <c r="AB173" s="121"/>
      <c r="AC173" s="121"/>
      <c r="AD173" s="121"/>
      <c r="AE173" s="121"/>
      <c r="AF173" s="121"/>
      <c r="AG173" s="121"/>
      <c r="AH173" s="121"/>
      <c r="AI173" s="121"/>
      <c r="AJ173" s="121"/>
      <c r="AK173" s="121"/>
      <c r="AL173" s="121"/>
      <c r="AM173" s="121"/>
      <c r="AN173" s="121"/>
      <c r="BC173" s="124" t="e">
        <f>RIGHT(PERIOD_CODE,2)</f>
        <v>#NAME?</v>
      </c>
      <c r="BN173" s="121"/>
      <c r="BO173" s="121"/>
      <c r="BP173" s="121"/>
      <c r="BQ173" s="121"/>
      <c r="BR173" s="121"/>
      <c r="BS173" s="121"/>
      <c r="BT173" s="121"/>
      <c r="BU173" s="121"/>
      <c r="BV173" s="121"/>
      <c r="BW173" s="121"/>
      <c r="BX173" s="121"/>
      <c r="BY173" s="121"/>
      <c r="BZ173" s="121"/>
      <c r="CA173" s="121"/>
      <c r="CB173" s="121"/>
      <c r="CC173" s="121"/>
      <c r="CD173" s="121"/>
      <c r="CE173" s="121"/>
      <c r="CF173" s="121"/>
      <c r="CG173" s="121"/>
      <c r="CH173" s="121"/>
      <c r="CI173" s="121"/>
      <c r="CJ173" s="121"/>
      <c r="CK173" s="121"/>
      <c r="CL173" s="121"/>
      <c r="CM173" s="121"/>
      <c r="CN173" s="121"/>
      <c r="CO173" s="121"/>
      <c r="CP173" s="121"/>
      <c r="CQ173" s="121"/>
      <c r="DJ173" s="121"/>
      <c r="DK173" s="121"/>
      <c r="DL173" s="121"/>
      <c r="DM173" s="121"/>
      <c r="DN173" s="121"/>
      <c r="DO173" s="121"/>
      <c r="DP173" s="121"/>
      <c r="DQ173" s="121"/>
      <c r="DR173" s="121"/>
      <c r="DS173" s="121"/>
      <c r="DT173" s="121"/>
      <c r="DU173" s="121"/>
      <c r="DV173" s="121"/>
      <c r="DW173" s="121"/>
      <c r="DX173" s="121"/>
      <c r="DY173" s="121"/>
      <c r="DZ173" s="121"/>
      <c r="EA173" s="121"/>
      <c r="EB173" s="121"/>
      <c r="EC173" s="121"/>
      <c r="ED173" s="121"/>
      <c r="EE173" s="121"/>
      <c r="EF173" s="121"/>
      <c r="EG173" s="121"/>
      <c r="EH173" s="121"/>
      <c r="EI173" s="121"/>
      <c r="EJ173" s="121"/>
      <c r="EK173" s="121"/>
      <c r="EL173" s="121"/>
      <c r="EM173" s="121"/>
      <c r="EN173" s="121"/>
      <c r="EO173" s="121"/>
    </row>
    <row r="174" spans="1:151" customFormat="1" ht="13.5" hidden="1" customHeight="1">
      <c r="BE174" s="1"/>
      <c r="BF174" s="1"/>
      <c r="BG174" s="1"/>
      <c r="BH174" s="1"/>
      <c r="BI174" s="1"/>
      <c r="BJ174" s="1"/>
      <c r="BK174" s="1"/>
      <c r="BL174" s="1"/>
      <c r="BM174" s="1"/>
      <c r="CM174" s="2"/>
      <c r="CN174" s="2"/>
      <c r="CO174" s="2"/>
      <c r="CP174" s="2"/>
      <c r="CQ174" s="2"/>
      <c r="CY174" s="1"/>
      <c r="CZ174" s="1"/>
      <c r="DA174" s="1"/>
      <c r="DB174" s="1"/>
      <c r="DC174" s="1"/>
      <c r="DD174" s="1"/>
      <c r="DE174" s="1"/>
      <c r="DF174" s="1"/>
      <c r="DG174" s="1"/>
      <c r="DH174" s="1"/>
      <c r="DI174" s="1"/>
    </row>
    <row r="175" spans="1:151" customFormat="1" ht="13.5" hidden="1" customHeight="1">
      <c r="AK175" s="2" t="s">
        <v>543</v>
      </c>
      <c r="AO175" s="2"/>
      <c r="AQ175" s="126" t="s">
        <v>544</v>
      </c>
      <c r="AR175" s="127"/>
      <c r="AS175" s="128"/>
      <c r="AT175" s="129"/>
      <c r="AV175" s="130" t="s">
        <v>545</v>
      </c>
      <c r="AW175" s="131"/>
      <c r="AX175" s="131"/>
      <c r="AY175" s="132"/>
      <c r="BA175" s="130" t="s">
        <v>546</v>
      </c>
      <c r="BB175" s="131"/>
      <c r="BC175" s="131"/>
      <c r="BD175" s="132"/>
      <c r="BF175" s="130" t="s">
        <v>547</v>
      </c>
      <c r="BG175" s="131"/>
      <c r="BH175" s="131"/>
      <c r="BI175" s="132"/>
      <c r="BK175" s="130" t="s">
        <v>548</v>
      </c>
      <c r="BL175" s="131"/>
      <c r="BM175" s="131"/>
      <c r="BN175" s="132"/>
      <c r="BP175" s="130" t="s">
        <v>549</v>
      </c>
      <c r="BQ175" s="131"/>
      <c r="BR175" s="131"/>
      <c r="BS175" s="132"/>
      <c r="BT175" s="1"/>
      <c r="BU175" s="1"/>
      <c r="BV175" s="1"/>
      <c r="BY175" s="1"/>
      <c r="BZ175" s="1"/>
      <c r="CA175" s="1"/>
      <c r="CB175" s="1"/>
      <c r="CC175" s="1"/>
      <c r="CD175" s="1"/>
      <c r="CE175" s="1"/>
      <c r="CF175" s="1"/>
      <c r="CG175" s="1"/>
      <c r="CH175" s="1"/>
      <c r="CI175" s="1"/>
      <c r="CJ175" s="1"/>
      <c r="CK175" s="1"/>
      <c r="CL175" s="1"/>
      <c r="CN175" s="2"/>
      <c r="CO175" s="2"/>
      <c r="CP175" s="2"/>
      <c r="CQ175" s="2"/>
      <c r="CR175" s="2"/>
      <c r="CS175" s="2"/>
      <c r="CT175" s="2"/>
      <c r="CU175" s="2"/>
      <c r="CV175" s="2"/>
      <c r="CW175" s="2"/>
      <c r="CX175" s="2"/>
      <c r="EF175" s="1"/>
      <c r="EG175" s="1"/>
      <c r="EH175" s="1"/>
      <c r="EI175" s="1"/>
      <c r="EJ175" s="1"/>
      <c r="EK175" s="1"/>
      <c r="EL175" s="1"/>
      <c r="EM175" s="1"/>
      <c r="EN175" s="1"/>
      <c r="EO175" s="1"/>
    </row>
    <row r="176" spans="1:151" customFormat="1" ht="13.5" hidden="1" customHeight="1">
      <c r="AK176" s="738" t="s">
        <v>550</v>
      </c>
      <c r="AL176" s="738" t="s">
        <v>551</v>
      </c>
      <c r="AM176" s="745" t="s">
        <v>552</v>
      </c>
      <c r="AO176" s="2"/>
      <c r="AQ176" s="748" t="s">
        <v>553</v>
      </c>
      <c r="AR176" s="751" t="s">
        <v>554</v>
      </c>
      <c r="AS176" s="741" t="s">
        <v>552</v>
      </c>
      <c r="AT176" s="133"/>
      <c r="AV176" s="735" t="s">
        <v>553</v>
      </c>
      <c r="AW176" s="738" t="s">
        <v>551</v>
      </c>
      <c r="AX176" s="741" t="s">
        <v>552</v>
      </c>
      <c r="AY176" s="134"/>
      <c r="BA176" s="735" t="s">
        <v>553</v>
      </c>
      <c r="BB176" s="738" t="s">
        <v>551</v>
      </c>
      <c r="BC176" s="741" t="s">
        <v>552</v>
      </c>
      <c r="BD176" s="134"/>
      <c r="BF176" s="735" t="s">
        <v>553</v>
      </c>
      <c r="BG176" s="738" t="s">
        <v>551</v>
      </c>
      <c r="BH176" s="741"/>
      <c r="BI176" s="134"/>
      <c r="BK176" s="735" t="s">
        <v>553</v>
      </c>
      <c r="BL176" s="738" t="s">
        <v>551</v>
      </c>
      <c r="BM176" s="741" t="s">
        <v>552</v>
      </c>
      <c r="BN176" s="134"/>
      <c r="BP176" s="735" t="s">
        <v>553</v>
      </c>
      <c r="BQ176" s="738" t="s">
        <v>551</v>
      </c>
      <c r="BR176" s="741" t="s">
        <v>552</v>
      </c>
      <c r="BS176" s="134"/>
      <c r="BT176" s="1"/>
      <c r="BU176" s="559" t="s">
        <v>555</v>
      </c>
      <c r="BV176" s="1"/>
      <c r="BY176" s="1"/>
      <c r="BZ176" s="559"/>
      <c r="CA176" s="1"/>
      <c r="CB176" s="1"/>
      <c r="CC176" s="1"/>
      <c r="CD176" s="1"/>
      <c r="CE176" s="1"/>
      <c r="CF176" s="1"/>
      <c r="CG176" s="1"/>
      <c r="CH176" s="1"/>
      <c r="CI176" s="1"/>
      <c r="CJ176" s="1"/>
      <c r="CK176" s="1"/>
      <c r="CL176" s="1"/>
      <c r="CN176" s="2"/>
      <c r="CO176" s="2"/>
      <c r="CP176" s="2"/>
      <c r="CQ176" s="2"/>
      <c r="CR176" s="2"/>
      <c r="CS176" s="2"/>
      <c r="CT176" s="2"/>
      <c r="CU176" s="2"/>
      <c r="CV176" s="2"/>
      <c r="CW176" s="2"/>
      <c r="CX176" s="2"/>
      <c r="EF176" s="1"/>
      <c r="EG176" s="1"/>
      <c r="EH176" s="1"/>
      <c r="EI176" s="1"/>
      <c r="EJ176" s="1"/>
      <c r="EK176" s="1"/>
      <c r="EL176" s="1"/>
      <c r="EM176" s="1"/>
      <c r="EN176" s="1"/>
      <c r="EO176" s="1"/>
    </row>
    <row r="177" spans="37:145" customFormat="1" ht="13.5" hidden="1" customHeight="1">
      <c r="AK177" s="739"/>
      <c r="AL177" s="739"/>
      <c r="AM177" s="746"/>
      <c r="AO177" s="2"/>
      <c r="AQ177" s="749"/>
      <c r="AR177" s="752"/>
      <c r="AS177" s="742"/>
      <c r="AT177" s="133"/>
      <c r="AV177" s="736"/>
      <c r="AW177" s="739"/>
      <c r="AX177" s="742"/>
      <c r="AY177" s="134"/>
      <c r="BA177" s="736"/>
      <c r="BB177" s="739"/>
      <c r="BC177" s="742"/>
      <c r="BD177" s="134"/>
      <c r="BF177" s="736"/>
      <c r="BG177" s="739"/>
      <c r="BH177" s="742"/>
      <c r="BI177" s="134"/>
      <c r="BK177" s="736"/>
      <c r="BL177" s="739"/>
      <c r="BM177" s="742"/>
      <c r="BN177" s="134"/>
      <c r="BP177" s="736"/>
      <c r="BQ177" s="739"/>
      <c r="BR177" s="742"/>
      <c r="BS177" s="134"/>
      <c r="BU177" s="1"/>
      <c r="BV177" s="1"/>
      <c r="BZ177" s="1"/>
      <c r="CC177" s="1"/>
      <c r="CD177" s="1"/>
      <c r="CE177" s="1"/>
      <c r="CF177" s="1"/>
      <c r="CG177" s="1"/>
      <c r="CH177" s="1"/>
      <c r="CI177" s="1"/>
      <c r="CJ177" s="1"/>
      <c r="CK177" s="1"/>
      <c r="CL177" s="1"/>
      <c r="CN177" s="2"/>
      <c r="CO177" s="2"/>
      <c r="CP177" s="2"/>
      <c r="CQ177" s="2"/>
      <c r="CR177" s="2"/>
      <c r="CS177" s="2"/>
      <c r="CT177" s="2"/>
      <c r="CU177" s="2"/>
      <c r="CV177" s="2"/>
      <c r="CW177" s="2"/>
      <c r="CX177" s="2"/>
      <c r="EF177" s="1"/>
      <c r="EG177" s="1"/>
      <c r="EH177" s="1"/>
      <c r="EI177" s="1"/>
      <c r="EJ177" s="1"/>
      <c r="EK177" s="1"/>
      <c r="EL177" s="1"/>
      <c r="EM177" s="1"/>
      <c r="EN177" s="1"/>
      <c r="EO177" s="1"/>
    </row>
    <row r="178" spans="37:145" customFormat="1" ht="13.5" hidden="1" customHeight="1">
      <c r="AK178" s="740"/>
      <c r="AL178" s="740"/>
      <c r="AM178" s="747"/>
      <c r="AO178" s="2"/>
      <c r="AQ178" s="750"/>
      <c r="AR178" s="753"/>
      <c r="AS178" s="743"/>
      <c r="AT178" s="133"/>
      <c r="AV178" s="737"/>
      <c r="AW178" s="740"/>
      <c r="AX178" s="743"/>
      <c r="AY178" s="134"/>
      <c r="BA178" s="737"/>
      <c r="BB178" s="740"/>
      <c r="BC178" s="743"/>
      <c r="BD178" s="134"/>
      <c r="BF178" s="737"/>
      <c r="BG178" s="740"/>
      <c r="BH178" s="743"/>
      <c r="BI178" s="134"/>
      <c r="BK178" s="737"/>
      <c r="BL178" s="740"/>
      <c r="BM178" s="743"/>
      <c r="BN178" s="134"/>
      <c r="BP178" s="737"/>
      <c r="BQ178" s="740"/>
      <c r="BR178" s="743"/>
      <c r="BS178" s="134"/>
      <c r="BT178" s="720"/>
      <c r="BU178" s="562" t="s">
        <v>556</v>
      </c>
      <c r="BV178" s="562" t="s">
        <v>557</v>
      </c>
      <c r="BW178" s="562" t="s">
        <v>382</v>
      </c>
      <c r="BX178" s="562" t="s">
        <v>558</v>
      </c>
      <c r="BY178" s="562" t="s">
        <v>559</v>
      </c>
      <c r="BZ178" s="562" t="s">
        <v>560</v>
      </c>
      <c r="CA178" s="744" t="s">
        <v>561</v>
      </c>
      <c r="CB178" s="744"/>
      <c r="CC178" s="744"/>
      <c r="CD178" s="744"/>
      <c r="CE178" s="2"/>
      <c r="CF178" s="2"/>
      <c r="CG178" s="563"/>
      <c r="CH178" s="1"/>
      <c r="CI178" s="1"/>
      <c r="CJ178" s="1"/>
      <c r="CK178" s="1"/>
      <c r="CL178" s="1"/>
      <c r="CO178" s="2"/>
      <c r="CP178" s="2"/>
      <c r="CQ178" s="2"/>
      <c r="CR178" s="2"/>
      <c r="CS178" s="2"/>
      <c r="CT178" s="2"/>
      <c r="CU178" s="2"/>
      <c r="CV178" s="2"/>
      <c r="CW178" s="2"/>
      <c r="CX178" s="2"/>
      <c r="EG178" s="1"/>
      <c r="EH178" s="1"/>
      <c r="EI178" s="1"/>
      <c r="EJ178" s="1"/>
      <c r="EK178" s="1"/>
      <c r="EL178" s="1"/>
      <c r="EM178" s="1"/>
      <c r="EN178" s="1"/>
      <c r="EO178" s="1"/>
    </row>
    <row r="179" spans="37:145" customFormat="1" ht="13.5" hidden="1" customHeight="1">
      <c r="AK179" s="135"/>
      <c r="AL179" s="135"/>
      <c r="AM179" s="564"/>
      <c r="AO179" s="2"/>
      <c r="AQ179" s="136"/>
      <c r="AR179" s="137"/>
      <c r="AS179" s="564"/>
      <c r="AT179" s="133"/>
      <c r="AV179" s="138"/>
      <c r="AW179" s="135"/>
      <c r="AX179" s="564"/>
      <c r="AY179" s="134"/>
      <c r="BA179" s="138"/>
      <c r="BB179" s="135"/>
      <c r="BC179" s="564"/>
      <c r="BD179" s="134"/>
      <c r="BF179" s="138"/>
      <c r="BG179" s="135"/>
      <c r="BH179" s="564"/>
      <c r="BI179" s="134"/>
      <c r="BK179" s="138"/>
      <c r="BL179" s="135"/>
      <c r="BM179" s="564"/>
      <c r="BN179" s="134"/>
      <c r="BP179" s="138"/>
      <c r="BQ179" s="135"/>
      <c r="BR179" s="564"/>
      <c r="BS179" s="134"/>
      <c r="BT179" s="720"/>
      <c r="BU179" s="565" t="s">
        <v>562</v>
      </c>
      <c r="BV179" s="565" t="s">
        <v>563</v>
      </c>
      <c r="BW179" s="562">
        <v>32</v>
      </c>
      <c r="BX179" s="562" t="s">
        <v>0</v>
      </c>
      <c r="BY179" s="562" t="s">
        <v>383</v>
      </c>
      <c r="BZ179" s="562"/>
      <c r="CA179" s="724" t="s">
        <v>564</v>
      </c>
      <c r="CB179" s="725"/>
      <c r="CC179" s="725"/>
      <c r="CD179" s="726"/>
      <c r="CE179" s="2"/>
      <c r="CF179" s="2"/>
      <c r="CG179" s="563"/>
      <c r="CH179" s="1"/>
      <c r="CI179" s="1"/>
      <c r="CJ179" s="1"/>
      <c r="CK179" s="1"/>
      <c r="CL179" s="1"/>
      <c r="CO179" s="2"/>
      <c r="CP179" s="2"/>
      <c r="CQ179" s="2"/>
      <c r="CR179" s="2"/>
      <c r="CS179" s="2"/>
      <c r="CT179" s="2"/>
      <c r="CU179" s="2"/>
      <c r="CV179" s="2"/>
      <c r="CW179" s="2"/>
      <c r="CX179" s="2"/>
      <c r="EG179" s="1"/>
      <c r="EH179" s="1"/>
      <c r="EI179" s="1"/>
      <c r="EJ179" s="1"/>
      <c r="EK179" s="1"/>
      <c r="EL179" s="1"/>
      <c r="EM179" s="1"/>
      <c r="EN179" s="1"/>
      <c r="EO179" s="1"/>
    </row>
    <row r="180" spans="37:145" customFormat="1" ht="13.5" hidden="1" customHeight="1">
      <c r="AK180" s="139"/>
      <c r="AL180" s="139"/>
      <c r="AM180" s="566"/>
      <c r="AO180" s="2"/>
      <c r="AQ180" s="140"/>
      <c r="AR180" s="141"/>
      <c r="AS180" s="566"/>
      <c r="AT180" s="133"/>
      <c r="AV180" s="142"/>
      <c r="AW180" s="139"/>
      <c r="AX180" s="566"/>
      <c r="AY180" s="134"/>
      <c r="BA180" s="142"/>
      <c r="BB180" s="139"/>
      <c r="BC180" s="566"/>
      <c r="BD180" s="134"/>
      <c r="BF180" s="142"/>
      <c r="BG180" s="139"/>
      <c r="BH180" s="566"/>
      <c r="BI180" s="134"/>
      <c r="BK180" s="142"/>
      <c r="BL180" s="139"/>
      <c r="BM180" s="566"/>
      <c r="BN180" s="134"/>
      <c r="BP180" s="142"/>
      <c r="BQ180" s="139"/>
      <c r="BR180" s="566"/>
      <c r="BS180" s="134"/>
      <c r="BT180" s="720"/>
      <c r="BU180" s="565" t="s">
        <v>562</v>
      </c>
      <c r="BV180" s="565" t="s">
        <v>563</v>
      </c>
      <c r="BW180" s="562">
        <v>32</v>
      </c>
      <c r="BX180" s="562" t="s">
        <v>0</v>
      </c>
      <c r="BY180" s="562" t="s">
        <v>26</v>
      </c>
      <c r="BZ180" s="562"/>
      <c r="CA180" s="724" t="s">
        <v>565</v>
      </c>
      <c r="CB180" s="725"/>
      <c r="CC180" s="725"/>
      <c r="CD180" s="726"/>
      <c r="CE180" s="2"/>
      <c r="CF180" s="2"/>
      <c r="CG180" s="563"/>
      <c r="CH180" s="1"/>
      <c r="CI180" s="1"/>
      <c r="CJ180" s="1"/>
      <c r="CK180" s="1"/>
      <c r="CL180" s="1"/>
      <c r="CO180" s="2"/>
      <c r="CP180" s="2"/>
      <c r="CQ180" s="2"/>
      <c r="CR180" s="2"/>
      <c r="CS180" s="2"/>
      <c r="CT180" s="2"/>
      <c r="CU180" s="2"/>
      <c r="CV180" s="2"/>
      <c r="CW180" s="2"/>
      <c r="CX180" s="2"/>
      <c r="EG180" s="1"/>
      <c r="EH180" s="1"/>
      <c r="EI180" s="1"/>
      <c r="EJ180" s="1"/>
      <c r="EK180" s="1"/>
      <c r="EL180" s="1"/>
      <c r="EM180" s="1"/>
      <c r="EN180" s="1"/>
      <c r="EO180" s="1"/>
    </row>
    <row r="181" spans="37:145" customFormat="1" ht="13.5" hidden="1" customHeight="1">
      <c r="AK181" s="179" t="s">
        <v>436</v>
      </c>
      <c r="AL181" s="567">
        <v>449000</v>
      </c>
      <c r="AM181" s="568" t="e">
        <f>SUM(AS181,AX181)</f>
        <v>#NAME?</v>
      </c>
      <c r="AO181" s="2"/>
      <c r="AQ181" s="143" t="s">
        <v>566</v>
      </c>
      <c r="AR181" s="491">
        <v>449000</v>
      </c>
      <c r="AS181" s="568"/>
      <c r="AT181" s="133"/>
      <c r="AV181" s="144" t="s">
        <v>566</v>
      </c>
      <c r="AW181" s="567">
        <v>449000</v>
      </c>
      <c r="AX181" s="568" t="e">
        <f>IF($BC$173="03",BC181,IF($BC$173="06",BH181,IF($BC$173="09",BM181,IF($BC$173="12",BR181,0))))</f>
        <v>#NAME?</v>
      </c>
      <c r="AY181" s="134"/>
      <c r="BA181" s="144" t="s">
        <v>566</v>
      </c>
      <c r="BB181" s="567">
        <v>449000</v>
      </c>
      <c r="BC181" s="568"/>
      <c r="BD181" s="134"/>
      <c r="BF181" s="144" t="s">
        <v>566</v>
      </c>
      <c r="BG181" s="567">
        <v>449000</v>
      </c>
      <c r="BH181" s="568"/>
      <c r="BI181" s="134"/>
      <c r="BK181" s="144" t="s">
        <v>566</v>
      </c>
      <c r="BL181" s="567">
        <v>449000</v>
      </c>
      <c r="BM181" s="568"/>
      <c r="BN181" s="134"/>
      <c r="BP181" s="144" t="s">
        <v>566</v>
      </c>
      <c r="BQ181" s="567">
        <v>449000</v>
      </c>
      <c r="BR181" s="568"/>
      <c r="BS181" s="134"/>
      <c r="BU181" s="565" t="s">
        <v>567</v>
      </c>
      <c r="BV181" s="565" t="s">
        <v>563</v>
      </c>
      <c r="BW181" s="562">
        <v>32</v>
      </c>
      <c r="BX181" s="562" t="s">
        <v>0</v>
      </c>
      <c r="BY181" s="562"/>
      <c r="BZ181" s="562" t="s">
        <v>384</v>
      </c>
      <c r="CA181" s="724" t="s">
        <v>568</v>
      </c>
      <c r="CB181" s="725"/>
      <c r="CC181" s="725"/>
      <c r="CD181" s="726"/>
      <c r="CE181" s="2"/>
      <c r="CF181" s="2"/>
      <c r="CG181" s="563"/>
      <c r="CH181" s="1"/>
      <c r="CI181" s="1"/>
      <c r="CJ181" s="1"/>
      <c r="CK181" s="1"/>
      <c r="CL181" s="1"/>
      <c r="CO181" s="2"/>
      <c r="CP181" s="2"/>
      <c r="CQ181" s="2"/>
      <c r="CR181" s="2"/>
      <c r="CS181" s="2"/>
      <c r="CT181" s="2"/>
      <c r="CU181" s="2"/>
      <c r="CV181" s="2"/>
      <c r="CW181" s="2"/>
      <c r="CX181" s="2"/>
      <c r="EG181" s="1"/>
      <c r="EH181" s="1"/>
      <c r="EI181" s="1"/>
      <c r="EJ181" s="1"/>
      <c r="EK181" s="1"/>
      <c r="EL181" s="1"/>
      <c r="EM181" s="1"/>
      <c r="EN181" s="1"/>
      <c r="EO181" s="1"/>
    </row>
    <row r="182" spans="37:145" customFormat="1" ht="13.5" hidden="1" customHeight="1">
      <c r="AK182" s="145"/>
      <c r="AL182" s="145"/>
      <c r="AM182" s="564"/>
      <c r="AO182" s="2"/>
      <c r="AQ182" s="146"/>
      <c r="AR182" s="147"/>
      <c r="AS182" s="564"/>
      <c r="AT182" s="133"/>
      <c r="AV182" s="148"/>
      <c r="AW182" s="145"/>
      <c r="AX182" s="564"/>
      <c r="AY182" s="134"/>
      <c r="BA182" s="148"/>
      <c r="BB182" s="145"/>
      <c r="BC182" s="564"/>
      <c r="BD182" s="134"/>
      <c r="BF182" s="148"/>
      <c r="BG182" s="145"/>
      <c r="BH182" s="564"/>
      <c r="BI182" s="134"/>
      <c r="BK182" s="148"/>
      <c r="BL182" s="145"/>
      <c r="BM182" s="564"/>
      <c r="BN182" s="134"/>
      <c r="BP182" s="148"/>
      <c r="BQ182" s="145"/>
      <c r="BR182" s="564"/>
      <c r="BS182" s="134"/>
      <c r="BU182" s="565" t="s">
        <v>567</v>
      </c>
      <c r="BV182" s="565" t="s">
        <v>563</v>
      </c>
      <c r="BW182" s="562">
        <v>32</v>
      </c>
      <c r="BX182" s="562" t="s">
        <v>0</v>
      </c>
      <c r="BY182" s="562"/>
      <c r="BZ182" s="562" t="s">
        <v>385</v>
      </c>
      <c r="CA182" s="724" t="s">
        <v>569</v>
      </c>
      <c r="CB182" s="725"/>
      <c r="CC182" s="725"/>
      <c r="CD182" s="726"/>
      <c r="CE182" s="2"/>
      <c r="CF182" s="2"/>
      <c r="CG182" s="563"/>
      <c r="CH182" s="1"/>
      <c r="CI182" s="1"/>
      <c r="CJ182" s="1"/>
      <c r="CK182" s="1"/>
      <c r="CL182" s="1"/>
      <c r="CO182" s="2"/>
      <c r="CP182" s="2"/>
      <c r="CQ182" s="2"/>
      <c r="CR182" s="2"/>
      <c r="CS182" s="2"/>
      <c r="CT182" s="2"/>
      <c r="CU182" s="2"/>
      <c r="CV182" s="2"/>
      <c r="CW182" s="2"/>
      <c r="CX182" s="2"/>
      <c r="EG182" s="1"/>
      <c r="EH182" s="1"/>
      <c r="EI182" s="1"/>
      <c r="EJ182" s="1"/>
      <c r="EK182" s="1"/>
      <c r="EL182" s="1"/>
      <c r="EM182" s="1"/>
      <c r="EN182" s="1"/>
      <c r="EO182" s="1"/>
    </row>
    <row r="183" spans="37:145" customFormat="1" ht="13.5" hidden="1" customHeight="1">
      <c r="AK183" s="149"/>
      <c r="AL183" s="149"/>
      <c r="AM183" s="569"/>
      <c r="AO183" s="2"/>
      <c r="AQ183" s="150"/>
      <c r="AR183" s="151"/>
      <c r="AS183" s="569"/>
      <c r="AT183" s="133"/>
      <c r="AV183" s="152"/>
      <c r="AW183" s="149"/>
      <c r="AX183" s="569"/>
      <c r="AY183" s="134"/>
      <c r="BA183" s="152"/>
      <c r="BB183" s="149"/>
      <c r="BC183" s="569"/>
      <c r="BD183" s="134"/>
      <c r="BF183" s="152"/>
      <c r="BG183" s="149"/>
      <c r="BH183" s="569"/>
      <c r="BI183" s="134"/>
      <c r="BK183" s="152"/>
      <c r="BL183" s="149"/>
      <c r="BM183" s="569"/>
      <c r="BN183" s="134"/>
      <c r="BP183" s="152"/>
      <c r="BQ183" s="149"/>
      <c r="BR183" s="569"/>
      <c r="BS183" s="134"/>
      <c r="BU183" s="565" t="s">
        <v>567</v>
      </c>
      <c r="BV183" s="565" t="s">
        <v>563</v>
      </c>
      <c r="BW183" s="562">
        <v>32</v>
      </c>
      <c r="BX183" s="562" t="s">
        <v>0</v>
      </c>
      <c r="BY183" s="562"/>
      <c r="BZ183" s="562" t="s">
        <v>386</v>
      </c>
      <c r="CA183" s="724" t="s">
        <v>570</v>
      </c>
      <c r="CB183" s="725"/>
      <c r="CC183" s="725"/>
      <c r="CD183" s="726"/>
      <c r="CE183" s="2"/>
      <c r="CF183" s="2"/>
      <c r="CG183" s="563"/>
      <c r="CH183" s="1"/>
      <c r="CI183" s="1"/>
      <c r="CJ183" s="1"/>
      <c r="CK183" s="1"/>
      <c r="CL183" s="1"/>
      <c r="CO183" s="2"/>
      <c r="CP183" s="2"/>
      <c r="CQ183" s="2"/>
      <c r="CR183" s="2"/>
      <c r="CS183" s="2"/>
      <c r="CT183" s="2"/>
      <c r="CU183" s="2"/>
      <c r="CV183" s="2"/>
      <c r="CW183" s="2"/>
      <c r="CX183" s="2"/>
      <c r="EG183" s="1"/>
      <c r="EH183" s="1"/>
      <c r="EI183" s="1"/>
      <c r="EJ183" s="1"/>
      <c r="EK183" s="1"/>
      <c r="EL183" s="1"/>
      <c r="EM183" s="1"/>
      <c r="EN183" s="1"/>
      <c r="EO183" s="1"/>
    </row>
    <row r="184" spans="37:145" customFormat="1" ht="13.5" hidden="1" customHeight="1">
      <c r="AK184" s="153"/>
      <c r="AL184" s="153"/>
      <c r="AM184" s="570"/>
      <c r="AO184" s="2"/>
      <c r="AQ184" s="154"/>
      <c r="AR184" s="155"/>
      <c r="AS184" s="570"/>
      <c r="AT184" s="133"/>
      <c r="AV184" s="156"/>
      <c r="AW184" s="153"/>
      <c r="AX184" s="570"/>
      <c r="AY184" s="134"/>
      <c r="BA184" s="156"/>
      <c r="BB184" s="153"/>
      <c r="BC184" s="570"/>
      <c r="BD184" s="134"/>
      <c r="BF184" s="156"/>
      <c r="BG184" s="153"/>
      <c r="BH184" s="570"/>
      <c r="BI184" s="134"/>
      <c r="BK184" s="156"/>
      <c r="BL184" s="153"/>
      <c r="BM184" s="570"/>
      <c r="BN184" s="134"/>
      <c r="BP184" s="156"/>
      <c r="BQ184" s="153"/>
      <c r="BR184" s="570"/>
      <c r="BS184" s="134"/>
      <c r="BU184" s="565" t="s">
        <v>567</v>
      </c>
      <c r="BV184" s="565" t="s">
        <v>563</v>
      </c>
      <c r="BW184" s="562">
        <v>32</v>
      </c>
      <c r="BX184" s="562" t="s">
        <v>0</v>
      </c>
      <c r="BY184" s="562"/>
      <c r="BZ184" s="562" t="s">
        <v>268</v>
      </c>
      <c r="CA184" s="724" t="s">
        <v>571</v>
      </c>
      <c r="CB184" s="725"/>
      <c r="CC184" s="725"/>
      <c r="CD184" s="726"/>
      <c r="CE184" s="2"/>
      <c r="CF184" s="2"/>
      <c r="CG184" s="563"/>
      <c r="CH184" s="1"/>
      <c r="CI184" s="1"/>
      <c r="CJ184" s="1"/>
      <c r="CK184" s="1"/>
      <c r="CL184" s="1"/>
      <c r="CO184" s="2"/>
      <c r="CP184" s="2"/>
      <c r="CQ184" s="2"/>
      <c r="CR184" s="2"/>
      <c r="CS184" s="2"/>
      <c r="CT184" s="2"/>
      <c r="CU184" s="2"/>
      <c r="CV184" s="2"/>
      <c r="CW184" s="2"/>
      <c r="CX184" s="2"/>
      <c r="EG184" s="1"/>
      <c r="EH184" s="1"/>
      <c r="EI184" s="1"/>
      <c r="EJ184" s="1"/>
      <c r="EK184" s="1"/>
      <c r="EL184" s="1"/>
      <c r="EM184" s="1"/>
      <c r="EN184" s="1"/>
      <c r="EO184" s="1"/>
    </row>
    <row r="185" spans="37:145" customFormat="1" ht="13.5" hidden="1" customHeight="1">
      <c r="AK185" s="157"/>
      <c r="AL185" s="157"/>
      <c r="AM185" s="571"/>
      <c r="AO185" s="2"/>
      <c r="AQ185" s="158"/>
      <c r="AR185" s="147"/>
      <c r="AS185" s="571"/>
      <c r="AT185" s="133"/>
      <c r="AV185" s="159"/>
      <c r="AW185" s="157"/>
      <c r="AX185" s="571"/>
      <c r="AY185" s="134"/>
      <c r="BA185" s="159"/>
      <c r="BB185" s="157"/>
      <c r="BC185" s="571"/>
      <c r="BD185" s="134"/>
      <c r="BF185" s="159"/>
      <c r="BG185" s="157"/>
      <c r="BH185" s="571"/>
      <c r="BI185" s="134"/>
      <c r="BK185" s="159"/>
      <c r="BL185" s="157"/>
      <c r="BM185" s="571"/>
      <c r="BN185" s="134"/>
      <c r="BP185" s="159"/>
      <c r="BQ185" s="157"/>
      <c r="BR185" s="571"/>
      <c r="BS185" s="134"/>
      <c r="BU185" s="572"/>
      <c r="BV185" s="572"/>
      <c r="BW185" s="573"/>
      <c r="BX185" s="573"/>
      <c r="BY185" s="573"/>
      <c r="BZ185" s="573" t="s">
        <v>387</v>
      </c>
      <c r="CA185" s="727"/>
      <c r="CB185" s="728"/>
      <c r="CC185" s="728"/>
      <c r="CD185" s="729"/>
      <c r="CE185" s="2"/>
      <c r="CF185" s="2"/>
      <c r="CG185" s="563"/>
      <c r="CH185" s="1"/>
      <c r="CI185" s="1"/>
      <c r="CJ185" s="1"/>
      <c r="CK185" s="1"/>
      <c r="CL185" s="1"/>
      <c r="CO185" s="2"/>
      <c r="CP185" s="2"/>
      <c r="CQ185" s="2"/>
      <c r="CR185" s="2"/>
      <c r="CS185" s="2"/>
      <c r="CT185" s="2"/>
      <c r="CU185" s="2"/>
      <c r="CV185" s="2"/>
      <c r="CW185" s="2"/>
      <c r="CX185" s="2"/>
      <c r="EG185" s="1"/>
      <c r="EH185" s="1"/>
      <c r="EI185" s="1"/>
      <c r="EJ185" s="1"/>
      <c r="EK185" s="1"/>
      <c r="EL185" s="1"/>
      <c r="EM185" s="1"/>
      <c r="EN185" s="1"/>
      <c r="EO185" s="1"/>
    </row>
    <row r="186" spans="37:145" customFormat="1" ht="13.5" hidden="1" customHeight="1">
      <c r="AK186" s="160"/>
      <c r="AL186" s="135"/>
      <c r="AM186" s="564"/>
      <c r="AO186" s="2"/>
      <c r="AQ186" s="136"/>
      <c r="AR186" s="137"/>
      <c r="AS186" s="564"/>
      <c r="AT186" s="133"/>
      <c r="AV186" s="138"/>
      <c r="AW186" s="135"/>
      <c r="AX186" s="564"/>
      <c r="AY186" s="134"/>
      <c r="BA186" s="138"/>
      <c r="BB186" s="135"/>
      <c r="BC186" s="564"/>
      <c r="BD186" s="134"/>
      <c r="BF186" s="138"/>
      <c r="BG186" s="135"/>
      <c r="BH186" s="564"/>
      <c r="BI186" s="134"/>
      <c r="BK186" s="138"/>
      <c r="BL186" s="135"/>
      <c r="BM186" s="564"/>
      <c r="BN186" s="134"/>
      <c r="BP186" s="138"/>
      <c r="BQ186" s="135"/>
      <c r="BR186" s="564"/>
      <c r="BS186" s="134"/>
      <c r="BU186" s="574" t="s">
        <v>567</v>
      </c>
      <c r="BV186" s="574" t="s">
        <v>563</v>
      </c>
      <c r="BW186" s="575">
        <v>32</v>
      </c>
      <c r="BX186" s="575" t="s">
        <v>0</v>
      </c>
      <c r="BY186" s="575"/>
      <c r="BZ186" s="575" t="s">
        <v>572</v>
      </c>
      <c r="CA186" s="730" t="s">
        <v>573</v>
      </c>
      <c r="CB186" s="720"/>
      <c r="CC186" s="720"/>
      <c r="CD186" s="731"/>
      <c r="CE186" s="2"/>
      <c r="CF186" s="2"/>
      <c r="CG186" s="563"/>
      <c r="CH186" s="1"/>
      <c r="CI186" s="1"/>
      <c r="CJ186" s="1"/>
      <c r="CK186" s="1"/>
      <c r="CL186" s="1"/>
      <c r="CO186" s="2"/>
      <c r="CP186" s="2"/>
      <c r="CQ186" s="2"/>
      <c r="CR186" s="2"/>
      <c r="CS186" s="2"/>
      <c r="CT186" s="2"/>
      <c r="CU186" s="2"/>
      <c r="CV186" s="2"/>
      <c r="CW186" s="2"/>
      <c r="CX186" s="2"/>
      <c r="EG186" s="1"/>
      <c r="EH186" s="1"/>
      <c r="EI186" s="1"/>
      <c r="EJ186" s="1"/>
      <c r="EK186" s="1"/>
      <c r="EL186" s="1"/>
      <c r="EM186" s="1"/>
      <c r="EN186" s="1"/>
      <c r="EO186" s="1"/>
    </row>
    <row r="187" spans="37:145" customFormat="1" ht="13.5" hidden="1" customHeight="1">
      <c r="AK187" s="161"/>
      <c r="AL187" s="162"/>
      <c r="AM187" s="576"/>
      <c r="AO187" s="2"/>
      <c r="AQ187" s="163"/>
      <c r="AR187" s="164"/>
      <c r="AS187" s="576"/>
      <c r="AT187" s="133"/>
      <c r="AV187" s="165"/>
      <c r="AW187" s="162"/>
      <c r="AX187" s="576"/>
      <c r="AY187" s="134"/>
      <c r="BA187" s="165"/>
      <c r="BB187" s="162"/>
      <c r="BC187" s="576"/>
      <c r="BD187" s="134"/>
      <c r="BF187" s="165"/>
      <c r="BG187" s="162"/>
      <c r="BH187" s="576"/>
      <c r="BI187" s="134"/>
      <c r="BK187" s="165"/>
      <c r="BL187" s="162"/>
      <c r="BM187" s="576"/>
      <c r="BN187" s="134"/>
      <c r="BP187" s="165"/>
      <c r="BQ187" s="162"/>
      <c r="BR187" s="576"/>
      <c r="BS187" s="134"/>
      <c r="BU187" s="577"/>
      <c r="BV187" s="577"/>
      <c r="BW187" s="578"/>
      <c r="BX187" s="578"/>
      <c r="BY187" s="578"/>
      <c r="BZ187" s="578" t="s">
        <v>388</v>
      </c>
      <c r="CA187" s="732"/>
      <c r="CB187" s="733"/>
      <c r="CC187" s="733"/>
      <c r="CD187" s="734"/>
      <c r="CE187" s="2"/>
      <c r="CF187" s="2"/>
      <c r="CG187" s="563"/>
      <c r="CH187" s="1"/>
      <c r="CI187" s="1"/>
      <c r="CJ187" s="1"/>
      <c r="CK187" s="1"/>
      <c r="CL187" s="1"/>
      <c r="CO187" s="2"/>
      <c r="CP187" s="2"/>
      <c r="CQ187" s="2"/>
      <c r="CR187" s="2"/>
      <c r="CS187" s="2"/>
      <c r="CT187" s="2"/>
      <c r="CU187" s="2"/>
      <c r="CV187" s="2"/>
      <c r="CW187" s="2"/>
      <c r="CX187" s="2"/>
      <c r="EG187" s="1"/>
      <c r="EH187" s="1"/>
      <c r="EI187" s="1"/>
      <c r="EJ187" s="1"/>
      <c r="EK187" s="1"/>
      <c r="EL187" s="1"/>
      <c r="EM187" s="1"/>
      <c r="EN187" s="1"/>
      <c r="EO187" s="1"/>
    </row>
    <row r="188" spans="37:145" customFormat="1" ht="13.5" hidden="1" customHeight="1">
      <c r="AK188" s="161"/>
      <c r="AL188" s="162"/>
      <c r="AM188" s="576"/>
      <c r="AO188" s="2"/>
      <c r="AQ188" s="163"/>
      <c r="AR188" s="164"/>
      <c r="AS188" s="576"/>
      <c r="AT188" s="133"/>
      <c r="AV188" s="165"/>
      <c r="AW188" s="162"/>
      <c r="AX188" s="576"/>
      <c r="AY188" s="134"/>
      <c r="BA188" s="165"/>
      <c r="BB188" s="162"/>
      <c r="BC188" s="576"/>
      <c r="BD188" s="134"/>
      <c r="BF188" s="165"/>
      <c r="BG188" s="162"/>
      <c r="BH188" s="576"/>
      <c r="BI188" s="134"/>
      <c r="BK188" s="165"/>
      <c r="BL188" s="162"/>
      <c r="BM188" s="576"/>
      <c r="BN188" s="134"/>
      <c r="BP188" s="165"/>
      <c r="BQ188" s="162"/>
      <c r="BR188" s="576"/>
      <c r="BS188" s="134"/>
      <c r="BU188" s="565"/>
      <c r="BV188" s="565"/>
      <c r="BW188" s="562"/>
      <c r="BX188" s="562"/>
      <c r="BY188" s="562"/>
      <c r="BZ188" s="562"/>
      <c r="CA188" s="724"/>
      <c r="CB188" s="725"/>
      <c r="CC188" s="725"/>
      <c r="CD188" s="726"/>
      <c r="CE188" s="2"/>
      <c r="CF188" s="2"/>
      <c r="CG188" s="563"/>
      <c r="CH188" s="1"/>
      <c r="CI188" s="1"/>
      <c r="CJ188" s="1"/>
      <c r="CK188" s="1"/>
      <c r="CL188" s="1"/>
      <c r="CO188" s="2"/>
      <c r="CP188" s="2"/>
      <c r="CQ188" s="2"/>
      <c r="CR188" s="2"/>
      <c r="CS188" s="2"/>
      <c r="CT188" s="2"/>
      <c r="CU188" s="2"/>
      <c r="CV188" s="2"/>
      <c r="CW188" s="2"/>
      <c r="CX188" s="2"/>
      <c r="EG188" s="1"/>
      <c r="EH188" s="1"/>
      <c r="EI188" s="1"/>
      <c r="EJ188" s="1"/>
      <c r="EK188" s="1"/>
      <c r="EL188" s="1"/>
      <c r="EM188" s="1"/>
      <c r="EN188" s="1"/>
      <c r="EO188" s="1"/>
    </row>
    <row r="189" spans="37:145" customFormat="1" ht="13.5" hidden="1" customHeight="1">
      <c r="AK189" s="161"/>
      <c r="AL189" s="162"/>
      <c r="AM189" s="576"/>
      <c r="AO189" s="2"/>
      <c r="AQ189" s="163"/>
      <c r="AR189" s="164"/>
      <c r="AS189" s="576"/>
      <c r="AT189" s="133"/>
      <c r="AV189" s="165"/>
      <c r="AW189" s="162"/>
      <c r="AX189" s="576"/>
      <c r="AY189" s="134"/>
      <c r="BA189" s="165"/>
      <c r="BB189" s="162"/>
      <c r="BC189" s="576"/>
      <c r="BD189" s="134"/>
      <c r="BF189" s="165"/>
      <c r="BG189" s="162"/>
      <c r="BH189" s="576"/>
      <c r="BI189" s="134"/>
      <c r="BK189" s="165"/>
      <c r="BL189" s="162"/>
      <c r="BM189" s="576"/>
      <c r="BN189" s="134"/>
      <c r="BP189" s="165"/>
      <c r="BQ189" s="162"/>
      <c r="BR189" s="576"/>
      <c r="BS189" s="134"/>
      <c r="BU189" s="565"/>
      <c r="BV189" s="565"/>
      <c r="BW189" s="562"/>
      <c r="BX189" s="562"/>
      <c r="BY189" s="562"/>
      <c r="BZ189" s="562"/>
      <c r="CA189" s="724"/>
      <c r="CB189" s="725"/>
      <c r="CC189" s="725"/>
      <c r="CD189" s="726"/>
      <c r="CE189" s="2"/>
      <c r="CF189" s="2"/>
      <c r="CG189" s="563"/>
      <c r="CH189" s="1"/>
      <c r="CI189" s="1"/>
      <c r="CJ189" s="1"/>
      <c r="CK189" s="1"/>
      <c r="CL189" s="1"/>
      <c r="CO189" s="2"/>
      <c r="CP189" s="2"/>
      <c r="CQ189" s="2"/>
      <c r="CR189" s="2"/>
      <c r="CS189" s="2"/>
      <c r="CT189" s="2"/>
      <c r="CU189" s="2"/>
      <c r="CV189" s="2"/>
      <c r="CW189" s="2"/>
      <c r="CX189" s="2"/>
      <c r="EG189" s="1"/>
      <c r="EH189" s="1"/>
      <c r="EI189" s="1"/>
      <c r="EJ189" s="1"/>
      <c r="EK189" s="1"/>
      <c r="EL189" s="1"/>
      <c r="EM189" s="1"/>
      <c r="EN189" s="1"/>
      <c r="EO189" s="1"/>
    </row>
    <row r="190" spans="37:145" customFormat="1" ht="13.5" hidden="1" customHeight="1">
      <c r="AK190" s="166"/>
      <c r="AL190" s="167"/>
      <c r="AM190" s="566"/>
      <c r="AO190" s="2"/>
      <c r="AQ190" s="140"/>
      <c r="AR190" s="168"/>
      <c r="AS190" s="566"/>
      <c r="AT190" s="133"/>
      <c r="AV190" s="142"/>
      <c r="AW190" s="167"/>
      <c r="AX190" s="566"/>
      <c r="AY190" s="134"/>
      <c r="BA190" s="142"/>
      <c r="BB190" s="167"/>
      <c r="BC190" s="566"/>
      <c r="BD190" s="134"/>
      <c r="BF190" s="142"/>
      <c r="BG190" s="167"/>
      <c r="BH190" s="566"/>
      <c r="BI190" s="134"/>
      <c r="BK190" s="142"/>
      <c r="BL190" s="167"/>
      <c r="BM190" s="566"/>
      <c r="BN190" s="134"/>
      <c r="BP190" s="142"/>
      <c r="BQ190" s="167"/>
      <c r="BR190" s="566"/>
      <c r="BS190" s="134"/>
      <c r="BU190" s="565"/>
      <c r="BV190" s="565"/>
      <c r="BW190" s="562"/>
      <c r="BX190" s="562"/>
      <c r="BY190" s="562"/>
      <c r="BZ190" s="562"/>
      <c r="CA190" s="724"/>
      <c r="CB190" s="725"/>
      <c r="CC190" s="725"/>
      <c r="CD190" s="726"/>
      <c r="CE190" s="2"/>
      <c r="CF190" s="2"/>
      <c r="CG190" s="563"/>
      <c r="CH190" s="1"/>
      <c r="CI190" s="1"/>
      <c r="CJ190" s="1"/>
      <c r="CK190" s="1"/>
      <c r="CL190" s="1"/>
      <c r="CO190" s="2"/>
      <c r="CP190" s="2"/>
      <c r="CQ190" s="2"/>
      <c r="CR190" s="2"/>
      <c r="CS190" s="2"/>
      <c r="CT190" s="2"/>
      <c r="CU190" s="2"/>
      <c r="CV190" s="2"/>
      <c r="CW190" s="2"/>
      <c r="CX190" s="2"/>
      <c r="EG190" s="1"/>
      <c r="EH190" s="1"/>
      <c r="EI190" s="1"/>
      <c r="EJ190" s="1"/>
      <c r="EK190" s="1"/>
      <c r="EL190" s="1"/>
      <c r="EM190" s="1"/>
      <c r="EN190" s="1"/>
      <c r="EO190" s="1"/>
    </row>
    <row r="191" spans="37:145" customFormat="1" ht="13.5" hidden="1" customHeight="1">
      <c r="AK191" s="169"/>
      <c r="AL191" s="169"/>
      <c r="AM191" s="579"/>
      <c r="AO191" s="2"/>
      <c r="AQ191" s="170"/>
      <c r="AR191" s="171"/>
      <c r="AS191" s="579"/>
      <c r="AT191" s="133"/>
      <c r="AV191" s="172"/>
      <c r="AW191" s="169"/>
      <c r="AX191" s="579"/>
      <c r="AY191" s="134"/>
      <c r="BA191" s="172"/>
      <c r="BB191" s="169"/>
      <c r="BC191" s="579"/>
      <c r="BD191" s="134"/>
      <c r="BF191" s="172"/>
      <c r="BG191" s="169"/>
      <c r="BH191" s="579"/>
      <c r="BI191" s="134"/>
      <c r="BK191" s="172"/>
      <c r="BL191" s="169"/>
      <c r="BM191" s="579"/>
      <c r="BN191" s="134"/>
      <c r="BP191" s="172"/>
      <c r="BQ191" s="169"/>
      <c r="BR191" s="579"/>
      <c r="BS191" s="134"/>
      <c r="BU191" s="565"/>
      <c r="BV191" s="565"/>
      <c r="BW191" s="562"/>
      <c r="BX191" s="562"/>
      <c r="BY191" s="562"/>
      <c r="BZ191" s="562"/>
      <c r="CA191" s="724"/>
      <c r="CB191" s="725"/>
      <c r="CC191" s="725"/>
      <c r="CD191" s="726"/>
      <c r="CE191" s="2"/>
      <c r="CF191" s="2"/>
      <c r="CG191" s="563"/>
      <c r="CH191" s="1"/>
      <c r="CI191" s="1"/>
      <c r="CJ191" s="1"/>
      <c r="CK191" s="1"/>
      <c r="CL191" s="1"/>
      <c r="CO191" s="2"/>
      <c r="CP191" s="2"/>
      <c r="CQ191" s="2"/>
      <c r="CR191" s="2"/>
      <c r="CS191" s="2"/>
      <c r="CT191" s="2"/>
      <c r="CU191" s="2"/>
      <c r="CV191" s="2"/>
      <c r="CW191" s="2"/>
      <c r="CX191" s="2"/>
      <c r="EG191" s="1"/>
      <c r="EH191" s="1"/>
      <c r="EI191" s="1"/>
      <c r="EJ191" s="1"/>
      <c r="EK191" s="1"/>
      <c r="EL191" s="1"/>
      <c r="EM191" s="1"/>
      <c r="EN191" s="1"/>
      <c r="EO191" s="1"/>
    </row>
    <row r="192" spans="37:145" customFormat="1" ht="13.5" hidden="1" customHeight="1">
      <c r="AK192" s="160"/>
      <c r="AL192" s="135"/>
      <c r="AM192" s="564"/>
      <c r="AO192" s="2"/>
      <c r="AQ192" s="136"/>
      <c r="AR192" s="137"/>
      <c r="AS192" s="564"/>
      <c r="AT192" s="133"/>
      <c r="AV192" s="138"/>
      <c r="AW192" s="135"/>
      <c r="AX192" s="564"/>
      <c r="AY192" s="134"/>
      <c r="BA192" s="138"/>
      <c r="BB192" s="135"/>
      <c r="BC192" s="564"/>
      <c r="BD192" s="134"/>
      <c r="BF192" s="138"/>
      <c r="BG192" s="135"/>
      <c r="BH192" s="564"/>
      <c r="BI192" s="134"/>
      <c r="BK192" s="138"/>
      <c r="BL192" s="135"/>
      <c r="BM192" s="564"/>
      <c r="BN192" s="134"/>
      <c r="BP192" s="138"/>
      <c r="BQ192" s="135"/>
      <c r="BR192" s="564"/>
      <c r="BS192" s="134"/>
      <c r="BU192" s="173"/>
      <c r="BZ192" s="173"/>
      <c r="CA192" s="173"/>
      <c r="CB192" s="173"/>
      <c r="CC192" s="1"/>
      <c r="CD192" s="1"/>
      <c r="CE192" s="1"/>
      <c r="CF192" s="1"/>
      <c r="CG192" s="1"/>
      <c r="CH192" s="1"/>
      <c r="CI192" s="1"/>
      <c r="CJ192" s="1"/>
      <c r="CK192" s="1"/>
      <c r="CL192" s="1"/>
      <c r="CN192" s="2"/>
      <c r="CO192" s="2"/>
      <c r="CP192" s="2"/>
      <c r="CQ192" s="2"/>
      <c r="CR192" s="2"/>
      <c r="CS192" s="2"/>
      <c r="CT192" s="2"/>
      <c r="CU192" s="2"/>
      <c r="CV192" s="2"/>
      <c r="CW192" s="2"/>
      <c r="CX192" s="2"/>
      <c r="EF192" s="1"/>
      <c r="EG192" s="1"/>
      <c r="EH192" s="1"/>
      <c r="EI192" s="1"/>
      <c r="EJ192" s="1"/>
      <c r="EK192" s="1"/>
      <c r="EL192" s="1"/>
      <c r="EM192" s="1"/>
      <c r="EN192" s="1"/>
      <c r="EO192" s="1"/>
    </row>
    <row r="193" spans="37:145" customFormat="1" ht="13.5" hidden="1" customHeight="1">
      <c r="AK193" s="161"/>
      <c r="AL193" s="162"/>
      <c r="AM193" s="576"/>
      <c r="AO193" s="2"/>
      <c r="AQ193" s="163"/>
      <c r="AR193" s="164"/>
      <c r="AS193" s="576"/>
      <c r="AT193" s="133"/>
      <c r="AV193" s="165"/>
      <c r="AW193" s="162"/>
      <c r="AX193" s="576"/>
      <c r="AY193" s="134"/>
      <c r="BA193" s="165"/>
      <c r="BB193" s="162"/>
      <c r="BC193" s="576"/>
      <c r="BD193" s="134"/>
      <c r="BF193" s="165"/>
      <c r="BG193" s="162"/>
      <c r="BH193" s="576"/>
      <c r="BI193" s="134"/>
      <c r="BK193" s="165"/>
      <c r="BL193" s="162"/>
      <c r="BM193" s="576"/>
      <c r="BN193" s="134"/>
      <c r="BP193" s="165"/>
      <c r="BQ193" s="162"/>
      <c r="BR193" s="576"/>
      <c r="BS193" s="134"/>
      <c r="BU193" s="173"/>
      <c r="BZ193" s="173"/>
      <c r="CA193" s="173"/>
      <c r="CB193" s="173"/>
      <c r="CC193" s="1"/>
      <c r="CD193" s="1"/>
      <c r="CE193" s="1"/>
      <c r="CF193" s="1"/>
      <c r="CG193" s="1"/>
      <c r="CH193" s="1"/>
      <c r="CI193" s="1"/>
      <c r="CJ193" s="1"/>
      <c r="CK193" s="1"/>
      <c r="CL193" s="1"/>
      <c r="CN193" s="2"/>
      <c r="CO193" s="2"/>
      <c r="CP193" s="2"/>
      <c r="CQ193" s="2"/>
      <c r="CR193" s="2"/>
      <c r="CS193" s="2"/>
      <c r="CT193" s="2"/>
      <c r="CU193" s="2"/>
      <c r="CV193" s="2"/>
      <c r="CW193" s="2"/>
      <c r="CX193" s="2"/>
      <c r="EF193" s="1"/>
      <c r="EG193" s="1"/>
      <c r="EH193" s="1"/>
      <c r="EI193" s="1"/>
      <c r="EJ193" s="1"/>
      <c r="EK193" s="1"/>
      <c r="EL193" s="1"/>
      <c r="EM193" s="1"/>
      <c r="EN193" s="1"/>
      <c r="EO193" s="1"/>
    </row>
    <row r="194" spans="37:145" customFormat="1" ht="13.5" hidden="1" customHeight="1">
      <c r="AK194" s="161"/>
      <c r="AL194" s="162"/>
      <c r="AM194" s="576"/>
      <c r="AO194" s="2"/>
      <c r="AQ194" s="163"/>
      <c r="AR194" s="164"/>
      <c r="AS194" s="576"/>
      <c r="AT194" s="133"/>
      <c r="AV194" s="165"/>
      <c r="AW194" s="162"/>
      <c r="AX194" s="576"/>
      <c r="AY194" s="134"/>
      <c r="BA194" s="165"/>
      <c r="BB194" s="162"/>
      <c r="BC194" s="576"/>
      <c r="BD194" s="134"/>
      <c r="BF194" s="165"/>
      <c r="BG194" s="162"/>
      <c r="BH194" s="576"/>
      <c r="BI194" s="134"/>
      <c r="BK194" s="165"/>
      <c r="BL194" s="162"/>
      <c r="BM194" s="576"/>
      <c r="BN194" s="134"/>
      <c r="BP194" s="165"/>
      <c r="BQ194" s="162"/>
      <c r="BR194" s="576"/>
      <c r="BS194" s="134"/>
      <c r="BU194" s="173"/>
      <c r="BZ194" s="173"/>
      <c r="CA194" s="173"/>
      <c r="CB194" s="173"/>
      <c r="CC194" s="1"/>
      <c r="CD194" s="1"/>
      <c r="CE194" s="1"/>
      <c r="CF194" s="1"/>
      <c r="CG194" s="1"/>
      <c r="CH194" s="1"/>
      <c r="CI194" s="1"/>
      <c r="CJ194" s="1"/>
      <c r="CK194" s="1"/>
      <c r="CL194" s="1"/>
      <c r="CN194" s="2"/>
      <c r="CO194" s="2"/>
      <c r="CP194" s="2"/>
      <c r="CQ194" s="2"/>
      <c r="CR194" s="2"/>
      <c r="CS194" s="2"/>
      <c r="CT194" s="2"/>
      <c r="CU194" s="2"/>
      <c r="CV194" s="2"/>
      <c r="CW194" s="2"/>
      <c r="CX194" s="2"/>
      <c r="EF194" s="1"/>
      <c r="EG194" s="1"/>
      <c r="EH194" s="1"/>
      <c r="EI194" s="1"/>
      <c r="EJ194" s="1"/>
      <c r="EK194" s="1"/>
      <c r="EL194" s="1"/>
      <c r="EM194" s="1"/>
      <c r="EN194" s="1"/>
      <c r="EO194" s="1"/>
    </row>
    <row r="195" spans="37:145" customFormat="1" ht="13.5" hidden="1" customHeight="1">
      <c r="AK195" s="161"/>
      <c r="AL195" s="162"/>
      <c r="AM195" s="576"/>
      <c r="AO195" s="2"/>
      <c r="AQ195" s="163"/>
      <c r="AR195" s="164"/>
      <c r="AS195" s="576"/>
      <c r="AT195" s="133"/>
      <c r="AV195" s="165"/>
      <c r="AW195" s="162"/>
      <c r="AX195" s="576"/>
      <c r="AY195" s="134"/>
      <c r="BA195" s="165"/>
      <c r="BB195" s="162"/>
      <c r="BC195" s="576"/>
      <c r="BD195" s="134"/>
      <c r="BF195" s="165"/>
      <c r="BG195" s="162"/>
      <c r="BH195" s="576"/>
      <c r="BI195" s="134"/>
      <c r="BK195" s="165"/>
      <c r="BL195" s="162"/>
      <c r="BM195" s="576"/>
      <c r="BN195" s="134"/>
      <c r="BP195" s="165"/>
      <c r="BQ195" s="162"/>
      <c r="BR195" s="576"/>
      <c r="BS195" s="134"/>
      <c r="BU195" s="173"/>
      <c r="BZ195" s="173"/>
      <c r="CA195" s="173"/>
      <c r="CB195" s="173"/>
      <c r="CC195" s="1"/>
      <c r="CD195" s="1"/>
      <c r="CE195" s="1"/>
      <c r="CF195" s="1"/>
      <c r="CG195" s="1"/>
      <c r="CH195" s="1"/>
      <c r="CI195" s="1"/>
      <c r="CJ195" s="1"/>
      <c r="CK195" s="1"/>
      <c r="CL195" s="1"/>
      <c r="CN195" s="2"/>
      <c r="CO195" s="2"/>
      <c r="CP195" s="2"/>
      <c r="CQ195" s="2"/>
      <c r="CR195" s="2"/>
      <c r="CS195" s="2"/>
      <c r="CT195" s="2"/>
      <c r="CU195" s="2"/>
      <c r="CV195" s="2"/>
      <c r="CW195" s="2"/>
      <c r="CX195" s="2"/>
      <c r="EF195" s="1"/>
      <c r="EG195" s="1"/>
      <c r="EH195" s="1"/>
      <c r="EI195" s="1"/>
      <c r="EJ195" s="1"/>
      <c r="EK195" s="1"/>
      <c r="EL195" s="1"/>
      <c r="EM195" s="1"/>
      <c r="EN195" s="1"/>
      <c r="EO195" s="1"/>
    </row>
    <row r="196" spans="37:145" customFormat="1" ht="13.5" hidden="1" customHeight="1">
      <c r="AK196" s="174"/>
      <c r="AL196" s="162"/>
      <c r="AM196" s="576"/>
      <c r="AO196" s="2"/>
      <c r="AQ196" s="163"/>
      <c r="AR196" s="164"/>
      <c r="AS196" s="576"/>
      <c r="AT196" s="133"/>
      <c r="AV196" s="165"/>
      <c r="AW196" s="162"/>
      <c r="AX196" s="576"/>
      <c r="AY196" s="134"/>
      <c r="BA196" s="165"/>
      <c r="BB196" s="162"/>
      <c r="BC196" s="576"/>
      <c r="BD196" s="134"/>
      <c r="BF196" s="165"/>
      <c r="BG196" s="162"/>
      <c r="BH196" s="576"/>
      <c r="BI196" s="134"/>
      <c r="BK196" s="165"/>
      <c r="BL196" s="162"/>
      <c r="BM196" s="576"/>
      <c r="BN196" s="134"/>
      <c r="BP196" s="165"/>
      <c r="BQ196" s="162"/>
      <c r="BR196" s="576"/>
      <c r="BS196" s="134"/>
      <c r="BU196" s="173"/>
      <c r="BZ196" s="173"/>
      <c r="CA196" s="173"/>
      <c r="CB196" s="580"/>
      <c r="CC196" s="1"/>
      <c r="CD196" s="1"/>
      <c r="CE196" s="1"/>
      <c r="CF196" s="1"/>
      <c r="CG196" s="1"/>
      <c r="CH196" s="1"/>
      <c r="CI196" s="1"/>
      <c r="CJ196" s="1"/>
      <c r="CK196" s="1"/>
      <c r="CL196" s="1"/>
      <c r="CN196" s="2"/>
      <c r="CO196" s="2"/>
      <c r="CP196" s="2"/>
      <c r="CQ196" s="2"/>
      <c r="CR196" s="2"/>
      <c r="CS196" s="2"/>
      <c r="CT196" s="2"/>
      <c r="CU196" s="2"/>
      <c r="CV196" s="2"/>
      <c r="CW196" s="2"/>
      <c r="CX196" s="2"/>
      <c r="EF196" s="1"/>
      <c r="EG196" s="1"/>
      <c r="EH196" s="1"/>
      <c r="EI196" s="1"/>
      <c r="EJ196" s="1"/>
      <c r="EK196" s="1"/>
      <c r="EL196" s="1"/>
      <c r="EM196" s="1"/>
      <c r="EN196" s="1"/>
      <c r="EO196" s="1"/>
    </row>
    <row r="197" spans="37:145" customFormat="1" ht="13.5" hidden="1" customHeight="1">
      <c r="AK197" s="161"/>
      <c r="AL197" s="162"/>
      <c r="AM197" s="576"/>
      <c r="AO197" s="2"/>
      <c r="AQ197" s="163"/>
      <c r="AR197" s="164"/>
      <c r="AS197" s="576"/>
      <c r="AT197" s="133"/>
      <c r="AV197" s="165"/>
      <c r="AW197" s="162"/>
      <c r="AX197" s="576"/>
      <c r="AY197" s="134"/>
      <c r="BA197" s="165"/>
      <c r="BB197" s="162"/>
      <c r="BC197" s="576"/>
      <c r="BD197" s="134"/>
      <c r="BF197" s="165"/>
      <c r="BG197" s="162"/>
      <c r="BH197" s="576"/>
      <c r="BI197" s="134"/>
      <c r="BK197" s="165"/>
      <c r="BL197" s="162"/>
      <c r="BM197" s="576"/>
      <c r="BN197" s="134"/>
      <c r="BP197" s="165"/>
      <c r="BQ197" s="162"/>
      <c r="BR197" s="576"/>
      <c r="BS197" s="134"/>
      <c r="BU197" s="173"/>
      <c r="BZ197" s="173"/>
      <c r="CA197" s="173"/>
      <c r="CB197" s="580"/>
      <c r="CC197" s="1"/>
      <c r="CD197" s="1"/>
      <c r="CE197" s="1"/>
      <c r="CF197" s="1"/>
      <c r="CG197" s="1"/>
      <c r="CH197" s="1"/>
      <c r="CI197" s="1"/>
      <c r="CJ197" s="1"/>
      <c r="CK197" s="1"/>
      <c r="CL197" s="1"/>
      <c r="CN197" s="2"/>
      <c r="CO197" s="2"/>
      <c r="CP197" s="2"/>
      <c r="CQ197" s="2"/>
      <c r="CR197" s="2"/>
      <c r="CS197" s="2"/>
      <c r="CT197" s="2"/>
      <c r="CU197" s="2"/>
      <c r="CV197" s="2"/>
      <c r="CW197" s="2"/>
      <c r="CX197" s="2"/>
      <c r="EF197" s="1"/>
      <c r="EG197" s="1"/>
      <c r="EH197" s="1"/>
      <c r="EI197" s="1"/>
      <c r="EJ197" s="1"/>
      <c r="EK197" s="1"/>
      <c r="EL197" s="1"/>
      <c r="EM197" s="1"/>
      <c r="EN197" s="1"/>
      <c r="EO197" s="1"/>
    </row>
    <row r="198" spans="37:145" customFormat="1" ht="13.5" hidden="1" customHeight="1">
      <c r="AK198" s="161"/>
      <c r="AL198" s="162"/>
      <c r="AM198" s="576"/>
      <c r="AO198" s="2"/>
      <c r="AQ198" s="163"/>
      <c r="AR198" s="164"/>
      <c r="AS198" s="576"/>
      <c r="AT198" s="133"/>
      <c r="AV198" s="165"/>
      <c r="AW198" s="162"/>
      <c r="AX198" s="576"/>
      <c r="AY198" s="134"/>
      <c r="BA198" s="165"/>
      <c r="BB198" s="162"/>
      <c r="BC198" s="576"/>
      <c r="BD198" s="134"/>
      <c r="BF198" s="165"/>
      <c r="BG198" s="162"/>
      <c r="BH198" s="576"/>
      <c r="BI198" s="134"/>
      <c r="BK198" s="165"/>
      <c r="BL198" s="162"/>
      <c r="BM198" s="576"/>
      <c r="BN198" s="134"/>
      <c r="BP198" s="165"/>
      <c r="BQ198" s="162"/>
      <c r="BR198" s="576"/>
      <c r="BS198" s="134"/>
      <c r="BU198" s="173"/>
      <c r="BZ198" s="173"/>
      <c r="CA198" s="173"/>
      <c r="CB198" s="173"/>
      <c r="CC198" s="1"/>
      <c r="CD198" s="1"/>
      <c r="CE198" s="1"/>
      <c r="CF198" s="1"/>
      <c r="CG198" s="1"/>
      <c r="CH198" s="1"/>
      <c r="CI198" s="1"/>
      <c r="CJ198" s="1"/>
      <c r="CK198" s="1"/>
      <c r="CL198" s="1"/>
      <c r="CN198" s="2"/>
      <c r="CO198" s="2"/>
      <c r="CP198" s="2"/>
      <c r="CQ198" s="2"/>
      <c r="CR198" s="2"/>
      <c r="CS198" s="2"/>
      <c r="CT198" s="2"/>
      <c r="CU198" s="2"/>
      <c r="CV198" s="2"/>
      <c r="CW198" s="2"/>
      <c r="CX198" s="2"/>
      <c r="EF198" s="1"/>
      <c r="EG198" s="1"/>
      <c r="EH198" s="1"/>
      <c r="EI198" s="1"/>
      <c r="EJ198" s="1"/>
      <c r="EK198" s="1"/>
      <c r="EL198" s="1"/>
      <c r="EM198" s="1"/>
      <c r="EN198" s="1"/>
      <c r="EO198" s="1"/>
    </row>
    <row r="199" spans="37:145" customFormat="1" ht="13.5" hidden="1" customHeight="1">
      <c r="AK199" s="161"/>
      <c r="AL199" s="162"/>
      <c r="AM199" s="576"/>
      <c r="AO199" s="2"/>
      <c r="AQ199" s="163"/>
      <c r="AR199" s="164"/>
      <c r="AS199" s="576"/>
      <c r="AT199" s="133"/>
      <c r="AV199" s="165"/>
      <c r="AW199" s="162"/>
      <c r="AX199" s="576"/>
      <c r="AY199" s="134"/>
      <c r="BA199" s="165"/>
      <c r="BB199" s="162"/>
      <c r="BC199" s="576"/>
      <c r="BD199" s="134"/>
      <c r="BF199" s="165"/>
      <c r="BG199" s="162"/>
      <c r="BH199" s="576"/>
      <c r="BI199" s="134"/>
      <c r="BK199" s="165"/>
      <c r="BL199" s="162"/>
      <c r="BM199" s="576"/>
      <c r="BN199" s="134"/>
      <c r="BP199" s="165"/>
      <c r="BQ199" s="162"/>
      <c r="BR199" s="576"/>
      <c r="BS199" s="134"/>
      <c r="BU199" s="173"/>
      <c r="BZ199" s="173"/>
      <c r="CA199" s="173"/>
      <c r="CB199" s="173"/>
      <c r="CC199" s="1"/>
      <c r="CD199" s="1"/>
      <c r="CE199" s="1"/>
      <c r="CF199" s="1"/>
      <c r="CG199" s="1"/>
      <c r="CH199" s="1"/>
      <c r="CI199" s="1"/>
      <c r="CJ199" s="1"/>
      <c r="CK199" s="1"/>
      <c r="CL199" s="1"/>
      <c r="CN199" s="2"/>
      <c r="CO199" s="2"/>
      <c r="CP199" s="2"/>
      <c r="CQ199" s="2"/>
      <c r="CR199" s="2"/>
      <c r="CS199" s="2"/>
      <c r="CT199" s="2"/>
      <c r="CU199" s="2"/>
      <c r="CV199" s="2"/>
      <c r="CW199" s="2"/>
      <c r="CX199" s="2"/>
      <c r="EF199" s="1"/>
      <c r="EG199" s="1"/>
      <c r="EH199" s="1"/>
      <c r="EI199" s="1"/>
      <c r="EJ199" s="1"/>
      <c r="EK199" s="1"/>
      <c r="EL199" s="1"/>
      <c r="EM199" s="1"/>
      <c r="EN199" s="1"/>
      <c r="EO199" s="1"/>
    </row>
    <row r="200" spans="37:145" customFormat="1" ht="13.5" hidden="1" customHeight="1">
      <c r="AK200" s="161"/>
      <c r="AL200" s="162"/>
      <c r="AM200" s="576"/>
      <c r="AO200" s="2"/>
      <c r="AQ200" s="163"/>
      <c r="AR200" s="164"/>
      <c r="AS200" s="576"/>
      <c r="AT200" s="133"/>
      <c r="AV200" s="165"/>
      <c r="AW200" s="162"/>
      <c r="AX200" s="576"/>
      <c r="AY200" s="134"/>
      <c r="BA200" s="165"/>
      <c r="BB200" s="162"/>
      <c r="BC200" s="576"/>
      <c r="BD200" s="134"/>
      <c r="BF200" s="165"/>
      <c r="BG200" s="162"/>
      <c r="BH200" s="576"/>
      <c r="BI200" s="134"/>
      <c r="BK200" s="165"/>
      <c r="BL200" s="162"/>
      <c r="BM200" s="576"/>
      <c r="BN200" s="134"/>
      <c r="BP200" s="165"/>
      <c r="BQ200" s="162"/>
      <c r="BR200" s="576"/>
      <c r="BS200" s="134"/>
      <c r="BT200" s="175"/>
      <c r="BU200" s="173"/>
      <c r="BY200" s="175"/>
      <c r="BZ200" s="173"/>
      <c r="CA200" s="173"/>
      <c r="CB200" s="173"/>
      <c r="CC200" s="1"/>
      <c r="CD200" s="1"/>
      <c r="CE200" s="1"/>
      <c r="CF200" s="1"/>
      <c r="CG200" s="1"/>
      <c r="CH200" s="1"/>
      <c r="CI200" s="1"/>
      <c r="CJ200" s="1"/>
      <c r="CK200" s="1"/>
      <c r="CL200" s="1"/>
      <c r="CN200" s="2"/>
      <c r="CO200" s="2"/>
      <c r="CP200" s="2"/>
      <c r="CQ200" s="2"/>
      <c r="CR200" s="2"/>
      <c r="CS200" s="2"/>
      <c r="CT200" s="2"/>
      <c r="CU200" s="2"/>
      <c r="CV200" s="2"/>
      <c r="CW200" s="2"/>
      <c r="CX200" s="2"/>
      <c r="EF200" s="1"/>
      <c r="EG200" s="1"/>
      <c r="EH200" s="1"/>
      <c r="EI200" s="1"/>
      <c r="EJ200" s="1"/>
      <c r="EK200" s="1"/>
      <c r="EL200" s="1"/>
      <c r="EM200" s="1"/>
      <c r="EN200" s="1"/>
      <c r="EO200" s="1"/>
    </row>
    <row r="201" spans="37:145" customFormat="1" ht="13.5" hidden="1" customHeight="1">
      <c r="AK201" s="161"/>
      <c r="AL201" s="162"/>
      <c r="AM201" s="576"/>
      <c r="AO201" s="2"/>
      <c r="AQ201" s="163"/>
      <c r="AR201" s="164"/>
      <c r="AS201" s="576"/>
      <c r="AT201" s="133"/>
      <c r="AV201" s="165"/>
      <c r="AW201" s="162"/>
      <c r="AX201" s="576"/>
      <c r="AY201" s="134"/>
      <c r="BA201" s="165"/>
      <c r="BB201" s="162"/>
      <c r="BC201" s="576"/>
      <c r="BD201" s="134"/>
      <c r="BF201" s="165"/>
      <c r="BG201" s="162"/>
      <c r="BH201" s="576"/>
      <c r="BI201" s="134"/>
      <c r="BK201" s="165"/>
      <c r="BL201" s="162"/>
      <c r="BM201" s="576"/>
      <c r="BN201" s="134"/>
      <c r="BP201" s="165"/>
      <c r="BQ201" s="162"/>
      <c r="BR201" s="576"/>
      <c r="BS201" s="134"/>
      <c r="BU201" s="173"/>
      <c r="BZ201" s="173"/>
      <c r="CA201" s="173"/>
      <c r="CB201" s="173"/>
      <c r="CC201" s="1"/>
      <c r="CD201" s="1"/>
      <c r="CE201" s="1"/>
      <c r="CF201" s="1"/>
      <c r="CG201" s="1"/>
      <c r="CH201" s="1"/>
      <c r="CI201" s="1"/>
      <c r="CJ201" s="1"/>
      <c r="CK201" s="1"/>
      <c r="CL201" s="1"/>
      <c r="CN201" s="2"/>
      <c r="CO201" s="2"/>
      <c r="CP201" s="2"/>
      <c r="CQ201" s="2"/>
      <c r="CR201" s="2"/>
      <c r="CS201" s="2"/>
      <c r="CT201" s="2"/>
      <c r="CU201" s="2"/>
      <c r="CV201" s="2"/>
      <c r="CW201" s="2"/>
      <c r="CX201" s="2"/>
      <c r="EF201" s="1"/>
      <c r="EG201" s="1"/>
      <c r="EH201" s="1"/>
      <c r="EI201" s="1"/>
      <c r="EJ201" s="1"/>
      <c r="EK201" s="1"/>
      <c r="EL201" s="1"/>
      <c r="EM201" s="1"/>
      <c r="EN201" s="1"/>
      <c r="EO201" s="1"/>
    </row>
    <row r="202" spans="37:145" customFormat="1" ht="13.5" hidden="1" customHeight="1">
      <c r="AK202" s="161"/>
      <c r="AL202" s="162"/>
      <c r="AM202" s="576"/>
      <c r="AO202" s="2"/>
      <c r="AQ202" s="163"/>
      <c r="AR202" s="164"/>
      <c r="AS202" s="576"/>
      <c r="AT202" s="133"/>
      <c r="AV202" s="165"/>
      <c r="AW202" s="162"/>
      <c r="AX202" s="576"/>
      <c r="AY202" s="134"/>
      <c r="BA202" s="165"/>
      <c r="BB202" s="162"/>
      <c r="BC202" s="576"/>
      <c r="BD202" s="134"/>
      <c r="BF202" s="165"/>
      <c r="BG202" s="162"/>
      <c r="BH202" s="576"/>
      <c r="BI202" s="134"/>
      <c r="BK202" s="165"/>
      <c r="BL202" s="162"/>
      <c r="BM202" s="576"/>
      <c r="BN202" s="134"/>
      <c r="BP202" s="165"/>
      <c r="BQ202" s="162"/>
      <c r="BR202" s="576"/>
      <c r="BS202" s="134"/>
      <c r="BU202" s="173"/>
      <c r="BZ202" s="173"/>
      <c r="CA202" s="173"/>
      <c r="CB202" s="173"/>
      <c r="CC202" s="1"/>
      <c r="CD202" s="1"/>
      <c r="CE202" s="1"/>
      <c r="CF202" s="1"/>
      <c r="CG202" s="1"/>
      <c r="CH202" s="1"/>
      <c r="CI202" s="1"/>
      <c r="CJ202" s="1"/>
      <c r="CK202" s="1"/>
      <c r="CL202" s="1"/>
      <c r="CN202" s="2"/>
      <c r="CO202" s="2"/>
      <c r="CP202" s="2"/>
      <c r="CQ202" s="2"/>
      <c r="CR202" s="2"/>
      <c r="CS202" s="2"/>
      <c r="CT202" s="2"/>
      <c r="CU202" s="2"/>
      <c r="CV202" s="2"/>
      <c r="CW202" s="2"/>
      <c r="CX202" s="2"/>
      <c r="EF202" s="1"/>
      <c r="EG202" s="1"/>
      <c r="EH202" s="1"/>
      <c r="EI202" s="1"/>
      <c r="EJ202" s="1"/>
      <c r="EK202" s="1"/>
      <c r="EL202" s="1"/>
      <c r="EM202" s="1"/>
      <c r="EN202" s="1"/>
      <c r="EO202" s="1"/>
    </row>
    <row r="203" spans="37:145" customFormat="1" ht="13.5" hidden="1" customHeight="1">
      <c r="AK203" s="169"/>
      <c r="AL203" s="169"/>
      <c r="AM203" s="579"/>
      <c r="AO203" s="2"/>
      <c r="AQ203" s="170"/>
      <c r="AR203" s="171"/>
      <c r="AS203" s="579"/>
      <c r="AT203" s="133"/>
      <c r="AV203" s="172"/>
      <c r="AW203" s="169"/>
      <c r="AX203" s="579"/>
      <c r="AY203" s="134"/>
      <c r="BA203" s="172"/>
      <c r="BB203" s="169"/>
      <c r="BC203" s="579"/>
      <c r="BD203" s="134"/>
      <c r="BF203" s="172"/>
      <c r="BG203" s="169"/>
      <c r="BH203" s="579"/>
      <c r="BI203" s="134"/>
      <c r="BK203" s="172"/>
      <c r="BL203" s="169"/>
      <c r="BM203" s="579"/>
      <c r="BN203" s="134"/>
      <c r="BP203" s="172"/>
      <c r="BQ203" s="169"/>
      <c r="BR203" s="579"/>
      <c r="BS203" s="134"/>
      <c r="CA203" s="173"/>
      <c r="CB203" s="173"/>
      <c r="CC203" s="1"/>
      <c r="CD203" s="1"/>
      <c r="CE203" s="1"/>
      <c r="CF203" s="1"/>
      <c r="CG203" s="1"/>
      <c r="CH203" s="1"/>
      <c r="CI203" s="1"/>
      <c r="CJ203" s="1"/>
      <c r="CK203" s="1"/>
      <c r="CL203" s="1"/>
      <c r="CN203" s="2"/>
      <c r="CO203" s="2"/>
      <c r="CP203" s="2"/>
      <c r="CQ203" s="2"/>
      <c r="CR203" s="2"/>
      <c r="CS203" s="2"/>
      <c r="CT203" s="2"/>
      <c r="CU203" s="2"/>
      <c r="CV203" s="2"/>
      <c r="CW203" s="2"/>
      <c r="CX203" s="2"/>
      <c r="EF203" s="1"/>
      <c r="EG203" s="1"/>
      <c r="EH203" s="1"/>
      <c r="EI203" s="1"/>
      <c r="EJ203" s="1"/>
      <c r="EK203" s="1"/>
      <c r="EL203" s="1"/>
      <c r="EM203" s="1"/>
      <c r="EN203" s="1"/>
      <c r="EO203" s="1"/>
    </row>
    <row r="204" spans="37:145" customFormat="1" ht="13.5" hidden="1" customHeight="1">
      <c r="AK204" s="169"/>
      <c r="AL204" s="169"/>
      <c r="AM204" s="579"/>
      <c r="AO204" s="2"/>
      <c r="AQ204" s="170"/>
      <c r="AR204" s="171"/>
      <c r="AS204" s="579"/>
      <c r="AT204" s="133"/>
      <c r="AV204" s="172"/>
      <c r="AW204" s="169"/>
      <c r="AX204" s="579"/>
      <c r="AY204" s="134"/>
      <c r="BA204" s="172"/>
      <c r="BB204" s="169"/>
      <c r="BC204" s="579"/>
      <c r="BD204" s="134"/>
      <c r="BF204" s="172"/>
      <c r="BG204" s="169"/>
      <c r="BH204" s="579"/>
      <c r="BI204" s="134"/>
      <c r="BK204" s="172"/>
      <c r="BL204" s="169"/>
      <c r="BM204" s="579"/>
      <c r="BN204" s="134"/>
      <c r="BP204" s="172"/>
      <c r="BQ204" s="169"/>
      <c r="BR204" s="579"/>
      <c r="BS204" s="134"/>
      <c r="BU204" s="1"/>
      <c r="BV204" s="1"/>
      <c r="BZ204" s="1"/>
      <c r="CA204" s="173"/>
      <c r="CB204" s="173"/>
      <c r="CC204" s="1"/>
      <c r="CD204" s="1"/>
      <c r="CE204" s="1"/>
      <c r="CF204" s="1"/>
      <c r="CG204" s="1"/>
      <c r="CH204" s="1"/>
      <c r="CI204" s="1"/>
      <c r="CJ204" s="1"/>
      <c r="CK204" s="1"/>
      <c r="CL204" s="1"/>
      <c r="CN204" s="2"/>
      <c r="CO204" s="2"/>
      <c r="CP204" s="2"/>
      <c r="CQ204" s="2"/>
      <c r="CR204" s="2"/>
      <c r="CS204" s="2"/>
      <c r="CT204" s="2"/>
      <c r="CU204" s="2"/>
      <c r="CV204" s="2"/>
      <c r="CW204" s="2"/>
      <c r="CX204" s="2"/>
      <c r="EF204" s="1"/>
      <c r="EG204" s="1"/>
      <c r="EH204" s="1"/>
      <c r="EI204" s="1"/>
      <c r="EJ204" s="1"/>
      <c r="EK204" s="1"/>
      <c r="EL204" s="1"/>
      <c r="EM204" s="1"/>
      <c r="EN204" s="1"/>
      <c r="EO204" s="1"/>
    </row>
    <row r="205" spans="37:145" customFormat="1" ht="13.5" hidden="1" customHeight="1">
      <c r="AK205" s="179" t="s">
        <v>574</v>
      </c>
      <c r="AL205" s="567">
        <v>499000</v>
      </c>
      <c r="AM205" s="568" t="e">
        <f t="shared" ref="AM205:AM214" si="41">SUM(AS205,AX205)</f>
        <v>#NAME?</v>
      </c>
      <c r="AO205" s="2"/>
      <c r="AQ205" s="143" t="s">
        <v>575</v>
      </c>
      <c r="AR205" s="491">
        <v>499000</v>
      </c>
      <c r="AS205" s="568"/>
      <c r="AT205" s="133"/>
      <c r="AV205" s="144" t="s">
        <v>575</v>
      </c>
      <c r="AW205" s="567">
        <v>499000</v>
      </c>
      <c r="AX205" s="568" t="e">
        <f t="shared" ref="AX205:AX214" si="42">IF($BC$173="03",BC205,IF($BC$173="06",BH205,IF($BC$173="09",BM205,IF($BC$173="12",BR205,0))))</f>
        <v>#NAME?</v>
      </c>
      <c r="AY205" s="134"/>
      <c r="BA205" s="144" t="s">
        <v>575</v>
      </c>
      <c r="BB205" s="567">
        <v>499000</v>
      </c>
      <c r="BC205" s="568"/>
      <c r="BD205" s="134"/>
      <c r="BF205" s="144" t="s">
        <v>575</v>
      </c>
      <c r="BG205" s="567">
        <v>499000</v>
      </c>
      <c r="BH205" s="568"/>
      <c r="BI205" s="134"/>
      <c r="BK205" s="144" t="s">
        <v>575</v>
      </c>
      <c r="BL205" s="567">
        <v>499000</v>
      </c>
      <c r="BM205" s="568"/>
      <c r="BN205" s="134"/>
      <c r="BP205" s="144" t="s">
        <v>575</v>
      </c>
      <c r="BQ205" s="567">
        <v>499000</v>
      </c>
      <c r="BR205" s="568"/>
      <c r="BS205" s="134"/>
      <c r="BU205" s="1"/>
      <c r="BV205" s="1"/>
      <c r="BZ205" s="1"/>
      <c r="CA205" s="173"/>
      <c r="CB205" s="173"/>
      <c r="CC205" s="1"/>
      <c r="CD205" s="1"/>
      <c r="CE205" s="1"/>
      <c r="CF205" s="1"/>
      <c r="CG205" s="1"/>
      <c r="CH205" s="1"/>
      <c r="CI205" s="1"/>
      <c r="CJ205" s="1"/>
      <c r="CK205" s="1"/>
      <c r="CL205" s="1"/>
      <c r="CN205" s="2"/>
      <c r="CO205" s="2"/>
      <c r="CP205" s="2"/>
      <c r="CQ205" s="2"/>
      <c r="CR205" s="2"/>
      <c r="CS205" s="2"/>
      <c r="CT205" s="2"/>
      <c r="CU205" s="2"/>
      <c r="CV205" s="2"/>
      <c r="CW205" s="2"/>
      <c r="CX205" s="2"/>
      <c r="EF205" s="1"/>
      <c r="EG205" s="1"/>
      <c r="EH205" s="1"/>
      <c r="EI205" s="1"/>
      <c r="EJ205" s="1"/>
      <c r="EK205" s="1"/>
      <c r="EL205" s="1"/>
      <c r="EM205" s="1"/>
      <c r="EN205" s="1"/>
      <c r="EO205" s="1"/>
    </row>
    <row r="206" spans="37:145" customFormat="1" ht="13.5" hidden="1" customHeight="1">
      <c r="AK206" s="179" t="s">
        <v>576</v>
      </c>
      <c r="AL206" s="567">
        <v>500000</v>
      </c>
      <c r="AM206" s="568" t="e">
        <f t="shared" si="41"/>
        <v>#NAME?</v>
      </c>
      <c r="AO206" s="2"/>
      <c r="AQ206" s="143" t="s">
        <v>577</v>
      </c>
      <c r="AR206" s="491">
        <v>500000</v>
      </c>
      <c r="AS206" s="568"/>
      <c r="AT206" s="133"/>
      <c r="AV206" s="144" t="s">
        <v>577</v>
      </c>
      <c r="AW206" s="567">
        <v>500000</v>
      </c>
      <c r="AX206" s="568" t="e">
        <f t="shared" si="42"/>
        <v>#NAME?</v>
      </c>
      <c r="AY206" s="134"/>
      <c r="BA206" s="144" t="s">
        <v>577</v>
      </c>
      <c r="BB206" s="567">
        <v>500000</v>
      </c>
      <c r="BC206" s="568"/>
      <c r="BD206" s="134"/>
      <c r="BF206" s="144" t="s">
        <v>577</v>
      </c>
      <c r="BG206" s="567">
        <v>500000</v>
      </c>
      <c r="BH206" s="568"/>
      <c r="BI206" s="134"/>
      <c r="BK206" s="144" t="s">
        <v>577</v>
      </c>
      <c r="BL206" s="567">
        <v>500000</v>
      </c>
      <c r="BM206" s="568"/>
      <c r="BN206" s="134"/>
      <c r="BP206" s="144" t="s">
        <v>577</v>
      </c>
      <c r="BQ206" s="567">
        <v>500000</v>
      </c>
      <c r="BR206" s="568"/>
      <c r="BS206" s="134"/>
      <c r="BU206" s="1"/>
      <c r="BV206" s="1"/>
      <c r="BZ206" s="1"/>
      <c r="CA206" s="173"/>
      <c r="CB206" s="173"/>
      <c r="CC206" s="1"/>
      <c r="CD206" s="1"/>
      <c r="CE206" s="1"/>
      <c r="CF206" s="1"/>
      <c r="CG206" s="1"/>
      <c r="CH206" s="1"/>
      <c r="CI206" s="1"/>
      <c r="CJ206" s="1"/>
      <c r="CK206" s="1"/>
      <c r="CL206" s="1"/>
      <c r="CN206" s="2"/>
      <c r="CO206" s="2"/>
      <c r="CP206" s="2"/>
      <c r="CQ206" s="2"/>
      <c r="CR206" s="2"/>
      <c r="CS206" s="2"/>
      <c r="CT206" s="2"/>
      <c r="CU206" s="2"/>
      <c r="CV206" s="2"/>
      <c r="CW206" s="2"/>
      <c r="CX206" s="2"/>
      <c r="EF206" s="1"/>
      <c r="EG206" s="1"/>
      <c r="EH206" s="1"/>
      <c r="EI206" s="1"/>
      <c r="EJ206" s="1"/>
      <c r="EK206" s="1"/>
      <c r="EL206" s="1"/>
      <c r="EM206" s="1"/>
      <c r="EN206" s="1"/>
      <c r="EO206" s="1"/>
    </row>
    <row r="207" spans="37:145" customFormat="1" ht="13.5" hidden="1" customHeight="1">
      <c r="AK207" s="409" t="s">
        <v>465</v>
      </c>
      <c r="AL207" s="410">
        <v>501000</v>
      </c>
      <c r="AM207" s="581" t="e">
        <f t="shared" si="41"/>
        <v>#NAME?</v>
      </c>
      <c r="AO207" s="2"/>
      <c r="AQ207" s="176" t="s">
        <v>578</v>
      </c>
      <c r="AR207" s="177">
        <v>501000</v>
      </c>
      <c r="AS207" s="581"/>
      <c r="AT207" s="133"/>
      <c r="AV207" s="178" t="s">
        <v>578</v>
      </c>
      <c r="AW207" s="410">
        <v>501000</v>
      </c>
      <c r="AX207" s="581" t="e">
        <f t="shared" si="42"/>
        <v>#NAME?</v>
      </c>
      <c r="AY207" s="134"/>
      <c r="BA207" s="178" t="s">
        <v>578</v>
      </c>
      <c r="BB207" s="410">
        <v>501000</v>
      </c>
      <c r="BC207" s="581"/>
      <c r="BD207" s="134"/>
      <c r="BF207" s="178" t="s">
        <v>578</v>
      </c>
      <c r="BG207" s="410">
        <v>501000</v>
      </c>
      <c r="BH207" s="581"/>
      <c r="BI207" s="134"/>
      <c r="BK207" s="178" t="s">
        <v>578</v>
      </c>
      <c r="BL207" s="410">
        <v>501000</v>
      </c>
      <c r="BM207" s="581"/>
      <c r="BN207" s="134"/>
      <c r="BP207" s="178" t="s">
        <v>578</v>
      </c>
      <c r="BQ207" s="410">
        <v>501000</v>
      </c>
      <c r="BR207" s="581"/>
      <c r="BS207" s="134"/>
      <c r="BU207" s="1"/>
      <c r="BV207" s="1"/>
      <c r="BZ207" s="1"/>
      <c r="CA207" s="173"/>
      <c r="CB207" s="173"/>
      <c r="CC207" s="1"/>
      <c r="CD207" s="1"/>
      <c r="CE207" s="1"/>
      <c r="CF207" s="1"/>
      <c r="CG207" s="1"/>
      <c r="CH207" s="1"/>
      <c r="CI207" s="1"/>
      <c r="CJ207" s="1"/>
      <c r="CK207" s="1"/>
      <c r="CL207" s="1"/>
      <c r="CN207" s="2"/>
      <c r="CO207" s="2"/>
      <c r="CP207" s="2"/>
      <c r="CQ207" s="2"/>
      <c r="CR207" s="2"/>
      <c r="CS207" s="2"/>
      <c r="CT207" s="2"/>
      <c r="CU207" s="2"/>
      <c r="CV207" s="2"/>
      <c r="CW207" s="2"/>
      <c r="CX207" s="2"/>
      <c r="EF207" s="1"/>
      <c r="EG207" s="1"/>
      <c r="EH207" s="1"/>
      <c r="EI207" s="1"/>
      <c r="EJ207" s="1"/>
      <c r="EK207" s="1"/>
      <c r="EL207" s="1"/>
      <c r="EM207" s="1"/>
      <c r="EN207" s="1"/>
      <c r="EO207" s="1"/>
    </row>
    <row r="208" spans="37:145" customFormat="1" ht="13.5" hidden="1" customHeight="1">
      <c r="AK208" s="409" t="s">
        <v>579</v>
      </c>
      <c r="AL208" s="410">
        <v>502000</v>
      </c>
      <c r="AM208" s="581" t="e">
        <f t="shared" si="41"/>
        <v>#NAME?</v>
      </c>
      <c r="AO208" s="2"/>
      <c r="AQ208" s="176" t="s">
        <v>580</v>
      </c>
      <c r="AR208" s="177">
        <v>502000</v>
      </c>
      <c r="AS208" s="581"/>
      <c r="AT208" s="133"/>
      <c r="AV208" s="178" t="s">
        <v>580</v>
      </c>
      <c r="AW208" s="410">
        <v>502000</v>
      </c>
      <c r="AX208" s="581" t="e">
        <f t="shared" si="42"/>
        <v>#NAME?</v>
      </c>
      <c r="AY208" s="134"/>
      <c r="BA208" s="178" t="s">
        <v>580</v>
      </c>
      <c r="BB208" s="410">
        <v>502000</v>
      </c>
      <c r="BC208" s="581"/>
      <c r="BD208" s="134"/>
      <c r="BF208" s="178" t="s">
        <v>580</v>
      </c>
      <c r="BG208" s="410">
        <v>502000</v>
      </c>
      <c r="BH208" s="581"/>
      <c r="BI208" s="134"/>
      <c r="BK208" s="178" t="s">
        <v>580</v>
      </c>
      <c r="BL208" s="410">
        <v>502000</v>
      </c>
      <c r="BM208" s="581"/>
      <c r="BN208" s="134"/>
      <c r="BP208" s="178" t="s">
        <v>580</v>
      </c>
      <c r="BQ208" s="410">
        <v>502000</v>
      </c>
      <c r="BR208" s="581"/>
      <c r="BS208" s="134"/>
      <c r="BU208" s="1"/>
      <c r="BV208" s="1"/>
      <c r="BZ208" s="1"/>
      <c r="CA208" s="173"/>
      <c r="CB208" s="173"/>
      <c r="CC208" s="1"/>
      <c r="CD208" s="1"/>
      <c r="CE208" s="1"/>
      <c r="CF208" s="1"/>
      <c r="CG208" s="1"/>
      <c r="CH208" s="1"/>
      <c r="CI208" s="1"/>
      <c r="CJ208" s="1"/>
      <c r="CK208" s="1"/>
      <c r="CL208" s="1"/>
      <c r="CN208" s="2"/>
      <c r="CO208" s="2"/>
      <c r="CP208" s="2"/>
      <c r="CQ208" s="2"/>
      <c r="CR208" s="2"/>
      <c r="CS208" s="2"/>
      <c r="CT208" s="2"/>
      <c r="CU208" s="2"/>
      <c r="CV208" s="2"/>
      <c r="CW208" s="2"/>
      <c r="CX208" s="2"/>
      <c r="EF208" s="1"/>
      <c r="EG208" s="1"/>
      <c r="EH208" s="1"/>
      <c r="EI208" s="1"/>
      <c r="EJ208" s="1"/>
      <c r="EK208" s="1"/>
      <c r="EL208" s="1"/>
      <c r="EM208" s="1"/>
      <c r="EN208" s="1"/>
      <c r="EO208" s="1"/>
    </row>
    <row r="209" spans="37:145" customFormat="1" ht="13.5" hidden="1" customHeight="1">
      <c r="AK209" s="409" t="s">
        <v>443</v>
      </c>
      <c r="AL209" s="410">
        <v>505000</v>
      </c>
      <c r="AM209" s="581" t="e">
        <f t="shared" si="41"/>
        <v>#NAME?</v>
      </c>
      <c r="AO209" s="2"/>
      <c r="AQ209" s="176" t="s">
        <v>581</v>
      </c>
      <c r="AR209" s="177">
        <v>505000</v>
      </c>
      <c r="AS209" s="581"/>
      <c r="AT209" s="133"/>
      <c r="AV209" s="178" t="s">
        <v>581</v>
      </c>
      <c r="AW209" s="410">
        <v>505000</v>
      </c>
      <c r="AX209" s="581" t="e">
        <f t="shared" si="42"/>
        <v>#NAME?</v>
      </c>
      <c r="AY209" s="134"/>
      <c r="BA209" s="178" t="s">
        <v>581</v>
      </c>
      <c r="BB209" s="410">
        <v>505000</v>
      </c>
      <c r="BC209" s="581"/>
      <c r="BD209" s="134"/>
      <c r="BF209" s="178" t="s">
        <v>581</v>
      </c>
      <c r="BG209" s="410">
        <v>505000</v>
      </c>
      <c r="BH209" s="581"/>
      <c r="BI209" s="134"/>
      <c r="BK209" s="178" t="s">
        <v>581</v>
      </c>
      <c r="BL209" s="410">
        <v>505000</v>
      </c>
      <c r="BM209" s="581"/>
      <c r="BN209" s="134"/>
      <c r="BP209" s="178" t="s">
        <v>581</v>
      </c>
      <c r="BQ209" s="410">
        <v>505000</v>
      </c>
      <c r="BR209" s="581"/>
      <c r="BS209" s="134"/>
      <c r="BU209" s="1"/>
      <c r="BV209" s="1"/>
      <c r="BZ209" s="1"/>
      <c r="CA209" s="2"/>
      <c r="CB209" s="173"/>
      <c r="CC209" s="1"/>
      <c r="CD209" s="1"/>
      <c r="CE209" s="1"/>
      <c r="CF209" s="1"/>
      <c r="CG209" s="1"/>
      <c r="CH209" s="1"/>
      <c r="CI209" s="1"/>
      <c r="CJ209" s="1"/>
      <c r="CK209" s="1"/>
      <c r="CL209" s="1"/>
      <c r="CN209" s="2"/>
      <c r="CO209" s="2"/>
      <c r="CP209" s="2"/>
      <c r="CQ209" s="2"/>
      <c r="CR209" s="2"/>
      <c r="CS209" s="2"/>
      <c r="CT209" s="2"/>
      <c r="CU209" s="2"/>
      <c r="CV209" s="2"/>
      <c r="CW209" s="2"/>
      <c r="CX209" s="2"/>
      <c r="EF209" s="1"/>
      <c r="EG209" s="1"/>
      <c r="EH209" s="1"/>
      <c r="EI209" s="1"/>
      <c r="EJ209" s="1"/>
      <c r="EK209" s="1"/>
      <c r="EL209" s="1"/>
      <c r="EM209" s="1"/>
      <c r="EN209" s="1"/>
      <c r="EO209" s="1"/>
    </row>
    <row r="210" spans="37:145" customFormat="1" ht="13.5" hidden="1" customHeight="1">
      <c r="AK210" s="409" t="s">
        <v>444</v>
      </c>
      <c r="AL210" s="410">
        <v>503000</v>
      </c>
      <c r="AM210" s="581" t="e">
        <f t="shared" si="41"/>
        <v>#NAME?</v>
      </c>
      <c r="AO210" s="2"/>
      <c r="AQ210" s="176" t="s">
        <v>582</v>
      </c>
      <c r="AR210" s="177">
        <v>503000</v>
      </c>
      <c r="AS210" s="581"/>
      <c r="AT210" s="133"/>
      <c r="AV210" s="178" t="s">
        <v>582</v>
      </c>
      <c r="AW210" s="410">
        <v>503000</v>
      </c>
      <c r="AX210" s="581" t="e">
        <f t="shared" si="42"/>
        <v>#NAME?</v>
      </c>
      <c r="AY210" s="134"/>
      <c r="BA210" s="178" t="s">
        <v>582</v>
      </c>
      <c r="BB210" s="410">
        <v>503000</v>
      </c>
      <c r="BC210" s="581"/>
      <c r="BD210" s="134"/>
      <c r="BF210" s="178" t="s">
        <v>582</v>
      </c>
      <c r="BG210" s="410">
        <v>503000</v>
      </c>
      <c r="BH210" s="581"/>
      <c r="BI210" s="134"/>
      <c r="BK210" s="178" t="s">
        <v>582</v>
      </c>
      <c r="BL210" s="410">
        <v>503000</v>
      </c>
      <c r="BM210" s="581"/>
      <c r="BN210" s="134"/>
      <c r="BP210" s="178" t="s">
        <v>582</v>
      </c>
      <c r="BQ210" s="410">
        <v>503000</v>
      </c>
      <c r="BR210" s="581"/>
      <c r="BS210" s="134"/>
      <c r="BU210" s="1"/>
      <c r="BV210" s="1"/>
      <c r="BZ210" s="1"/>
      <c r="CA210" s="173"/>
      <c r="CB210" s="173"/>
      <c r="CC210" s="1"/>
      <c r="CD210" s="1"/>
      <c r="CE210" s="1"/>
      <c r="CF210" s="1"/>
      <c r="CG210" s="1"/>
      <c r="CH210" s="1"/>
      <c r="CI210" s="1"/>
      <c r="CJ210" s="1"/>
      <c r="CK210" s="1"/>
      <c r="CL210" s="1"/>
      <c r="CN210" s="2"/>
      <c r="CO210" s="2"/>
      <c r="CP210" s="2"/>
      <c r="CQ210" s="2"/>
      <c r="CR210" s="2"/>
      <c r="CS210" s="2"/>
      <c r="CT210" s="2"/>
      <c r="CU210" s="2"/>
      <c r="CV210" s="2"/>
      <c r="CW210" s="2"/>
      <c r="CX210" s="2"/>
      <c r="EF210" s="1"/>
      <c r="EG210" s="1"/>
      <c r="EH210" s="1"/>
      <c r="EI210" s="1"/>
      <c r="EJ210" s="1"/>
      <c r="EK210" s="1"/>
      <c r="EL210" s="1"/>
      <c r="EM210" s="1"/>
      <c r="EN210" s="1"/>
      <c r="EO210" s="1"/>
    </row>
    <row r="211" spans="37:145" customFormat="1" ht="13.5" hidden="1" customHeight="1">
      <c r="AK211" s="409" t="s">
        <v>445</v>
      </c>
      <c r="AL211" s="410">
        <v>506000</v>
      </c>
      <c r="AM211" s="581" t="e">
        <f t="shared" si="41"/>
        <v>#NAME?</v>
      </c>
      <c r="AO211" s="2"/>
      <c r="AQ211" s="176" t="s">
        <v>583</v>
      </c>
      <c r="AR211" s="177">
        <v>506000</v>
      </c>
      <c r="AS211" s="581"/>
      <c r="AT211" s="133"/>
      <c r="AV211" s="178" t="s">
        <v>583</v>
      </c>
      <c r="AW211" s="410">
        <v>506000</v>
      </c>
      <c r="AX211" s="581" t="e">
        <f t="shared" si="42"/>
        <v>#NAME?</v>
      </c>
      <c r="AY211" s="134"/>
      <c r="BA211" s="178" t="s">
        <v>583</v>
      </c>
      <c r="BB211" s="410">
        <v>506000</v>
      </c>
      <c r="BC211" s="581"/>
      <c r="BD211" s="134"/>
      <c r="BF211" s="178" t="s">
        <v>583</v>
      </c>
      <c r="BG211" s="410">
        <v>506000</v>
      </c>
      <c r="BH211" s="581"/>
      <c r="BI211" s="134"/>
      <c r="BK211" s="178" t="s">
        <v>583</v>
      </c>
      <c r="BL211" s="410">
        <v>506000</v>
      </c>
      <c r="BM211" s="581"/>
      <c r="BN211" s="134"/>
      <c r="BP211" s="178" t="s">
        <v>583</v>
      </c>
      <c r="BQ211" s="410">
        <v>506000</v>
      </c>
      <c r="BR211" s="581"/>
      <c r="BS211" s="134"/>
      <c r="BU211" s="1"/>
      <c r="BV211" s="1"/>
      <c r="BZ211" s="1"/>
      <c r="CA211" s="173"/>
      <c r="CB211" s="173"/>
      <c r="CC211" s="1"/>
      <c r="CD211" s="1"/>
      <c r="CE211" s="1"/>
      <c r="CF211" s="1"/>
      <c r="CG211" s="1"/>
      <c r="CH211" s="1"/>
      <c r="CI211" s="1"/>
      <c r="CJ211" s="1"/>
      <c r="CK211" s="1"/>
      <c r="CL211" s="1"/>
      <c r="CN211" s="2"/>
      <c r="CO211" s="2"/>
      <c r="CP211" s="2"/>
      <c r="CQ211" s="2"/>
      <c r="CR211" s="2"/>
      <c r="CS211" s="2"/>
      <c r="CT211" s="2"/>
      <c r="CU211" s="2"/>
      <c r="CV211" s="2"/>
      <c r="CW211" s="2"/>
      <c r="CX211" s="2"/>
      <c r="EF211" s="1"/>
      <c r="EG211" s="1"/>
      <c r="EH211" s="1"/>
      <c r="EI211" s="1"/>
      <c r="EJ211" s="1"/>
      <c r="EK211" s="1"/>
      <c r="EL211" s="1"/>
      <c r="EM211" s="1"/>
      <c r="EN211" s="1"/>
      <c r="EO211" s="1"/>
    </row>
    <row r="212" spans="37:145" customFormat="1" ht="13.5" hidden="1" customHeight="1">
      <c r="AK212" s="409" t="s">
        <v>471</v>
      </c>
      <c r="AL212" s="410">
        <v>507000</v>
      </c>
      <c r="AM212" s="581" t="e">
        <f t="shared" si="41"/>
        <v>#NAME?</v>
      </c>
      <c r="AO212" s="2"/>
      <c r="AQ212" s="176" t="s">
        <v>584</v>
      </c>
      <c r="AR212" s="177">
        <v>507000</v>
      </c>
      <c r="AS212" s="581"/>
      <c r="AT212" s="133"/>
      <c r="AV212" s="178" t="s">
        <v>584</v>
      </c>
      <c r="AW212" s="410">
        <v>507000</v>
      </c>
      <c r="AX212" s="581" t="e">
        <f t="shared" si="42"/>
        <v>#NAME?</v>
      </c>
      <c r="AY212" s="134"/>
      <c r="BA212" s="178" t="s">
        <v>584</v>
      </c>
      <c r="BB212" s="410">
        <v>507000</v>
      </c>
      <c r="BC212" s="581"/>
      <c r="BD212" s="134"/>
      <c r="BF212" s="178" t="s">
        <v>584</v>
      </c>
      <c r="BG212" s="410">
        <v>507000</v>
      </c>
      <c r="BH212" s="581"/>
      <c r="BI212" s="134"/>
      <c r="BK212" s="178" t="s">
        <v>584</v>
      </c>
      <c r="BL212" s="410">
        <v>507000</v>
      </c>
      <c r="BM212" s="581"/>
      <c r="BN212" s="134"/>
      <c r="BP212" s="178" t="s">
        <v>584</v>
      </c>
      <c r="BQ212" s="410">
        <v>507000</v>
      </c>
      <c r="BR212" s="581"/>
      <c r="BS212" s="134"/>
      <c r="BU212" s="1"/>
      <c r="BV212" s="1"/>
      <c r="BZ212" s="1"/>
      <c r="CA212" s="173"/>
      <c r="CB212" s="173"/>
      <c r="CC212" s="1"/>
      <c r="CD212" s="1"/>
      <c r="CE212" s="1"/>
      <c r="CF212" s="1"/>
      <c r="CG212" s="1"/>
      <c r="CH212" s="1"/>
      <c r="CI212" s="1"/>
      <c r="CJ212" s="1"/>
      <c r="CK212" s="1"/>
      <c r="CL212" s="1"/>
      <c r="CN212" s="2"/>
      <c r="CO212" s="2"/>
      <c r="CP212" s="2"/>
      <c r="CQ212" s="2"/>
      <c r="CR212" s="2"/>
      <c r="CS212" s="2"/>
      <c r="CT212" s="2"/>
      <c r="CU212" s="2"/>
      <c r="CV212" s="2"/>
      <c r="CW212" s="2"/>
      <c r="CX212" s="2"/>
      <c r="EF212" s="1"/>
      <c r="EG212" s="1"/>
      <c r="EH212" s="1"/>
      <c r="EI212" s="1"/>
      <c r="EJ212" s="1"/>
      <c r="EK212" s="1"/>
      <c r="EL212" s="1"/>
      <c r="EM212" s="1"/>
      <c r="EN212" s="1"/>
      <c r="EO212" s="1"/>
    </row>
    <row r="213" spans="37:145" customFormat="1" ht="13.5" hidden="1" customHeight="1">
      <c r="AK213" s="409" t="s">
        <v>446</v>
      </c>
      <c r="AL213" s="410">
        <v>508000</v>
      </c>
      <c r="AM213" s="581" t="e">
        <f t="shared" si="41"/>
        <v>#NAME?</v>
      </c>
      <c r="AO213" s="2"/>
      <c r="AQ213" s="176" t="s">
        <v>585</v>
      </c>
      <c r="AR213" s="177">
        <v>508000</v>
      </c>
      <c r="AS213" s="581"/>
      <c r="AT213" s="133"/>
      <c r="AV213" s="178" t="s">
        <v>585</v>
      </c>
      <c r="AW213" s="410">
        <v>508000</v>
      </c>
      <c r="AX213" s="581" t="e">
        <f t="shared" si="42"/>
        <v>#NAME?</v>
      </c>
      <c r="AY213" s="134"/>
      <c r="BA213" s="178" t="s">
        <v>585</v>
      </c>
      <c r="BB213" s="410">
        <v>508000</v>
      </c>
      <c r="BC213" s="581"/>
      <c r="BD213" s="134"/>
      <c r="BF213" s="178" t="s">
        <v>585</v>
      </c>
      <c r="BG213" s="410">
        <v>508000</v>
      </c>
      <c r="BH213" s="581"/>
      <c r="BI213" s="134"/>
      <c r="BK213" s="178" t="s">
        <v>585</v>
      </c>
      <c r="BL213" s="410">
        <v>508000</v>
      </c>
      <c r="BM213" s="581"/>
      <c r="BN213" s="134"/>
      <c r="BP213" s="178" t="s">
        <v>585</v>
      </c>
      <c r="BQ213" s="410">
        <v>508000</v>
      </c>
      <c r="BR213" s="581"/>
      <c r="BS213" s="134"/>
      <c r="BU213" s="1"/>
      <c r="BV213" s="1"/>
      <c r="BZ213" s="1"/>
      <c r="CA213" s="173"/>
      <c r="CB213" s="173"/>
      <c r="CC213" s="1"/>
      <c r="CD213" s="1"/>
      <c r="CE213" s="1"/>
      <c r="CF213" s="1"/>
      <c r="CG213" s="1"/>
      <c r="CH213" s="1"/>
      <c r="CI213" s="1"/>
      <c r="CJ213" s="1"/>
      <c r="CK213" s="1"/>
      <c r="CL213" s="1"/>
      <c r="CN213" s="2"/>
      <c r="CO213" s="2"/>
      <c r="CP213" s="2"/>
      <c r="CQ213" s="2"/>
      <c r="CR213" s="2"/>
      <c r="CS213" s="2"/>
      <c r="CT213" s="2"/>
      <c r="CU213" s="2"/>
      <c r="CV213" s="2"/>
      <c r="CW213" s="2"/>
      <c r="CX213" s="2"/>
      <c r="EF213" s="1"/>
      <c r="EG213" s="1"/>
      <c r="EH213" s="1"/>
      <c r="EI213" s="1"/>
      <c r="EJ213" s="1"/>
      <c r="EK213" s="1"/>
      <c r="EL213" s="1"/>
      <c r="EM213" s="1"/>
      <c r="EN213" s="1"/>
      <c r="EO213" s="1"/>
    </row>
    <row r="214" spans="37:145" customFormat="1" ht="13.5" hidden="1" customHeight="1">
      <c r="AK214" s="409" t="s">
        <v>474</v>
      </c>
      <c r="AL214" s="410">
        <v>509000</v>
      </c>
      <c r="AM214" s="581" t="e">
        <f t="shared" si="41"/>
        <v>#NAME?</v>
      </c>
      <c r="AO214" s="2"/>
      <c r="AQ214" s="176" t="s">
        <v>586</v>
      </c>
      <c r="AR214" s="177">
        <v>509000</v>
      </c>
      <c r="AS214" s="581"/>
      <c r="AT214" s="133"/>
      <c r="AV214" s="178" t="s">
        <v>586</v>
      </c>
      <c r="AW214" s="410">
        <v>509000</v>
      </c>
      <c r="AX214" s="581" t="e">
        <f t="shared" si="42"/>
        <v>#NAME?</v>
      </c>
      <c r="AY214" s="134"/>
      <c r="BA214" s="178" t="s">
        <v>586</v>
      </c>
      <c r="BB214" s="410">
        <v>509000</v>
      </c>
      <c r="BC214" s="581"/>
      <c r="BD214" s="134"/>
      <c r="BF214" s="178" t="s">
        <v>586</v>
      </c>
      <c r="BG214" s="410">
        <v>509000</v>
      </c>
      <c r="BH214" s="581"/>
      <c r="BI214" s="134"/>
      <c r="BK214" s="178" t="s">
        <v>586</v>
      </c>
      <c r="BL214" s="410">
        <v>509000</v>
      </c>
      <c r="BM214" s="581"/>
      <c r="BN214" s="134"/>
      <c r="BP214" s="178" t="s">
        <v>586</v>
      </c>
      <c r="BQ214" s="410">
        <v>509000</v>
      </c>
      <c r="BR214" s="581"/>
      <c r="BS214" s="134"/>
      <c r="BU214" s="1"/>
      <c r="BV214" s="1"/>
      <c r="BZ214" s="1"/>
      <c r="CA214" s="173"/>
      <c r="CB214" s="173"/>
      <c r="CC214" s="1"/>
      <c r="CD214" s="1"/>
      <c r="CE214" s="1"/>
      <c r="CF214" s="1"/>
      <c r="CG214" s="1"/>
      <c r="CH214" s="1"/>
      <c r="CI214" s="1"/>
      <c r="CJ214" s="1"/>
      <c r="CK214" s="1"/>
      <c r="CL214" s="1"/>
      <c r="CN214" s="2"/>
      <c r="CO214" s="2"/>
      <c r="CP214" s="2"/>
      <c r="CQ214" s="2"/>
      <c r="CR214" s="2"/>
      <c r="CS214" s="2"/>
      <c r="CT214" s="2"/>
      <c r="CU214" s="2"/>
      <c r="CV214" s="2"/>
      <c r="CW214" s="2"/>
      <c r="CX214" s="2"/>
      <c r="EF214" s="1"/>
      <c r="EG214" s="1"/>
      <c r="EH214" s="1"/>
      <c r="EI214" s="1"/>
      <c r="EJ214" s="1"/>
      <c r="EK214" s="1"/>
      <c r="EL214" s="1"/>
      <c r="EM214" s="1"/>
      <c r="EN214" s="1"/>
      <c r="EO214" s="1"/>
    </row>
    <row r="215" spans="37:145" customFormat="1" ht="13.5" hidden="1" customHeight="1">
      <c r="AK215" s="179" t="s">
        <v>478</v>
      </c>
      <c r="AL215" s="567">
        <v>509900</v>
      </c>
      <c r="AM215" s="582" t="e">
        <f>SUM(AM207:AM214)</f>
        <v>#NAME?</v>
      </c>
      <c r="AO215" s="2"/>
      <c r="AQ215" s="180" t="s">
        <v>478</v>
      </c>
      <c r="AR215" s="155">
        <v>509900</v>
      </c>
      <c r="AS215" s="582">
        <f>SUM(AS207:AS214)</f>
        <v>0</v>
      </c>
      <c r="AT215" s="133"/>
      <c r="AV215" s="181" t="s">
        <v>478</v>
      </c>
      <c r="AW215" s="567">
        <v>509900</v>
      </c>
      <c r="AX215" s="582" t="e">
        <f>SUM(AX207:AX214)</f>
        <v>#NAME?</v>
      </c>
      <c r="AY215" s="134"/>
      <c r="BA215" s="181" t="s">
        <v>478</v>
      </c>
      <c r="BB215" s="567">
        <v>509900</v>
      </c>
      <c r="BC215" s="582"/>
      <c r="BD215" s="134"/>
      <c r="BF215" s="181" t="s">
        <v>478</v>
      </c>
      <c r="BG215" s="567">
        <v>509900</v>
      </c>
      <c r="BH215" s="582"/>
      <c r="BI215" s="134"/>
      <c r="BK215" s="181" t="s">
        <v>478</v>
      </c>
      <c r="BL215" s="567">
        <v>509900</v>
      </c>
      <c r="BM215" s="582"/>
      <c r="BN215" s="134"/>
      <c r="BP215" s="181" t="s">
        <v>478</v>
      </c>
      <c r="BQ215" s="567">
        <v>509900</v>
      </c>
      <c r="BR215" s="582"/>
      <c r="BS215" s="134"/>
      <c r="BU215" s="1"/>
      <c r="BV215" s="1"/>
      <c r="BZ215" s="1"/>
      <c r="CA215" s="173"/>
      <c r="CB215" s="173"/>
      <c r="CC215" s="1"/>
      <c r="CD215" s="1"/>
      <c r="CE215" s="1"/>
      <c r="CF215" s="1"/>
      <c r="CG215" s="1"/>
      <c r="CH215" s="1"/>
      <c r="CI215" s="1"/>
      <c r="CJ215" s="1"/>
      <c r="CK215" s="1"/>
      <c r="CL215" s="1"/>
      <c r="CN215" s="2"/>
      <c r="CO215" s="2"/>
      <c r="CP215" s="2"/>
      <c r="CQ215" s="2"/>
      <c r="CR215" s="2"/>
      <c r="CS215" s="2"/>
      <c r="CT215" s="2"/>
      <c r="CU215" s="2"/>
      <c r="CV215" s="2"/>
      <c r="CW215" s="2"/>
      <c r="CX215" s="2"/>
      <c r="EF215" s="1"/>
      <c r="EG215" s="1"/>
      <c r="EH215" s="1"/>
      <c r="EI215" s="1"/>
      <c r="EJ215" s="1"/>
      <c r="EK215" s="1"/>
      <c r="EL215" s="1"/>
      <c r="EM215" s="1"/>
      <c r="EN215" s="1"/>
      <c r="EO215" s="1"/>
    </row>
    <row r="216" spans="37:145" customFormat="1" ht="13.5" hidden="1" customHeight="1">
      <c r="AK216" s="409" t="s">
        <v>448</v>
      </c>
      <c r="AL216" s="410">
        <v>513000</v>
      </c>
      <c r="AM216" s="581" t="e">
        <f t="shared" ref="AM216:AM231" si="43">SUM(AS216,AX216)</f>
        <v>#NAME?</v>
      </c>
      <c r="AO216" s="2"/>
      <c r="AQ216" s="176" t="s">
        <v>587</v>
      </c>
      <c r="AR216" s="177">
        <v>513000</v>
      </c>
      <c r="AS216" s="581"/>
      <c r="AT216" s="133"/>
      <c r="AV216" s="178" t="s">
        <v>587</v>
      </c>
      <c r="AW216" s="410">
        <v>513000</v>
      </c>
      <c r="AX216" s="581" t="e">
        <f t="shared" ref="AX216:AX231" si="44">IF($BC$173="03",BC216,IF($BC$173="06",BH216,IF($BC$173="09",BM216,IF($BC$173="12",BR216,0))))</f>
        <v>#NAME?</v>
      </c>
      <c r="AY216" s="134"/>
      <c r="BA216" s="178" t="s">
        <v>587</v>
      </c>
      <c r="BB216" s="410">
        <v>513000</v>
      </c>
      <c r="BC216" s="581"/>
      <c r="BD216" s="134"/>
      <c r="BF216" s="178" t="s">
        <v>587</v>
      </c>
      <c r="BG216" s="410">
        <v>513000</v>
      </c>
      <c r="BH216" s="581"/>
      <c r="BI216" s="134"/>
      <c r="BK216" s="178" t="s">
        <v>587</v>
      </c>
      <c r="BL216" s="410">
        <v>513000</v>
      </c>
      <c r="BM216" s="581"/>
      <c r="BN216" s="134"/>
      <c r="BP216" s="178" t="s">
        <v>587</v>
      </c>
      <c r="BQ216" s="410">
        <v>513000</v>
      </c>
      <c r="BR216" s="581"/>
      <c r="BS216" s="134"/>
      <c r="BU216" s="1"/>
      <c r="BV216" s="1"/>
      <c r="BZ216" s="1"/>
      <c r="CA216" s="173"/>
      <c r="CB216" s="173"/>
      <c r="CC216" s="1"/>
      <c r="CD216" s="1"/>
      <c r="CE216" s="1"/>
      <c r="CF216" s="1"/>
      <c r="CG216" s="1"/>
      <c r="CH216" s="1"/>
      <c r="CI216" s="1"/>
      <c r="CJ216" s="1"/>
      <c r="CK216" s="1"/>
      <c r="CL216" s="1"/>
      <c r="CN216" s="2"/>
      <c r="CO216" s="2"/>
      <c r="CP216" s="2"/>
      <c r="CQ216" s="2"/>
      <c r="CR216" s="2"/>
      <c r="CS216" s="2"/>
      <c r="CT216" s="2"/>
      <c r="CU216" s="2"/>
      <c r="CV216" s="2"/>
      <c r="CW216" s="2"/>
      <c r="CX216" s="2"/>
      <c r="EF216" s="1"/>
      <c r="EG216" s="1"/>
      <c r="EH216" s="1"/>
      <c r="EI216" s="1"/>
      <c r="EJ216" s="1"/>
      <c r="EK216" s="1"/>
      <c r="EL216" s="1"/>
      <c r="EM216" s="1"/>
      <c r="EN216" s="1"/>
      <c r="EO216" s="1"/>
    </row>
    <row r="217" spans="37:145" customFormat="1" ht="13.5" hidden="1" customHeight="1">
      <c r="AK217" s="409" t="s">
        <v>449</v>
      </c>
      <c r="AL217" s="410">
        <v>514000</v>
      </c>
      <c r="AM217" s="581" t="e">
        <f t="shared" si="43"/>
        <v>#NAME?</v>
      </c>
      <c r="AO217" s="2"/>
      <c r="AQ217" s="176" t="s">
        <v>588</v>
      </c>
      <c r="AR217" s="177">
        <v>514000</v>
      </c>
      <c r="AS217" s="581"/>
      <c r="AT217" s="133"/>
      <c r="AV217" s="178" t="s">
        <v>588</v>
      </c>
      <c r="AW217" s="410">
        <v>514000</v>
      </c>
      <c r="AX217" s="581" t="e">
        <f t="shared" si="44"/>
        <v>#NAME?</v>
      </c>
      <c r="AY217" s="134"/>
      <c r="BA217" s="178" t="s">
        <v>588</v>
      </c>
      <c r="BB217" s="410">
        <v>514000</v>
      </c>
      <c r="BC217" s="581"/>
      <c r="BD217" s="134"/>
      <c r="BF217" s="178" t="s">
        <v>588</v>
      </c>
      <c r="BG217" s="410">
        <v>514000</v>
      </c>
      <c r="BH217" s="581"/>
      <c r="BI217" s="134"/>
      <c r="BK217" s="178" t="s">
        <v>588</v>
      </c>
      <c r="BL217" s="410">
        <v>514000</v>
      </c>
      <c r="BM217" s="581"/>
      <c r="BN217" s="134"/>
      <c r="BP217" s="178" t="s">
        <v>588</v>
      </c>
      <c r="BQ217" s="410">
        <v>514000</v>
      </c>
      <c r="BR217" s="581"/>
      <c r="BS217" s="134"/>
      <c r="BU217" s="1"/>
      <c r="BV217" s="1"/>
      <c r="BZ217" s="1"/>
      <c r="CA217" s="173"/>
      <c r="CB217" s="173"/>
      <c r="CC217" s="1"/>
      <c r="CD217" s="1"/>
      <c r="CE217" s="1"/>
      <c r="CF217" s="1"/>
      <c r="CG217" s="1"/>
      <c r="CH217" s="1"/>
      <c r="CI217" s="1"/>
      <c r="CJ217" s="1"/>
      <c r="CK217" s="1"/>
      <c r="CL217" s="1"/>
      <c r="CN217" s="2"/>
      <c r="CO217" s="2"/>
      <c r="CP217" s="2"/>
      <c r="CQ217" s="2"/>
      <c r="CR217" s="2"/>
      <c r="CS217" s="2"/>
      <c r="CT217" s="2"/>
      <c r="CU217" s="2"/>
      <c r="CV217" s="2"/>
      <c r="CW217" s="2"/>
      <c r="CX217" s="2"/>
      <c r="EF217" s="1"/>
      <c r="EG217" s="1"/>
      <c r="EH217" s="1"/>
      <c r="EI217" s="1"/>
      <c r="EJ217" s="1"/>
      <c r="EK217" s="1"/>
      <c r="EL217" s="1"/>
      <c r="EM217" s="1"/>
      <c r="EN217" s="1"/>
      <c r="EO217" s="1"/>
    </row>
    <row r="218" spans="37:145" customFormat="1" ht="13.5" hidden="1" customHeight="1">
      <c r="AK218" s="409" t="s">
        <v>450</v>
      </c>
      <c r="AL218" s="410">
        <v>515000</v>
      </c>
      <c r="AM218" s="581" t="e">
        <f t="shared" si="43"/>
        <v>#NAME?</v>
      </c>
      <c r="AO218" s="2"/>
      <c r="AQ218" s="176" t="s">
        <v>589</v>
      </c>
      <c r="AR218" s="177">
        <v>515000</v>
      </c>
      <c r="AS218" s="581"/>
      <c r="AT218" s="133"/>
      <c r="AV218" s="178" t="s">
        <v>589</v>
      </c>
      <c r="AW218" s="410">
        <v>515000</v>
      </c>
      <c r="AX218" s="581" t="e">
        <f t="shared" si="44"/>
        <v>#NAME?</v>
      </c>
      <c r="AY218" s="134"/>
      <c r="BA218" s="178" t="s">
        <v>589</v>
      </c>
      <c r="BB218" s="410">
        <v>515000</v>
      </c>
      <c r="BC218" s="581"/>
      <c r="BD218" s="134"/>
      <c r="BF218" s="178" t="s">
        <v>589</v>
      </c>
      <c r="BG218" s="410">
        <v>515000</v>
      </c>
      <c r="BH218" s="581"/>
      <c r="BI218" s="134"/>
      <c r="BK218" s="178" t="s">
        <v>589</v>
      </c>
      <c r="BL218" s="410">
        <v>515000</v>
      </c>
      <c r="BM218" s="581"/>
      <c r="BN218" s="134"/>
      <c r="BP218" s="178" t="s">
        <v>589</v>
      </c>
      <c r="BQ218" s="410">
        <v>515000</v>
      </c>
      <c r="BR218" s="581"/>
      <c r="BS218" s="134"/>
      <c r="BU218" s="1"/>
      <c r="BV218" s="1"/>
      <c r="BZ218" s="1"/>
      <c r="CA218" s="2"/>
      <c r="CB218" s="173"/>
      <c r="CC218" s="1"/>
      <c r="CD218" s="1"/>
      <c r="CE218" s="1"/>
      <c r="CF218" s="1"/>
      <c r="CG218" s="1"/>
      <c r="CH218" s="1"/>
      <c r="CI218" s="1"/>
      <c r="CJ218" s="1"/>
      <c r="CK218" s="1"/>
      <c r="CL218" s="1"/>
      <c r="CN218" s="2"/>
      <c r="CO218" s="2"/>
      <c r="CP218" s="2"/>
      <c r="CQ218" s="2"/>
      <c r="CR218" s="2"/>
      <c r="CS218" s="2"/>
      <c r="CT218" s="2"/>
      <c r="CU218" s="2"/>
      <c r="CV218" s="2"/>
      <c r="CW218" s="2"/>
      <c r="CX218" s="2"/>
      <c r="EF218" s="1"/>
      <c r="EG218" s="1"/>
      <c r="EH218" s="1"/>
      <c r="EI218" s="1"/>
      <c r="EJ218" s="1"/>
      <c r="EK218" s="1"/>
      <c r="EL218" s="1"/>
      <c r="EM218" s="1"/>
      <c r="EN218" s="1"/>
      <c r="EO218" s="1"/>
    </row>
    <row r="219" spans="37:145" customFormat="1" ht="13.5" hidden="1" customHeight="1">
      <c r="AK219" s="409" t="s">
        <v>451</v>
      </c>
      <c r="AL219" s="410">
        <v>518000</v>
      </c>
      <c r="AM219" s="581" t="e">
        <f t="shared" si="43"/>
        <v>#NAME?</v>
      </c>
      <c r="AO219" s="2"/>
      <c r="AQ219" s="176" t="s">
        <v>590</v>
      </c>
      <c r="AR219" s="177">
        <v>518000</v>
      </c>
      <c r="AS219" s="581"/>
      <c r="AT219" s="133"/>
      <c r="AV219" s="178" t="s">
        <v>590</v>
      </c>
      <c r="AW219" s="410">
        <v>518000</v>
      </c>
      <c r="AX219" s="581" t="e">
        <f t="shared" si="44"/>
        <v>#NAME?</v>
      </c>
      <c r="AY219" s="134"/>
      <c r="BA219" s="178" t="s">
        <v>590</v>
      </c>
      <c r="BB219" s="410">
        <v>518000</v>
      </c>
      <c r="BC219" s="581"/>
      <c r="BD219" s="134"/>
      <c r="BF219" s="178" t="s">
        <v>590</v>
      </c>
      <c r="BG219" s="410">
        <v>518000</v>
      </c>
      <c r="BH219" s="581"/>
      <c r="BI219" s="134"/>
      <c r="BK219" s="178" t="s">
        <v>590</v>
      </c>
      <c r="BL219" s="410">
        <v>518000</v>
      </c>
      <c r="BM219" s="581"/>
      <c r="BN219" s="134"/>
      <c r="BP219" s="178" t="s">
        <v>590</v>
      </c>
      <c r="BQ219" s="410">
        <v>518000</v>
      </c>
      <c r="BR219" s="581"/>
      <c r="BS219" s="134"/>
      <c r="BU219" s="1"/>
      <c r="BV219" s="1"/>
      <c r="BZ219" s="1"/>
      <c r="CA219" s="2"/>
      <c r="CB219" s="173"/>
      <c r="CC219" s="1"/>
      <c r="CD219" s="1"/>
      <c r="CE219" s="1"/>
      <c r="CF219" s="1"/>
      <c r="CG219" s="1"/>
      <c r="CH219" s="1"/>
      <c r="CI219" s="1"/>
      <c r="CJ219" s="1"/>
      <c r="CK219" s="1"/>
      <c r="CL219" s="1"/>
      <c r="CN219" s="2"/>
      <c r="CO219" s="2"/>
      <c r="CP219" s="2"/>
      <c r="CQ219" s="2"/>
      <c r="CR219" s="2"/>
      <c r="CS219" s="2"/>
      <c r="CT219" s="2"/>
      <c r="CU219" s="2"/>
      <c r="CV219" s="2"/>
      <c r="CW219" s="2"/>
      <c r="CX219" s="2"/>
      <c r="EF219" s="1"/>
      <c r="EG219" s="1"/>
      <c r="EH219" s="1"/>
      <c r="EI219" s="1"/>
      <c r="EJ219" s="1"/>
      <c r="EK219" s="1"/>
      <c r="EL219" s="1"/>
      <c r="EM219" s="1"/>
      <c r="EN219" s="1"/>
      <c r="EO219" s="1"/>
    </row>
    <row r="220" spans="37:145" customFormat="1" ht="13.5" hidden="1" customHeight="1">
      <c r="AK220" s="409" t="s">
        <v>452</v>
      </c>
      <c r="AL220" s="410">
        <v>519000</v>
      </c>
      <c r="AM220" s="581" t="e">
        <f t="shared" si="43"/>
        <v>#NAME?</v>
      </c>
      <c r="AO220" s="2"/>
      <c r="AQ220" s="176" t="s">
        <v>591</v>
      </c>
      <c r="AR220" s="177">
        <v>519000</v>
      </c>
      <c r="AS220" s="581"/>
      <c r="AT220" s="133"/>
      <c r="AV220" s="178" t="s">
        <v>591</v>
      </c>
      <c r="AW220" s="410">
        <v>519000</v>
      </c>
      <c r="AX220" s="581" t="e">
        <f t="shared" si="44"/>
        <v>#NAME?</v>
      </c>
      <c r="AY220" s="134"/>
      <c r="BA220" s="178" t="s">
        <v>591</v>
      </c>
      <c r="BB220" s="410">
        <v>519000</v>
      </c>
      <c r="BC220" s="581"/>
      <c r="BD220" s="134"/>
      <c r="BF220" s="178" t="s">
        <v>591</v>
      </c>
      <c r="BG220" s="410">
        <v>519000</v>
      </c>
      <c r="BH220" s="581"/>
      <c r="BI220" s="134"/>
      <c r="BK220" s="178" t="s">
        <v>591</v>
      </c>
      <c r="BL220" s="410">
        <v>519000</v>
      </c>
      <c r="BM220" s="581"/>
      <c r="BN220" s="134"/>
      <c r="BP220" s="178" t="s">
        <v>591</v>
      </c>
      <c r="BQ220" s="410">
        <v>519000</v>
      </c>
      <c r="BR220" s="581"/>
      <c r="BS220" s="134"/>
      <c r="CC220" s="1"/>
      <c r="CD220" s="1"/>
      <c r="CE220" s="1"/>
      <c r="CF220" s="1"/>
      <c r="CG220" s="1"/>
      <c r="CH220" s="1"/>
      <c r="CI220" s="1"/>
      <c r="CJ220" s="1"/>
      <c r="CK220" s="1"/>
      <c r="CL220" s="1"/>
      <c r="CN220" s="2"/>
      <c r="CO220" s="2"/>
      <c r="CP220" s="2"/>
      <c r="CQ220" s="2"/>
      <c r="CR220" s="2"/>
      <c r="CS220" s="2"/>
      <c r="CT220" s="2"/>
      <c r="CU220" s="2"/>
      <c r="CV220" s="2"/>
      <c r="CW220" s="2"/>
      <c r="CX220" s="2"/>
      <c r="EF220" s="1"/>
      <c r="EG220" s="1"/>
      <c r="EH220" s="1"/>
      <c r="EI220" s="1"/>
      <c r="EJ220" s="1"/>
      <c r="EK220" s="1"/>
      <c r="EL220" s="1"/>
      <c r="EM220" s="1"/>
      <c r="EN220" s="1"/>
      <c r="EO220" s="1"/>
    </row>
    <row r="221" spans="37:145" customFormat="1" ht="13.5" hidden="1" customHeight="1">
      <c r="AK221" s="409" t="s">
        <v>454</v>
      </c>
      <c r="AL221" s="410">
        <v>512000</v>
      </c>
      <c r="AM221" s="581" t="e">
        <f t="shared" si="43"/>
        <v>#NAME?</v>
      </c>
      <c r="AO221" s="2"/>
      <c r="AQ221" s="176" t="s">
        <v>592</v>
      </c>
      <c r="AR221" s="177">
        <v>512000</v>
      </c>
      <c r="AS221" s="581"/>
      <c r="AT221" s="133"/>
      <c r="AV221" s="178" t="s">
        <v>592</v>
      </c>
      <c r="AW221" s="410">
        <v>512000</v>
      </c>
      <c r="AX221" s="581" t="e">
        <f t="shared" si="44"/>
        <v>#NAME?</v>
      </c>
      <c r="AY221" s="134"/>
      <c r="BA221" s="178" t="s">
        <v>592</v>
      </c>
      <c r="BB221" s="410">
        <v>512000</v>
      </c>
      <c r="BC221" s="581"/>
      <c r="BD221" s="134"/>
      <c r="BF221" s="178" t="s">
        <v>592</v>
      </c>
      <c r="BG221" s="410">
        <v>512000</v>
      </c>
      <c r="BH221" s="581"/>
      <c r="BI221" s="134"/>
      <c r="BK221" s="178" t="s">
        <v>592</v>
      </c>
      <c r="BL221" s="410">
        <v>512000</v>
      </c>
      <c r="BM221" s="581"/>
      <c r="BN221" s="134"/>
      <c r="BP221" s="178" t="s">
        <v>592</v>
      </c>
      <c r="BQ221" s="410">
        <v>512000</v>
      </c>
      <c r="BR221" s="581"/>
      <c r="BS221" s="134"/>
      <c r="CC221" s="1"/>
      <c r="CD221" s="1"/>
      <c r="CE221" s="1"/>
      <c r="CF221" s="1"/>
      <c r="CG221" s="1"/>
      <c r="CH221" s="1"/>
      <c r="CI221" s="1"/>
      <c r="CJ221" s="1"/>
      <c r="CK221" s="1"/>
      <c r="CL221" s="1"/>
      <c r="CN221" s="2"/>
      <c r="CO221" s="2"/>
      <c r="CP221" s="2"/>
      <c r="CQ221" s="2"/>
      <c r="CR221" s="2"/>
      <c r="CS221" s="2"/>
      <c r="CT221" s="2"/>
      <c r="CU221" s="2"/>
      <c r="CV221" s="2"/>
      <c r="CW221" s="2"/>
      <c r="CX221" s="2"/>
      <c r="EF221" s="1"/>
      <c r="EG221" s="1"/>
      <c r="EH221" s="1"/>
      <c r="EI221" s="1"/>
      <c r="EJ221" s="1"/>
      <c r="EK221" s="1"/>
      <c r="EL221" s="1"/>
      <c r="EM221" s="1"/>
      <c r="EN221" s="1"/>
      <c r="EO221" s="1"/>
    </row>
    <row r="222" spans="37:145" customFormat="1" ht="13.5" hidden="1" customHeight="1">
      <c r="AK222" s="409" t="s">
        <v>455</v>
      </c>
      <c r="AL222" s="410">
        <v>521000</v>
      </c>
      <c r="AM222" s="581" t="e">
        <f t="shared" si="43"/>
        <v>#NAME?</v>
      </c>
      <c r="AO222" s="2"/>
      <c r="AQ222" s="176" t="s">
        <v>593</v>
      </c>
      <c r="AR222" s="177">
        <v>521000</v>
      </c>
      <c r="AS222" s="581"/>
      <c r="AT222" s="133"/>
      <c r="AV222" s="178" t="s">
        <v>593</v>
      </c>
      <c r="AW222" s="410">
        <v>521000</v>
      </c>
      <c r="AX222" s="581" t="e">
        <f t="shared" si="44"/>
        <v>#NAME?</v>
      </c>
      <c r="AY222" s="134"/>
      <c r="BA222" s="178" t="s">
        <v>593</v>
      </c>
      <c r="BB222" s="410">
        <v>521000</v>
      </c>
      <c r="BC222" s="581"/>
      <c r="BD222" s="134"/>
      <c r="BF222" s="178" t="s">
        <v>593</v>
      </c>
      <c r="BG222" s="410">
        <v>521000</v>
      </c>
      <c r="BH222" s="581"/>
      <c r="BI222" s="134"/>
      <c r="BK222" s="178" t="s">
        <v>593</v>
      </c>
      <c r="BL222" s="410">
        <v>521000</v>
      </c>
      <c r="BM222" s="581"/>
      <c r="BN222" s="134"/>
      <c r="BP222" s="178" t="s">
        <v>593</v>
      </c>
      <c r="BQ222" s="410">
        <v>521000</v>
      </c>
      <c r="BR222" s="581"/>
      <c r="BS222" s="134"/>
      <c r="CC222" s="1"/>
      <c r="CD222" s="1"/>
      <c r="CE222" s="1"/>
      <c r="CF222" s="1"/>
      <c r="CG222" s="1"/>
      <c r="CH222" s="1"/>
      <c r="CI222" s="1"/>
      <c r="CJ222" s="1"/>
      <c r="CK222" s="1"/>
      <c r="CL222" s="1"/>
      <c r="CN222" s="2"/>
      <c r="CO222" s="2"/>
      <c r="CP222" s="2"/>
      <c r="CQ222" s="2"/>
      <c r="CR222" s="2"/>
      <c r="CS222" s="2"/>
      <c r="CT222" s="2"/>
      <c r="CU222" s="2"/>
      <c r="CV222" s="2"/>
      <c r="CW222" s="2"/>
      <c r="CX222" s="2"/>
      <c r="EF222" s="1"/>
      <c r="EG222" s="1"/>
      <c r="EH222" s="1"/>
      <c r="EI222" s="1"/>
      <c r="EJ222" s="1"/>
      <c r="EK222" s="1"/>
      <c r="EL222" s="1"/>
      <c r="EM222" s="1"/>
      <c r="EN222" s="1"/>
      <c r="EO222" s="1"/>
    </row>
    <row r="223" spans="37:145" customFormat="1" ht="13.5" hidden="1" customHeight="1">
      <c r="AK223" s="409" t="s">
        <v>495</v>
      </c>
      <c r="AL223" s="410">
        <v>522000</v>
      </c>
      <c r="AM223" s="581" t="e">
        <f t="shared" si="43"/>
        <v>#NAME?</v>
      </c>
      <c r="AO223" s="2"/>
      <c r="AQ223" s="176" t="s">
        <v>594</v>
      </c>
      <c r="AR223" s="177">
        <v>522000</v>
      </c>
      <c r="AS223" s="581"/>
      <c r="AT223" s="133"/>
      <c r="AV223" s="178" t="s">
        <v>594</v>
      </c>
      <c r="AW223" s="410">
        <v>522000</v>
      </c>
      <c r="AX223" s="581" t="e">
        <f t="shared" si="44"/>
        <v>#NAME?</v>
      </c>
      <c r="AY223" s="134"/>
      <c r="BA223" s="178" t="s">
        <v>594</v>
      </c>
      <c r="BB223" s="410">
        <v>522000</v>
      </c>
      <c r="BC223" s="581"/>
      <c r="BD223" s="134"/>
      <c r="BF223" s="178" t="s">
        <v>594</v>
      </c>
      <c r="BG223" s="410">
        <v>522000</v>
      </c>
      <c r="BH223" s="581"/>
      <c r="BI223" s="134"/>
      <c r="BK223" s="178" t="s">
        <v>594</v>
      </c>
      <c r="BL223" s="410">
        <v>522000</v>
      </c>
      <c r="BM223" s="581"/>
      <c r="BN223" s="134"/>
      <c r="BP223" s="178" t="s">
        <v>594</v>
      </c>
      <c r="BQ223" s="410">
        <v>522000</v>
      </c>
      <c r="BR223" s="581"/>
      <c r="BS223" s="134"/>
      <c r="CC223" s="1"/>
      <c r="CD223" s="1"/>
      <c r="CE223" s="1"/>
      <c r="CF223" s="1"/>
      <c r="CG223" s="1"/>
      <c r="CH223" s="1"/>
      <c r="CI223" s="1"/>
      <c r="CJ223" s="1"/>
      <c r="CK223" s="1"/>
      <c r="CL223" s="1"/>
      <c r="CN223" s="2"/>
      <c r="CO223" s="2"/>
      <c r="CP223" s="2"/>
      <c r="CQ223" s="2"/>
      <c r="CR223" s="2"/>
      <c r="CS223" s="2"/>
      <c r="CT223" s="2"/>
      <c r="CU223" s="2"/>
      <c r="CV223" s="2"/>
      <c r="CW223" s="2"/>
      <c r="CX223" s="2"/>
      <c r="EF223" s="1"/>
      <c r="EG223" s="1"/>
      <c r="EH223" s="1"/>
      <c r="EI223" s="1"/>
      <c r="EJ223" s="1"/>
      <c r="EK223" s="1"/>
      <c r="EL223" s="1"/>
      <c r="EM223" s="1"/>
      <c r="EN223" s="1"/>
      <c r="EO223" s="1"/>
    </row>
    <row r="224" spans="37:145" customFormat="1" ht="13.5" hidden="1" customHeight="1">
      <c r="AK224" s="409" t="s">
        <v>479</v>
      </c>
      <c r="AL224" s="410">
        <v>523000</v>
      </c>
      <c r="AM224" s="581" t="e">
        <f t="shared" si="43"/>
        <v>#NAME?</v>
      </c>
      <c r="AO224" s="2"/>
      <c r="AQ224" s="176" t="s">
        <v>595</v>
      </c>
      <c r="AR224" s="177">
        <v>523000</v>
      </c>
      <c r="AS224" s="581"/>
      <c r="AT224" s="133"/>
      <c r="AV224" s="178" t="s">
        <v>595</v>
      </c>
      <c r="AW224" s="410">
        <v>523000</v>
      </c>
      <c r="AX224" s="581" t="e">
        <f t="shared" si="44"/>
        <v>#NAME?</v>
      </c>
      <c r="AY224" s="134"/>
      <c r="BA224" s="178" t="s">
        <v>595</v>
      </c>
      <c r="BB224" s="410">
        <v>523000</v>
      </c>
      <c r="BC224" s="581"/>
      <c r="BD224" s="134"/>
      <c r="BF224" s="178" t="s">
        <v>595</v>
      </c>
      <c r="BG224" s="410">
        <v>523000</v>
      </c>
      <c r="BH224" s="581"/>
      <c r="BI224" s="134"/>
      <c r="BK224" s="178" t="s">
        <v>595</v>
      </c>
      <c r="BL224" s="410">
        <v>523000</v>
      </c>
      <c r="BM224" s="581"/>
      <c r="BN224" s="134"/>
      <c r="BP224" s="178" t="s">
        <v>595</v>
      </c>
      <c r="BQ224" s="410">
        <v>523000</v>
      </c>
      <c r="BR224" s="581"/>
      <c r="BS224" s="134"/>
      <c r="CC224" s="1"/>
      <c r="CD224" s="1"/>
      <c r="CE224" s="1"/>
      <c r="CF224" s="1"/>
      <c r="CG224" s="1"/>
      <c r="CH224" s="1"/>
      <c r="CI224" s="1"/>
      <c r="CJ224" s="1"/>
      <c r="CK224" s="1"/>
      <c r="CL224" s="1"/>
      <c r="CN224" s="2"/>
      <c r="CO224" s="2"/>
      <c r="CP224" s="2"/>
      <c r="CQ224" s="2"/>
      <c r="CR224" s="2"/>
      <c r="CS224" s="2"/>
      <c r="CT224" s="2"/>
      <c r="CU224" s="2"/>
      <c r="CV224" s="2"/>
      <c r="CW224" s="2"/>
      <c r="CX224" s="2"/>
      <c r="EF224" s="1"/>
      <c r="EG224" s="1"/>
      <c r="EH224" s="1"/>
      <c r="EI224" s="1"/>
      <c r="EJ224" s="1"/>
      <c r="EK224" s="1"/>
      <c r="EL224" s="1"/>
      <c r="EM224" s="1"/>
      <c r="EN224" s="1"/>
      <c r="EO224" s="1"/>
    </row>
    <row r="225" spans="37:145" customFormat="1" ht="13.5" hidden="1" customHeight="1">
      <c r="AK225" s="409" t="s">
        <v>497</v>
      </c>
      <c r="AL225" s="410">
        <v>510000</v>
      </c>
      <c r="AM225" s="581" t="e">
        <f t="shared" si="43"/>
        <v>#NAME?</v>
      </c>
      <c r="AO225" s="2"/>
      <c r="AQ225" s="176" t="s">
        <v>596</v>
      </c>
      <c r="AR225" s="177">
        <v>510000</v>
      </c>
      <c r="AS225" s="581"/>
      <c r="AT225" s="133"/>
      <c r="AV225" s="178" t="s">
        <v>596</v>
      </c>
      <c r="AW225" s="410">
        <v>510000</v>
      </c>
      <c r="AX225" s="581" t="e">
        <f t="shared" si="44"/>
        <v>#NAME?</v>
      </c>
      <c r="AY225" s="134"/>
      <c r="BA225" s="178" t="s">
        <v>596</v>
      </c>
      <c r="BB225" s="410">
        <v>510000</v>
      </c>
      <c r="BC225" s="581"/>
      <c r="BD225" s="134"/>
      <c r="BF225" s="178" t="s">
        <v>596</v>
      </c>
      <c r="BG225" s="410">
        <v>510000</v>
      </c>
      <c r="BH225" s="581"/>
      <c r="BI225" s="134"/>
      <c r="BK225" s="178" t="s">
        <v>596</v>
      </c>
      <c r="BL225" s="410">
        <v>510000</v>
      </c>
      <c r="BM225" s="581"/>
      <c r="BN225" s="134"/>
      <c r="BP225" s="178" t="s">
        <v>596</v>
      </c>
      <c r="BQ225" s="410">
        <v>510000</v>
      </c>
      <c r="BR225" s="581"/>
      <c r="BS225" s="134"/>
      <c r="CC225" s="1"/>
      <c r="CD225" s="1"/>
      <c r="CE225" s="1"/>
      <c r="CF225" s="1"/>
      <c r="CG225" s="1"/>
      <c r="CH225" s="1"/>
      <c r="CI225" s="1"/>
      <c r="CJ225" s="1"/>
      <c r="CK225" s="1"/>
      <c r="CL225" s="1"/>
      <c r="CN225" s="2"/>
      <c r="CO225" s="2"/>
      <c r="CP225" s="2"/>
      <c r="CQ225" s="2"/>
      <c r="CR225" s="2"/>
      <c r="CS225" s="2"/>
      <c r="CT225" s="2"/>
      <c r="CU225" s="2"/>
      <c r="CV225" s="2"/>
      <c r="CW225" s="2"/>
      <c r="CX225" s="2"/>
      <c r="EF225" s="1"/>
      <c r="EG225" s="1"/>
      <c r="EH225" s="1"/>
      <c r="EI225" s="1"/>
      <c r="EJ225" s="1"/>
      <c r="EK225" s="1"/>
      <c r="EL225" s="1"/>
      <c r="EM225" s="1"/>
      <c r="EN225" s="1"/>
      <c r="EO225" s="1"/>
    </row>
    <row r="226" spans="37:145" customFormat="1" ht="13.5" hidden="1" customHeight="1">
      <c r="AK226" s="409" t="s">
        <v>456</v>
      </c>
      <c r="AL226" s="410">
        <v>525000</v>
      </c>
      <c r="AM226" s="581" t="e">
        <f t="shared" si="43"/>
        <v>#NAME?</v>
      </c>
      <c r="AO226" s="2"/>
      <c r="AQ226" s="176" t="s">
        <v>597</v>
      </c>
      <c r="AR226" s="177">
        <v>525000</v>
      </c>
      <c r="AS226" s="581"/>
      <c r="AT226" s="133"/>
      <c r="AV226" s="178" t="s">
        <v>597</v>
      </c>
      <c r="AW226" s="410">
        <v>525000</v>
      </c>
      <c r="AX226" s="581" t="e">
        <f t="shared" si="44"/>
        <v>#NAME?</v>
      </c>
      <c r="AY226" s="134"/>
      <c r="BA226" s="178" t="s">
        <v>597</v>
      </c>
      <c r="BB226" s="410">
        <v>525000</v>
      </c>
      <c r="BC226" s="581"/>
      <c r="BD226" s="134"/>
      <c r="BF226" s="178" t="s">
        <v>597</v>
      </c>
      <c r="BG226" s="410">
        <v>525000</v>
      </c>
      <c r="BH226" s="581"/>
      <c r="BI226" s="134"/>
      <c r="BK226" s="178" t="s">
        <v>597</v>
      </c>
      <c r="BL226" s="410">
        <v>525000</v>
      </c>
      <c r="BM226" s="581"/>
      <c r="BN226" s="134"/>
      <c r="BP226" s="178" t="s">
        <v>597</v>
      </c>
      <c r="BQ226" s="410">
        <v>525000</v>
      </c>
      <c r="BR226" s="581"/>
      <c r="BS226" s="134"/>
      <c r="CC226" s="1"/>
      <c r="CD226" s="1"/>
      <c r="CE226" s="1"/>
      <c r="CF226" s="1"/>
      <c r="CG226" s="1"/>
      <c r="CH226" s="1"/>
      <c r="CI226" s="1"/>
      <c r="CJ226" s="1"/>
      <c r="CK226" s="1"/>
      <c r="CL226" s="1"/>
      <c r="CN226" s="2"/>
      <c r="CO226" s="2"/>
      <c r="CP226" s="2"/>
      <c r="CQ226" s="2"/>
      <c r="CR226" s="2"/>
      <c r="CS226" s="2"/>
      <c r="CT226" s="2"/>
      <c r="CU226" s="2"/>
      <c r="CV226" s="2"/>
      <c r="CW226" s="2"/>
      <c r="CX226" s="2"/>
      <c r="EF226" s="1"/>
      <c r="EG226" s="1"/>
      <c r="EH226" s="1"/>
      <c r="EI226" s="1"/>
      <c r="EJ226" s="1"/>
      <c r="EK226" s="1"/>
      <c r="EL226" s="1"/>
      <c r="EM226" s="1"/>
      <c r="EN226" s="1"/>
      <c r="EO226" s="1"/>
    </row>
    <row r="227" spans="37:145" customFormat="1" ht="13.5" hidden="1" customHeight="1">
      <c r="AK227" s="409" t="s">
        <v>500</v>
      </c>
      <c r="AL227" s="410">
        <v>526000</v>
      </c>
      <c r="AM227" s="581" t="e">
        <f t="shared" si="43"/>
        <v>#NAME?</v>
      </c>
      <c r="AO227" s="2"/>
      <c r="AQ227" s="176" t="s">
        <v>598</v>
      </c>
      <c r="AR227" s="177">
        <v>526000</v>
      </c>
      <c r="AS227" s="581"/>
      <c r="AT227" s="133"/>
      <c r="AV227" s="178" t="s">
        <v>598</v>
      </c>
      <c r="AW227" s="410">
        <v>526000</v>
      </c>
      <c r="AX227" s="581" t="e">
        <f t="shared" si="44"/>
        <v>#NAME?</v>
      </c>
      <c r="AY227" s="134"/>
      <c r="BA227" s="178" t="s">
        <v>598</v>
      </c>
      <c r="BB227" s="410">
        <v>526000</v>
      </c>
      <c r="BC227" s="581"/>
      <c r="BD227" s="134"/>
      <c r="BF227" s="178" t="s">
        <v>598</v>
      </c>
      <c r="BG227" s="410">
        <v>526000</v>
      </c>
      <c r="BH227" s="581"/>
      <c r="BI227" s="134"/>
      <c r="BK227" s="178" t="s">
        <v>598</v>
      </c>
      <c r="BL227" s="410">
        <v>526000</v>
      </c>
      <c r="BM227" s="581"/>
      <c r="BN227" s="134"/>
      <c r="BP227" s="178" t="s">
        <v>598</v>
      </c>
      <c r="BQ227" s="410">
        <v>526000</v>
      </c>
      <c r="BR227" s="581"/>
      <c r="BS227" s="134"/>
      <c r="CC227" s="1"/>
      <c r="CD227" s="1"/>
      <c r="CE227" s="1"/>
      <c r="CF227" s="1"/>
      <c r="CG227" s="1"/>
      <c r="CH227" s="1"/>
      <c r="CI227" s="1"/>
      <c r="CJ227" s="1"/>
      <c r="CK227" s="1"/>
      <c r="CL227" s="1"/>
      <c r="CN227" s="2"/>
      <c r="CO227" s="2"/>
      <c r="CP227" s="2"/>
      <c r="CQ227" s="2"/>
      <c r="CR227" s="2"/>
      <c r="CS227" s="2"/>
      <c r="CT227" s="2"/>
      <c r="CU227" s="2"/>
      <c r="CV227" s="2"/>
      <c r="CW227" s="2"/>
      <c r="CX227" s="2"/>
      <c r="EF227" s="1"/>
      <c r="EG227" s="1"/>
      <c r="EH227" s="1"/>
      <c r="EI227" s="1"/>
      <c r="EJ227" s="1"/>
      <c r="EK227" s="1"/>
      <c r="EL227" s="1"/>
      <c r="EM227" s="1"/>
      <c r="EN227" s="1"/>
      <c r="EO227" s="1"/>
    </row>
    <row r="228" spans="37:145" customFormat="1" ht="13.5" hidden="1" customHeight="1">
      <c r="AK228" s="583" t="s">
        <v>389</v>
      </c>
      <c r="AL228" s="410">
        <v>527000</v>
      </c>
      <c r="AM228" s="581" t="e">
        <f t="shared" si="43"/>
        <v>#NAME?</v>
      </c>
      <c r="AO228" s="2"/>
      <c r="AQ228" s="176" t="s">
        <v>389</v>
      </c>
      <c r="AR228" s="177">
        <v>527000</v>
      </c>
      <c r="AS228" s="581"/>
      <c r="AT228" s="133"/>
      <c r="AV228" s="178" t="s">
        <v>389</v>
      </c>
      <c r="AW228" s="410">
        <v>527000</v>
      </c>
      <c r="AX228" s="581" t="e">
        <f t="shared" si="44"/>
        <v>#NAME?</v>
      </c>
      <c r="AY228" s="134"/>
      <c r="BA228" s="178" t="s">
        <v>599</v>
      </c>
      <c r="BB228" s="410">
        <v>527000</v>
      </c>
      <c r="BC228" s="581"/>
      <c r="BD228" s="134"/>
      <c r="BF228" s="178" t="s">
        <v>599</v>
      </c>
      <c r="BG228" s="410">
        <v>527000</v>
      </c>
      <c r="BH228" s="581"/>
      <c r="BI228" s="134"/>
      <c r="BK228" s="178" t="s">
        <v>599</v>
      </c>
      <c r="BL228" s="410">
        <v>527000</v>
      </c>
      <c r="BM228" s="581"/>
      <c r="BN228" s="134"/>
      <c r="BP228" s="178" t="s">
        <v>599</v>
      </c>
      <c r="BQ228" s="410">
        <v>527000</v>
      </c>
      <c r="BR228" s="581"/>
      <c r="BS228" s="134"/>
      <c r="CC228" s="1"/>
      <c r="CD228" s="1"/>
      <c r="CE228" s="1"/>
      <c r="CF228" s="1"/>
      <c r="CG228" s="1"/>
      <c r="CH228" s="1"/>
      <c r="CI228" s="1"/>
      <c r="CJ228" s="1"/>
      <c r="CK228" s="1"/>
      <c r="CL228" s="1"/>
      <c r="CN228" s="2"/>
      <c r="CO228" s="2"/>
      <c r="CP228" s="2"/>
      <c r="CQ228" s="2"/>
      <c r="CR228" s="2"/>
      <c r="CS228" s="2"/>
      <c r="CT228" s="2"/>
      <c r="CU228" s="2"/>
      <c r="CV228" s="2"/>
      <c r="CW228" s="2"/>
      <c r="CX228" s="2"/>
      <c r="EF228" s="1"/>
      <c r="EG228" s="1"/>
      <c r="EH228" s="1"/>
      <c r="EI228" s="1"/>
      <c r="EJ228" s="1"/>
      <c r="EK228" s="1"/>
      <c r="EL228" s="1"/>
      <c r="EM228" s="1"/>
      <c r="EN228" s="1"/>
      <c r="EO228" s="1"/>
    </row>
    <row r="229" spans="37:145" customFormat="1" ht="13.5" hidden="1" customHeight="1">
      <c r="AK229" s="409" t="s">
        <v>457</v>
      </c>
      <c r="AL229" s="410">
        <v>530000</v>
      </c>
      <c r="AM229" s="581" t="e">
        <f t="shared" si="43"/>
        <v>#NAME?</v>
      </c>
      <c r="AO229" s="2"/>
      <c r="AQ229" s="176" t="s">
        <v>600</v>
      </c>
      <c r="AR229" s="177">
        <v>530000</v>
      </c>
      <c r="AS229" s="581"/>
      <c r="AT229" s="133"/>
      <c r="AV229" s="178" t="s">
        <v>600</v>
      </c>
      <c r="AW229" s="410">
        <v>530000</v>
      </c>
      <c r="AX229" s="581" t="e">
        <f t="shared" si="44"/>
        <v>#NAME?</v>
      </c>
      <c r="AY229" s="134"/>
      <c r="BA229" s="178" t="s">
        <v>600</v>
      </c>
      <c r="BB229" s="410">
        <v>530000</v>
      </c>
      <c r="BC229" s="581"/>
      <c r="BD229" s="134"/>
      <c r="BF229" s="178" t="s">
        <v>600</v>
      </c>
      <c r="BG229" s="410">
        <v>530000</v>
      </c>
      <c r="BH229" s="581"/>
      <c r="BI229" s="134"/>
      <c r="BK229" s="178" t="s">
        <v>600</v>
      </c>
      <c r="BL229" s="410">
        <v>530000</v>
      </c>
      <c r="BM229" s="581"/>
      <c r="BN229" s="134"/>
      <c r="BP229" s="178" t="s">
        <v>600</v>
      </c>
      <c r="BQ229" s="410">
        <v>530000</v>
      </c>
      <c r="BR229" s="581"/>
      <c r="BS229" s="134"/>
      <c r="CC229" s="1"/>
      <c r="CD229" s="1"/>
      <c r="CE229" s="1"/>
      <c r="CF229" s="1"/>
      <c r="CG229" s="1"/>
      <c r="CH229" s="1"/>
      <c r="CI229" s="1"/>
      <c r="CJ229" s="1"/>
      <c r="CK229" s="1"/>
      <c r="CL229" s="1"/>
      <c r="CN229" s="2"/>
      <c r="CO229" s="2"/>
      <c r="CP229" s="2"/>
      <c r="CQ229" s="2"/>
      <c r="CR229" s="2"/>
      <c r="CS229" s="2"/>
      <c r="CT229" s="2"/>
      <c r="CU229" s="2"/>
      <c r="CV229" s="2"/>
      <c r="CW229" s="2"/>
      <c r="CX229" s="2"/>
      <c r="EF229" s="1"/>
      <c r="EG229" s="1"/>
      <c r="EH229" s="1"/>
      <c r="EI229" s="1"/>
      <c r="EJ229" s="1"/>
      <c r="EK229" s="1"/>
      <c r="EL229" s="1"/>
      <c r="EM229" s="1"/>
      <c r="EN229" s="1"/>
      <c r="EO229" s="1"/>
    </row>
    <row r="230" spans="37:145" customFormat="1" ht="13.5" hidden="1" customHeight="1">
      <c r="AK230" s="409" t="s">
        <v>503</v>
      </c>
      <c r="AL230" s="410">
        <v>529000</v>
      </c>
      <c r="AM230" s="581" t="e">
        <f t="shared" si="43"/>
        <v>#NAME?</v>
      </c>
      <c r="AO230" s="2"/>
      <c r="AQ230" s="176" t="s">
        <v>601</v>
      </c>
      <c r="AR230" s="177">
        <v>529000</v>
      </c>
      <c r="AS230" s="581"/>
      <c r="AT230" s="133"/>
      <c r="AV230" s="178" t="s">
        <v>601</v>
      </c>
      <c r="AW230" s="410">
        <v>529000</v>
      </c>
      <c r="AX230" s="581" t="e">
        <f t="shared" si="44"/>
        <v>#NAME?</v>
      </c>
      <c r="AY230" s="134"/>
      <c r="BA230" s="178" t="s">
        <v>601</v>
      </c>
      <c r="BB230" s="410">
        <v>529000</v>
      </c>
      <c r="BC230" s="581"/>
      <c r="BD230" s="134"/>
      <c r="BF230" s="178" t="s">
        <v>601</v>
      </c>
      <c r="BG230" s="410">
        <v>529000</v>
      </c>
      <c r="BH230" s="581"/>
      <c r="BI230" s="134"/>
      <c r="BK230" s="178" t="s">
        <v>601</v>
      </c>
      <c r="BL230" s="410">
        <v>529000</v>
      </c>
      <c r="BM230" s="581"/>
      <c r="BN230" s="134"/>
      <c r="BP230" s="178" t="s">
        <v>601</v>
      </c>
      <c r="BQ230" s="410">
        <v>529000</v>
      </c>
      <c r="BR230" s="581"/>
      <c r="BS230" s="134"/>
      <c r="CC230" s="1"/>
      <c r="CD230" s="1"/>
      <c r="CE230" s="1"/>
      <c r="CF230" s="1"/>
      <c r="CG230" s="1"/>
      <c r="CH230" s="1"/>
      <c r="CI230" s="1"/>
      <c r="CJ230" s="1"/>
      <c r="CK230" s="1"/>
      <c r="CL230" s="1"/>
      <c r="CN230" s="2"/>
      <c r="CO230" s="2"/>
      <c r="CP230" s="2"/>
      <c r="CQ230" s="2"/>
      <c r="CR230" s="2"/>
      <c r="CS230" s="2"/>
      <c r="CT230" s="2"/>
      <c r="CU230" s="2"/>
      <c r="CV230" s="2"/>
      <c r="CW230" s="2"/>
      <c r="CX230" s="2"/>
      <c r="EF230" s="1"/>
      <c r="EG230" s="1"/>
      <c r="EH230" s="1"/>
      <c r="EI230" s="1"/>
      <c r="EJ230" s="1"/>
      <c r="EK230" s="1"/>
      <c r="EL230" s="1"/>
      <c r="EM230" s="1"/>
      <c r="EN230" s="1"/>
      <c r="EO230" s="1"/>
    </row>
    <row r="231" spans="37:145" customFormat="1" ht="13.5" hidden="1" customHeight="1">
      <c r="AK231" s="409" t="s">
        <v>458</v>
      </c>
      <c r="AL231" s="410">
        <v>528000</v>
      </c>
      <c r="AM231" s="581" t="e">
        <f t="shared" si="43"/>
        <v>#NAME?</v>
      </c>
      <c r="AO231" s="2"/>
      <c r="AQ231" s="176" t="s">
        <v>602</v>
      </c>
      <c r="AR231" s="177">
        <v>528000</v>
      </c>
      <c r="AS231" s="581"/>
      <c r="AT231" s="133"/>
      <c r="AV231" s="178" t="s">
        <v>602</v>
      </c>
      <c r="AW231" s="410">
        <v>528000</v>
      </c>
      <c r="AX231" s="581" t="e">
        <f t="shared" si="44"/>
        <v>#NAME?</v>
      </c>
      <c r="AY231" s="134"/>
      <c r="BA231" s="178" t="s">
        <v>602</v>
      </c>
      <c r="BB231" s="410">
        <v>528000</v>
      </c>
      <c r="BC231" s="581"/>
      <c r="BD231" s="134"/>
      <c r="BF231" s="178" t="s">
        <v>602</v>
      </c>
      <c r="BG231" s="410">
        <v>528000</v>
      </c>
      <c r="BH231" s="581"/>
      <c r="BI231" s="134"/>
      <c r="BK231" s="178" t="s">
        <v>602</v>
      </c>
      <c r="BL231" s="410">
        <v>528000</v>
      </c>
      <c r="BM231" s="581"/>
      <c r="BN231" s="134"/>
      <c r="BP231" s="178" t="s">
        <v>602</v>
      </c>
      <c r="BQ231" s="410">
        <v>528000</v>
      </c>
      <c r="BR231" s="581"/>
      <c r="BS231" s="134"/>
      <c r="CC231" s="1"/>
      <c r="CD231" s="1"/>
      <c r="CE231" s="1"/>
      <c r="CF231" s="1"/>
      <c r="CG231" s="1"/>
      <c r="CH231" s="1"/>
      <c r="CI231" s="1"/>
      <c r="CJ231" s="1"/>
      <c r="CK231" s="1"/>
      <c r="CL231" s="1"/>
      <c r="CN231" s="2"/>
      <c r="CO231" s="2"/>
      <c r="CP231" s="2"/>
      <c r="CQ231" s="2"/>
      <c r="CR231" s="2"/>
      <c r="CS231" s="2"/>
      <c r="CT231" s="2"/>
      <c r="CU231" s="2"/>
      <c r="CV231" s="2"/>
      <c r="CW231" s="2"/>
      <c r="CX231" s="2"/>
      <c r="EF231" s="1"/>
      <c r="EG231" s="1"/>
      <c r="EH231" s="1"/>
      <c r="EI231" s="1"/>
      <c r="EJ231" s="1"/>
      <c r="EK231" s="1"/>
      <c r="EL231" s="1"/>
      <c r="EM231" s="1"/>
      <c r="EN231" s="1"/>
      <c r="EO231" s="1"/>
    </row>
    <row r="232" spans="37:145" customFormat="1" ht="13.5" hidden="1" customHeight="1">
      <c r="AK232" s="179" t="s">
        <v>515</v>
      </c>
      <c r="AL232" s="567">
        <v>590000</v>
      </c>
      <c r="AM232" s="582" t="e">
        <f>SUM(AM216:AM231)</f>
        <v>#NAME?</v>
      </c>
      <c r="AO232" s="2"/>
      <c r="AQ232" s="180" t="s">
        <v>515</v>
      </c>
      <c r="AR232" s="155">
        <v>590000</v>
      </c>
      <c r="AS232" s="582">
        <f>SUM(AS216:AS231)</f>
        <v>0</v>
      </c>
      <c r="AT232" s="133"/>
      <c r="AV232" s="181" t="s">
        <v>515</v>
      </c>
      <c r="AW232" s="567">
        <v>590000</v>
      </c>
      <c r="AX232" s="582" t="e">
        <f>SUM(AX216:AX231)</f>
        <v>#NAME?</v>
      </c>
      <c r="AY232" s="134"/>
      <c r="BA232" s="181" t="s">
        <v>515</v>
      </c>
      <c r="BB232" s="567">
        <v>590000</v>
      </c>
      <c r="BC232" s="582"/>
      <c r="BD232" s="134"/>
      <c r="BF232" s="181" t="s">
        <v>515</v>
      </c>
      <c r="BG232" s="567">
        <v>590000</v>
      </c>
      <c r="BH232" s="582"/>
      <c r="BI232" s="134"/>
      <c r="BK232" s="181" t="s">
        <v>515</v>
      </c>
      <c r="BL232" s="567">
        <v>590000</v>
      </c>
      <c r="BM232" s="582"/>
      <c r="BN232" s="134"/>
      <c r="BP232" s="181" t="s">
        <v>515</v>
      </c>
      <c r="BQ232" s="567">
        <v>590000</v>
      </c>
      <c r="BR232" s="582"/>
      <c r="BS232" s="134"/>
      <c r="CC232" s="1"/>
      <c r="CD232" s="1"/>
      <c r="CE232" s="1"/>
      <c r="CF232" s="1"/>
      <c r="CG232" s="1"/>
      <c r="CH232" s="1"/>
      <c r="CI232" s="1"/>
      <c r="CJ232" s="1"/>
      <c r="CK232" s="1"/>
      <c r="CL232" s="1"/>
      <c r="CN232" s="2"/>
      <c r="CO232" s="2"/>
      <c r="CP232" s="2"/>
      <c r="CQ232" s="2"/>
      <c r="CR232" s="2"/>
      <c r="CS232" s="2"/>
      <c r="CT232" s="2"/>
      <c r="CU232" s="2"/>
      <c r="CV232" s="2"/>
      <c r="CW232" s="2"/>
      <c r="CX232" s="2"/>
      <c r="EF232" s="1"/>
      <c r="EG232" s="1"/>
      <c r="EH232" s="1"/>
      <c r="EI232" s="1"/>
      <c r="EJ232" s="1"/>
      <c r="EK232" s="1"/>
      <c r="EL232" s="1"/>
      <c r="EM232" s="1"/>
      <c r="EN232" s="1"/>
      <c r="EO232" s="1"/>
    </row>
    <row r="233" spans="37:145" customFormat="1" ht="13.5" hidden="1" customHeight="1">
      <c r="AK233" s="153"/>
      <c r="AL233" s="153"/>
      <c r="AM233" s="570"/>
      <c r="AO233" s="2"/>
      <c r="AQ233" s="154"/>
      <c r="AR233" s="155"/>
      <c r="AS233" s="570"/>
      <c r="AT233" s="133"/>
      <c r="AV233" s="156"/>
      <c r="AW233" s="153"/>
      <c r="AX233" s="570"/>
      <c r="AY233" s="134"/>
      <c r="BA233" s="156"/>
      <c r="BB233" s="153"/>
      <c r="BC233" s="570"/>
      <c r="BD233" s="134"/>
      <c r="BF233" s="156"/>
      <c r="BG233" s="153"/>
      <c r="BH233" s="570"/>
      <c r="BI233" s="134"/>
      <c r="BK233" s="156"/>
      <c r="BL233" s="153"/>
      <c r="BM233" s="570"/>
      <c r="BN233" s="134"/>
      <c r="BP233" s="156"/>
      <c r="BQ233" s="153"/>
      <c r="BR233" s="570"/>
      <c r="BS233" s="134"/>
      <c r="CC233" s="1"/>
      <c r="CD233" s="1"/>
      <c r="CE233" s="1"/>
      <c r="CF233" s="1"/>
      <c r="CG233" s="1"/>
      <c r="CH233" s="1"/>
      <c r="CI233" s="1"/>
      <c r="CJ233" s="1"/>
      <c r="CK233" s="1"/>
      <c r="CL233" s="1"/>
      <c r="CN233" s="2"/>
      <c r="CO233" s="2"/>
      <c r="CP233" s="2"/>
      <c r="CQ233" s="2"/>
      <c r="CR233" s="2"/>
      <c r="CS233" s="2"/>
      <c r="CT233" s="2"/>
      <c r="CU233" s="2"/>
      <c r="CV233" s="2"/>
      <c r="CW233" s="2"/>
      <c r="CX233" s="2"/>
      <c r="EF233" s="1"/>
      <c r="EG233" s="1"/>
      <c r="EH233" s="1"/>
      <c r="EI233" s="1"/>
      <c r="EJ233" s="1"/>
      <c r="EK233" s="1"/>
      <c r="EL233" s="1"/>
      <c r="EM233" s="1"/>
      <c r="EN233" s="1"/>
      <c r="EO233" s="1"/>
    </row>
    <row r="234" spans="37:145" customFormat="1" ht="13.5" hidden="1" customHeight="1">
      <c r="AK234" s="153"/>
      <c r="AL234" s="153"/>
      <c r="AM234" s="570"/>
      <c r="AO234" s="2"/>
      <c r="AQ234" s="154"/>
      <c r="AR234" s="155"/>
      <c r="AS234" s="570"/>
      <c r="AT234" s="133"/>
      <c r="AV234" s="156"/>
      <c r="AW234" s="153"/>
      <c r="AX234" s="570"/>
      <c r="AY234" s="134"/>
      <c r="BA234" s="156"/>
      <c r="BB234" s="153"/>
      <c r="BC234" s="570"/>
      <c r="BD234" s="134"/>
      <c r="BF234" s="156"/>
      <c r="BG234" s="153"/>
      <c r="BH234" s="570"/>
      <c r="BI234" s="134"/>
      <c r="BK234" s="156"/>
      <c r="BL234" s="153"/>
      <c r="BM234" s="570"/>
      <c r="BN234" s="134"/>
      <c r="BP234" s="156"/>
      <c r="BQ234" s="153"/>
      <c r="BR234" s="570"/>
      <c r="BS234" s="134"/>
      <c r="CC234" s="1"/>
      <c r="CD234" s="1"/>
      <c r="CE234" s="1"/>
      <c r="CF234" s="1"/>
      <c r="CG234" s="1"/>
      <c r="CH234" s="1"/>
      <c r="CI234" s="1"/>
      <c r="CJ234" s="1"/>
      <c r="CK234" s="1"/>
      <c r="CL234" s="1"/>
      <c r="CN234" s="2"/>
      <c r="CO234" s="2"/>
      <c r="CP234" s="2"/>
      <c r="CQ234" s="2"/>
      <c r="CR234" s="2"/>
      <c r="CS234" s="2"/>
      <c r="CT234" s="2"/>
      <c r="CU234" s="2"/>
      <c r="CV234" s="2"/>
      <c r="CW234" s="2"/>
      <c r="CX234" s="2"/>
      <c r="EF234" s="1"/>
      <c r="EG234" s="1"/>
      <c r="EH234" s="1"/>
      <c r="EI234" s="1"/>
      <c r="EJ234" s="1"/>
      <c r="EK234" s="1"/>
      <c r="EL234" s="1"/>
      <c r="EM234" s="1"/>
      <c r="EN234" s="1"/>
      <c r="EO234" s="1"/>
    </row>
    <row r="235" spans="37:145" customFormat="1" ht="13.5" hidden="1" customHeight="1">
      <c r="AK235" s="149"/>
      <c r="AL235" s="149"/>
      <c r="AM235" s="569"/>
      <c r="AO235" s="2"/>
      <c r="AQ235" s="150"/>
      <c r="AR235" s="151"/>
      <c r="AS235" s="569"/>
      <c r="AT235" s="133"/>
      <c r="AV235" s="152"/>
      <c r="AW235" s="149"/>
      <c r="AX235" s="569"/>
      <c r="AY235" s="134"/>
      <c r="BA235" s="152"/>
      <c r="BB235" s="149"/>
      <c r="BC235" s="569"/>
      <c r="BD235" s="134"/>
      <c r="BF235" s="152"/>
      <c r="BG235" s="149"/>
      <c r="BH235" s="569"/>
      <c r="BI235" s="134"/>
      <c r="BK235" s="152"/>
      <c r="BL235" s="149"/>
      <c r="BM235" s="569"/>
      <c r="BN235" s="134"/>
      <c r="BP235" s="152"/>
      <c r="BQ235" s="149"/>
      <c r="BR235" s="569"/>
      <c r="BS235" s="134"/>
      <c r="CC235" s="1"/>
      <c r="CD235" s="1"/>
      <c r="CE235" s="1"/>
      <c r="CF235" s="1"/>
      <c r="CG235" s="1"/>
      <c r="CH235" s="1"/>
      <c r="CI235" s="1"/>
      <c r="CJ235" s="1"/>
      <c r="CK235" s="1"/>
      <c r="CL235" s="1"/>
      <c r="CN235" s="2"/>
      <c r="CO235" s="2"/>
      <c r="CP235" s="2"/>
      <c r="CQ235" s="2"/>
      <c r="CR235" s="2"/>
      <c r="CS235" s="2"/>
      <c r="CT235" s="2"/>
      <c r="CU235" s="2"/>
      <c r="CV235" s="2"/>
      <c r="CW235" s="2"/>
      <c r="CX235" s="2"/>
      <c r="EF235" s="1"/>
      <c r="EG235" s="1"/>
      <c r="EH235" s="1"/>
      <c r="EI235" s="1"/>
      <c r="EJ235" s="1"/>
      <c r="EK235" s="1"/>
      <c r="EL235" s="1"/>
      <c r="EM235" s="1"/>
      <c r="EN235" s="1"/>
      <c r="EO235" s="1"/>
    </row>
    <row r="236" spans="37:145" customFormat="1" ht="13.5" hidden="1" customHeight="1">
      <c r="AK236" s="179" t="s">
        <v>464</v>
      </c>
      <c r="AL236" s="567" t="s">
        <v>390</v>
      </c>
      <c r="AM236" s="582" t="e">
        <f>SUM(AS236,AX236)</f>
        <v>#NAME?</v>
      </c>
      <c r="AO236" s="2"/>
      <c r="AQ236" s="180" t="s">
        <v>464</v>
      </c>
      <c r="AR236" s="155" t="s">
        <v>390</v>
      </c>
      <c r="AS236" s="582"/>
      <c r="AT236" s="133"/>
      <c r="AV236" s="181" t="s">
        <v>464</v>
      </c>
      <c r="AW236" s="567" t="s">
        <v>390</v>
      </c>
      <c r="AX236" s="582" t="e">
        <f>IF($BC$173="03",BC236,IF($BC$173="06",BH236,IF($BC$173="09",BM236,IF($BC$173="12",BR236,0))))</f>
        <v>#NAME?</v>
      </c>
      <c r="AY236" s="134"/>
      <c r="BA236" s="181" t="s">
        <v>464</v>
      </c>
      <c r="BB236" s="567" t="s">
        <v>390</v>
      </c>
      <c r="BC236" s="582"/>
      <c r="BD236" s="134"/>
      <c r="BF236" s="181" t="s">
        <v>464</v>
      </c>
      <c r="BG236" s="567" t="s">
        <v>390</v>
      </c>
      <c r="BH236" s="582"/>
      <c r="BI236" s="134"/>
      <c r="BK236" s="181" t="s">
        <v>464</v>
      </c>
      <c r="BL236" s="567" t="s">
        <v>390</v>
      </c>
      <c r="BM236" s="582"/>
      <c r="BN236" s="134"/>
      <c r="BP236" s="181" t="s">
        <v>464</v>
      </c>
      <c r="BQ236" s="567" t="s">
        <v>390</v>
      </c>
      <c r="BR236" s="582"/>
      <c r="BS236" s="134"/>
      <c r="CC236" s="1"/>
      <c r="CD236" s="1"/>
      <c r="CE236" s="1"/>
      <c r="CF236" s="1"/>
      <c r="CG236" s="1"/>
      <c r="CH236" s="1"/>
      <c r="CI236" s="1"/>
      <c r="CJ236" s="1"/>
      <c r="CK236" s="1"/>
      <c r="CL236" s="1"/>
      <c r="CN236" s="2"/>
      <c r="CO236" s="2"/>
      <c r="CP236" s="2"/>
      <c r="CQ236" s="2"/>
      <c r="CR236" s="2"/>
      <c r="CS236" s="2"/>
      <c r="CT236" s="2"/>
      <c r="CU236" s="2"/>
      <c r="CV236" s="2"/>
      <c r="CW236" s="2"/>
      <c r="CX236" s="2"/>
      <c r="EF236" s="1"/>
      <c r="EG236" s="1"/>
      <c r="EH236" s="1"/>
      <c r="EI236" s="1"/>
      <c r="EJ236" s="1"/>
      <c r="EK236" s="1"/>
      <c r="EL236" s="1"/>
      <c r="EM236" s="1"/>
      <c r="EN236" s="1"/>
      <c r="EO236" s="1"/>
    </row>
    <row r="237" spans="37:145" customFormat="1" ht="13.5" hidden="1" customHeight="1">
      <c r="AK237" s="182" t="s">
        <v>603</v>
      </c>
      <c r="AL237" s="561" t="s">
        <v>391</v>
      </c>
      <c r="AM237" s="584" t="e">
        <f>SUM(AS237,AX237)</f>
        <v>#NAME?</v>
      </c>
      <c r="AO237" s="2"/>
      <c r="AQ237" s="183" t="s">
        <v>603</v>
      </c>
      <c r="AR237" s="585" t="s">
        <v>391</v>
      </c>
      <c r="AS237" s="586"/>
      <c r="AT237" s="184"/>
      <c r="AV237" s="185" t="s">
        <v>603</v>
      </c>
      <c r="AW237" s="560" t="s">
        <v>391</v>
      </c>
      <c r="AX237" s="587" t="e">
        <f>IF($BC$173="03",BC237,IF($BC$173="06",BH237,IF($BC$173="09",BM237,IF($BC$173="12",BR237,0))))</f>
        <v>#NAME?</v>
      </c>
      <c r="AY237" s="186"/>
      <c r="BA237" s="185" t="s">
        <v>603</v>
      </c>
      <c r="BB237" s="560" t="s">
        <v>391</v>
      </c>
      <c r="BC237" s="587"/>
      <c r="BD237" s="186"/>
      <c r="BF237" s="185" t="s">
        <v>603</v>
      </c>
      <c r="BG237" s="560" t="s">
        <v>391</v>
      </c>
      <c r="BH237" s="587"/>
      <c r="BI237" s="186"/>
      <c r="BK237" s="185" t="s">
        <v>603</v>
      </c>
      <c r="BL237" s="560" t="s">
        <v>391</v>
      </c>
      <c r="BM237" s="587"/>
      <c r="BN237" s="186"/>
      <c r="BP237" s="185" t="s">
        <v>603</v>
      </c>
      <c r="BQ237" s="560" t="s">
        <v>391</v>
      </c>
      <c r="BR237" s="587"/>
      <c r="BS237" s="186"/>
      <c r="CC237" s="1"/>
      <c r="CD237" s="1"/>
      <c r="CE237" s="1"/>
      <c r="CF237" s="1"/>
      <c r="CG237" s="1"/>
      <c r="CH237" s="1"/>
      <c r="CI237" s="1"/>
      <c r="CJ237" s="1"/>
      <c r="CK237" s="1"/>
      <c r="CL237" s="1"/>
      <c r="CN237" s="2"/>
      <c r="CO237" s="2"/>
      <c r="CP237" s="2"/>
      <c r="CQ237" s="2"/>
      <c r="CR237" s="2"/>
      <c r="CS237" s="2"/>
      <c r="CT237" s="2"/>
      <c r="CU237" s="2"/>
      <c r="CV237" s="2"/>
      <c r="CW237" s="2"/>
      <c r="CX237" s="2"/>
      <c r="EF237" s="1"/>
      <c r="EG237" s="1"/>
      <c r="EH237" s="1"/>
      <c r="EI237" s="1"/>
      <c r="EJ237" s="1"/>
      <c r="EK237" s="1"/>
      <c r="EL237" s="1"/>
      <c r="EM237" s="1"/>
      <c r="EN237" s="1"/>
      <c r="EO237" s="1"/>
    </row>
    <row r="238" spans="37:145" customFormat="1" ht="13.5" hidden="1" customHeight="1">
      <c r="AK238" s="187"/>
      <c r="AL238" s="187"/>
      <c r="AM238" s="588"/>
      <c r="AO238" s="2"/>
      <c r="AQ238" s="188"/>
      <c r="AR238" s="189"/>
      <c r="AS238" s="589"/>
      <c r="AT238" s="129"/>
      <c r="AV238" s="190"/>
      <c r="AW238" s="191"/>
      <c r="AX238" s="590"/>
      <c r="AY238" s="132"/>
      <c r="BA238" s="190"/>
      <c r="BB238" s="191"/>
      <c r="BC238" s="590"/>
      <c r="BD238" s="132"/>
      <c r="BF238" s="190"/>
      <c r="BG238" s="191"/>
      <c r="BH238" s="590"/>
      <c r="BI238" s="132"/>
      <c r="BK238" s="190"/>
      <c r="BL238" s="191"/>
      <c r="BM238" s="590"/>
      <c r="BN238" s="132"/>
      <c r="BP238" s="190"/>
      <c r="BQ238" s="191"/>
      <c r="BR238" s="590"/>
      <c r="BS238" s="132"/>
      <c r="CC238" s="1"/>
      <c r="CD238" s="1"/>
      <c r="CE238" s="1"/>
      <c r="CF238" s="1"/>
      <c r="CG238" s="1"/>
      <c r="CH238" s="1"/>
      <c r="CI238" s="1"/>
      <c r="CJ238" s="1"/>
      <c r="CK238" s="1"/>
      <c r="CL238" s="1"/>
      <c r="CN238" s="2"/>
      <c r="CO238" s="2"/>
      <c r="CP238" s="2"/>
      <c r="CQ238" s="2"/>
      <c r="CR238" s="2"/>
      <c r="CS238" s="2"/>
      <c r="CT238" s="2"/>
      <c r="CU238" s="2"/>
      <c r="CV238" s="2"/>
      <c r="CW238" s="2"/>
      <c r="CX238" s="2"/>
      <c r="EF238" s="1"/>
      <c r="EG238" s="1"/>
      <c r="EH238" s="1"/>
      <c r="EI238" s="1"/>
      <c r="EJ238" s="1"/>
      <c r="EK238" s="1"/>
      <c r="EL238" s="1"/>
      <c r="EM238" s="1"/>
      <c r="EN238" s="1"/>
      <c r="EO238" s="1"/>
    </row>
    <row r="239" spans="37:145" customFormat="1" ht="13.5" hidden="1" customHeight="1">
      <c r="AK239" s="182" t="s">
        <v>604</v>
      </c>
      <c r="AL239" s="561" t="s">
        <v>392</v>
      </c>
      <c r="AM239" s="584" t="e">
        <f>SUM(AS239,AX239)</f>
        <v>#NAME?</v>
      </c>
      <c r="AO239" s="2"/>
      <c r="AQ239" s="192" t="s">
        <v>604</v>
      </c>
      <c r="AR239" s="171" t="s">
        <v>392</v>
      </c>
      <c r="AS239" s="582"/>
      <c r="AT239" s="133"/>
      <c r="AV239" s="193" t="s">
        <v>604</v>
      </c>
      <c r="AW239" s="561" t="s">
        <v>392</v>
      </c>
      <c r="AX239" s="582" t="e">
        <f>IF($BC$173="03",BC239,IF($BC$173="06",BH239,IF($BC$173="09",BM239,IF($BC$173="12",BR239,0))))</f>
        <v>#NAME?</v>
      </c>
      <c r="AY239" s="134"/>
      <c r="BA239" s="193" t="s">
        <v>604</v>
      </c>
      <c r="BB239" s="561" t="s">
        <v>392</v>
      </c>
      <c r="BC239" s="582"/>
      <c r="BD239" s="134"/>
      <c r="BF239" s="193" t="s">
        <v>604</v>
      </c>
      <c r="BG239" s="561" t="s">
        <v>392</v>
      </c>
      <c r="BH239" s="582"/>
      <c r="BI239" s="134"/>
      <c r="BK239" s="193" t="s">
        <v>604</v>
      </c>
      <c r="BL239" s="561" t="s">
        <v>392</v>
      </c>
      <c r="BM239" s="582"/>
      <c r="BN239" s="134"/>
      <c r="BP239" s="193" t="s">
        <v>604</v>
      </c>
      <c r="BQ239" s="561" t="s">
        <v>392</v>
      </c>
      <c r="BR239" s="582"/>
      <c r="BS239" s="134"/>
      <c r="CC239" s="1"/>
      <c r="CD239" s="1"/>
      <c r="CE239" s="1"/>
      <c r="CF239" s="1"/>
      <c r="CG239" s="1"/>
      <c r="CH239" s="1"/>
      <c r="CI239" s="1"/>
      <c r="CJ239" s="1"/>
      <c r="CK239" s="1"/>
      <c r="CL239" s="1"/>
      <c r="CY239" s="1"/>
      <c r="CZ239" s="1"/>
      <c r="DA239" s="1"/>
      <c r="DB239" s="1"/>
      <c r="DC239" s="1"/>
      <c r="DD239" s="1"/>
      <c r="DE239" s="1"/>
      <c r="DF239" s="1"/>
      <c r="DG239" s="1"/>
      <c r="DH239" s="1"/>
      <c r="DI239" s="1"/>
      <c r="DJ239" s="1"/>
      <c r="DK239" s="1"/>
      <c r="DL239" s="1"/>
      <c r="DM239" s="1"/>
      <c r="DN239" s="1"/>
      <c r="DO239" s="1"/>
      <c r="EF239" s="1"/>
      <c r="EG239" s="1"/>
      <c r="EH239" s="1"/>
      <c r="EI239" s="1"/>
      <c r="EJ239" s="1"/>
      <c r="EK239" s="1"/>
      <c r="EL239" s="1"/>
      <c r="EM239" s="1"/>
      <c r="EN239" s="1"/>
      <c r="EO239" s="1"/>
    </row>
    <row r="240" spans="37:145" customFormat="1" ht="13.5" hidden="1" customHeight="1">
      <c r="AK240" s="182" t="s">
        <v>605</v>
      </c>
      <c r="AL240" s="561" t="s">
        <v>393</v>
      </c>
      <c r="AM240" s="584" t="e">
        <f>SUM(AS240,AX240)</f>
        <v>#NAME?</v>
      </c>
      <c r="AO240" s="2"/>
      <c r="AQ240" s="183" t="s">
        <v>605</v>
      </c>
      <c r="AR240" s="585" t="s">
        <v>393</v>
      </c>
      <c r="AS240" s="586"/>
      <c r="AT240" s="184"/>
      <c r="AV240" s="194" t="s">
        <v>605</v>
      </c>
      <c r="AW240" s="591" t="s">
        <v>393</v>
      </c>
      <c r="AX240" s="592" t="e">
        <f>IF($BC$173="03",BC240,IF($BC$173="06",BH240,IF($BC$173="09",BM240,IF($BC$173="12",BR240,0))))</f>
        <v>#NAME?</v>
      </c>
      <c r="AY240" s="186"/>
      <c r="BA240" s="194" t="s">
        <v>605</v>
      </c>
      <c r="BB240" s="591" t="s">
        <v>393</v>
      </c>
      <c r="BC240" s="592"/>
      <c r="BD240" s="186"/>
      <c r="BF240" s="194" t="s">
        <v>605</v>
      </c>
      <c r="BG240" s="591" t="s">
        <v>393</v>
      </c>
      <c r="BH240" s="592"/>
      <c r="BI240" s="186"/>
      <c r="BK240" s="194" t="s">
        <v>605</v>
      </c>
      <c r="BL240" s="591" t="s">
        <v>393</v>
      </c>
      <c r="BM240" s="592"/>
      <c r="BN240" s="186"/>
      <c r="BO240" s="593"/>
      <c r="BP240" s="194" t="s">
        <v>605</v>
      </c>
      <c r="BQ240" s="591" t="s">
        <v>393</v>
      </c>
      <c r="BR240" s="592"/>
      <c r="BS240" s="186"/>
      <c r="CC240" s="1"/>
      <c r="CD240" s="1"/>
      <c r="CE240" s="1"/>
      <c r="CF240" s="1"/>
      <c r="CG240" s="1"/>
      <c r="CH240" s="1"/>
      <c r="CI240" s="1"/>
      <c r="CJ240" s="1"/>
      <c r="CK240" s="1"/>
      <c r="CL240" s="1"/>
      <c r="CY240" s="1"/>
      <c r="CZ240" s="1"/>
      <c r="DA240" s="1"/>
      <c r="DB240" s="1"/>
      <c r="DC240" s="1"/>
      <c r="DD240" s="1"/>
      <c r="DE240" s="1"/>
      <c r="DF240" s="1"/>
      <c r="DG240" s="1"/>
      <c r="DH240" s="1"/>
      <c r="DI240" s="1"/>
      <c r="DJ240" s="1"/>
      <c r="DK240" s="1"/>
      <c r="DL240" s="1"/>
      <c r="DM240" s="1"/>
      <c r="DN240" s="1"/>
      <c r="DO240" s="1"/>
      <c r="EF240" s="1"/>
      <c r="EG240" s="1"/>
      <c r="EH240" s="1"/>
      <c r="EI240" s="1"/>
      <c r="EJ240" s="1"/>
      <c r="EK240" s="1"/>
      <c r="EL240" s="1"/>
      <c r="EM240" s="1"/>
      <c r="EN240" s="1"/>
      <c r="EO240" s="1"/>
    </row>
    <row r="241" spans="37:118" customFormat="1" ht="13.5" customHeight="1">
      <c r="AK241" s="14"/>
      <c r="AL241" s="14"/>
      <c r="AO241" s="2"/>
      <c r="AQ241" s="195"/>
      <c r="AR241" s="195"/>
      <c r="AS241" s="2"/>
      <c r="AT241" s="2"/>
      <c r="AU241" s="2"/>
      <c r="AV241" s="2"/>
      <c r="AW241" s="2"/>
      <c r="AX241" s="2"/>
      <c r="BB241" s="14"/>
      <c r="BC241" s="14"/>
      <c r="BD241" s="2"/>
      <c r="BJ241" s="1"/>
      <c r="BK241" s="1"/>
      <c r="BL241" s="1"/>
      <c r="BM241" s="594"/>
      <c r="BN241" s="595"/>
      <c r="BP241" s="131"/>
      <c r="BQ241" s="131"/>
      <c r="BR241" s="131"/>
      <c r="CB241" s="1"/>
      <c r="CC241" s="1"/>
      <c r="CD241" s="1"/>
      <c r="CE241" s="1"/>
      <c r="CF241" s="1"/>
      <c r="CG241" s="1"/>
      <c r="CH241" s="1"/>
      <c r="CI241" s="1"/>
      <c r="CJ241" s="1"/>
      <c r="CK241" s="1"/>
      <c r="CL241" s="1"/>
      <c r="CY241" s="1"/>
      <c r="CZ241" s="1"/>
      <c r="DA241" s="1"/>
      <c r="DB241" s="1"/>
      <c r="DC241" s="1"/>
      <c r="DD241" s="1"/>
      <c r="DE241" s="1"/>
      <c r="DF241" s="1"/>
      <c r="DG241" s="1"/>
      <c r="DH241" s="1"/>
      <c r="DI241" s="1"/>
      <c r="DJ241" s="1"/>
      <c r="DK241" s="1"/>
      <c r="DL241" s="1"/>
      <c r="DM241" s="1"/>
      <c r="DN241" s="1"/>
    </row>
    <row r="242" spans="37:118" customFormat="1" ht="13.5" customHeight="1">
      <c r="AK242" s="2"/>
      <c r="AL242" s="173"/>
      <c r="AM242" s="107"/>
      <c r="AO242" s="2"/>
      <c r="AR242" s="29"/>
      <c r="AS242" s="107"/>
      <c r="AT242" s="2"/>
      <c r="AU242" s="2"/>
      <c r="AV242" s="2"/>
      <c r="AW242" s="2"/>
      <c r="AX242" s="2"/>
      <c r="BE242" s="1"/>
      <c r="BF242" s="1"/>
      <c r="BG242" s="1"/>
      <c r="BH242" s="1"/>
      <c r="BI242" s="1"/>
      <c r="BJ242" s="1"/>
      <c r="BK242" s="1"/>
      <c r="BL242" s="1"/>
      <c r="BM242" s="1"/>
      <c r="BN242" s="595"/>
      <c r="BO242" s="1"/>
      <c r="BP242" s="1"/>
      <c r="BQ242" s="1"/>
      <c r="BR242" s="1"/>
      <c r="BW242" s="1"/>
      <c r="CB242" s="1"/>
      <c r="CC242" s="1"/>
      <c r="CD242" s="1"/>
      <c r="CE242" s="1"/>
      <c r="CF242" s="1"/>
      <c r="CG242" s="1"/>
      <c r="CH242" s="1"/>
      <c r="CI242" s="1"/>
      <c r="CK242" s="1"/>
      <c r="CL242" s="1"/>
      <c r="CM242" s="2"/>
      <c r="CY242" s="1"/>
      <c r="CZ242" s="1"/>
      <c r="DA242" s="1"/>
      <c r="DB242" s="1"/>
      <c r="DC242" s="1"/>
      <c r="DD242" s="1"/>
      <c r="DE242" s="1"/>
      <c r="DF242" s="1"/>
      <c r="DG242" s="1"/>
      <c r="DH242" s="1"/>
      <c r="DI242" s="1"/>
      <c r="DJ242" s="1"/>
    </row>
    <row r="243" spans="37:118" customFormat="1" ht="13.5" customHeight="1">
      <c r="AO243" s="2"/>
      <c r="AQ243" s="196"/>
      <c r="AR243" s="196"/>
      <c r="AS243" s="2"/>
      <c r="AT243" s="2"/>
      <c r="AU243" s="2"/>
      <c r="AV243" s="2"/>
      <c r="AW243" s="2"/>
      <c r="AX243" s="2"/>
      <c r="BB243" s="2"/>
      <c r="BC243" s="2"/>
      <c r="BD243" s="2"/>
      <c r="BJ243" s="1"/>
      <c r="BK243" s="1"/>
      <c r="BL243" s="1"/>
      <c r="BN243" s="595"/>
      <c r="CG243" s="1"/>
      <c r="CH243" s="1"/>
      <c r="CI243" s="1"/>
      <c r="CM243" s="2"/>
      <c r="CN243" s="2"/>
      <c r="CO243" s="2"/>
      <c r="CP243" s="2"/>
      <c r="CQ243" s="2"/>
      <c r="CR243" s="2"/>
      <c r="CS243" s="2"/>
      <c r="CT243" s="2"/>
      <c r="CU243" s="2"/>
      <c r="CY243" s="1"/>
      <c r="CZ243" s="1"/>
      <c r="DA243" s="1"/>
      <c r="DB243" s="1"/>
      <c r="DC243" s="1"/>
      <c r="DD243" s="1"/>
      <c r="DE243" s="1"/>
      <c r="DF243" s="1"/>
      <c r="DG243" s="1"/>
      <c r="DH243" s="1"/>
      <c r="DI243" s="1"/>
      <c r="DJ243" s="1"/>
    </row>
    <row r="244" spans="37:118" customFormat="1" ht="13.5" customHeight="1">
      <c r="AK244" s="720"/>
      <c r="AL244" s="720"/>
      <c r="AM244" s="721"/>
      <c r="AO244" s="2"/>
      <c r="AQ244" s="723"/>
      <c r="AR244" s="723"/>
      <c r="AS244" s="721"/>
      <c r="AT244" s="2"/>
      <c r="AU244" s="720"/>
      <c r="AV244" s="720"/>
      <c r="AW244" s="721"/>
      <c r="AX244" s="720"/>
      <c r="AY244" s="720"/>
      <c r="AZ244" s="721"/>
      <c r="BB244" s="720"/>
      <c r="BC244" s="720"/>
      <c r="BD244" s="721"/>
      <c r="BF244" s="720"/>
      <c r="BG244" s="720"/>
      <c r="BH244" s="721"/>
      <c r="BI244" s="720"/>
      <c r="BJ244" s="720"/>
      <c r="BK244" s="721"/>
      <c r="BL244" s="1"/>
      <c r="BM244" s="720"/>
      <c r="BN244" s="595"/>
      <c r="BP244" s="720"/>
      <c r="BQ244" s="720"/>
      <c r="BR244" s="721"/>
      <c r="BW244" s="721"/>
      <c r="CB244" s="721"/>
      <c r="CD244" s="720"/>
      <c r="CE244" s="721"/>
      <c r="CF244" s="720"/>
      <c r="CG244" s="720"/>
      <c r="CH244" s="721"/>
      <c r="CI244" s="721"/>
      <c r="CK244" s="720"/>
      <c r="CL244" s="720"/>
      <c r="CM244" s="2"/>
      <c r="CN244" s="720"/>
      <c r="CO244" s="720"/>
      <c r="CP244" s="721"/>
      <c r="CQ244" s="2"/>
      <c r="CR244" s="720"/>
      <c r="CS244" s="720"/>
      <c r="CT244" s="721"/>
      <c r="CU244" s="720"/>
      <c r="CV244" s="720"/>
      <c r="CW244" s="721"/>
      <c r="CY244" s="1"/>
      <c r="CZ244" s="1"/>
      <c r="DA244" s="1"/>
      <c r="DB244" s="1"/>
      <c r="DC244" s="1"/>
      <c r="DD244" s="1"/>
      <c r="DE244" s="1"/>
      <c r="DF244" s="1"/>
      <c r="DG244" s="1"/>
      <c r="DH244" s="1"/>
      <c r="DI244" s="1"/>
      <c r="DJ244" s="1"/>
    </row>
    <row r="245" spans="37:118" customFormat="1" ht="13.5" customHeight="1">
      <c r="AK245" s="720"/>
      <c r="AL245" s="720"/>
      <c r="AM245" s="722"/>
      <c r="AO245" s="2"/>
      <c r="AQ245" s="723"/>
      <c r="AR245" s="723"/>
      <c r="AS245" s="722"/>
      <c r="AT245" s="2"/>
      <c r="AU245" s="720"/>
      <c r="AV245" s="720"/>
      <c r="AW245" s="722"/>
      <c r="AX245" s="720"/>
      <c r="AY245" s="720"/>
      <c r="AZ245" s="722"/>
      <c r="BB245" s="720"/>
      <c r="BC245" s="720"/>
      <c r="BD245" s="722"/>
      <c r="BF245" s="720"/>
      <c r="BG245" s="720"/>
      <c r="BH245" s="722"/>
      <c r="BI245" s="720"/>
      <c r="BJ245" s="720"/>
      <c r="BK245" s="722"/>
      <c r="BL245" s="1"/>
      <c r="BM245" s="720"/>
      <c r="BN245" s="595"/>
      <c r="BP245" s="720"/>
      <c r="BQ245" s="720"/>
      <c r="BR245" s="722"/>
      <c r="BW245" s="721"/>
      <c r="CB245" s="721"/>
      <c r="CD245" s="720"/>
      <c r="CE245" s="721"/>
      <c r="CF245" s="720"/>
      <c r="CG245" s="720"/>
      <c r="CH245" s="722"/>
      <c r="CI245" s="722"/>
      <c r="CK245" s="720"/>
      <c r="CL245" s="720"/>
      <c r="CM245" s="2"/>
      <c r="CN245" s="720"/>
      <c r="CO245" s="720"/>
      <c r="CP245" s="722"/>
      <c r="CQ245" s="2"/>
      <c r="CR245" s="720"/>
      <c r="CS245" s="720"/>
      <c r="CT245" s="722"/>
      <c r="CU245" s="720"/>
      <c r="CV245" s="720"/>
      <c r="CW245" s="722"/>
      <c r="CY245" s="1"/>
      <c r="CZ245" s="1"/>
      <c r="DA245" s="1"/>
      <c r="DB245" s="1"/>
      <c r="DC245" s="1"/>
      <c r="DD245" s="1"/>
      <c r="DE245" s="1"/>
      <c r="DF245" s="1"/>
      <c r="DG245" s="1"/>
      <c r="DH245" s="1"/>
      <c r="DI245" s="1"/>
      <c r="DJ245" s="1"/>
    </row>
    <row r="246" spans="37:118" customFormat="1" ht="13.5" customHeight="1">
      <c r="AK246" s="720"/>
      <c r="AL246" s="720"/>
      <c r="AM246" s="722"/>
      <c r="AO246" s="2"/>
      <c r="AQ246" s="723"/>
      <c r="AR246" s="723"/>
      <c r="AS246" s="722"/>
      <c r="AT246" s="2"/>
      <c r="AU246" s="720"/>
      <c r="AV246" s="720"/>
      <c r="AW246" s="722"/>
      <c r="AX246" s="720"/>
      <c r="AY246" s="720"/>
      <c r="AZ246" s="722"/>
      <c r="BB246" s="720"/>
      <c r="BC246" s="720"/>
      <c r="BD246" s="722"/>
      <c r="BF246" s="720"/>
      <c r="BG246" s="720"/>
      <c r="BH246" s="722"/>
      <c r="BI246" s="720"/>
      <c r="BJ246" s="720"/>
      <c r="BK246" s="722"/>
      <c r="BL246" s="1"/>
      <c r="BM246" s="720"/>
      <c r="BN246" s="595"/>
      <c r="BP246" s="720"/>
      <c r="BQ246" s="720"/>
      <c r="BR246" s="722"/>
      <c r="BW246" s="721"/>
      <c r="CB246" s="721"/>
      <c r="CD246" s="720"/>
      <c r="CE246" s="721"/>
      <c r="CF246" s="720"/>
      <c r="CG246" s="720"/>
      <c r="CH246" s="722"/>
      <c r="CI246" s="722"/>
      <c r="CK246" s="720"/>
      <c r="CL246" s="720"/>
      <c r="CM246" s="2"/>
      <c r="CN246" s="720"/>
      <c r="CO246" s="720"/>
      <c r="CP246" s="722"/>
      <c r="CQ246" s="2"/>
      <c r="CR246" s="720"/>
      <c r="CS246" s="720"/>
      <c r="CT246" s="722"/>
      <c r="CU246" s="720"/>
      <c r="CV246" s="720"/>
      <c r="CW246" s="722"/>
      <c r="CY246" s="1"/>
      <c r="CZ246" s="1"/>
      <c r="DA246" s="1"/>
      <c r="DB246" s="1"/>
      <c r="DC246" s="1"/>
      <c r="DD246" s="1"/>
      <c r="DE246" s="1"/>
      <c r="DF246" s="1"/>
      <c r="DG246" s="1"/>
      <c r="DH246" s="1"/>
      <c r="DI246" s="1"/>
      <c r="DJ246" s="1"/>
    </row>
    <row r="247" spans="37:118" customFormat="1" ht="13.5" customHeight="1">
      <c r="AK247" s="173"/>
      <c r="AL247" s="173"/>
      <c r="AM247" s="595"/>
      <c r="AO247" s="2"/>
      <c r="AQ247" s="197"/>
      <c r="AR247" s="197"/>
      <c r="AS247" s="595"/>
      <c r="AT247" s="2"/>
      <c r="AU247" s="2"/>
      <c r="AV247" s="173"/>
      <c r="AW247" s="2"/>
      <c r="AX247" s="2"/>
      <c r="AY247" s="173"/>
      <c r="AZ247" s="2"/>
      <c r="BB247" s="173"/>
      <c r="BC247" s="173"/>
      <c r="BD247" s="595"/>
      <c r="BG247" s="173"/>
      <c r="BJ247" s="173"/>
      <c r="BL247" s="1"/>
      <c r="BM247" s="173"/>
      <c r="BN247" s="595"/>
      <c r="BQ247" s="173"/>
      <c r="CB247" s="595"/>
      <c r="CG247" s="173"/>
      <c r="CK247" s="173"/>
      <c r="CL247" s="173"/>
      <c r="CM247" s="2"/>
      <c r="CN247" s="173"/>
      <c r="CO247" s="173"/>
      <c r="CP247" s="595"/>
      <c r="CQ247" s="2"/>
      <c r="CR247" s="2"/>
      <c r="CS247" s="173"/>
      <c r="CT247" s="2"/>
      <c r="CU247" s="2"/>
      <c r="CV247" s="173"/>
      <c r="CW247" s="2"/>
      <c r="CY247" s="1"/>
      <c r="CZ247" s="1"/>
      <c r="DA247" s="1"/>
      <c r="DB247" s="1"/>
      <c r="DC247" s="1"/>
      <c r="DD247" s="1"/>
      <c r="DE247" s="1"/>
      <c r="DF247" s="1"/>
      <c r="DG247" s="1"/>
      <c r="DH247" s="1"/>
      <c r="DI247" s="1"/>
      <c r="DJ247" s="1"/>
    </row>
    <row r="248" spans="37:118" customFormat="1" ht="13.5" customHeight="1">
      <c r="AK248" s="173"/>
      <c r="AL248" s="173"/>
      <c r="AM248" s="595"/>
      <c r="AO248" s="2"/>
      <c r="AQ248" s="197"/>
      <c r="AR248" s="197"/>
      <c r="AS248" s="595"/>
      <c r="AT248" s="2"/>
      <c r="AU248" s="2"/>
      <c r="AV248" s="173"/>
      <c r="AW248" s="2"/>
      <c r="AX248" s="2"/>
      <c r="AY248" s="173"/>
      <c r="AZ248" s="2"/>
      <c r="BB248" s="173"/>
      <c r="BC248" s="173"/>
      <c r="BD248" s="595"/>
      <c r="BG248" s="173"/>
      <c r="BJ248" s="173"/>
      <c r="BL248" s="1"/>
      <c r="BM248" s="173"/>
      <c r="BN248" s="595"/>
      <c r="BQ248" s="173"/>
      <c r="CB248" s="595"/>
      <c r="CG248" s="173"/>
      <c r="CK248" s="173"/>
      <c r="CL248" s="173"/>
      <c r="CM248" s="2"/>
      <c r="CN248" s="173"/>
      <c r="CO248" s="173"/>
      <c r="CP248" s="595"/>
      <c r="CQ248" s="2"/>
      <c r="CR248" s="2"/>
      <c r="CS248" s="173"/>
      <c r="CT248" s="2"/>
      <c r="CU248" s="2"/>
      <c r="CV248" s="173"/>
      <c r="CW248" s="2"/>
      <c r="CY248" s="1"/>
      <c r="CZ248" s="1"/>
      <c r="DA248" s="1"/>
      <c r="DB248" s="1"/>
      <c r="DC248" s="1"/>
      <c r="DD248" s="1"/>
      <c r="DE248" s="1"/>
      <c r="DF248" s="1"/>
      <c r="DG248" s="1"/>
      <c r="DH248" s="1"/>
      <c r="DI248" s="1"/>
      <c r="DJ248" s="1"/>
    </row>
    <row r="249" spans="37:118" customFormat="1" ht="13.5" customHeight="1">
      <c r="AK249" s="2"/>
      <c r="AL249" s="173"/>
      <c r="AM249" s="595"/>
      <c r="AO249" s="2"/>
      <c r="AR249" s="29"/>
      <c r="AS249" s="595"/>
      <c r="AT249" s="2"/>
      <c r="AU249" s="2"/>
      <c r="AV249" s="173"/>
      <c r="AW249" s="2"/>
      <c r="AX249" s="2"/>
      <c r="AY249" s="173"/>
      <c r="AZ249" s="2"/>
      <c r="BB249" s="2"/>
      <c r="BC249" s="173"/>
      <c r="BD249" s="595"/>
      <c r="BG249" s="173"/>
      <c r="BJ249" s="173"/>
      <c r="BL249" s="1"/>
      <c r="BM249" s="173"/>
      <c r="BN249" s="595"/>
      <c r="BQ249" s="173"/>
      <c r="CB249" s="595"/>
      <c r="CG249" s="173"/>
      <c r="CK249" s="2"/>
      <c r="CL249" s="173"/>
      <c r="CM249" s="2"/>
      <c r="CN249" s="2"/>
      <c r="CO249" s="173"/>
      <c r="CP249" s="595"/>
      <c r="CQ249" s="2"/>
      <c r="CR249" s="2"/>
      <c r="CS249" s="173"/>
      <c r="CT249" s="2"/>
      <c r="CU249" s="2"/>
      <c r="CV249" s="173"/>
      <c r="CW249" s="2"/>
      <c r="CY249" s="1"/>
      <c r="CZ249" s="1"/>
      <c r="DA249" s="1"/>
      <c r="DB249" s="1"/>
      <c r="DC249" s="1"/>
      <c r="DD249" s="1"/>
      <c r="DE249" s="1"/>
      <c r="DF249" s="1"/>
      <c r="DG249" s="1"/>
      <c r="DH249" s="1"/>
      <c r="DI249" s="1"/>
      <c r="DJ249" s="1"/>
    </row>
    <row r="250" spans="37:118" customFormat="1" ht="13.5" customHeight="1">
      <c r="AK250" s="173"/>
      <c r="AL250" s="173"/>
      <c r="AM250" s="595"/>
      <c r="AO250" s="2"/>
      <c r="AQ250" s="197"/>
      <c r="AR250" s="197"/>
      <c r="AS250" s="595"/>
      <c r="AT250" s="2"/>
      <c r="AU250" s="2"/>
      <c r="AV250" s="173"/>
      <c r="AW250" s="2"/>
      <c r="AX250" s="2"/>
      <c r="AY250" s="173"/>
      <c r="AZ250" s="2"/>
      <c r="BB250" s="173"/>
      <c r="BC250" s="173"/>
      <c r="BD250" s="595"/>
      <c r="BG250" s="173"/>
      <c r="BJ250" s="173"/>
      <c r="BL250" s="1"/>
      <c r="BM250" s="173"/>
      <c r="BN250" s="595"/>
      <c r="BQ250" s="173"/>
      <c r="CB250" s="595"/>
      <c r="CG250" s="173"/>
      <c r="CK250" s="173"/>
      <c r="CL250" s="173"/>
      <c r="CM250" s="2"/>
      <c r="CN250" s="173"/>
      <c r="CO250" s="173"/>
      <c r="CP250" s="595"/>
      <c r="CQ250" s="2"/>
      <c r="CR250" s="2"/>
      <c r="CS250" s="173"/>
      <c r="CT250" s="2"/>
      <c r="CU250" s="2"/>
      <c r="CV250" s="173"/>
      <c r="CW250" s="2"/>
      <c r="CY250" s="1"/>
      <c r="CZ250" s="1"/>
      <c r="DA250" s="1"/>
      <c r="DB250" s="1"/>
      <c r="DC250" s="1"/>
      <c r="DD250" s="1"/>
      <c r="DE250" s="1"/>
      <c r="DF250" s="1"/>
      <c r="DG250" s="1"/>
      <c r="DH250" s="1"/>
      <c r="DI250" s="1"/>
      <c r="DJ250" s="1"/>
    </row>
    <row r="251" spans="37:118" customFormat="1" ht="13.5" customHeight="1">
      <c r="AK251" s="173"/>
      <c r="AL251" s="173"/>
      <c r="AM251" s="595"/>
      <c r="AO251" s="2"/>
      <c r="AQ251" s="197"/>
      <c r="AR251" s="197"/>
      <c r="AS251" s="595"/>
      <c r="AT251" s="2"/>
      <c r="AU251" s="2"/>
      <c r="AV251" s="173"/>
      <c r="AW251" s="2"/>
      <c r="AX251" s="2"/>
      <c r="AY251" s="173"/>
      <c r="AZ251" s="2"/>
      <c r="BB251" s="173"/>
      <c r="BC251" s="173"/>
      <c r="BD251" s="595"/>
      <c r="BG251" s="173"/>
      <c r="BJ251" s="173"/>
      <c r="BL251" s="1"/>
      <c r="BM251" s="173"/>
      <c r="BN251" s="595"/>
      <c r="BQ251" s="173"/>
      <c r="CB251" s="595"/>
      <c r="CG251" s="173"/>
      <c r="CK251" s="173"/>
      <c r="CL251" s="173"/>
      <c r="CM251" s="2"/>
      <c r="CN251" s="173"/>
      <c r="CO251" s="173"/>
      <c r="CP251" s="595"/>
      <c r="CQ251" s="2"/>
      <c r="CR251" s="2"/>
      <c r="CS251" s="173"/>
      <c r="CT251" s="2"/>
      <c r="CU251" s="2"/>
      <c r="CV251" s="173"/>
      <c r="CW251" s="2"/>
      <c r="CY251" s="1"/>
      <c r="CZ251" s="1"/>
      <c r="DA251" s="1"/>
      <c r="DB251" s="1"/>
      <c r="DC251" s="1"/>
      <c r="DD251" s="1"/>
      <c r="DE251" s="1"/>
      <c r="DF251" s="1"/>
      <c r="DG251" s="1"/>
      <c r="DH251" s="1"/>
      <c r="DI251" s="1"/>
      <c r="DJ251" s="1"/>
    </row>
    <row r="252" spans="37:118" customFormat="1" ht="13.5" customHeight="1">
      <c r="AK252" s="173"/>
      <c r="AL252" s="173"/>
      <c r="AM252" s="595"/>
      <c r="AO252" s="2"/>
      <c r="AQ252" s="197"/>
      <c r="AR252" s="197"/>
      <c r="AS252" s="595"/>
      <c r="AT252" s="2"/>
      <c r="AU252" s="2"/>
      <c r="AV252" s="173"/>
      <c r="AW252" s="2"/>
      <c r="AX252" s="2"/>
      <c r="AY252" s="173"/>
      <c r="AZ252" s="2"/>
      <c r="BB252" s="173"/>
      <c r="BC252" s="173"/>
      <c r="BD252" s="595"/>
      <c r="BG252" s="173"/>
      <c r="BJ252" s="173"/>
      <c r="BL252" s="1"/>
      <c r="BM252" s="173"/>
      <c r="BN252" s="595"/>
      <c r="BQ252" s="173"/>
      <c r="CB252" s="595"/>
      <c r="CG252" s="173"/>
      <c r="CK252" s="173"/>
      <c r="CL252" s="173"/>
      <c r="CM252" s="2"/>
      <c r="CN252" s="173"/>
      <c r="CO252" s="173"/>
      <c r="CP252" s="595"/>
      <c r="CQ252" s="2"/>
      <c r="CR252" s="2"/>
      <c r="CS252" s="173"/>
      <c r="CT252" s="2"/>
      <c r="CU252" s="2"/>
      <c r="CV252" s="173"/>
      <c r="CW252" s="2"/>
      <c r="CY252" s="1"/>
      <c r="CZ252" s="1"/>
      <c r="DA252" s="1"/>
      <c r="DB252" s="1"/>
      <c r="DC252" s="1"/>
      <c r="DD252" s="1"/>
      <c r="DE252" s="1"/>
      <c r="DF252" s="1"/>
      <c r="DG252" s="1"/>
      <c r="DH252" s="1"/>
      <c r="DI252" s="1"/>
      <c r="DJ252" s="1"/>
    </row>
    <row r="253" spans="37:118" customFormat="1" ht="13.5" customHeight="1">
      <c r="AK253" s="173"/>
      <c r="AL253" s="173"/>
      <c r="AM253" s="595"/>
      <c r="AO253" s="2"/>
      <c r="AQ253" s="197"/>
      <c r="AR253" s="197"/>
      <c r="AS253" s="595"/>
      <c r="AT253" s="2"/>
      <c r="AU253" s="2"/>
      <c r="AV253" s="173"/>
      <c r="AW253" s="2"/>
      <c r="AX253" s="2"/>
      <c r="AY253" s="173"/>
      <c r="AZ253" s="2"/>
      <c r="BB253" s="173"/>
      <c r="BC253" s="173"/>
      <c r="BD253" s="595"/>
      <c r="BG253" s="173"/>
      <c r="BJ253" s="173"/>
      <c r="BL253" s="1"/>
      <c r="BM253" s="173"/>
      <c r="BN253" s="595"/>
      <c r="BQ253" s="173"/>
      <c r="CB253" s="595"/>
      <c r="CG253" s="173"/>
      <c r="CK253" s="173"/>
      <c r="CL253" s="173"/>
      <c r="CM253" s="2"/>
      <c r="CN253" s="173"/>
      <c r="CO253" s="173"/>
      <c r="CP253" s="595"/>
      <c r="CQ253" s="2"/>
      <c r="CR253" s="2"/>
      <c r="CS253" s="173"/>
      <c r="CT253" s="2"/>
      <c r="CU253" s="2"/>
      <c r="CV253" s="173"/>
      <c r="CW253" s="2"/>
      <c r="CY253" s="1"/>
      <c r="CZ253" s="1"/>
      <c r="DA253" s="1"/>
      <c r="DB253" s="1"/>
      <c r="DC253" s="1"/>
      <c r="DD253" s="1"/>
      <c r="DE253" s="1"/>
      <c r="DF253" s="1"/>
      <c r="DG253" s="1"/>
      <c r="DH253" s="1"/>
      <c r="DI253" s="1"/>
      <c r="DJ253" s="1"/>
    </row>
    <row r="254" spans="37:118" customFormat="1" ht="13.5" customHeight="1">
      <c r="AK254" s="173"/>
      <c r="AL254" s="173"/>
      <c r="AM254" s="595"/>
      <c r="AO254" s="2"/>
      <c r="AQ254" s="197"/>
      <c r="AR254" s="197"/>
      <c r="AS254" s="595"/>
      <c r="AT254" s="2"/>
      <c r="AU254" s="2"/>
      <c r="AV254" s="173"/>
      <c r="AW254" s="2"/>
      <c r="AX254" s="2"/>
      <c r="AY254" s="173"/>
      <c r="AZ254" s="2"/>
      <c r="BB254" s="173"/>
      <c r="BC254" s="173"/>
      <c r="BD254" s="595"/>
      <c r="BG254" s="173"/>
      <c r="BJ254" s="173"/>
      <c r="BL254" s="1"/>
      <c r="BM254" s="173"/>
      <c r="BN254" s="595"/>
      <c r="BQ254" s="173"/>
      <c r="CB254" s="595"/>
      <c r="CG254" s="173"/>
      <c r="CK254" s="173"/>
      <c r="CL254" s="173"/>
      <c r="CM254" s="2"/>
      <c r="CN254" s="173"/>
      <c r="CO254" s="173"/>
      <c r="CP254" s="595"/>
      <c r="CQ254" s="2"/>
      <c r="CR254" s="2"/>
      <c r="CS254" s="173"/>
      <c r="CT254" s="2"/>
      <c r="CU254" s="2"/>
      <c r="CV254" s="173"/>
      <c r="CW254" s="2"/>
      <c r="CY254" s="1"/>
      <c r="CZ254" s="1"/>
      <c r="DA254" s="1"/>
      <c r="DB254" s="1"/>
      <c r="DC254" s="1"/>
      <c r="DD254" s="1"/>
      <c r="DE254" s="1"/>
      <c r="DF254" s="1"/>
      <c r="DG254" s="1"/>
      <c r="DH254" s="1"/>
      <c r="DI254" s="1"/>
      <c r="DJ254" s="1"/>
    </row>
    <row r="255" spans="37:118" customFormat="1" ht="13.5" customHeight="1">
      <c r="AK255" s="173"/>
      <c r="AL255" s="173"/>
      <c r="AM255" s="595"/>
      <c r="AO255" s="2"/>
      <c r="AQ255" s="197"/>
      <c r="AR255" s="197"/>
      <c r="AS255" s="595"/>
      <c r="AT255" s="2"/>
      <c r="AU255" s="2"/>
      <c r="AV255" s="173"/>
      <c r="AW255" s="2"/>
      <c r="AX255" s="2"/>
      <c r="AY255" s="173"/>
      <c r="AZ255" s="2"/>
      <c r="BB255" s="173"/>
      <c r="BC255" s="173"/>
      <c r="BD255" s="595"/>
      <c r="BG255" s="173"/>
      <c r="BJ255" s="173"/>
      <c r="BL255" s="1"/>
      <c r="BM255" s="173"/>
      <c r="BN255" s="595"/>
      <c r="BQ255" s="173"/>
      <c r="CB255" s="595"/>
      <c r="CG255" s="173"/>
      <c r="CK255" s="173"/>
      <c r="CL255" s="173"/>
      <c r="CM255" s="2"/>
      <c r="CN255" s="173"/>
      <c r="CO255" s="173"/>
      <c r="CP255" s="595"/>
      <c r="CQ255" s="2"/>
      <c r="CR255" s="2"/>
      <c r="CS255" s="173"/>
      <c r="CT255" s="2"/>
      <c r="CU255" s="2"/>
      <c r="CV255" s="173"/>
      <c r="CW255" s="2"/>
      <c r="CY255" s="1"/>
      <c r="CZ255" s="1"/>
      <c r="DA255" s="1"/>
      <c r="DB255" s="1"/>
      <c r="DC255" s="1"/>
      <c r="DD255" s="1"/>
      <c r="DE255" s="1"/>
      <c r="DF255" s="1"/>
      <c r="DG255" s="1"/>
      <c r="DH255" s="1"/>
      <c r="DI255" s="1"/>
      <c r="DJ255" s="1"/>
    </row>
    <row r="256" spans="37:118" customFormat="1" ht="13.5" customHeight="1">
      <c r="AK256" s="173"/>
      <c r="AL256" s="173"/>
      <c r="AM256" s="595"/>
      <c r="AO256" s="2"/>
      <c r="AQ256" s="197"/>
      <c r="AR256" s="197"/>
      <c r="AS256" s="595"/>
      <c r="AT256" s="2"/>
      <c r="AU256" s="2"/>
      <c r="AV256" s="173"/>
      <c r="AW256" s="2"/>
      <c r="AX256" s="2"/>
      <c r="AY256" s="173"/>
      <c r="AZ256" s="2"/>
      <c r="BB256" s="173"/>
      <c r="BC256" s="173"/>
      <c r="BD256" s="595"/>
      <c r="BG256" s="173"/>
      <c r="BJ256" s="173"/>
      <c r="BL256" s="1"/>
      <c r="BM256" s="173"/>
      <c r="BN256" s="595"/>
      <c r="BQ256" s="173"/>
      <c r="CB256" s="595"/>
      <c r="CG256" s="173"/>
      <c r="CK256" s="173"/>
      <c r="CL256" s="173"/>
      <c r="CM256" s="2"/>
      <c r="CN256" s="173"/>
      <c r="CO256" s="173"/>
      <c r="CP256" s="595"/>
      <c r="CQ256" s="2"/>
      <c r="CR256" s="2"/>
      <c r="CS256" s="173"/>
      <c r="CT256" s="2"/>
      <c r="CU256" s="2"/>
      <c r="CV256" s="173"/>
      <c r="CW256" s="2"/>
      <c r="CY256" s="1"/>
      <c r="CZ256" s="1"/>
      <c r="DA256" s="1"/>
      <c r="DB256" s="1"/>
      <c r="DC256" s="1"/>
      <c r="DD256" s="1"/>
      <c r="DE256" s="1"/>
      <c r="DF256" s="1"/>
      <c r="DG256" s="1"/>
      <c r="DH256" s="1"/>
      <c r="DI256" s="1"/>
      <c r="DJ256" s="1"/>
    </row>
    <row r="257" spans="37:114" customFormat="1" ht="13.5" customHeight="1">
      <c r="AK257" s="173"/>
      <c r="AL257" s="173"/>
      <c r="AM257" s="595"/>
      <c r="AO257" s="2"/>
      <c r="AQ257" s="197"/>
      <c r="AR257" s="197"/>
      <c r="AS257" s="595"/>
      <c r="AT257" s="2"/>
      <c r="AU257" s="2"/>
      <c r="AV257" s="2"/>
      <c r="AW257" s="2"/>
      <c r="AX257" s="2"/>
      <c r="AY257" s="173"/>
      <c r="AZ257" s="2"/>
      <c r="BB257" s="173"/>
      <c r="BC257" s="173"/>
      <c r="BD257" s="595"/>
      <c r="BJ257" s="173"/>
      <c r="BL257" s="1"/>
      <c r="BM257" s="173"/>
      <c r="BN257" s="595"/>
      <c r="CB257" s="595"/>
      <c r="CG257" s="173"/>
      <c r="CK257" s="173"/>
      <c r="CL257" s="173"/>
      <c r="CM257" s="2"/>
      <c r="CN257" s="173"/>
      <c r="CO257" s="173"/>
      <c r="CP257" s="595"/>
      <c r="CQ257" s="2"/>
      <c r="CR257" s="2"/>
      <c r="CS257" s="2"/>
      <c r="CT257" s="2"/>
      <c r="CU257" s="2"/>
      <c r="CV257" s="173"/>
      <c r="CW257" s="2"/>
      <c r="CY257" s="1"/>
      <c r="CZ257" s="1"/>
      <c r="DA257" s="1"/>
      <c r="DB257" s="1"/>
      <c r="DC257" s="1"/>
      <c r="DD257" s="1"/>
      <c r="DE257" s="1"/>
      <c r="DF257" s="1"/>
      <c r="DG257" s="1"/>
      <c r="DH257" s="1"/>
      <c r="DI257" s="1"/>
      <c r="DJ257" s="1"/>
    </row>
    <row r="258" spans="37:114" customFormat="1" ht="13.5" customHeight="1">
      <c r="AK258" s="173"/>
      <c r="AL258" s="173"/>
      <c r="AM258" s="595"/>
      <c r="AO258" s="2"/>
      <c r="AQ258" s="197"/>
      <c r="AR258" s="197"/>
      <c r="AS258" s="595"/>
      <c r="AT258" s="2"/>
      <c r="AU258" s="2"/>
      <c r="AV258" s="173"/>
      <c r="AW258" s="2"/>
      <c r="AX258" s="2"/>
      <c r="AY258" s="173"/>
      <c r="AZ258" s="2"/>
      <c r="BB258" s="173"/>
      <c r="BC258" s="173"/>
      <c r="BD258" s="595"/>
      <c r="BG258" s="173"/>
      <c r="BJ258" s="173"/>
      <c r="BL258" s="1"/>
      <c r="BM258" s="173"/>
      <c r="BN258" s="595"/>
      <c r="BQ258" s="173"/>
      <c r="CB258" s="595"/>
      <c r="CG258" s="173"/>
      <c r="CK258" s="173"/>
      <c r="CL258" s="173"/>
      <c r="CM258" s="2"/>
      <c r="CN258" s="173"/>
      <c r="CO258" s="173"/>
      <c r="CP258" s="595"/>
      <c r="CQ258" s="2"/>
      <c r="CR258" s="2"/>
      <c r="CS258" s="173"/>
      <c r="CT258" s="2"/>
      <c r="CU258" s="2"/>
      <c r="CV258" s="173"/>
      <c r="CW258" s="2"/>
      <c r="CY258" s="1"/>
      <c r="CZ258" s="1"/>
      <c r="DA258" s="1"/>
      <c r="DB258" s="1"/>
      <c r="DC258" s="1"/>
      <c r="DD258" s="1"/>
      <c r="DE258" s="1"/>
      <c r="DF258" s="1"/>
      <c r="DG258" s="1"/>
      <c r="DH258" s="1"/>
      <c r="DI258" s="1"/>
      <c r="DJ258" s="1"/>
    </row>
    <row r="259" spans="37:114" customFormat="1" ht="13.5" customHeight="1">
      <c r="AK259" s="2"/>
      <c r="AL259" s="173"/>
      <c r="AM259" s="595"/>
      <c r="AO259" s="2"/>
      <c r="AR259" s="29"/>
      <c r="AS259" s="595"/>
      <c r="AT259" s="2"/>
      <c r="AU259" s="2"/>
      <c r="AV259" s="2"/>
      <c r="AW259" s="2"/>
      <c r="AX259" s="2"/>
      <c r="AY259" s="173"/>
      <c r="AZ259" s="2"/>
      <c r="BB259" s="2"/>
      <c r="BC259" s="173"/>
      <c r="BD259" s="595"/>
      <c r="BJ259" s="173"/>
      <c r="BL259" s="1"/>
      <c r="BM259" s="173"/>
      <c r="BN259" s="595"/>
      <c r="CB259" s="595"/>
      <c r="CG259" s="173"/>
      <c r="CK259" s="2"/>
      <c r="CL259" s="173"/>
      <c r="CM259" s="2"/>
      <c r="CN259" s="2"/>
      <c r="CO259" s="173"/>
      <c r="CP259" s="595"/>
      <c r="CQ259" s="2"/>
      <c r="CR259" s="2"/>
      <c r="CS259" s="2"/>
      <c r="CT259" s="2"/>
      <c r="CU259" s="2"/>
      <c r="CV259" s="173"/>
      <c r="CW259" s="2"/>
      <c r="CY259" s="1"/>
      <c r="CZ259" s="1"/>
      <c r="DA259" s="1"/>
      <c r="DB259" s="1"/>
      <c r="DC259" s="1"/>
      <c r="DD259" s="1"/>
      <c r="DE259" s="1"/>
      <c r="DF259" s="1"/>
      <c r="DG259" s="1"/>
      <c r="DH259" s="1"/>
      <c r="DI259" s="1"/>
      <c r="DJ259" s="1"/>
    </row>
    <row r="260" spans="37:114" customFormat="1" ht="13.5" customHeight="1">
      <c r="AK260" s="2"/>
      <c r="AL260" s="173"/>
      <c r="AM260" s="595"/>
      <c r="AO260" s="2"/>
      <c r="AR260" s="29"/>
      <c r="AS260" s="595"/>
      <c r="AT260" s="2"/>
      <c r="AU260" s="2"/>
      <c r="AV260" s="173"/>
      <c r="AW260" s="2"/>
      <c r="AX260" s="2"/>
      <c r="AY260" s="173"/>
      <c r="AZ260" s="2"/>
      <c r="BB260" s="2"/>
      <c r="BC260" s="173"/>
      <c r="BD260" s="595"/>
      <c r="BG260" s="173"/>
      <c r="BJ260" s="173"/>
      <c r="BL260" s="1"/>
      <c r="BM260" s="173"/>
      <c r="BN260" s="595"/>
      <c r="BQ260" s="173"/>
      <c r="CB260" s="595"/>
      <c r="CG260" s="173"/>
      <c r="CK260" s="2"/>
      <c r="CL260" s="173"/>
      <c r="CM260" s="2"/>
      <c r="CN260" s="2"/>
      <c r="CO260" s="173"/>
      <c r="CP260" s="595"/>
      <c r="CQ260" s="2"/>
      <c r="CR260" s="2"/>
      <c r="CS260" s="173"/>
      <c r="CT260" s="2"/>
      <c r="CU260" s="2"/>
      <c r="CV260" s="173"/>
      <c r="CW260" s="2"/>
      <c r="CY260" s="1"/>
      <c r="CZ260" s="1"/>
      <c r="DA260" s="1"/>
      <c r="DB260" s="1"/>
      <c r="DC260" s="1"/>
      <c r="DD260" s="1"/>
      <c r="DE260" s="1"/>
      <c r="DF260" s="1"/>
      <c r="DG260" s="1"/>
      <c r="DH260" s="1"/>
      <c r="DI260" s="1"/>
      <c r="DJ260" s="1"/>
    </row>
    <row r="261" spans="37:114" customFormat="1" ht="13.5" customHeight="1">
      <c r="AL261" s="173"/>
      <c r="AM261" s="595"/>
      <c r="AO261" s="2"/>
      <c r="AQ261" s="196"/>
      <c r="AR261" s="197"/>
      <c r="AS261" s="595"/>
      <c r="AT261" s="2"/>
      <c r="AU261" s="2"/>
      <c r="AV261" s="2"/>
      <c r="AW261" s="2"/>
      <c r="AX261" s="2"/>
      <c r="AY261" s="173"/>
      <c r="AZ261" s="2"/>
      <c r="BB261" s="2"/>
      <c r="BC261" s="173"/>
      <c r="BD261" s="595"/>
      <c r="BJ261" s="173"/>
      <c r="BL261" s="1"/>
      <c r="BM261" s="173"/>
      <c r="BN261" s="595"/>
      <c r="CB261" s="595"/>
      <c r="CG261" s="173"/>
      <c r="CL261" s="173"/>
      <c r="CM261" s="2"/>
      <c r="CN261" s="2"/>
      <c r="CO261" s="173"/>
      <c r="CP261" s="595"/>
      <c r="CQ261" s="2"/>
      <c r="CR261" s="2"/>
      <c r="CS261" s="2"/>
      <c r="CT261" s="2"/>
      <c r="CU261" s="2"/>
      <c r="CV261" s="173"/>
      <c r="CW261" s="2"/>
      <c r="CY261" s="1"/>
      <c r="CZ261" s="1"/>
      <c r="DA261" s="1"/>
      <c r="DB261" s="1"/>
      <c r="DC261" s="1"/>
      <c r="DD261" s="1"/>
      <c r="DE261" s="1"/>
      <c r="DF261" s="1"/>
      <c r="DG261" s="1"/>
      <c r="DH261" s="1"/>
      <c r="DI261" s="1"/>
      <c r="DJ261" s="1"/>
    </row>
    <row r="262" spans="37:114" customFormat="1" ht="13.5" customHeight="1">
      <c r="AK262" s="2"/>
      <c r="AL262" s="580"/>
      <c r="AM262" s="595"/>
      <c r="AO262" s="2"/>
      <c r="AR262" s="198"/>
      <c r="AS262" s="595"/>
      <c r="AT262" s="2"/>
      <c r="AU262" s="2"/>
      <c r="AV262" s="2"/>
      <c r="AW262" s="2"/>
      <c r="AX262" s="2"/>
      <c r="AY262" s="173"/>
      <c r="AZ262" s="2"/>
      <c r="BB262" s="2"/>
      <c r="BC262" s="580"/>
      <c r="BD262" s="595"/>
      <c r="BJ262" s="173"/>
      <c r="BL262" s="1"/>
      <c r="BM262" s="580"/>
      <c r="BN262" s="595"/>
      <c r="CB262" s="595"/>
      <c r="CG262" s="173"/>
      <c r="CK262" s="2"/>
      <c r="CL262" s="580"/>
      <c r="CM262" s="2"/>
      <c r="CN262" s="2"/>
      <c r="CO262" s="580"/>
      <c r="CP262" s="595"/>
      <c r="CQ262" s="2"/>
      <c r="CR262" s="2"/>
      <c r="CS262" s="2"/>
      <c r="CT262" s="2"/>
      <c r="CU262" s="2"/>
      <c r="CV262" s="173"/>
      <c r="CW262" s="2"/>
      <c r="CY262" s="1"/>
      <c r="CZ262" s="1"/>
      <c r="DA262" s="1"/>
      <c r="DB262" s="1"/>
      <c r="DC262" s="1"/>
      <c r="DD262" s="1"/>
      <c r="DE262" s="1"/>
      <c r="DF262" s="1"/>
      <c r="DG262" s="1"/>
      <c r="DH262" s="1"/>
      <c r="DI262" s="1"/>
      <c r="DJ262" s="1"/>
    </row>
    <row r="263" spans="37:114" customFormat="1" ht="13.5" customHeight="1">
      <c r="AK263" s="2"/>
      <c r="AL263" s="580"/>
      <c r="AM263" s="595"/>
      <c r="AO263" s="2"/>
      <c r="AR263" s="198"/>
      <c r="AS263" s="595"/>
      <c r="AT263" s="2"/>
      <c r="AU263" s="2"/>
      <c r="AV263" s="2"/>
      <c r="AW263" s="2"/>
      <c r="AX263" s="2"/>
      <c r="AY263" s="173"/>
      <c r="AZ263" s="2"/>
      <c r="BB263" s="2"/>
      <c r="BC263" s="580"/>
      <c r="BD263" s="595"/>
      <c r="BJ263" s="173"/>
      <c r="BL263" s="1"/>
      <c r="BM263" s="580"/>
      <c r="BN263" s="595"/>
      <c r="CB263" s="595"/>
      <c r="CG263" s="173"/>
      <c r="CK263" s="2"/>
      <c r="CL263" s="580"/>
      <c r="CM263" s="2"/>
      <c r="CN263" s="2"/>
      <c r="CO263" s="580"/>
      <c r="CP263" s="595"/>
      <c r="CQ263" s="2"/>
      <c r="CR263" s="2"/>
      <c r="CS263" s="2"/>
      <c r="CT263" s="2"/>
      <c r="CU263" s="2"/>
      <c r="CV263" s="173"/>
      <c r="CW263" s="2"/>
      <c r="CY263" s="1"/>
      <c r="CZ263" s="1"/>
      <c r="DA263" s="1"/>
      <c r="DB263" s="1"/>
      <c r="DC263" s="1"/>
      <c r="DD263" s="1"/>
      <c r="DE263" s="1"/>
      <c r="DF263" s="1"/>
      <c r="DG263" s="1"/>
      <c r="DH263" s="1"/>
      <c r="DI263" s="1"/>
      <c r="DJ263" s="1"/>
    </row>
    <row r="264" spans="37:114" customFormat="1" ht="13.5" customHeight="1">
      <c r="AK264" s="173"/>
      <c r="AL264" s="173"/>
      <c r="AM264" s="595"/>
      <c r="AO264" s="2"/>
      <c r="AQ264" s="29"/>
      <c r="AR264" s="29"/>
      <c r="AS264" s="595"/>
      <c r="AT264" s="2"/>
      <c r="AU264" s="2"/>
      <c r="AV264" s="2"/>
      <c r="AW264" s="2"/>
      <c r="AX264" s="2"/>
      <c r="AY264" s="173"/>
      <c r="AZ264" s="2"/>
      <c r="BB264" s="173"/>
      <c r="BC264" s="173"/>
      <c r="BD264" s="595"/>
      <c r="BJ264" s="173"/>
      <c r="BL264" s="1"/>
      <c r="BM264" s="173"/>
      <c r="BN264" s="595"/>
      <c r="CB264" s="595"/>
      <c r="CG264" s="173"/>
      <c r="CK264" s="173"/>
      <c r="CL264" s="173"/>
      <c r="CM264" s="2"/>
      <c r="CN264" s="173"/>
      <c r="CO264" s="173"/>
      <c r="CP264" s="595"/>
      <c r="CQ264" s="2"/>
      <c r="CR264" s="2"/>
      <c r="CS264" s="2"/>
      <c r="CT264" s="2"/>
      <c r="CU264" s="2"/>
      <c r="CV264" s="173"/>
      <c r="CW264" s="2"/>
      <c r="CY264" s="1"/>
      <c r="CZ264" s="1"/>
      <c r="DA264" s="1"/>
      <c r="DB264" s="1"/>
      <c r="DC264" s="1"/>
      <c r="DD264" s="1"/>
      <c r="DE264" s="1"/>
      <c r="DF264" s="1"/>
      <c r="DG264" s="1"/>
      <c r="DH264" s="1"/>
      <c r="DI264" s="1"/>
      <c r="DJ264" s="1"/>
    </row>
    <row r="265" spans="37:114" customFormat="1" ht="13.5" customHeight="1">
      <c r="AK265" s="173"/>
      <c r="AL265" s="173"/>
      <c r="AM265" s="595"/>
      <c r="AO265" s="2"/>
      <c r="AQ265" s="29"/>
      <c r="AR265" s="29"/>
      <c r="AS265" s="595"/>
      <c r="AT265" s="2"/>
      <c r="AU265" s="2"/>
      <c r="AV265" s="2"/>
      <c r="AW265" s="2"/>
      <c r="AX265" s="2"/>
      <c r="AY265" s="173"/>
      <c r="AZ265" s="2"/>
      <c r="BB265" s="173"/>
      <c r="BC265" s="173"/>
      <c r="BD265" s="595"/>
      <c r="BJ265" s="173"/>
      <c r="BL265" s="1"/>
      <c r="BM265" s="173"/>
      <c r="BN265" s="595"/>
      <c r="CB265" s="595"/>
      <c r="CG265" s="173"/>
      <c r="CK265" s="173"/>
      <c r="CL265" s="173"/>
      <c r="CM265" s="2"/>
      <c r="CN265" s="173"/>
      <c r="CO265" s="173"/>
      <c r="CP265" s="595"/>
      <c r="CQ265" s="2"/>
      <c r="CR265" s="2"/>
      <c r="CS265" s="2"/>
      <c r="CT265" s="2"/>
      <c r="CU265" s="2"/>
      <c r="CV265" s="173"/>
      <c r="CW265" s="2"/>
      <c r="CY265" s="1"/>
      <c r="CZ265" s="1"/>
      <c r="DA265" s="1"/>
      <c r="DB265" s="1"/>
      <c r="DC265" s="1"/>
      <c r="DD265" s="1"/>
      <c r="DE265" s="1"/>
      <c r="DF265" s="1"/>
      <c r="DG265" s="1"/>
      <c r="DH265" s="1"/>
      <c r="DI265" s="1"/>
      <c r="DJ265" s="1"/>
    </row>
    <row r="266" spans="37:114" customFormat="1" ht="13.5" customHeight="1">
      <c r="AK266" s="173"/>
      <c r="AL266" s="173"/>
      <c r="AM266" s="595"/>
      <c r="AO266" s="2"/>
      <c r="AQ266" s="197"/>
      <c r="AR266" s="197"/>
      <c r="AS266" s="595"/>
      <c r="AT266" s="2"/>
      <c r="AU266" s="2"/>
      <c r="AV266" s="2"/>
      <c r="AW266" s="2"/>
      <c r="AX266" s="175"/>
      <c r="AY266" s="173"/>
      <c r="AZ266" s="2"/>
      <c r="BB266" s="173"/>
      <c r="BC266" s="173"/>
      <c r="BD266" s="595"/>
      <c r="BI266" s="175"/>
      <c r="BJ266" s="173"/>
      <c r="BL266" s="1"/>
      <c r="BM266" s="173"/>
      <c r="BN266" s="595"/>
      <c r="CB266" s="595"/>
      <c r="CF266" s="175"/>
      <c r="CG266" s="173"/>
      <c r="CK266" s="173"/>
      <c r="CL266" s="173"/>
      <c r="CM266" s="2"/>
      <c r="CN266" s="173"/>
      <c r="CO266" s="173"/>
      <c r="CP266" s="595"/>
      <c r="CQ266" s="2"/>
      <c r="CR266" s="2"/>
      <c r="CS266" s="2"/>
      <c r="CT266" s="2"/>
      <c r="CU266" s="175"/>
      <c r="CV266" s="173"/>
      <c r="CW266" s="2"/>
      <c r="CY266" s="1"/>
      <c r="CZ266" s="1"/>
      <c r="DA266" s="1"/>
      <c r="DB266" s="1"/>
      <c r="DC266" s="1"/>
      <c r="DD266" s="1"/>
      <c r="DE266" s="1"/>
      <c r="DF266" s="1"/>
      <c r="DG266" s="1"/>
      <c r="DH266" s="1"/>
      <c r="DI266" s="1"/>
      <c r="DJ266" s="1"/>
    </row>
    <row r="267" spans="37:114" customFormat="1" ht="13.5" customHeight="1">
      <c r="AK267" s="2"/>
      <c r="AL267" s="173"/>
      <c r="AM267" s="595"/>
      <c r="AO267" s="2"/>
      <c r="AR267" s="29"/>
      <c r="AS267" s="595"/>
      <c r="AT267" s="2"/>
      <c r="AU267" s="2"/>
      <c r="AV267" s="2"/>
      <c r="AW267" s="2"/>
      <c r="AX267" s="2"/>
      <c r="AY267" s="173"/>
      <c r="AZ267" s="2"/>
      <c r="BB267" s="2"/>
      <c r="BC267" s="173"/>
      <c r="BD267" s="595"/>
      <c r="BJ267" s="173"/>
      <c r="BL267" s="1"/>
      <c r="BM267" s="173"/>
      <c r="BN267" s="595"/>
      <c r="CB267" s="595"/>
      <c r="CG267" s="173"/>
      <c r="CK267" s="2"/>
      <c r="CL267" s="173"/>
      <c r="CM267" s="2"/>
      <c r="CN267" s="2"/>
      <c r="CO267" s="173"/>
      <c r="CP267" s="595"/>
      <c r="CQ267" s="2"/>
      <c r="CR267" s="2"/>
      <c r="CS267" s="2"/>
      <c r="CT267" s="2"/>
      <c r="CU267" s="2"/>
      <c r="CV267" s="173"/>
      <c r="CW267" s="2"/>
      <c r="CY267" s="1"/>
      <c r="CZ267" s="1"/>
      <c r="DA267" s="1"/>
      <c r="DB267" s="1"/>
      <c r="DC267" s="1"/>
      <c r="DD267" s="1"/>
      <c r="DE267" s="1"/>
      <c r="DF267" s="1"/>
      <c r="DG267" s="1"/>
      <c r="DH267" s="1"/>
      <c r="DI267" s="1"/>
      <c r="DJ267" s="1"/>
    </row>
    <row r="268" spans="37:114" customFormat="1" ht="13.5" customHeight="1">
      <c r="AK268" s="2"/>
      <c r="AL268" s="173"/>
      <c r="AM268" s="595"/>
      <c r="AO268" s="2"/>
      <c r="AR268" s="29"/>
      <c r="AS268" s="595"/>
      <c r="AT268" s="2"/>
      <c r="AU268" s="2"/>
      <c r="AV268" s="2"/>
      <c r="AW268" s="2"/>
      <c r="AX268" s="2"/>
      <c r="AY268" s="173"/>
      <c r="AZ268" s="2"/>
      <c r="BB268" s="2"/>
      <c r="BC268" s="173"/>
      <c r="BD268" s="595"/>
      <c r="BJ268" s="173"/>
      <c r="BL268" s="1"/>
      <c r="BM268" s="173"/>
      <c r="BN268" s="595"/>
      <c r="CB268" s="595"/>
      <c r="CG268" s="173"/>
      <c r="CK268" s="2"/>
      <c r="CL268" s="173"/>
      <c r="CM268" s="2"/>
      <c r="CN268" s="2"/>
      <c r="CO268" s="173"/>
      <c r="CP268" s="595"/>
      <c r="CQ268" s="2"/>
      <c r="CR268" s="2"/>
      <c r="CS268" s="2"/>
      <c r="CT268" s="2"/>
      <c r="CU268" s="2"/>
      <c r="CV268" s="173"/>
      <c r="CW268" s="2"/>
      <c r="CY268" s="1"/>
      <c r="CZ268" s="1"/>
      <c r="DA268" s="1"/>
      <c r="DB268" s="1"/>
      <c r="DC268" s="1"/>
      <c r="DD268" s="1"/>
      <c r="DE268" s="1"/>
      <c r="DF268" s="1"/>
      <c r="DG268" s="1"/>
      <c r="DH268" s="1"/>
      <c r="DI268" s="1"/>
      <c r="DJ268" s="1"/>
    </row>
    <row r="269" spans="37:114" customFormat="1" ht="13.5" customHeight="1">
      <c r="AK269" s="173"/>
      <c r="AL269" s="173"/>
      <c r="AM269" s="595"/>
      <c r="AO269" s="2"/>
      <c r="AQ269" s="197"/>
      <c r="AR269" s="197"/>
      <c r="AS269" s="595"/>
      <c r="AT269" s="2"/>
      <c r="AU269" s="2"/>
      <c r="AV269" s="2"/>
      <c r="AW269" s="2"/>
      <c r="AX269" s="2"/>
      <c r="AY269" s="2"/>
      <c r="AZ269" s="2"/>
      <c r="BB269" s="173"/>
      <c r="BC269" s="173"/>
      <c r="BD269" s="595"/>
      <c r="BL269" s="1"/>
      <c r="BM269" s="173"/>
      <c r="BN269" s="595"/>
      <c r="CB269" s="595"/>
      <c r="CK269" s="173"/>
      <c r="CL269" s="173"/>
      <c r="CM269" s="2"/>
      <c r="CN269" s="173"/>
      <c r="CO269" s="173"/>
      <c r="CP269" s="595"/>
      <c r="CQ269" s="2"/>
      <c r="CR269" s="2"/>
      <c r="CS269" s="2"/>
      <c r="CT269" s="2"/>
      <c r="CU269" s="2"/>
      <c r="CV269" s="2"/>
      <c r="CW269" s="2"/>
      <c r="CY269" s="1"/>
      <c r="CZ269" s="1"/>
      <c r="DA269" s="1"/>
      <c r="DB269" s="1"/>
      <c r="DC269" s="1"/>
      <c r="DD269" s="1"/>
      <c r="DE269" s="1"/>
      <c r="DF269" s="1"/>
      <c r="DG269" s="1"/>
      <c r="DH269" s="1"/>
      <c r="DI269" s="1"/>
      <c r="DJ269" s="1"/>
    </row>
    <row r="270" spans="37:114" customFormat="1" ht="13.5" customHeight="1">
      <c r="AK270" s="173"/>
      <c r="AL270" s="173"/>
      <c r="AM270" s="595"/>
      <c r="AO270" s="2"/>
      <c r="AQ270" s="197"/>
      <c r="AR270" s="197"/>
      <c r="AS270" s="595"/>
      <c r="AT270" s="2"/>
      <c r="AU270" s="2"/>
      <c r="AV270" s="2"/>
      <c r="AW270" s="2"/>
      <c r="AX270" s="2"/>
      <c r="BB270" s="173"/>
      <c r="BC270" s="173"/>
      <c r="BD270" s="595"/>
      <c r="BJ270" s="1"/>
      <c r="BK270" s="1"/>
      <c r="BL270" s="1"/>
      <c r="BM270" s="173"/>
      <c r="BN270" s="595"/>
      <c r="CB270" s="595"/>
      <c r="CG270" s="1"/>
      <c r="CH270" s="1"/>
      <c r="CI270" s="1"/>
      <c r="CK270" s="173"/>
      <c r="CL270" s="173"/>
      <c r="CM270" s="2"/>
      <c r="CN270" s="173"/>
      <c r="CO270" s="173"/>
      <c r="CP270" s="595"/>
      <c r="CQ270" s="2"/>
      <c r="CR270" s="2"/>
      <c r="CS270" s="2"/>
      <c r="CT270" s="2"/>
      <c r="CU270" s="2"/>
      <c r="CY270" s="1"/>
      <c r="CZ270" s="1"/>
      <c r="DA270" s="1"/>
      <c r="DB270" s="1"/>
      <c r="DC270" s="1"/>
      <c r="DD270" s="1"/>
      <c r="DE270" s="1"/>
      <c r="DF270" s="1"/>
      <c r="DG270" s="1"/>
      <c r="DH270" s="1"/>
      <c r="DI270" s="1"/>
      <c r="DJ270" s="1"/>
    </row>
    <row r="271" spans="37:114" customFormat="1" ht="13.5" customHeight="1">
      <c r="AK271" s="173"/>
      <c r="AL271" s="173"/>
      <c r="AM271" s="595"/>
      <c r="AO271" s="2"/>
      <c r="AQ271" s="197"/>
      <c r="AR271" s="197"/>
      <c r="AS271" s="595"/>
      <c r="AT271" s="2"/>
      <c r="AU271" s="2"/>
      <c r="AV271" s="2"/>
      <c r="AW271" s="2"/>
      <c r="AX271" s="2"/>
      <c r="BB271" s="173"/>
      <c r="BC271" s="173"/>
      <c r="BD271" s="595"/>
      <c r="BJ271" s="1"/>
      <c r="BK271" s="1"/>
      <c r="BL271" s="1"/>
      <c r="BM271" s="173"/>
      <c r="BN271" s="595"/>
      <c r="CB271" s="595"/>
      <c r="CG271" s="1"/>
      <c r="CH271" s="1"/>
      <c r="CI271" s="1"/>
      <c r="CK271" s="173"/>
      <c r="CL271" s="173"/>
      <c r="CM271" s="2"/>
      <c r="CN271" s="173"/>
      <c r="CO271" s="173"/>
      <c r="CP271" s="595"/>
      <c r="CQ271" s="2"/>
      <c r="CR271" s="2"/>
      <c r="CS271" s="2"/>
      <c r="CT271" s="2"/>
      <c r="CU271" s="2"/>
      <c r="CY271" s="1"/>
      <c r="CZ271" s="1"/>
      <c r="DA271" s="1"/>
      <c r="DB271" s="1"/>
      <c r="DC271" s="1"/>
      <c r="DD271" s="1"/>
      <c r="DE271" s="1"/>
      <c r="DF271" s="1"/>
      <c r="DG271" s="1"/>
      <c r="DH271" s="1"/>
      <c r="DI271" s="1"/>
      <c r="DJ271" s="1"/>
    </row>
    <row r="272" spans="37:114" customFormat="1" ht="13.5" customHeight="1">
      <c r="AK272" s="173"/>
      <c r="AL272" s="173"/>
      <c r="AM272" s="595"/>
      <c r="AO272" s="2"/>
      <c r="AQ272" s="197"/>
      <c r="AR272" s="197"/>
      <c r="AS272" s="595"/>
      <c r="AT272" s="2"/>
      <c r="AU272" s="2"/>
      <c r="AV272" s="2"/>
      <c r="AW272" s="2"/>
      <c r="AX272" s="2"/>
      <c r="BB272" s="173"/>
      <c r="BC272" s="173"/>
      <c r="BD272" s="595"/>
      <c r="BJ272" s="1"/>
      <c r="BK272" s="1"/>
      <c r="BL272" s="1"/>
      <c r="BM272" s="173"/>
      <c r="BN272" s="595"/>
      <c r="CB272" s="595"/>
      <c r="CG272" s="1"/>
      <c r="CH272" s="1"/>
      <c r="CI272" s="1"/>
      <c r="CK272" s="173"/>
      <c r="CL272" s="173"/>
      <c r="CM272" s="2"/>
      <c r="CN272" s="173"/>
      <c r="CO272" s="173"/>
      <c r="CP272" s="595"/>
      <c r="CQ272" s="2"/>
      <c r="CR272" s="2"/>
      <c r="CS272" s="2"/>
      <c r="CT272" s="2"/>
      <c r="CU272" s="2"/>
      <c r="CY272" s="1"/>
      <c r="CZ272" s="1"/>
      <c r="DA272" s="1"/>
      <c r="DB272" s="1"/>
      <c r="DC272" s="1"/>
      <c r="DD272" s="1"/>
      <c r="DE272" s="1"/>
      <c r="DF272" s="1"/>
      <c r="DG272" s="1"/>
      <c r="DH272" s="1"/>
      <c r="DI272" s="1"/>
      <c r="DJ272" s="1"/>
    </row>
    <row r="273" spans="37:114" customFormat="1" ht="13.5" customHeight="1">
      <c r="AK273" s="173"/>
      <c r="AL273" s="173"/>
      <c r="AM273" s="595"/>
      <c r="AO273" s="2"/>
      <c r="AQ273" s="197"/>
      <c r="AR273" s="197"/>
      <c r="AS273" s="595"/>
      <c r="AT273" s="2"/>
      <c r="AU273" s="2"/>
      <c r="AV273" s="2"/>
      <c r="AW273" s="2"/>
      <c r="AX273" s="2"/>
      <c r="BB273" s="173"/>
      <c r="BC273" s="173"/>
      <c r="BD273" s="595"/>
      <c r="BJ273" s="1"/>
      <c r="BK273" s="1"/>
      <c r="BL273" s="1"/>
      <c r="BM273" s="173"/>
      <c r="BN273" s="595"/>
      <c r="CB273" s="595"/>
      <c r="CG273" s="1"/>
      <c r="CH273" s="1"/>
      <c r="CI273" s="1"/>
      <c r="CK273" s="173"/>
      <c r="CL273" s="173"/>
      <c r="CM273" s="2"/>
      <c r="CN273" s="173"/>
      <c r="CO273" s="173"/>
      <c r="CP273" s="595"/>
      <c r="CQ273" s="2"/>
      <c r="CR273" s="2"/>
      <c r="CS273" s="2"/>
      <c r="CT273" s="2"/>
      <c r="CU273" s="2"/>
      <c r="CY273" s="1"/>
      <c r="CZ273" s="1"/>
      <c r="DA273" s="1"/>
      <c r="DB273" s="1"/>
      <c r="DC273" s="1"/>
      <c r="DD273" s="1"/>
      <c r="DE273" s="1"/>
      <c r="DF273" s="1"/>
      <c r="DG273" s="1"/>
      <c r="DH273" s="1"/>
      <c r="DI273" s="1"/>
      <c r="DJ273" s="1"/>
    </row>
    <row r="274" spans="37:114" customFormat="1" ht="13.5" customHeight="1">
      <c r="AK274" s="173"/>
      <c r="AL274" s="173"/>
      <c r="AM274" s="595"/>
      <c r="AO274" s="2"/>
      <c r="AQ274" s="197"/>
      <c r="AR274" s="197"/>
      <c r="AS274" s="595"/>
      <c r="AT274" s="2"/>
      <c r="AU274" s="2"/>
      <c r="AV274" s="2"/>
      <c r="AW274" s="2"/>
      <c r="AX274" s="2"/>
      <c r="BB274" s="173"/>
      <c r="BC274" s="173"/>
      <c r="BD274" s="595"/>
      <c r="BJ274" s="1"/>
      <c r="BK274" s="1"/>
      <c r="BL274" s="1"/>
      <c r="BM274" s="173"/>
      <c r="BN274" s="595"/>
      <c r="CB274" s="595"/>
      <c r="CG274" s="1"/>
      <c r="CH274" s="1"/>
      <c r="CI274" s="1"/>
      <c r="CK274" s="173"/>
      <c r="CL274" s="173"/>
      <c r="CM274" s="2"/>
      <c r="CN274" s="173"/>
      <c r="CO274" s="173"/>
      <c r="CP274" s="595"/>
      <c r="CQ274" s="2"/>
      <c r="CR274" s="2"/>
      <c r="CS274" s="2"/>
      <c r="CT274" s="2"/>
      <c r="CU274" s="2"/>
      <c r="CY274" s="1"/>
      <c r="CZ274" s="1"/>
      <c r="DA274" s="1"/>
      <c r="DB274" s="1"/>
      <c r="DC274" s="1"/>
      <c r="DD274" s="1"/>
      <c r="DE274" s="1"/>
      <c r="DF274" s="1"/>
      <c r="DG274" s="1"/>
      <c r="DH274" s="1"/>
      <c r="DI274" s="1"/>
      <c r="DJ274" s="1"/>
    </row>
    <row r="275" spans="37:114" customFormat="1" ht="13.5" customHeight="1">
      <c r="AK275" s="2"/>
      <c r="AL275" s="173"/>
      <c r="AM275" s="595"/>
      <c r="AO275" s="2"/>
      <c r="AR275" s="29"/>
      <c r="AS275" s="595"/>
      <c r="AT275" s="2"/>
      <c r="AU275" s="2"/>
      <c r="AV275" s="2"/>
      <c r="AW275" s="2"/>
      <c r="AX275" s="2"/>
      <c r="BB275" s="2"/>
      <c r="BC275" s="173"/>
      <c r="BD275" s="595"/>
      <c r="BJ275" s="1"/>
      <c r="BK275" s="1"/>
      <c r="BL275" s="1"/>
      <c r="BM275" s="173"/>
      <c r="BN275" s="595"/>
      <c r="CB275" s="595"/>
      <c r="CG275" s="1"/>
      <c r="CH275" s="1"/>
      <c r="CI275" s="1"/>
      <c r="CK275" s="2"/>
      <c r="CL275" s="173"/>
      <c r="CM275" s="2"/>
      <c r="CN275" s="2"/>
      <c r="CO275" s="173"/>
      <c r="CP275" s="595"/>
      <c r="CQ275" s="2"/>
      <c r="CR275" s="2"/>
      <c r="CS275" s="2"/>
      <c r="CT275" s="2"/>
      <c r="CU275" s="2"/>
      <c r="CY275" s="1"/>
      <c r="CZ275" s="1"/>
      <c r="DA275" s="1"/>
      <c r="DB275" s="1"/>
      <c r="DC275" s="1"/>
      <c r="DD275" s="1"/>
      <c r="DE275" s="1"/>
      <c r="DF275" s="1"/>
      <c r="DG275" s="1"/>
      <c r="DH275" s="1"/>
      <c r="DI275" s="1"/>
      <c r="DJ275" s="1"/>
    </row>
    <row r="276" spans="37:114" customFormat="1" ht="13.5" customHeight="1">
      <c r="AK276" s="173"/>
      <c r="AL276" s="173"/>
      <c r="AM276" s="595"/>
      <c r="AO276" s="2"/>
      <c r="AQ276" s="197"/>
      <c r="AR276" s="197"/>
      <c r="AS276" s="595"/>
      <c r="AT276" s="2"/>
      <c r="AU276" s="2"/>
      <c r="AV276" s="2"/>
      <c r="AW276" s="2"/>
      <c r="AX276" s="2"/>
      <c r="BB276" s="173"/>
      <c r="BC276" s="173"/>
      <c r="BD276" s="595"/>
      <c r="BJ276" s="1"/>
      <c r="BK276" s="1"/>
      <c r="BL276" s="1"/>
      <c r="BM276" s="173"/>
      <c r="BN276" s="595"/>
      <c r="CB276" s="595"/>
      <c r="CG276" s="1"/>
      <c r="CH276" s="1"/>
      <c r="CI276" s="1"/>
      <c r="CK276" s="173"/>
      <c r="CL276" s="173"/>
      <c r="CM276" s="2"/>
      <c r="CN276" s="173"/>
      <c r="CO276" s="173"/>
      <c r="CP276" s="595"/>
      <c r="CQ276" s="2"/>
      <c r="CR276" s="2"/>
      <c r="CS276" s="2"/>
      <c r="CT276" s="2"/>
      <c r="CU276" s="2"/>
      <c r="CY276" s="1"/>
      <c r="CZ276" s="1"/>
      <c r="DA276" s="1"/>
      <c r="DB276" s="1"/>
      <c r="DC276" s="1"/>
      <c r="DD276" s="1"/>
      <c r="DE276" s="1"/>
      <c r="DF276" s="1"/>
      <c r="DG276" s="1"/>
      <c r="DH276" s="1"/>
      <c r="DI276" s="1"/>
      <c r="DJ276" s="1"/>
    </row>
    <row r="277" spans="37:114" customFormat="1" ht="13.5" customHeight="1">
      <c r="AK277" s="173"/>
      <c r="AL277" s="173"/>
      <c r="AM277" s="595"/>
      <c r="AO277" s="2"/>
      <c r="AQ277" s="197"/>
      <c r="AR277" s="197"/>
      <c r="AS277" s="595"/>
      <c r="AT277" s="2"/>
      <c r="AU277" s="2"/>
      <c r="AV277" s="2"/>
      <c r="AW277" s="2"/>
      <c r="AX277" s="2"/>
      <c r="BB277" s="173"/>
      <c r="BC277" s="173"/>
      <c r="BD277" s="595"/>
      <c r="BJ277" s="1"/>
      <c r="BK277" s="1"/>
      <c r="BL277" s="1"/>
      <c r="BM277" s="173"/>
      <c r="BN277" s="595"/>
      <c r="CB277" s="595"/>
      <c r="CG277" s="1"/>
      <c r="CH277" s="1"/>
      <c r="CI277" s="1"/>
      <c r="CK277" s="173"/>
      <c r="CL277" s="173"/>
      <c r="CM277" s="2"/>
      <c r="CN277" s="173"/>
      <c r="CO277" s="173"/>
      <c r="CP277" s="595"/>
      <c r="CQ277" s="2"/>
      <c r="CR277" s="2"/>
      <c r="CS277" s="2"/>
      <c r="CT277" s="2"/>
      <c r="CU277" s="2"/>
      <c r="CY277" s="1"/>
      <c r="CZ277" s="1"/>
      <c r="DA277" s="1"/>
      <c r="DB277" s="1"/>
      <c r="DC277" s="1"/>
      <c r="DD277" s="1"/>
      <c r="DE277" s="1"/>
      <c r="DF277" s="1"/>
      <c r="DG277" s="1"/>
      <c r="DH277" s="1"/>
      <c r="DI277" s="1"/>
      <c r="DJ277" s="1"/>
    </row>
    <row r="278" spans="37:114" customFormat="1" ht="13.5" customHeight="1">
      <c r="AK278" s="173"/>
      <c r="AL278" s="173"/>
      <c r="AM278" s="595"/>
      <c r="AO278" s="2"/>
      <c r="AQ278" s="197"/>
      <c r="AR278" s="197"/>
      <c r="AS278" s="595"/>
      <c r="AT278" s="2"/>
      <c r="AU278" s="2"/>
      <c r="AV278" s="2"/>
      <c r="AW278" s="2"/>
      <c r="AX278" s="2"/>
      <c r="BB278" s="173"/>
      <c r="BC278" s="173"/>
      <c r="BD278" s="595"/>
      <c r="BJ278" s="1"/>
      <c r="BK278" s="1"/>
      <c r="BL278" s="1"/>
      <c r="BM278" s="173"/>
      <c r="BN278" s="595"/>
      <c r="CB278" s="595"/>
      <c r="CG278" s="1"/>
      <c r="CH278" s="1"/>
      <c r="CI278" s="1"/>
      <c r="CK278" s="173"/>
      <c r="CL278" s="173"/>
      <c r="CM278" s="2"/>
      <c r="CN278" s="173"/>
      <c r="CO278" s="173"/>
      <c r="CP278" s="595"/>
      <c r="CQ278" s="2"/>
      <c r="CR278" s="2"/>
      <c r="CS278" s="2"/>
      <c r="CT278" s="2"/>
      <c r="CU278" s="2"/>
      <c r="CY278" s="1"/>
      <c r="CZ278" s="1"/>
      <c r="DA278" s="1"/>
      <c r="DB278" s="1"/>
      <c r="DC278" s="1"/>
      <c r="DD278" s="1"/>
      <c r="DE278" s="1"/>
      <c r="DF278" s="1"/>
      <c r="DG278" s="1"/>
      <c r="DH278" s="1"/>
      <c r="DI278" s="1"/>
      <c r="DJ278" s="1"/>
    </row>
    <row r="279" spans="37:114" customFormat="1" ht="13.5" customHeight="1">
      <c r="AK279" s="173"/>
      <c r="AL279" s="173"/>
      <c r="AM279" s="595"/>
      <c r="AO279" s="2"/>
      <c r="AQ279" s="197"/>
      <c r="AR279" s="197"/>
      <c r="AS279" s="595"/>
      <c r="AT279" s="2"/>
      <c r="AU279" s="2"/>
      <c r="AV279" s="2"/>
      <c r="AW279" s="2"/>
      <c r="AX279" s="2"/>
      <c r="BB279" s="173"/>
      <c r="BC279" s="173"/>
      <c r="BD279" s="595"/>
      <c r="BJ279" s="1"/>
      <c r="BK279" s="1"/>
      <c r="BL279" s="1"/>
      <c r="BM279" s="173"/>
      <c r="BN279" s="595"/>
      <c r="CB279" s="595"/>
      <c r="CG279" s="1"/>
      <c r="CH279" s="1"/>
      <c r="CI279" s="1"/>
      <c r="CK279" s="173"/>
      <c r="CL279" s="173"/>
      <c r="CM279" s="2"/>
      <c r="CN279" s="173"/>
      <c r="CO279" s="173"/>
      <c r="CP279" s="595"/>
      <c r="CQ279" s="2"/>
      <c r="CR279" s="2"/>
      <c r="CS279" s="2"/>
      <c r="CT279" s="2"/>
      <c r="CU279" s="2"/>
      <c r="CY279" s="1"/>
      <c r="CZ279" s="1"/>
      <c r="DA279" s="1"/>
      <c r="DB279" s="1"/>
      <c r="DC279" s="1"/>
      <c r="DD279" s="1"/>
      <c r="DE279" s="1"/>
      <c r="DF279" s="1"/>
      <c r="DG279" s="1"/>
      <c r="DH279" s="1"/>
      <c r="DI279" s="1"/>
      <c r="DJ279" s="1"/>
    </row>
    <row r="280" spans="37:114" customFormat="1" ht="13.5" customHeight="1">
      <c r="AK280" s="173"/>
      <c r="AL280" s="173"/>
      <c r="AM280" s="595"/>
      <c r="AO280" s="2"/>
      <c r="AQ280" s="197"/>
      <c r="AR280" s="197"/>
      <c r="AS280" s="595"/>
      <c r="AT280" s="2"/>
      <c r="AU280" s="2"/>
      <c r="AV280" s="2"/>
      <c r="AW280" s="2"/>
      <c r="AX280" s="2"/>
      <c r="BB280" s="173"/>
      <c r="BC280" s="173"/>
      <c r="BD280" s="595"/>
      <c r="BJ280" s="1"/>
      <c r="BK280" s="1"/>
      <c r="BL280" s="1"/>
      <c r="BM280" s="173"/>
      <c r="BN280" s="595"/>
      <c r="CB280" s="595"/>
      <c r="CG280" s="1"/>
      <c r="CH280" s="1"/>
      <c r="CI280" s="1"/>
      <c r="CK280" s="173"/>
      <c r="CL280" s="173"/>
      <c r="CM280" s="2"/>
      <c r="CN280" s="173"/>
      <c r="CO280" s="173"/>
      <c r="CP280" s="595"/>
      <c r="CQ280" s="2"/>
      <c r="CR280" s="2"/>
      <c r="CS280" s="2"/>
      <c r="CT280" s="2"/>
      <c r="CU280" s="2"/>
      <c r="CY280" s="1"/>
      <c r="CZ280" s="1"/>
      <c r="DA280" s="1"/>
      <c r="DB280" s="1"/>
      <c r="DC280" s="1"/>
      <c r="DD280" s="1"/>
      <c r="DE280" s="1"/>
      <c r="DF280" s="1"/>
      <c r="DG280" s="1"/>
      <c r="DH280" s="1"/>
      <c r="DI280" s="1"/>
      <c r="DJ280" s="1"/>
    </row>
    <row r="281" spans="37:114" customFormat="1" ht="13.5" customHeight="1">
      <c r="AK281" s="173"/>
      <c r="AL281" s="173"/>
      <c r="AM281" s="595"/>
      <c r="AO281" s="2"/>
      <c r="AQ281" s="197"/>
      <c r="AR281" s="197"/>
      <c r="AS281" s="595"/>
      <c r="AT281" s="2"/>
      <c r="AU281" s="2"/>
      <c r="AV281" s="2"/>
      <c r="AW281" s="2"/>
      <c r="AX281" s="2"/>
      <c r="BB281" s="173"/>
      <c r="BC281" s="173"/>
      <c r="BD281" s="595"/>
      <c r="BJ281" s="1"/>
      <c r="BK281" s="1"/>
      <c r="BL281" s="1"/>
      <c r="BM281" s="173"/>
      <c r="BN281" s="595"/>
      <c r="CB281" s="595"/>
      <c r="CG281" s="1"/>
      <c r="CH281" s="1"/>
      <c r="CI281" s="1"/>
      <c r="CK281" s="173"/>
      <c r="CL281" s="173"/>
      <c r="CM281" s="2"/>
      <c r="CN281" s="173"/>
      <c r="CO281" s="173"/>
      <c r="CP281" s="595"/>
      <c r="CQ281" s="2"/>
      <c r="CR281" s="2"/>
      <c r="CS281" s="2"/>
      <c r="CT281" s="2"/>
      <c r="CU281" s="2"/>
      <c r="CY281" s="1"/>
      <c r="CZ281" s="1"/>
      <c r="DA281" s="1"/>
      <c r="DB281" s="1"/>
      <c r="DC281" s="1"/>
      <c r="DD281" s="1"/>
      <c r="DE281" s="1"/>
      <c r="DF281" s="1"/>
      <c r="DG281" s="1"/>
      <c r="DH281" s="1"/>
      <c r="DI281" s="1"/>
      <c r="DJ281" s="1"/>
    </row>
    <row r="282" spans="37:114" customFormat="1" ht="13.5" customHeight="1">
      <c r="AK282" s="173"/>
      <c r="AL282" s="173"/>
      <c r="AM282" s="595"/>
      <c r="AO282" s="2"/>
      <c r="AQ282" s="197"/>
      <c r="AR282" s="197"/>
      <c r="AS282" s="595"/>
      <c r="AT282" s="2"/>
      <c r="AU282" s="2"/>
      <c r="AV282" s="2"/>
      <c r="AW282" s="2"/>
      <c r="AX282" s="2"/>
      <c r="BB282" s="173"/>
      <c r="BC282" s="173"/>
      <c r="BD282" s="595"/>
      <c r="BJ282" s="1"/>
      <c r="BK282" s="1"/>
      <c r="BL282" s="1"/>
      <c r="BM282" s="173"/>
      <c r="BN282" s="595"/>
      <c r="CB282" s="595"/>
      <c r="CG282" s="1"/>
      <c r="CH282" s="1"/>
      <c r="CI282" s="1"/>
      <c r="CK282" s="173"/>
      <c r="CL282" s="173"/>
      <c r="CM282" s="2"/>
      <c r="CN282" s="173"/>
      <c r="CO282" s="173"/>
      <c r="CP282" s="595"/>
      <c r="CQ282" s="2"/>
      <c r="CR282" s="2"/>
      <c r="CS282" s="2"/>
      <c r="CT282" s="2"/>
      <c r="CU282" s="2"/>
      <c r="CY282" s="1"/>
      <c r="CZ282" s="1"/>
      <c r="DA282" s="1"/>
      <c r="DB282" s="1"/>
      <c r="DC282" s="1"/>
      <c r="DD282" s="1"/>
      <c r="DE282" s="1"/>
      <c r="DF282" s="1"/>
      <c r="DG282" s="1"/>
      <c r="DH282" s="1"/>
      <c r="DI282" s="1"/>
      <c r="DJ282" s="1"/>
    </row>
    <row r="283" spans="37:114" customFormat="1" ht="13.5" customHeight="1">
      <c r="AK283" s="173"/>
      <c r="AL283" s="173"/>
      <c r="AM283" s="595"/>
      <c r="AO283" s="2"/>
      <c r="AQ283" s="197"/>
      <c r="AR283" s="197"/>
      <c r="AS283" s="595"/>
      <c r="AT283" s="2"/>
      <c r="AU283" s="2"/>
      <c r="AV283" s="2"/>
      <c r="AW283" s="2"/>
      <c r="AX283" s="2"/>
      <c r="BB283" s="173"/>
      <c r="BC283" s="173"/>
      <c r="BD283" s="595"/>
      <c r="BJ283" s="1"/>
      <c r="BK283" s="1"/>
      <c r="BL283" s="1"/>
      <c r="BM283" s="173"/>
      <c r="BN283" s="595"/>
      <c r="CB283" s="595"/>
      <c r="CG283" s="1"/>
      <c r="CH283" s="1"/>
      <c r="CI283" s="1"/>
      <c r="CK283" s="173"/>
      <c r="CL283" s="173"/>
      <c r="CM283" s="2"/>
      <c r="CN283" s="173"/>
      <c r="CO283" s="173"/>
      <c r="CP283" s="595"/>
      <c r="CQ283" s="2"/>
      <c r="CR283" s="2"/>
      <c r="CS283" s="2"/>
      <c r="CT283" s="2"/>
      <c r="CU283" s="2"/>
      <c r="CY283" s="1"/>
      <c r="CZ283" s="1"/>
      <c r="DA283" s="1"/>
      <c r="DB283" s="1"/>
      <c r="DC283" s="1"/>
      <c r="DD283" s="1"/>
      <c r="DE283" s="1"/>
      <c r="DF283" s="1"/>
      <c r="DG283" s="1"/>
      <c r="DH283" s="1"/>
      <c r="DI283" s="1"/>
      <c r="DJ283" s="1"/>
    </row>
    <row r="284" spans="37:114" customFormat="1" ht="13.5" customHeight="1">
      <c r="AK284" s="2"/>
      <c r="AL284" s="173"/>
      <c r="AM284" s="595"/>
      <c r="AO284" s="2"/>
      <c r="AR284" s="29"/>
      <c r="AS284" s="595"/>
      <c r="AT284" s="2"/>
      <c r="AU284" s="2"/>
      <c r="AV284" s="2"/>
      <c r="AW284" s="2"/>
      <c r="AX284" s="2"/>
      <c r="BB284" s="2"/>
      <c r="BC284" s="173"/>
      <c r="BD284" s="595"/>
      <c r="BJ284" s="1"/>
      <c r="BK284" s="1"/>
      <c r="BL284" s="1"/>
      <c r="BM284" s="173"/>
      <c r="BN284" s="595"/>
      <c r="CB284" s="595"/>
      <c r="CG284" s="1"/>
      <c r="CH284" s="1"/>
      <c r="CI284" s="1"/>
      <c r="CK284" s="2"/>
      <c r="CL284" s="173"/>
      <c r="CM284" s="2"/>
      <c r="CN284" s="2"/>
      <c r="CO284" s="173"/>
      <c r="CP284" s="595"/>
      <c r="CQ284" s="2"/>
      <c r="CR284" s="2"/>
      <c r="CS284" s="2"/>
      <c r="CT284" s="2"/>
      <c r="CU284" s="2"/>
      <c r="CY284" s="1"/>
      <c r="CZ284" s="1"/>
      <c r="DA284" s="1"/>
      <c r="DB284" s="1"/>
      <c r="DC284" s="1"/>
      <c r="DD284" s="1"/>
      <c r="DE284" s="1"/>
      <c r="DF284" s="1"/>
      <c r="DG284" s="1"/>
      <c r="DH284" s="1"/>
      <c r="DI284" s="1"/>
      <c r="DJ284" s="1"/>
    </row>
    <row r="285" spans="37:114" customFormat="1" ht="13.5" customHeight="1">
      <c r="AK285" s="2"/>
      <c r="AL285" s="173"/>
      <c r="AM285" s="595"/>
      <c r="AP285" s="2"/>
      <c r="AQ285" s="29"/>
      <c r="AR285" s="595"/>
      <c r="AS285" s="2"/>
      <c r="AT285" s="2"/>
      <c r="AU285" s="2"/>
      <c r="AV285" s="2"/>
      <c r="AW285" s="2"/>
      <c r="BA285" s="2"/>
      <c r="BB285" s="173"/>
      <c r="BC285" s="595"/>
      <c r="BD285" s="2"/>
      <c r="BI285" s="1"/>
      <c r="BJ285" s="1"/>
      <c r="BK285" s="1"/>
      <c r="BL285" s="2"/>
      <c r="BM285" s="595"/>
      <c r="CA285" s="595"/>
      <c r="CF285" s="1"/>
      <c r="CG285" s="1"/>
      <c r="CJ285" s="2"/>
      <c r="CK285" s="173"/>
      <c r="CL285" s="595"/>
      <c r="CM285" s="2"/>
      <c r="CN285" s="173"/>
      <c r="CO285" s="595"/>
      <c r="CP285" s="2"/>
      <c r="CQ285" s="2"/>
      <c r="CR285" s="2"/>
      <c r="CS285" s="2"/>
      <c r="CT285" s="2"/>
      <c r="CY285" s="1"/>
      <c r="CZ285" s="1"/>
      <c r="DA285" s="1"/>
      <c r="DB285" s="1"/>
      <c r="DC285" s="1"/>
      <c r="DD285" s="1"/>
      <c r="DE285" s="1"/>
      <c r="DF285" s="1"/>
      <c r="DG285" s="1"/>
      <c r="DH285" s="1"/>
      <c r="DI285" s="1"/>
    </row>
  </sheetData>
  <mergeCells count="293">
    <mergeCell ref="U18:X19"/>
    <mergeCell ref="Y18:AB19"/>
    <mergeCell ref="AC18:AC20"/>
    <mergeCell ref="AD18:AD20"/>
    <mergeCell ref="AF18:AF20"/>
    <mergeCell ref="AG18:AG20"/>
    <mergeCell ref="F18:G19"/>
    <mergeCell ref="H18:H20"/>
    <mergeCell ref="I18:I20"/>
    <mergeCell ref="J18:J20"/>
    <mergeCell ref="K18:O19"/>
    <mergeCell ref="P18:T19"/>
    <mergeCell ref="CN18:CN20"/>
    <mergeCell ref="BK18:BK20"/>
    <mergeCell ref="BL18:BL20"/>
    <mergeCell ref="BM18:BQ19"/>
    <mergeCell ref="BR18:BV19"/>
    <mergeCell ref="BW18:BZ19"/>
    <mergeCell ref="CA18:CD19"/>
    <mergeCell ref="AI18:AI20"/>
    <mergeCell ref="AK18:AK20"/>
    <mergeCell ref="AL18:AL20"/>
    <mergeCell ref="AM18:AM20"/>
    <mergeCell ref="BH18:BI19"/>
    <mergeCell ref="BJ18:BJ20"/>
    <mergeCell ref="EK18:EK20"/>
    <mergeCell ref="EM18:EM20"/>
    <mergeCell ref="EO18:EO20"/>
    <mergeCell ref="EP18:EP20"/>
    <mergeCell ref="EQ18:EQ20"/>
    <mergeCell ref="F20:G20"/>
    <mergeCell ref="BH20:BI20"/>
    <mergeCell ref="DT18:DX19"/>
    <mergeCell ref="DY18:EB19"/>
    <mergeCell ref="EC18:EF19"/>
    <mergeCell ref="EG18:EG20"/>
    <mergeCell ref="EH18:EH20"/>
    <mergeCell ref="EJ18:EJ20"/>
    <mergeCell ref="CO18:CO20"/>
    <mergeCell ref="DJ18:DK20"/>
    <mergeCell ref="DL18:DL20"/>
    <mergeCell ref="DM18:DM20"/>
    <mergeCell ref="DN18:DN20"/>
    <mergeCell ref="DO18:DS19"/>
    <mergeCell ref="CF18:CF20"/>
    <mergeCell ref="CH18:CH20"/>
    <mergeCell ref="CI18:CI20"/>
    <mergeCell ref="CK18:CK20"/>
    <mergeCell ref="CM18:CM20"/>
    <mergeCell ref="U114:X115"/>
    <mergeCell ref="Y114:AB115"/>
    <mergeCell ref="AC114:AC116"/>
    <mergeCell ref="AD114:AD116"/>
    <mergeCell ref="AF114:AF116"/>
    <mergeCell ref="AG114:AG116"/>
    <mergeCell ref="F114:G116"/>
    <mergeCell ref="H114:H116"/>
    <mergeCell ref="I114:I116"/>
    <mergeCell ref="J114:J116"/>
    <mergeCell ref="K114:O115"/>
    <mergeCell ref="P114:T115"/>
    <mergeCell ref="CA114:CD115"/>
    <mergeCell ref="CF114:CF116"/>
    <mergeCell ref="CH114:CH116"/>
    <mergeCell ref="CI114:CI116"/>
    <mergeCell ref="AI114:AI116"/>
    <mergeCell ref="BH114:BI116"/>
    <mergeCell ref="BJ114:BJ116"/>
    <mergeCell ref="BK114:BK116"/>
    <mergeCell ref="BL114:BL116"/>
    <mergeCell ref="BM114:BQ115"/>
    <mergeCell ref="EK114:EK116"/>
    <mergeCell ref="EM114:EM116"/>
    <mergeCell ref="F117:G117"/>
    <mergeCell ref="F118:G118"/>
    <mergeCell ref="F119:G119"/>
    <mergeCell ref="F132:G134"/>
    <mergeCell ref="H132:H134"/>
    <mergeCell ref="I132:I134"/>
    <mergeCell ref="J132:J134"/>
    <mergeCell ref="K132:O133"/>
    <mergeCell ref="DT114:DX115"/>
    <mergeCell ref="DY114:EB115"/>
    <mergeCell ref="EC114:EF115"/>
    <mergeCell ref="EG114:EG116"/>
    <mergeCell ref="EH114:EH116"/>
    <mergeCell ref="EJ114:EJ116"/>
    <mergeCell ref="CK114:CK116"/>
    <mergeCell ref="DJ114:DK116"/>
    <mergeCell ref="DL114:DL116"/>
    <mergeCell ref="DM114:DM116"/>
    <mergeCell ref="DN114:DN116"/>
    <mergeCell ref="DO114:DS115"/>
    <mergeCell ref="BR114:BV115"/>
    <mergeCell ref="BW114:BZ115"/>
    <mergeCell ref="AG132:AG134"/>
    <mergeCell ref="AI132:AI134"/>
    <mergeCell ref="BH132:BI134"/>
    <mergeCell ref="BJ132:BJ134"/>
    <mergeCell ref="BK132:BK134"/>
    <mergeCell ref="BL132:BL134"/>
    <mergeCell ref="P132:T133"/>
    <mergeCell ref="U132:X133"/>
    <mergeCell ref="Y132:AB133"/>
    <mergeCell ref="AC132:AC134"/>
    <mergeCell ref="AD132:AD134"/>
    <mergeCell ref="AF132:AF134"/>
    <mergeCell ref="EJ132:EJ134"/>
    <mergeCell ref="EK132:EK134"/>
    <mergeCell ref="EM132:EM134"/>
    <mergeCell ref="F135:G135"/>
    <mergeCell ref="F136:G136"/>
    <mergeCell ref="F137:G137"/>
    <mergeCell ref="DO132:DS133"/>
    <mergeCell ref="DT132:DX133"/>
    <mergeCell ref="DY132:EB133"/>
    <mergeCell ref="EC132:EF133"/>
    <mergeCell ref="EG132:EG134"/>
    <mergeCell ref="EH132:EH134"/>
    <mergeCell ref="CI132:CI134"/>
    <mergeCell ref="CK132:CK134"/>
    <mergeCell ref="DJ132:DK134"/>
    <mergeCell ref="DL132:DL134"/>
    <mergeCell ref="DM132:DM134"/>
    <mergeCell ref="DN132:DN134"/>
    <mergeCell ref="BM132:BQ133"/>
    <mergeCell ref="BR132:BV133"/>
    <mergeCell ref="BW132:BZ133"/>
    <mergeCell ref="CA132:CD133"/>
    <mergeCell ref="CF132:CF134"/>
    <mergeCell ref="CH132:CH134"/>
    <mergeCell ref="U147:X148"/>
    <mergeCell ref="Y147:AB148"/>
    <mergeCell ref="AC147:AC149"/>
    <mergeCell ref="AD147:AD149"/>
    <mergeCell ref="AF147:AF149"/>
    <mergeCell ref="AG147:AG149"/>
    <mergeCell ref="F147:G149"/>
    <mergeCell ref="H147:H149"/>
    <mergeCell ref="I147:I149"/>
    <mergeCell ref="J147:J149"/>
    <mergeCell ref="K147:O148"/>
    <mergeCell ref="P147:T148"/>
    <mergeCell ref="CA147:CD148"/>
    <mergeCell ref="CF147:CF149"/>
    <mergeCell ref="CH147:CH149"/>
    <mergeCell ref="CI147:CI149"/>
    <mergeCell ref="AI147:AI149"/>
    <mergeCell ref="BH147:BI149"/>
    <mergeCell ref="BJ147:BJ149"/>
    <mergeCell ref="BK147:BK149"/>
    <mergeCell ref="BL147:BL149"/>
    <mergeCell ref="BM147:BQ148"/>
    <mergeCell ref="EK147:EK149"/>
    <mergeCell ref="EM147:EM149"/>
    <mergeCell ref="F150:G150"/>
    <mergeCell ref="F151:G151"/>
    <mergeCell ref="F152:G152"/>
    <mergeCell ref="F162:G164"/>
    <mergeCell ref="H162:H164"/>
    <mergeCell ref="I162:I164"/>
    <mergeCell ref="J162:J164"/>
    <mergeCell ref="K162:O163"/>
    <mergeCell ref="DT147:DX148"/>
    <mergeCell ref="DY147:EB148"/>
    <mergeCell ref="EC147:EF148"/>
    <mergeCell ref="EG147:EG149"/>
    <mergeCell ref="EH147:EH149"/>
    <mergeCell ref="EJ147:EJ149"/>
    <mergeCell ref="CK147:CK149"/>
    <mergeCell ref="DJ147:DK149"/>
    <mergeCell ref="DL147:DL149"/>
    <mergeCell ref="DM147:DM149"/>
    <mergeCell ref="DN147:DN149"/>
    <mergeCell ref="DO147:DS148"/>
    <mergeCell ref="BR147:BV148"/>
    <mergeCell ref="BW147:BZ148"/>
    <mergeCell ref="AG162:AG164"/>
    <mergeCell ref="AI162:AI164"/>
    <mergeCell ref="BH162:BI164"/>
    <mergeCell ref="BJ162:BJ164"/>
    <mergeCell ref="BK162:BK164"/>
    <mergeCell ref="BL162:BL164"/>
    <mergeCell ref="P162:T163"/>
    <mergeCell ref="U162:X163"/>
    <mergeCell ref="Y162:AB163"/>
    <mergeCell ref="AC162:AC164"/>
    <mergeCell ref="AD162:AD164"/>
    <mergeCell ref="AF162:AF164"/>
    <mergeCell ref="EJ162:EJ164"/>
    <mergeCell ref="EK162:EK164"/>
    <mergeCell ref="EM162:EM164"/>
    <mergeCell ref="F165:G165"/>
    <mergeCell ref="F166:G166"/>
    <mergeCell ref="F167:G167"/>
    <mergeCell ref="DO162:DS163"/>
    <mergeCell ref="DT162:DX163"/>
    <mergeCell ref="DY162:EB163"/>
    <mergeCell ref="EC162:EF163"/>
    <mergeCell ref="EG162:EG164"/>
    <mergeCell ref="EH162:EH164"/>
    <mergeCell ref="CI162:CI164"/>
    <mergeCell ref="CK162:CK164"/>
    <mergeCell ref="DJ162:DK164"/>
    <mergeCell ref="DL162:DL164"/>
    <mergeCell ref="DM162:DM164"/>
    <mergeCell ref="DN162:DN164"/>
    <mergeCell ref="BM162:BQ163"/>
    <mergeCell ref="BR162:BV163"/>
    <mergeCell ref="BW162:BZ163"/>
    <mergeCell ref="CA162:CD163"/>
    <mergeCell ref="CF162:CF164"/>
    <mergeCell ref="CH162:CH164"/>
    <mergeCell ref="AV176:AV178"/>
    <mergeCell ref="AW176:AW178"/>
    <mergeCell ref="AX176:AX178"/>
    <mergeCell ref="BA176:BA178"/>
    <mergeCell ref="BB176:BB178"/>
    <mergeCell ref="BC176:BC178"/>
    <mergeCell ref="AK176:AK178"/>
    <mergeCell ref="AL176:AL178"/>
    <mergeCell ref="AM176:AM178"/>
    <mergeCell ref="AQ176:AQ178"/>
    <mergeCell ref="AR176:AR178"/>
    <mergeCell ref="AS176:AS178"/>
    <mergeCell ref="BP176:BP178"/>
    <mergeCell ref="BQ176:BQ178"/>
    <mergeCell ref="BR176:BR178"/>
    <mergeCell ref="BT178:BT180"/>
    <mergeCell ref="CA178:CD178"/>
    <mergeCell ref="CA179:CD179"/>
    <mergeCell ref="CA180:CD180"/>
    <mergeCell ref="BF176:BF178"/>
    <mergeCell ref="BG176:BG178"/>
    <mergeCell ref="BH176:BH178"/>
    <mergeCell ref="BK176:BK178"/>
    <mergeCell ref="BL176:BL178"/>
    <mergeCell ref="BM176:BM178"/>
    <mergeCell ref="AK244:AK246"/>
    <mergeCell ref="AL244:AL246"/>
    <mergeCell ref="AM244:AM246"/>
    <mergeCell ref="AQ244:AQ246"/>
    <mergeCell ref="AR244:AR246"/>
    <mergeCell ref="CA181:CD181"/>
    <mergeCell ref="CA182:CD182"/>
    <mergeCell ref="CA183:CD183"/>
    <mergeCell ref="CA184:CD184"/>
    <mergeCell ref="CA185:CD185"/>
    <mergeCell ref="CA186:CD186"/>
    <mergeCell ref="AS244:AS246"/>
    <mergeCell ref="AU244:AU246"/>
    <mergeCell ref="AV244:AV246"/>
    <mergeCell ref="AW244:AW246"/>
    <mergeCell ref="AX244:AX246"/>
    <mergeCell ref="AY244:AY246"/>
    <mergeCell ref="CA187:CD187"/>
    <mergeCell ref="CA188:CD188"/>
    <mergeCell ref="CA189:CD189"/>
    <mergeCell ref="CA190:CD190"/>
    <mergeCell ref="CA191:CD191"/>
    <mergeCell ref="BH244:BH246"/>
    <mergeCell ref="BI244:BI246"/>
    <mergeCell ref="BJ244:BJ246"/>
    <mergeCell ref="BK244:BK246"/>
    <mergeCell ref="BM244:BM246"/>
    <mergeCell ref="BP244:BP246"/>
    <mergeCell ref="AZ244:AZ246"/>
    <mergeCell ref="BB244:BB246"/>
    <mergeCell ref="BC244:BC246"/>
    <mergeCell ref="BD244:BD246"/>
    <mergeCell ref="BF244:BF246"/>
    <mergeCell ref="BG244:BG246"/>
    <mergeCell ref="CF244:CF246"/>
    <mergeCell ref="CG244:CG246"/>
    <mergeCell ref="CH244:CH246"/>
    <mergeCell ref="CI244:CI246"/>
    <mergeCell ref="CK244:CK246"/>
    <mergeCell ref="CL244:CL246"/>
    <mergeCell ref="BQ244:BQ246"/>
    <mergeCell ref="BR244:BR246"/>
    <mergeCell ref="BW244:BW246"/>
    <mergeCell ref="CB244:CB246"/>
    <mergeCell ref="CD244:CD246"/>
    <mergeCell ref="CE244:CE246"/>
    <mergeCell ref="CU244:CU246"/>
    <mergeCell ref="CV244:CV246"/>
    <mergeCell ref="CW244:CW246"/>
    <mergeCell ref="CN244:CN246"/>
    <mergeCell ref="CO244:CO246"/>
    <mergeCell ref="CP244:CP246"/>
    <mergeCell ref="CR244:CR246"/>
    <mergeCell ref="CS244:CS246"/>
    <mergeCell ref="CT244:CT246"/>
  </mergeCells>
  <conditionalFormatting sqref="F117:F118">
    <cfRule type="expression" dxfId="83" priority="1">
      <formula>$AR117&lt;&gt;0</formula>
    </cfRule>
  </conditionalFormatting>
  <conditionalFormatting sqref="F119:F120">
    <cfRule type="expression" dxfId="82" priority="2">
      <formula>$AR27&lt;&gt;0</formula>
    </cfRule>
  </conditionalFormatting>
  <conditionalFormatting sqref="F119:H119">
    <cfRule type="expression" dxfId="81" priority="5">
      <formula>$I$119&lt;&gt;0</formula>
    </cfRule>
  </conditionalFormatting>
  <conditionalFormatting sqref="G98">
    <cfRule type="expression" dxfId="80" priority="6">
      <formula>$I$98&lt;&gt;0</formula>
    </cfRule>
  </conditionalFormatting>
  <conditionalFormatting sqref="G100">
    <cfRule type="expression" dxfId="79" priority="7">
      <formula>$I$100&lt;&gt;0</formula>
    </cfRule>
  </conditionalFormatting>
  <conditionalFormatting sqref="I109:I110">
    <cfRule type="expression" dxfId="78" priority="8">
      <formula>I$110&lt;&gt;"OK"</formula>
    </cfRule>
  </conditionalFormatting>
  <conditionalFormatting sqref="I119">
    <cfRule type="expression" dxfId="77" priority="4">
      <formula>$AR27&lt;&gt;0</formula>
    </cfRule>
  </conditionalFormatting>
  <conditionalFormatting sqref="I132">
    <cfRule type="expression" dxfId="76" priority="26">
      <formula>I$136&lt;0</formula>
    </cfRule>
    <cfRule type="expression" dxfId="75" priority="13">
      <formula>I$135&lt;0</formula>
    </cfRule>
  </conditionalFormatting>
  <conditionalFormatting sqref="I147">
    <cfRule type="expression" dxfId="74" priority="51">
      <formula>I$136&lt;0</formula>
    </cfRule>
    <cfRule type="expression" dxfId="73" priority="52">
      <formula>I$135&lt;0</formula>
    </cfRule>
  </conditionalFormatting>
  <conditionalFormatting sqref="I162">
    <cfRule type="expression" dxfId="72" priority="54">
      <formula>I$135&lt;0</formula>
    </cfRule>
    <cfRule type="expression" dxfId="71" priority="53">
      <formula>I$136&lt;0</formula>
    </cfRule>
  </conditionalFormatting>
  <conditionalFormatting sqref="I107:J108">
    <cfRule type="expression" dxfId="70" priority="55">
      <formula>I$108&lt;&gt;"OK"</formula>
    </cfRule>
  </conditionalFormatting>
  <conditionalFormatting sqref="J18">
    <cfRule type="expression" dxfId="69" priority="62">
      <formula>J$21&gt;0</formula>
    </cfRule>
  </conditionalFormatting>
  <conditionalFormatting sqref="J114">
    <cfRule type="expression" dxfId="68" priority="67">
      <formula>J$21&gt;0</formula>
    </cfRule>
  </conditionalFormatting>
  <conditionalFormatting sqref="K134">
    <cfRule type="expression" dxfId="67" priority="29">
      <formula>I$136&lt;0</formula>
    </cfRule>
  </conditionalFormatting>
  <conditionalFormatting sqref="K149">
    <cfRule type="expression" dxfId="66" priority="38">
      <formula>I$136&lt;0</formula>
    </cfRule>
  </conditionalFormatting>
  <conditionalFormatting sqref="K164">
    <cfRule type="expression" dxfId="65" priority="72">
      <formula>K$136&lt;0</formula>
    </cfRule>
  </conditionalFormatting>
  <conditionalFormatting sqref="L20">
    <cfRule type="expression" dxfId="64" priority="63">
      <formula>J$21&gt;0</formula>
    </cfRule>
  </conditionalFormatting>
  <conditionalFormatting sqref="L116">
    <cfRule type="expression" dxfId="63" priority="68">
      <formula>J$21&gt;0</formula>
    </cfRule>
  </conditionalFormatting>
  <conditionalFormatting sqref="L107:O108">
    <cfRule type="expression" dxfId="62" priority="56">
      <formula>I$108&lt;&gt;"OK"</formula>
    </cfRule>
  </conditionalFormatting>
  <conditionalFormatting sqref="M134:N134">
    <cfRule type="expression" dxfId="61" priority="30">
      <formula>I$136&lt;0</formula>
    </cfRule>
  </conditionalFormatting>
  <conditionalFormatting sqref="M149:N149">
    <cfRule type="expression" dxfId="60" priority="39">
      <formula>I$136&lt;0</formula>
    </cfRule>
  </conditionalFormatting>
  <conditionalFormatting sqref="M164:N164">
    <cfRule type="expression" dxfId="59" priority="46">
      <formula>I$136&lt;0</formula>
    </cfRule>
  </conditionalFormatting>
  <conditionalFormatting sqref="M109:O110">
    <cfRule type="expression" dxfId="58" priority="9">
      <formula>I$110&lt;&gt;"OK"</formula>
    </cfRule>
  </conditionalFormatting>
  <conditionalFormatting sqref="P134">
    <cfRule type="expression" dxfId="57" priority="31">
      <formula>I$136&lt;0</formula>
    </cfRule>
  </conditionalFormatting>
  <conditionalFormatting sqref="P149">
    <cfRule type="expression" dxfId="56" priority="40">
      <formula>I$136&lt;0</formula>
    </cfRule>
  </conditionalFormatting>
  <conditionalFormatting sqref="P164">
    <cfRule type="expression" dxfId="55" priority="47">
      <formula>I$136&lt;0</formula>
    </cfRule>
  </conditionalFormatting>
  <conditionalFormatting sqref="Q20">
    <cfRule type="expression" dxfId="54" priority="64">
      <formula>J$21&gt;0</formula>
    </cfRule>
  </conditionalFormatting>
  <conditionalFormatting sqref="Q116">
    <cfRule type="expression" dxfId="53" priority="69">
      <formula>J$21&gt;0</formula>
    </cfRule>
  </conditionalFormatting>
  <conditionalFormatting sqref="Q107:T108">
    <cfRule type="expression" dxfId="52" priority="57">
      <formula>I$108&lt;&gt;"OK"</formula>
    </cfRule>
  </conditionalFormatting>
  <conditionalFormatting sqref="R134:S134">
    <cfRule type="expression" dxfId="51" priority="32">
      <formula>I$136&lt;0</formula>
    </cfRule>
  </conditionalFormatting>
  <conditionalFormatting sqref="R149:S149">
    <cfRule type="expression" dxfId="50" priority="41">
      <formula>I$136&lt;0</formula>
    </cfRule>
  </conditionalFormatting>
  <conditionalFormatting sqref="R164:S164">
    <cfRule type="expression" dxfId="49" priority="48">
      <formula>I$136&lt;0</formula>
    </cfRule>
  </conditionalFormatting>
  <conditionalFormatting sqref="R109:T110">
    <cfRule type="expression" dxfId="48" priority="10">
      <formula>I$110&lt;&gt;"OK"</formula>
    </cfRule>
  </conditionalFormatting>
  <conditionalFormatting sqref="U134">
    <cfRule type="expression" dxfId="47" priority="33">
      <formula>I$136&lt;0</formula>
    </cfRule>
    <cfRule type="expression" dxfId="46" priority="16">
      <formula>I$135&lt;0</formula>
    </cfRule>
  </conditionalFormatting>
  <conditionalFormatting sqref="U149">
    <cfRule type="expression" dxfId="45" priority="74">
      <formula>U$135&lt;0</formula>
    </cfRule>
    <cfRule type="expression" dxfId="44" priority="73">
      <formula>U$136&lt;0</formula>
    </cfRule>
  </conditionalFormatting>
  <conditionalFormatting sqref="U164">
    <cfRule type="expression" dxfId="43" priority="76">
      <formula>U$135&lt;0</formula>
    </cfRule>
    <cfRule type="expression" dxfId="42" priority="75">
      <formula>U$136&lt;0</formula>
    </cfRule>
  </conditionalFormatting>
  <conditionalFormatting sqref="V20">
    <cfRule type="expression" dxfId="41" priority="65">
      <formula>J$21&gt;0</formula>
    </cfRule>
  </conditionalFormatting>
  <conditionalFormatting sqref="V116">
    <cfRule type="expression" dxfId="40" priority="70">
      <formula>J$21&gt;0</formula>
    </cfRule>
  </conditionalFormatting>
  <conditionalFormatting sqref="V107:X108">
    <cfRule type="expression" dxfId="39" priority="58">
      <formula>I$108&lt;&gt;"OK"</formula>
    </cfRule>
  </conditionalFormatting>
  <conditionalFormatting sqref="W109:X110">
    <cfRule type="expression" dxfId="38" priority="11">
      <formula>I$110&lt;&gt;"OK"</formula>
    </cfRule>
  </conditionalFormatting>
  <conditionalFormatting sqref="W134:Y134">
    <cfRule type="expression" dxfId="37" priority="34">
      <formula>I$136&lt;0</formula>
    </cfRule>
    <cfRule type="expression" dxfId="36" priority="17">
      <formula>I$135&lt;0</formula>
    </cfRule>
  </conditionalFormatting>
  <conditionalFormatting sqref="W149:Y149">
    <cfRule type="expression" dxfId="35" priority="42">
      <formula>I$136&lt;0</formula>
    </cfRule>
    <cfRule type="expression" dxfId="34" priority="21">
      <formula>I$135&lt;0</formula>
    </cfRule>
  </conditionalFormatting>
  <conditionalFormatting sqref="W164:Y164">
    <cfRule type="expression" dxfId="33" priority="77">
      <formula>W$135&lt;0</formula>
    </cfRule>
    <cfRule type="expression" dxfId="32" priority="49">
      <formula>I$136&lt;0</formula>
    </cfRule>
  </conditionalFormatting>
  <conditionalFormatting sqref="Z20">
    <cfRule type="expression" dxfId="31" priority="66">
      <formula>J$21&gt;0</formula>
    </cfRule>
  </conditionalFormatting>
  <conditionalFormatting sqref="Z116">
    <cfRule type="expression" dxfId="30" priority="71">
      <formula>J$21&gt;0</formula>
    </cfRule>
  </conditionalFormatting>
  <conditionalFormatting sqref="Z107:AD108">
    <cfRule type="expression" dxfId="29" priority="59">
      <formula>I$108&lt;&gt;"OK"</formula>
    </cfRule>
  </conditionalFormatting>
  <conditionalFormatting sqref="AA134:AB134">
    <cfRule type="expression" dxfId="28" priority="35">
      <formula>I$136&lt;0</formula>
    </cfRule>
    <cfRule type="expression" dxfId="27" priority="18">
      <formula>I$135&lt;0</formula>
    </cfRule>
  </conditionalFormatting>
  <conditionalFormatting sqref="AA149:AB149">
    <cfRule type="expression" dxfId="26" priority="43">
      <formula>I$136&lt;0</formula>
    </cfRule>
    <cfRule type="expression" dxfId="25" priority="22">
      <formula>I$135&lt;0</formula>
    </cfRule>
  </conditionalFormatting>
  <conditionalFormatting sqref="AA164:AB164">
    <cfRule type="expression" dxfId="24" priority="25">
      <formula>I$135&lt;0</formula>
    </cfRule>
    <cfRule type="expression" dxfId="23" priority="50">
      <formula>I$136&lt;0</formula>
    </cfRule>
  </conditionalFormatting>
  <conditionalFormatting sqref="AA109:AC110">
    <cfRule type="expression" dxfId="22" priority="12">
      <formula>I$110&lt;&gt;"OK"</formula>
    </cfRule>
  </conditionalFormatting>
  <conditionalFormatting sqref="AC132">
    <cfRule type="expression" dxfId="21" priority="14">
      <formula>I$135&lt;0</formula>
    </cfRule>
  </conditionalFormatting>
  <conditionalFormatting sqref="AC147">
    <cfRule type="expression" dxfId="20" priority="19">
      <formula>I$135&lt;0</formula>
    </cfRule>
  </conditionalFormatting>
  <conditionalFormatting sqref="AC162">
    <cfRule type="expression" dxfId="19" priority="23">
      <formula>I$135&lt;0</formula>
    </cfRule>
  </conditionalFormatting>
  <conditionalFormatting sqref="AC132:AD132">
    <cfRule type="expression" dxfId="18" priority="27">
      <formula>I$136&lt;0</formula>
    </cfRule>
  </conditionalFormatting>
  <conditionalFormatting sqref="AC147:AD147">
    <cfRule type="expression" dxfId="17" priority="36">
      <formula>I$136&lt;0</formula>
    </cfRule>
  </conditionalFormatting>
  <conditionalFormatting sqref="AC162:AD162">
    <cfRule type="expression" dxfId="16" priority="44">
      <formula>I$136&lt;0</formula>
    </cfRule>
  </conditionalFormatting>
  <conditionalFormatting sqref="AF107:AG108">
    <cfRule type="expression" dxfId="15" priority="60">
      <formula>I$108&lt;&gt;"OK"</formula>
    </cfRule>
  </conditionalFormatting>
  <conditionalFormatting sqref="AI107:AI108">
    <cfRule type="expression" dxfId="14" priority="61">
      <formula>I$108&lt;&gt;"OK"</formula>
    </cfRule>
  </conditionalFormatting>
  <conditionalFormatting sqref="AI132">
    <cfRule type="expression" dxfId="13" priority="15">
      <formula>I$135&lt;0</formula>
    </cfRule>
    <cfRule type="expression" dxfId="12" priority="28">
      <formula>I$136&lt;0</formula>
    </cfRule>
  </conditionalFormatting>
  <conditionalFormatting sqref="AI147">
    <cfRule type="expression" dxfId="11" priority="20">
      <formula>I$135&lt;0</formula>
    </cfRule>
    <cfRule type="expression" dxfId="10" priority="37">
      <formula>I$136&lt;0</formula>
    </cfRule>
  </conditionalFormatting>
  <conditionalFormatting sqref="AI162">
    <cfRule type="expression" dxfId="9" priority="45">
      <formula>I$136&lt;0</formula>
    </cfRule>
    <cfRule type="expression" dxfId="8" priority="24">
      <formula>I$135&lt;0</formula>
    </cfRule>
  </conditionalFormatting>
  <conditionalFormatting sqref="AS27">
    <cfRule type="expression" dxfId="7" priority="79">
      <formula>$AR27&lt;&gt;0</formula>
    </cfRule>
  </conditionalFormatting>
  <conditionalFormatting sqref="AS53:AS69">
    <cfRule type="expression" dxfId="6" priority="80">
      <formula>$AR27&lt;&gt;0</formula>
    </cfRule>
  </conditionalFormatting>
  <conditionalFormatting sqref="AS73:AS93">
    <cfRule type="expression" dxfId="5" priority="81">
      <formula>$AR27&lt;&gt;0</formula>
    </cfRule>
  </conditionalFormatting>
  <conditionalFormatting sqref="AS101:AS102">
    <cfRule type="expression" dxfId="4" priority="82">
      <formula>$AR27&lt;&gt;0</formula>
    </cfRule>
  </conditionalFormatting>
  <conditionalFormatting sqref="AS117:AS120">
    <cfRule type="expression" dxfId="3" priority="83">
      <formula>$AR27&lt;&gt;0</formula>
    </cfRule>
  </conditionalFormatting>
  <conditionalFormatting sqref="AS157">
    <cfRule type="expression" dxfId="2" priority="84">
      <formula>$AR27&lt;&gt;0</formula>
    </cfRule>
  </conditionalFormatting>
  <conditionalFormatting sqref="AS172">
    <cfRule type="expression" dxfId="1" priority="85">
      <formula>$AR27&lt;&gt;0</formula>
    </cfRule>
  </conditionalFormatting>
  <conditionalFormatting sqref="BK27">
    <cfRule type="expression" dxfId="0" priority="3">
      <formula>$AR27&lt;&gt;0</formula>
    </cfRule>
  </conditionalFormatting>
  <pageMargins left="0.7" right="0.7" top="0.75" bottom="0.75" header="0.3" footer="0.3"/>
  <ignoredErrors>
    <ignoredError sqref="I98:I102"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FIN_Seg_PL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hasan.bawawi(YLID)</dc:creator>
  <cp:lastModifiedBy>hasan.bawawi(YLID)</cp:lastModifiedBy>
  <dcterms:created xsi:type="dcterms:W3CDTF">2025-06-04T06:55:20Z</dcterms:created>
  <dcterms:modified xsi:type="dcterms:W3CDTF">2025-07-24T12:12:17Z</dcterms:modified>
</cp:coreProperties>
</file>