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imple CT uncoupled strap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J10" i="1"/>
  <c r="J9" i="1"/>
  <c r="J8" i="1"/>
  <c r="J7" i="1"/>
  <c r="J6" i="1"/>
  <c r="J5" i="1"/>
  <c r="K3" i="1"/>
  <c r="J3" i="1"/>
  <c r="K4" i="1"/>
</calcChain>
</file>

<file path=xl/sharedStrings.xml><?xml version="1.0" encoding="utf-8"?>
<sst xmlns="http://schemas.openxmlformats.org/spreadsheetml/2006/main" count="32" uniqueCount="20">
  <si>
    <t>Rz</t>
  </si>
  <si>
    <t>Iz</t>
  </si>
  <si>
    <t>Python</t>
  </si>
  <si>
    <t>f [MHz]</t>
  </si>
  <si>
    <t>Zmatch</t>
  </si>
  <si>
    <t>CH</t>
  </si>
  <si>
    <t>CB</t>
  </si>
  <si>
    <t>IH [deg]</t>
  </si>
  <si>
    <t>IB [deg]</t>
  </si>
  <si>
    <t>Pin [W]</t>
  </si>
  <si>
    <t>30-15j</t>
  </si>
  <si>
    <t>IH [kA]</t>
  </si>
  <si>
    <t>VSWR</t>
  </si>
  <si>
    <t>IB [kA]</t>
  </si>
  <si>
    <t>V1 [kV]</t>
  </si>
  <si>
    <t>V2 [kV]</t>
  </si>
  <si>
    <t>VH [kV]</t>
  </si>
  <si>
    <t>VB [kV]</t>
  </si>
  <si>
    <t>VH [deg]</t>
  </si>
  <si>
    <t>VB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</si>
</sst>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12</xdr:row>
      <xdr:rowOff>138544</xdr:rowOff>
    </xdr:from>
    <xdr:to>
      <xdr:col>16</xdr:col>
      <xdr:colOff>230257</xdr:colOff>
      <xdr:row>25</xdr:row>
      <xdr:rowOff>86591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221" b="29041"/>
        <a:stretch/>
      </xdr:blipFill>
      <xdr:spPr bwMode="auto">
        <a:xfrm>
          <a:off x="762000" y="2615044"/>
          <a:ext cx="10153650" cy="242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Normal="100" workbookViewId="0">
      <pane xSplit="4" topLeftCell="E1" activePane="topRight" state="frozen"/>
      <selection pane="topRight" activeCell="K6" sqref="K6"/>
    </sheetView>
  </sheetViews>
  <sheetFormatPr baseColWidth="10" defaultColWidth="8.88671875" defaultRowHeight="14.4" x14ac:dyDescent="0.3"/>
  <cols>
    <col min="1" max="1" width="12.6640625" customWidth="1"/>
    <col min="4" max="4" width="8.88671875" style="11"/>
    <col min="8" max="8" width="10.109375" style="9" customWidth="1"/>
    <col min="9" max="9" width="11.109375" style="9" customWidth="1"/>
    <col min="13" max="13" width="11.5546875" customWidth="1"/>
    <col min="14" max="16" width="10.44140625" customWidth="1"/>
    <col min="17" max="23" width="8.88671875" style="4"/>
    <col min="24" max="25" width="9.109375" style="4"/>
    <col min="26" max="27" width="8.88671875" style="4"/>
  </cols>
  <sheetData>
    <row r="1" spans="1:27" ht="15" customHeight="1" x14ac:dyDescent="0.25">
      <c r="F1" s="12"/>
      <c r="G1" s="12"/>
      <c r="H1" s="13"/>
      <c r="I1" s="13"/>
      <c r="J1" s="12"/>
      <c r="K1" s="12"/>
      <c r="L1" s="5"/>
      <c r="M1" s="12"/>
      <c r="N1" s="12"/>
      <c r="O1" s="11"/>
      <c r="P1" s="11"/>
      <c r="Q1" s="2"/>
      <c r="R1" s="2"/>
      <c r="S1" s="14" t="s">
        <v>2</v>
      </c>
      <c r="T1" s="14"/>
      <c r="U1" s="7"/>
      <c r="V1" s="7"/>
      <c r="W1" s="10"/>
      <c r="X1" s="14" t="s">
        <v>2</v>
      </c>
      <c r="Y1" s="14"/>
    </row>
    <row r="2" spans="1:27" s="1" customFormat="1" x14ac:dyDescent="0.3">
      <c r="A2" s="1" t="s">
        <v>9</v>
      </c>
      <c r="B2" s="1" t="s">
        <v>0</v>
      </c>
      <c r="C2" s="1" t="s">
        <v>1</v>
      </c>
      <c r="D2" s="1" t="s">
        <v>4</v>
      </c>
      <c r="E2" s="1" t="s">
        <v>3</v>
      </c>
      <c r="F2" s="1" t="s">
        <v>5</v>
      </c>
      <c r="G2" s="1" t="s">
        <v>6</v>
      </c>
      <c r="H2" s="8" t="s">
        <v>11</v>
      </c>
      <c r="I2" s="8" t="s">
        <v>13</v>
      </c>
      <c r="J2" s="1" t="s">
        <v>7</v>
      </c>
      <c r="K2" s="1" t="s">
        <v>8</v>
      </c>
      <c r="L2" s="1" t="s">
        <v>12</v>
      </c>
      <c r="M2" s="1" t="s">
        <v>16</v>
      </c>
      <c r="N2" s="1" t="s">
        <v>17</v>
      </c>
      <c r="O2" s="1" t="s">
        <v>18</v>
      </c>
      <c r="P2" s="1" t="s">
        <v>19</v>
      </c>
      <c r="Q2" s="3" t="s">
        <v>5</v>
      </c>
      <c r="R2" s="3" t="s">
        <v>6</v>
      </c>
      <c r="S2" s="3" t="s">
        <v>11</v>
      </c>
      <c r="T2" s="3" t="s">
        <v>13</v>
      </c>
      <c r="U2" s="3" t="s">
        <v>7</v>
      </c>
      <c r="V2" s="3" t="s">
        <v>8</v>
      </c>
      <c r="W2" s="3" t="s">
        <v>12</v>
      </c>
      <c r="X2" s="3" t="s">
        <v>14</v>
      </c>
      <c r="Y2" s="3" t="s">
        <v>15</v>
      </c>
      <c r="Z2" s="3" t="s">
        <v>18</v>
      </c>
      <c r="AA2" s="3" t="s">
        <v>19</v>
      </c>
    </row>
    <row r="3" spans="1:27" ht="15" customHeight="1" x14ac:dyDescent="0.25">
      <c r="A3">
        <v>1</v>
      </c>
      <c r="B3">
        <v>0.27</v>
      </c>
      <c r="C3">
        <v>30</v>
      </c>
      <c r="D3" s="11">
        <v>30</v>
      </c>
      <c r="E3">
        <v>55</v>
      </c>
      <c r="F3">
        <v>68.770069897821799</v>
      </c>
      <c r="G3">
        <v>74.126603415074598</v>
      </c>
      <c r="H3" s="9">
        <v>1.9798663456615899E-3</v>
      </c>
      <c r="I3" s="9">
        <v>1.7946031177117801E-3</v>
      </c>
      <c r="J3">
        <f>17.9043787402867-180</f>
        <v>-162.09562125971331</v>
      </c>
      <c r="K3">
        <f>-141.08043478236+180</f>
        <v>38.919565217640013</v>
      </c>
      <c r="L3">
        <v>1.0158411964077301</v>
      </c>
      <c r="M3">
        <v>5.9398395858747503E-2</v>
      </c>
      <c r="N3">
        <v>5.3840273929989198E-2</v>
      </c>
      <c r="O3">
        <v>-72.611269353133295</v>
      </c>
      <c r="P3">
        <v>128.40391712421999</v>
      </c>
      <c r="Q3" s="4">
        <v>68.577293609999998</v>
      </c>
      <c r="R3" s="4">
        <v>74.240364990000003</v>
      </c>
      <c r="S3" s="4">
        <v>1.94316E-3</v>
      </c>
      <c r="T3" s="4">
        <v>1.81774E-3</v>
      </c>
      <c r="U3" s="4">
        <v>-159.61484164999999</v>
      </c>
      <c r="V3" s="4">
        <v>40.226104999999997</v>
      </c>
      <c r="W3" s="4">
        <v>1.0087775400000001</v>
      </c>
      <c r="X3" s="4">
        <v>5.83037E-2</v>
      </c>
      <c r="Y3" s="4">
        <v>5.4540610000000003E-2</v>
      </c>
      <c r="Z3" s="4">
        <v>-70.116418609999997</v>
      </c>
      <c r="AA3" s="4">
        <v>129.72451939000001</v>
      </c>
    </row>
    <row r="4" spans="1:27" ht="14.4" customHeight="1" x14ac:dyDescent="0.25">
      <c r="A4">
        <v>1</v>
      </c>
      <c r="B4">
        <v>0.5</v>
      </c>
      <c r="C4">
        <v>30</v>
      </c>
      <c r="D4" s="11">
        <v>30</v>
      </c>
      <c r="E4">
        <v>55</v>
      </c>
      <c r="F4">
        <v>68.068035441555196</v>
      </c>
      <c r="G4">
        <v>75.260566814268003</v>
      </c>
      <c r="H4" s="9">
        <v>1.49802123711472E-3</v>
      </c>
      <c r="I4" s="9">
        <v>1.2979293085628701E-3</v>
      </c>
      <c r="J4">
        <v>-166.50529245146001</v>
      </c>
      <c r="K4">
        <f>-138.104408928891+180</f>
        <v>41.89559107110901</v>
      </c>
      <c r="L4">
        <v>1.00862899528727</v>
      </c>
      <c r="M4">
        <v>4.4946878435201197E-2</v>
      </c>
      <c r="N4">
        <v>3.8943286920165701E-2</v>
      </c>
      <c r="O4">
        <v>-77.460133705332396</v>
      </c>
      <c r="P4">
        <v>130.940749817236</v>
      </c>
      <c r="Q4" s="4">
        <v>67.796278110000003</v>
      </c>
      <c r="R4" s="4">
        <v>75.377349219999999</v>
      </c>
      <c r="S4" s="4">
        <v>1.45941E-3</v>
      </c>
      <c r="T4" s="4">
        <v>1.3289199999999999E-3</v>
      </c>
      <c r="U4" s="4">
        <v>-163.42308593999999</v>
      </c>
      <c r="V4" s="4">
        <v>43.422410339999999</v>
      </c>
      <c r="W4" s="4">
        <v>1.0087775400000001</v>
      </c>
      <c r="X4" s="4">
        <v>4.3793180000000001E-2</v>
      </c>
      <c r="Y4" s="4">
        <v>3.9877650000000001E-2</v>
      </c>
      <c r="Z4" s="4">
        <v>-74.363807069999993</v>
      </c>
      <c r="AA4" s="4">
        <v>132.48168053000001</v>
      </c>
    </row>
    <row r="5" spans="1:27" ht="15" customHeight="1" x14ac:dyDescent="0.25">
      <c r="A5" s="6">
        <v>1500000</v>
      </c>
      <c r="B5">
        <v>0.27</v>
      </c>
      <c r="C5">
        <v>30</v>
      </c>
      <c r="D5" s="11">
        <v>30</v>
      </c>
      <c r="E5">
        <v>55</v>
      </c>
      <c r="F5">
        <v>68.770069900132796</v>
      </c>
      <c r="G5">
        <v>74.126603413399195</v>
      </c>
      <c r="H5" s="9">
        <v>2.4248311533516902</v>
      </c>
      <c r="I5" s="9">
        <v>2.1979309641257201</v>
      </c>
      <c r="J5">
        <f>17.9043786943521-180</f>
        <v>-162.09562130564791</v>
      </c>
      <c r="K5">
        <f>-141.080434812604+180</f>
        <v>38.919565187395989</v>
      </c>
      <c r="L5">
        <v>1.0158411959203999</v>
      </c>
      <c r="M5">
        <v>72.747880710744695</v>
      </c>
      <c r="N5">
        <v>65.940599355817994</v>
      </c>
      <c r="O5">
        <v>-72.611269399067893</v>
      </c>
      <c r="P5">
        <v>128.40391709397599</v>
      </c>
      <c r="Q5" s="4">
        <v>68.577293609999998</v>
      </c>
      <c r="R5" s="4">
        <v>74.240364990000003</v>
      </c>
      <c r="S5" s="4">
        <v>2.3798765500000001</v>
      </c>
      <c r="T5" s="4">
        <v>2.2262727199999999</v>
      </c>
      <c r="U5" s="4">
        <v>-159.61484166</v>
      </c>
      <c r="V5" s="4">
        <v>40.226104999999997</v>
      </c>
    </row>
    <row r="6" spans="1:27" ht="14.4" customHeight="1" x14ac:dyDescent="0.25">
      <c r="A6" s="6">
        <v>1500000</v>
      </c>
      <c r="B6">
        <v>0.5</v>
      </c>
      <c r="C6">
        <v>30</v>
      </c>
      <c r="D6" s="11">
        <v>30</v>
      </c>
      <c r="E6">
        <v>55</v>
      </c>
      <c r="F6">
        <v>68.068035441546996</v>
      </c>
      <c r="G6">
        <v>75.260566814361098</v>
      </c>
      <c r="H6" s="9">
        <v>1.8346938274112501</v>
      </c>
      <c r="I6" s="9">
        <v>1.5896322640801599</v>
      </c>
      <c r="J6">
        <f>13.4947075477637-180</f>
        <v>-166.50529245223629</v>
      </c>
      <c r="K6">
        <f>-138.10440893015+180</f>
        <v>41.895591069850013</v>
      </c>
      <c r="L6">
        <v>1.0086289952491301</v>
      </c>
      <c r="M6">
        <v>55.048458849153597</v>
      </c>
      <c r="N6">
        <v>47.695590930272701</v>
      </c>
      <c r="Q6" s="4">
        <v>67.796278110000003</v>
      </c>
      <c r="R6" s="4">
        <v>75.377349210000006</v>
      </c>
      <c r="S6" s="4">
        <v>1.7874014899999999</v>
      </c>
      <c r="T6" s="4">
        <v>1.6275906600000001</v>
      </c>
      <c r="U6" s="4">
        <v>-163.42308585999999</v>
      </c>
      <c r="V6" s="4">
        <v>43.422410460000002</v>
      </c>
      <c r="X6" s="4">
        <v>53.635472370000002</v>
      </c>
      <c r="Y6" s="4">
        <v>48.839944269999997</v>
      </c>
    </row>
    <row r="7" spans="1:27" ht="14.4" customHeight="1" x14ac:dyDescent="0.25">
      <c r="A7" s="6">
        <v>1500000</v>
      </c>
      <c r="B7">
        <v>1</v>
      </c>
      <c r="C7">
        <v>30</v>
      </c>
      <c r="D7" s="11">
        <v>30</v>
      </c>
      <c r="E7">
        <v>55</v>
      </c>
      <c r="F7">
        <v>67.173053579248901</v>
      </c>
      <c r="G7">
        <v>77.215828148335802</v>
      </c>
      <c r="H7" s="9">
        <v>1.3500235058244501</v>
      </c>
      <c r="I7" s="9">
        <v>1.07560646716786</v>
      </c>
      <c r="J7">
        <f>6.248946954155-180</f>
        <v>-173.751053045845</v>
      </c>
      <c r="K7">
        <f>-133.521929138785+180</f>
        <v>46.478070861215002</v>
      </c>
      <c r="L7">
        <v>1.00856000202095</v>
      </c>
      <c r="M7">
        <v>40.523199319858001</v>
      </c>
      <c r="N7">
        <v>32.286115812593799</v>
      </c>
    </row>
    <row r="8" spans="1:27" ht="15" x14ac:dyDescent="0.25">
      <c r="A8" s="6">
        <v>1500000</v>
      </c>
      <c r="B8">
        <v>0.27</v>
      </c>
      <c r="C8">
        <v>30</v>
      </c>
      <c r="D8" s="11" t="s">
        <v>10</v>
      </c>
      <c r="E8">
        <v>55</v>
      </c>
      <c r="F8">
        <v>68.100372750610404</v>
      </c>
      <c r="G8">
        <v>74.629789737905298</v>
      </c>
      <c r="H8" s="9">
        <v>2.24545402701844</v>
      </c>
      <c r="I8" s="9">
        <v>2.2405067990130898</v>
      </c>
      <c r="J8">
        <f>28.9298603535577-180</f>
        <v>-151.0701396464423</v>
      </c>
      <c r="K8">
        <f>-133.859159534558+180</f>
        <v>46.140840465442011</v>
      </c>
      <c r="L8">
        <v>1.65350509814765</v>
      </c>
      <c r="M8">
        <v>67.366348981951802</v>
      </c>
      <c r="N8">
        <v>67.217926131031106</v>
      </c>
      <c r="O8">
        <v>-61.585787739862198</v>
      </c>
      <c r="P8">
        <v>135.62519237202201</v>
      </c>
    </row>
    <row r="9" spans="1:27" ht="15" x14ac:dyDescent="0.25">
      <c r="A9" s="6">
        <v>1500000</v>
      </c>
      <c r="B9">
        <v>0.5</v>
      </c>
      <c r="C9">
        <v>30</v>
      </c>
      <c r="D9" s="11" t="s">
        <v>10</v>
      </c>
      <c r="E9">
        <v>55</v>
      </c>
      <c r="F9">
        <v>67.129746149207406</v>
      </c>
      <c r="G9">
        <v>75.854172445908205</v>
      </c>
      <c r="H9" s="9">
        <v>1.6701947591245501</v>
      </c>
      <c r="I9" s="9">
        <v>1.65956306943756</v>
      </c>
      <c r="J9">
        <f>25.693819957253-180</f>
        <v>-154.306180042747</v>
      </c>
      <c r="K9">
        <f>-130.997858913749+180</f>
        <v>49.002141086250987</v>
      </c>
      <c r="L9">
        <v>1.6440378199955401</v>
      </c>
      <c r="M9">
        <v>50.112801435359302</v>
      </c>
      <c r="N9">
        <v>49.793806449118399</v>
      </c>
      <c r="O9">
        <v>-65.261021296619205</v>
      </c>
      <c r="P9">
        <v>138.047299832379</v>
      </c>
      <c r="Q9" s="4">
        <v>66.776874960000001</v>
      </c>
      <c r="R9" s="4">
        <v>76.08713204</v>
      </c>
      <c r="S9" s="4">
        <v>1.33355E-3</v>
      </c>
      <c r="T9" s="4">
        <v>1.3734400000000001E-3</v>
      </c>
      <c r="U9" s="4">
        <v>49.74151818</v>
      </c>
      <c r="V9" s="4">
        <v>-152.08707385</v>
      </c>
      <c r="W9" s="4">
        <v>1.6439972300000001</v>
      </c>
      <c r="X9" s="4">
        <v>4.1220640000000003E-2</v>
      </c>
      <c r="Y9" s="4">
        <v>4.0009589999999998E-2</v>
      </c>
    </row>
    <row r="10" spans="1:27" ht="15" customHeight="1" x14ac:dyDescent="0.25">
      <c r="A10" s="6">
        <v>1500000</v>
      </c>
      <c r="B10">
        <v>1</v>
      </c>
      <c r="C10">
        <v>30</v>
      </c>
      <c r="D10" s="11" t="s">
        <v>10</v>
      </c>
      <c r="E10">
        <v>55</v>
      </c>
      <c r="F10">
        <v>65.717429590388505</v>
      </c>
      <c r="G10">
        <v>77.783809143385199</v>
      </c>
      <c r="H10" s="9">
        <v>1.1896950260343899</v>
      </c>
      <c r="I10" s="9">
        <v>1.17762863361096</v>
      </c>
      <c r="J10">
        <f>20.8115375383374-180</f>
        <v>-159.1884624616626</v>
      </c>
      <c r="K10">
        <f>-126.199701692781+180</f>
        <v>53.800298307218995</v>
      </c>
      <c r="L10">
        <v>1.64568560110895</v>
      </c>
      <c r="M10">
        <v>35.710673526675997</v>
      </c>
      <c r="N10">
        <v>35.348480703265302</v>
      </c>
      <c r="O10">
        <v>-71.097614894659003</v>
      </c>
      <c r="P10">
        <v>141.89114587422301</v>
      </c>
    </row>
  </sheetData>
  <mergeCells count="6">
    <mergeCell ref="F1:G1"/>
    <mergeCell ref="H1:I1"/>
    <mergeCell ref="S1:T1"/>
    <mergeCell ref="X1:Y1"/>
    <mergeCell ref="J1:K1"/>
    <mergeCell ref="M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Simple CT uncoupled straps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2015-03-24T09:53:40Z</dcterms:modified>
</cp:coreProperties>
</file>