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BA\New Attainment\2016-2020\FInal 2016-2020\"/>
    </mc:Choice>
  </mc:AlternateContent>
  <bookViews>
    <workbookView xWindow="0" yWindow="0" windowWidth="15360" windowHeight="7620" tabRatio="656" activeTab="1"/>
  </bookViews>
  <sheets>
    <sheet name="ELT-203" sheetId="42" r:id="rId1"/>
    <sheet name="ELT-204" sheetId="43" r:id="rId2"/>
    <sheet name="ELT-205" sheetId="44" r:id="rId3"/>
    <sheet name="ELT-206" sheetId="45" r:id="rId4"/>
    <sheet name="ELP-207" sheetId="48" r:id="rId5"/>
    <sheet name="ELP-208" sheetId="49" r:id="rId6"/>
    <sheet name="ELP-209" sheetId="50" r:id="rId7"/>
    <sheet name="TDT-202" sheetId="51" r:id="rId8"/>
    <sheet name="TDP-201" sheetId="54" r:id="rId9"/>
    <sheet name="ECI-210" sheetId="53" r:id="rId10"/>
  </sheets>
  <externalReferences>
    <externalReference r:id="rId11"/>
    <externalReference r:id="rId12"/>
    <externalReference r:id="rId13"/>
    <externalReference r:id="rId14"/>
    <externalReference r:id="rId15"/>
    <externalReference r:id="rId16"/>
  </externalReferences>
  <definedNames>
    <definedName name="_xlnm._FilterDatabase" localSheetId="9" hidden="1">'ECI-210'!$B$9:$R$9</definedName>
    <definedName name="_xlnm._FilterDatabase" localSheetId="0" hidden="1">'ELT-203'!$B$9:$CG$9</definedName>
    <definedName name="_xlnm._FilterDatabase" localSheetId="1" hidden="1">'ELT-204'!$B$9:$CG$9</definedName>
    <definedName name="_xlnm._FilterDatabase" localSheetId="2" hidden="1">'ELT-205'!$B$9:$CG$9</definedName>
    <definedName name="_xlnm._FilterDatabase" localSheetId="3" hidden="1">'ELT-206'!$B$9:$CG$9</definedName>
    <definedName name="_xlnm._FilterDatabase" localSheetId="8" hidden="1">'TDP-201'!$B$9:$BI$9</definedName>
    <definedName name="_xlnm.Print_Area" localSheetId="2">'ELT-205'!$A$1:$BZ$75</definedName>
  </definedNames>
  <calcPr calcId="162913"/>
</workbook>
</file>

<file path=xl/calcChain.xml><?xml version="1.0" encoding="utf-8"?>
<calcChain xmlns="http://schemas.openxmlformats.org/spreadsheetml/2006/main">
  <c r="BJ43" i="44" l="1"/>
  <c r="BJ44" i="44"/>
  <c r="BJ45" i="44"/>
  <c r="BJ46" i="44"/>
  <c r="J6" i="49" l="1"/>
  <c r="D72" i="48"/>
  <c r="D71" i="48"/>
  <c r="D70" i="48"/>
  <c r="D69" i="48"/>
  <c r="D68" i="48"/>
  <c r="D67" i="48"/>
  <c r="D66" i="48"/>
  <c r="D65" i="48"/>
  <c r="D64" i="48"/>
  <c r="D63" i="48"/>
  <c r="D62" i="48"/>
  <c r="D61" i="48"/>
  <c r="D60" i="48"/>
  <c r="D59" i="48"/>
  <c r="D58" i="48"/>
  <c r="D57" i="48"/>
  <c r="D56" i="48"/>
  <c r="D55" i="48"/>
  <c r="D54" i="48"/>
  <c r="D53" i="48"/>
  <c r="D52" i="48"/>
  <c r="D51" i="48"/>
  <c r="D50" i="48"/>
  <c r="D49" i="48"/>
  <c r="D48" i="48"/>
  <c r="D47" i="48"/>
  <c r="D46" i="48"/>
  <c r="D45" i="48"/>
  <c r="D44" i="48"/>
  <c r="D43" i="48"/>
  <c r="D42" i="48"/>
  <c r="D41" i="48"/>
  <c r="D40" i="48"/>
  <c r="D39" i="48"/>
  <c r="D38" i="48"/>
  <c r="D37" i="48"/>
  <c r="D36" i="48"/>
  <c r="D35" i="48"/>
  <c r="D34" i="48"/>
  <c r="D33" i="48"/>
  <c r="D32" i="48"/>
  <c r="D31" i="48"/>
  <c r="D30" i="48"/>
  <c r="D29" i="48"/>
  <c r="D28" i="48"/>
  <c r="D27" i="48"/>
  <c r="D26" i="48"/>
  <c r="D25" i="48"/>
  <c r="D24" i="48"/>
  <c r="D23" i="48"/>
  <c r="D22" i="48"/>
  <c r="D21" i="48"/>
  <c r="D20" i="48"/>
  <c r="D19" i="48"/>
  <c r="D18" i="48"/>
  <c r="D17" i="48"/>
  <c r="D16" i="48"/>
  <c r="D15" i="48"/>
  <c r="D14" i="48"/>
  <c r="D13" i="48"/>
  <c r="B13" i="49"/>
  <c r="C13" i="49"/>
  <c r="D13" i="49"/>
  <c r="B14" i="49"/>
  <c r="C14" i="49"/>
  <c r="D14" i="49"/>
  <c r="B15" i="49"/>
  <c r="C15" i="49"/>
  <c r="D15" i="49"/>
  <c r="B16" i="49"/>
  <c r="C16" i="49"/>
  <c r="D16" i="49"/>
  <c r="B17" i="49"/>
  <c r="C17" i="49"/>
  <c r="D17" i="49"/>
  <c r="B18" i="49"/>
  <c r="C18" i="49"/>
  <c r="D18" i="49"/>
  <c r="B19" i="49"/>
  <c r="C19" i="49"/>
  <c r="D19" i="49"/>
  <c r="B20" i="49"/>
  <c r="C20" i="49"/>
  <c r="D20" i="49"/>
  <c r="B21" i="49"/>
  <c r="C21" i="49"/>
  <c r="D21" i="49"/>
  <c r="B22" i="49"/>
  <c r="C22" i="49"/>
  <c r="B23" i="49"/>
  <c r="C23" i="49"/>
  <c r="D23" i="49"/>
  <c r="B24" i="49"/>
  <c r="C24" i="49"/>
  <c r="D24" i="49"/>
  <c r="B25" i="49"/>
  <c r="C25" i="49"/>
  <c r="D25" i="49"/>
  <c r="B26" i="49"/>
  <c r="C26" i="49"/>
  <c r="D26" i="49"/>
  <c r="B27" i="49"/>
  <c r="C27" i="49"/>
  <c r="D27" i="49"/>
  <c r="B28" i="49"/>
  <c r="C28" i="49"/>
  <c r="D28" i="49"/>
  <c r="B29" i="49"/>
  <c r="C29" i="49"/>
  <c r="D29" i="49"/>
  <c r="B30" i="49"/>
  <c r="C30" i="49"/>
  <c r="D30" i="49"/>
  <c r="B31" i="49"/>
  <c r="C31" i="49"/>
  <c r="D31" i="49"/>
  <c r="B32" i="49"/>
  <c r="C32" i="49"/>
  <c r="D32" i="49"/>
  <c r="B33" i="49"/>
  <c r="C33" i="49"/>
  <c r="D33" i="49"/>
  <c r="B34" i="49"/>
  <c r="C34" i="49"/>
  <c r="D34" i="49"/>
  <c r="B35" i="49"/>
  <c r="C35" i="49"/>
  <c r="D35" i="49"/>
  <c r="B36" i="49"/>
  <c r="C36" i="49"/>
  <c r="D36" i="49"/>
  <c r="B37" i="49"/>
  <c r="C37" i="49"/>
  <c r="D37" i="49"/>
  <c r="B38" i="49"/>
  <c r="C38" i="49"/>
  <c r="D38" i="49"/>
  <c r="B39" i="49"/>
  <c r="C39" i="49"/>
  <c r="D39" i="49"/>
  <c r="B40" i="49"/>
  <c r="C40" i="49"/>
  <c r="D40" i="49"/>
  <c r="B41" i="49"/>
  <c r="C41" i="49"/>
  <c r="D41" i="49"/>
  <c r="B42" i="49"/>
  <c r="C42" i="49"/>
  <c r="D42" i="49"/>
  <c r="B43" i="49"/>
  <c r="C43" i="49"/>
  <c r="D43" i="49"/>
  <c r="B44" i="49"/>
  <c r="C44" i="49"/>
  <c r="D44" i="49"/>
  <c r="B45" i="49"/>
  <c r="C45" i="49"/>
  <c r="D45" i="49"/>
  <c r="B46" i="49"/>
  <c r="C46" i="49"/>
  <c r="D46" i="49"/>
  <c r="B47" i="49"/>
  <c r="C47" i="49"/>
  <c r="D47" i="49"/>
  <c r="B48" i="49"/>
  <c r="C48" i="49"/>
  <c r="D48" i="49"/>
  <c r="B49" i="49"/>
  <c r="C49" i="49"/>
  <c r="D49" i="49"/>
  <c r="B50" i="49"/>
  <c r="C50" i="49"/>
  <c r="D50" i="49"/>
  <c r="B51" i="49"/>
  <c r="C51" i="49"/>
  <c r="D51" i="49"/>
  <c r="B52" i="49"/>
  <c r="C52" i="49"/>
  <c r="D52" i="49"/>
  <c r="B53" i="49"/>
  <c r="C53" i="49"/>
  <c r="D53" i="49"/>
  <c r="B54" i="49"/>
  <c r="C54" i="49"/>
  <c r="D54" i="49"/>
  <c r="B55" i="49"/>
  <c r="C55" i="49"/>
  <c r="D55" i="49"/>
  <c r="B56" i="49"/>
  <c r="C56" i="49"/>
  <c r="D56" i="49"/>
  <c r="B57" i="49"/>
  <c r="C57" i="49"/>
  <c r="D57" i="49"/>
  <c r="B58" i="49"/>
  <c r="C58" i="49"/>
  <c r="D58" i="49"/>
  <c r="B59" i="49"/>
  <c r="C59" i="49"/>
  <c r="D59" i="49"/>
  <c r="B60" i="49"/>
  <c r="C60" i="49"/>
  <c r="B61" i="49"/>
  <c r="C61" i="49"/>
  <c r="D61" i="49"/>
  <c r="B62" i="49"/>
  <c r="C62" i="49"/>
  <c r="D62" i="49"/>
  <c r="B63" i="49"/>
  <c r="C63" i="49"/>
  <c r="D63" i="49"/>
  <c r="B64" i="49"/>
  <c r="C64" i="49"/>
  <c r="B65" i="49"/>
  <c r="C65" i="49"/>
  <c r="D65" i="49"/>
  <c r="B66" i="49"/>
  <c r="C66" i="49"/>
  <c r="D66" i="49"/>
  <c r="B67" i="49"/>
  <c r="C67" i="49"/>
  <c r="D67" i="49"/>
  <c r="B68" i="49"/>
  <c r="C68" i="49"/>
  <c r="D68" i="49"/>
  <c r="B69" i="49"/>
  <c r="C69" i="49"/>
  <c r="D69" i="49"/>
  <c r="B70" i="49"/>
  <c r="C70" i="49"/>
  <c r="B71" i="49"/>
  <c r="C71" i="49"/>
  <c r="D71" i="49"/>
  <c r="B72" i="49"/>
  <c r="C72" i="49"/>
  <c r="D72" i="49"/>
  <c r="BR61" i="43"/>
  <c r="BR62" i="43"/>
  <c r="BD71" i="45" l="1"/>
  <c r="AR71" i="45"/>
  <c r="BC71" i="45" l="1"/>
  <c r="BE71" i="45" s="1"/>
  <c r="AU71" i="45"/>
  <c r="AV71" i="45"/>
  <c r="AY71" i="45"/>
  <c r="AZ71" i="45"/>
  <c r="AQ71" i="45"/>
  <c r="AS71" i="45" s="1"/>
  <c r="BA71" i="45" l="1"/>
  <c r="AW71" i="45"/>
  <c r="BR69" i="42" l="1"/>
  <c r="BR70" i="42"/>
  <c r="BN68" i="42"/>
  <c r="BN67" i="42"/>
  <c r="D24" i="50" l="1"/>
  <c r="D23" i="50"/>
  <c r="D17" i="50"/>
  <c r="AV72" i="53" l="1"/>
  <c r="AS72" i="53"/>
  <c r="AP72" i="53"/>
  <c r="AM72" i="53"/>
  <c r="AJ72" i="53"/>
  <c r="AG72" i="53"/>
  <c r="AD72" i="53"/>
  <c r="AA72" i="53"/>
  <c r="X72" i="53"/>
  <c r="U72" i="53"/>
  <c r="CB2" i="51"/>
  <c r="H76" i="50" l="1"/>
  <c r="G76" i="50"/>
  <c r="F76" i="50"/>
  <c r="D76" i="50"/>
  <c r="C76" i="50"/>
  <c r="B76" i="50"/>
  <c r="A76" i="50"/>
  <c r="C72" i="50"/>
  <c r="B72" i="50"/>
  <c r="A72" i="50"/>
  <c r="D71" i="50"/>
  <c r="C71" i="50"/>
  <c r="B71" i="50"/>
  <c r="A71" i="50"/>
  <c r="C70" i="50"/>
  <c r="B70" i="50"/>
  <c r="A70" i="50"/>
  <c r="D69" i="50"/>
  <c r="C69" i="50"/>
  <c r="B69" i="50"/>
  <c r="A69" i="50"/>
  <c r="D68" i="50"/>
  <c r="C68" i="50"/>
  <c r="B68" i="50"/>
  <c r="A68" i="50"/>
  <c r="D67" i="50"/>
  <c r="C67" i="50"/>
  <c r="B67" i="50"/>
  <c r="A67" i="50"/>
  <c r="D66" i="50"/>
  <c r="C66" i="50"/>
  <c r="B66" i="50"/>
  <c r="A66" i="50"/>
  <c r="C65" i="50"/>
  <c r="B65" i="50"/>
  <c r="A65" i="50"/>
  <c r="D64" i="50"/>
  <c r="C64" i="50"/>
  <c r="B64" i="50"/>
  <c r="A64" i="50"/>
  <c r="D63" i="50"/>
  <c r="C63" i="50"/>
  <c r="B63" i="50"/>
  <c r="A63" i="50"/>
  <c r="D62" i="50"/>
  <c r="C62" i="50"/>
  <c r="B62" i="50"/>
  <c r="A62" i="50"/>
  <c r="C61" i="50"/>
  <c r="B61" i="50"/>
  <c r="A61" i="50"/>
  <c r="C60" i="50"/>
  <c r="B60" i="50"/>
  <c r="A60" i="50"/>
  <c r="C59" i="50"/>
  <c r="B59" i="50"/>
  <c r="A59" i="50"/>
  <c r="D58" i="50"/>
  <c r="C58" i="50"/>
  <c r="B58" i="50"/>
  <c r="A58" i="50"/>
  <c r="D57" i="50"/>
  <c r="C57" i="50"/>
  <c r="B57" i="50"/>
  <c r="A57" i="50"/>
  <c r="C56" i="50"/>
  <c r="B56" i="50"/>
  <c r="A56" i="50"/>
  <c r="C55" i="50"/>
  <c r="B55" i="50"/>
  <c r="A55" i="50"/>
  <c r="C54" i="50"/>
  <c r="B54" i="50"/>
  <c r="A54" i="50"/>
  <c r="C53" i="50"/>
  <c r="B53" i="50"/>
  <c r="A53" i="50"/>
  <c r="C52" i="50"/>
  <c r="B52" i="50"/>
  <c r="A52" i="50"/>
  <c r="C51" i="50"/>
  <c r="B51" i="50"/>
  <c r="A51" i="50"/>
  <c r="C50" i="50"/>
  <c r="B50" i="50"/>
  <c r="A50" i="50"/>
  <c r="C49" i="50"/>
  <c r="B49" i="50"/>
  <c r="A49" i="50"/>
  <c r="D48" i="50"/>
  <c r="C48" i="50"/>
  <c r="B48" i="50"/>
  <c r="A48" i="50"/>
  <c r="C47" i="50"/>
  <c r="B47" i="50"/>
  <c r="A47" i="50"/>
  <c r="C46" i="50"/>
  <c r="B46" i="50"/>
  <c r="A46" i="50"/>
  <c r="C45" i="50"/>
  <c r="B45" i="50"/>
  <c r="A45" i="50"/>
  <c r="C44" i="50"/>
  <c r="B44" i="50"/>
  <c r="A44" i="50"/>
  <c r="D43" i="50"/>
  <c r="C43" i="50"/>
  <c r="B43" i="50"/>
  <c r="A43" i="50"/>
  <c r="D42" i="50"/>
  <c r="C42" i="50"/>
  <c r="B42" i="50"/>
  <c r="A42" i="50"/>
  <c r="D41" i="50"/>
  <c r="C41" i="50"/>
  <c r="B41" i="50"/>
  <c r="A41" i="50"/>
  <c r="C40" i="50"/>
  <c r="B40" i="50"/>
  <c r="A40" i="50"/>
  <c r="D39" i="50"/>
  <c r="C39" i="50"/>
  <c r="B39" i="50"/>
  <c r="A39" i="50"/>
  <c r="D38" i="50"/>
  <c r="C38" i="50"/>
  <c r="B38" i="50"/>
  <c r="A38" i="50"/>
  <c r="D37" i="50"/>
  <c r="C37" i="50"/>
  <c r="B37" i="50"/>
  <c r="A37" i="50"/>
  <c r="C36" i="50"/>
  <c r="B36" i="50"/>
  <c r="A36" i="50"/>
  <c r="D35" i="50"/>
  <c r="C35" i="50"/>
  <c r="B35" i="50"/>
  <c r="A35" i="50"/>
  <c r="D34" i="50"/>
  <c r="C34" i="50"/>
  <c r="B34" i="50"/>
  <c r="A34" i="50"/>
  <c r="D33" i="50"/>
  <c r="C33" i="50"/>
  <c r="B33" i="50"/>
  <c r="A33" i="50"/>
  <c r="D32" i="50"/>
  <c r="C32" i="50"/>
  <c r="B32" i="50"/>
  <c r="A32" i="50"/>
  <c r="D31" i="50"/>
  <c r="C31" i="50"/>
  <c r="B31" i="50"/>
  <c r="A31" i="50"/>
  <c r="D30" i="50"/>
  <c r="C30" i="50"/>
  <c r="B30" i="50"/>
  <c r="A30" i="50"/>
  <c r="C29" i="50"/>
  <c r="B29" i="50"/>
  <c r="A29" i="50"/>
  <c r="C28" i="50"/>
  <c r="B28" i="50"/>
  <c r="A28" i="50"/>
  <c r="D27" i="50"/>
  <c r="C27" i="50"/>
  <c r="B27" i="50"/>
  <c r="A27" i="50"/>
  <c r="D26" i="50"/>
  <c r="C26" i="50"/>
  <c r="B26" i="50"/>
  <c r="A26" i="50"/>
  <c r="D25" i="50"/>
  <c r="C25" i="50"/>
  <c r="B25" i="50"/>
  <c r="A25" i="50"/>
  <c r="C24" i="50"/>
  <c r="B24" i="50"/>
  <c r="A24" i="50"/>
  <c r="C23" i="50"/>
  <c r="B23" i="50"/>
  <c r="A23" i="50"/>
  <c r="C22" i="50"/>
  <c r="B22" i="50"/>
  <c r="A22" i="50"/>
  <c r="C21" i="50"/>
  <c r="B21" i="50"/>
  <c r="A21" i="50"/>
  <c r="C20" i="50"/>
  <c r="B20" i="50"/>
  <c r="A20" i="50"/>
  <c r="C19" i="50"/>
  <c r="B19" i="50"/>
  <c r="A19" i="50"/>
  <c r="C18" i="50"/>
  <c r="B18" i="50"/>
  <c r="A18" i="50"/>
  <c r="C17" i="50"/>
  <c r="B17" i="50"/>
  <c r="A17" i="50"/>
  <c r="D16" i="50"/>
  <c r="C16" i="50"/>
  <c r="B16" i="50"/>
  <c r="A16" i="50"/>
  <c r="D15" i="50"/>
  <c r="C15" i="50"/>
  <c r="B15" i="50"/>
  <c r="A15" i="50"/>
  <c r="D14" i="50"/>
  <c r="C14" i="50"/>
  <c r="B14" i="50"/>
  <c r="A14" i="50"/>
  <c r="D13" i="50"/>
  <c r="C13" i="50"/>
  <c r="B13" i="50"/>
  <c r="A13" i="50"/>
  <c r="F12" i="50"/>
  <c r="E12" i="50"/>
  <c r="H11" i="50"/>
  <c r="G11" i="50"/>
  <c r="F11" i="50"/>
  <c r="E11" i="50"/>
  <c r="C11" i="50"/>
  <c r="B11" i="50"/>
  <c r="A11" i="50"/>
  <c r="AE6" i="50"/>
  <c r="AD6" i="50"/>
  <c r="AC6" i="50"/>
  <c r="AB6" i="50"/>
  <c r="AA6" i="50"/>
  <c r="Z6" i="50"/>
  <c r="Y6" i="50"/>
  <c r="X6" i="50"/>
  <c r="W6" i="50"/>
  <c r="V6" i="50"/>
  <c r="U6" i="50"/>
  <c r="T6" i="50"/>
  <c r="S6" i="50"/>
  <c r="R6" i="50"/>
  <c r="Q6" i="50"/>
  <c r="P6" i="50"/>
  <c r="O6" i="50"/>
  <c r="N6" i="50"/>
  <c r="M6" i="50"/>
  <c r="L6" i="50"/>
  <c r="K6" i="50"/>
  <c r="J6" i="50"/>
  <c r="CG2" i="50"/>
  <c r="H76" i="49"/>
  <c r="G76" i="49"/>
  <c r="F76" i="49"/>
  <c r="D76" i="49"/>
  <c r="C76" i="49"/>
  <c r="B76" i="49"/>
  <c r="A76"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3" i="49"/>
  <c r="A32" i="49"/>
  <c r="A31" i="49"/>
  <c r="A30" i="49"/>
  <c r="A29" i="49"/>
  <c r="A28" i="49"/>
  <c r="A27" i="49"/>
  <c r="A26" i="49"/>
  <c r="A25" i="49"/>
  <c r="A24" i="49"/>
  <c r="A23" i="49"/>
  <c r="A22" i="49"/>
  <c r="A21" i="49"/>
  <c r="A20" i="49"/>
  <c r="A19" i="49"/>
  <c r="A18" i="49"/>
  <c r="A17" i="49"/>
  <c r="A16" i="49"/>
  <c r="A15" i="49"/>
  <c r="A14" i="49"/>
  <c r="A13" i="49"/>
  <c r="F12" i="49"/>
  <c r="E12" i="49"/>
  <c r="H11" i="49"/>
  <c r="G11" i="49"/>
  <c r="F11" i="49"/>
  <c r="E11" i="49"/>
  <c r="C11" i="49"/>
  <c r="B11" i="49"/>
  <c r="A11" i="49"/>
  <c r="AE6" i="49"/>
  <c r="AD6" i="49"/>
  <c r="AC6" i="49"/>
  <c r="AB6" i="49"/>
  <c r="AA6" i="49"/>
  <c r="Z6" i="49"/>
  <c r="Y6" i="49"/>
  <c r="X6" i="49"/>
  <c r="W6" i="49"/>
  <c r="V6" i="49"/>
  <c r="U6" i="49"/>
  <c r="T6" i="49"/>
  <c r="S6" i="49"/>
  <c r="R6" i="49"/>
  <c r="Q6" i="49"/>
  <c r="P6" i="49"/>
  <c r="O6" i="49"/>
  <c r="N6" i="49"/>
  <c r="M6" i="49"/>
  <c r="L6" i="49"/>
  <c r="K6" i="49"/>
  <c r="CG2" i="49"/>
  <c r="H76" i="48"/>
  <c r="G76" i="48"/>
  <c r="F76" i="48"/>
  <c r="D76" i="48"/>
  <c r="C76" i="48"/>
  <c r="B76" i="48"/>
  <c r="A76" i="48"/>
  <c r="A72" i="48"/>
  <c r="A71" i="48"/>
  <c r="A70" i="48"/>
  <c r="A69" i="48"/>
  <c r="A68" i="48"/>
  <c r="A67" i="48"/>
  <c r="A66" i="48"/>
  <c r="A65" i="48"/>
  <c r="A64" i="48"/>
  <c r="A63" i="48"/>
  <c r="A62" i="48"/>
  <c r="A61" i="48"/>
  <c r="A60" i="48"/>
  <c r="A59" i="48"/>
  <c r="A58" i="48"/>
  <c r="A57" i="48"/>
  <c r="A56" i="48"/>
  <c r="A55" i="48"/>
  <c r="A54" i="48"/>
  <c r="A53" i="48"/>
  <c r="A52" i="48"/>
  <c r="A51" i="48"/>
  <c r="A50" i="48"/>
  <c r="A49" i="48"/>
  <c r="A48" i="48"/>
  <c r="A47" i="48"/>
  <c r="A46" i="48"/>
  <c r="A45" i="48"/>
  <c r="A44" i="48"/>
  <c r="A43" i="48"/>
  <c r="A42" i="48"/>
  <c r="A41" i="48"/>
  <c r="A40" i="48"/>
  <c r="A39" i="48"/>
  <c r="A38" i="48"/>
  <c r="A37" i="48"/>
  <c r="A36" i="48"/>
  <c r="A35" i="48"/>
  <c r="A34" i="48"/>
  <c r="A33" i="48"/>
  <c r="A32" i="48"/>
  <c r="A31" i="48"/>
  <c r="A30" i="48"/>
  <c r="A29" i="48"/>
  <c r="A28" i="48"/>
  <c r="A27" i="48"/>
  <c r="A26" i="48"/>
  <c r="A25" i="48"/>
  <c r="A24" i="48"/>
  <c r="A23" i="48"/>
  <c r="A22" i="48"/>
  <c r="A21" i="48"/>
  <c r="A20" i="48"/>
  <c r="A19" i="48"/>
  <c r="A18" i="48"/>
  <c r="A17" i="48"/>
  <c r="A16" i="48"/>
  <c r="A15" i="48"/>
  <c r="A14" i="48"/>
  <c r="A13" i="48"/>
  <c r="F12" i="48"/>
  <c r="E12" i="48"/>
  <c r="H11" i="48"/>
  <c r="G11" i="48"/>
  <c r="F11" i="48"/>
  <c r="E11" i="48"/>
  <c r="C11" i="48"/>
  <c r="B11" i="48"/>
  <c r="A11" i="48"/>
  <c r="AE6" i="48"/>
  <c r="AD6" i="48"/>
  <c r="AC6" i="48"/>
  <c r="AB6" i="48"/>
  <c r="AA6" i="48"/>
  <c r="Z6" i="48"/>
  <c r="Y6" i="48"/>
  <c r="X6" i="48"/>
  <c r="W6" i="48"/>
  <c r="V6" i="48"/>
  <c r="U6" i="48"/>
  <c r="T6" i="48"/>
  <c r="S6" i="48"/>
  <c r="R6" i="48"/>
  <c r="Q6" i="48"/>
  <c r="P6" i="48"/>
  <c r="O6" i="48"/>
  <c r="N6" i="48"/>
  <c r="M6" i="48"/>
  <c r="L6" i="48"/>
  <c r="K6" i="48"/>
  <c r="J6" i="48"/>
  <c r="CG2" i="48"/>
  <c r="BB72" i="54"/>
  <c r="AX72" i="54"/>
  <c r="AT72" i="54"/>
  <c r="AP72" i="54"/>
  <c r="AL72" i="54"/>
  <c r="AH72" i="54"/>
  <c r="AD72" i="54"/>
  <c r="Z72" i="54"/>
  <c r="V72" i="54"/>
  <c r="R72" i="54"/>
  <c r="BN70" i="51"/>
  <c r="AJ70" i="51"/>
  <c r="AI70" i="51"/>
  <c r="AH70" i="51"/>
  <c r="AD70" i="51"/>
  <c r="W70" i="51"/>
  <c r="Q70" i="51"/>
  <c r="E70" i="51"/>
  <c r="T70" i="51" s="1"/>
  <c r="BN69" i="51"/>
  <c r="AL69" i="51"/>
  <c r="AG69" i="51"/>
  <c r="AF69" i="51"/>
  <c r="AD69" i="51"/>
  <c r="V69" i="51"/>
  <c r="P69" i="51"/>
  <c r="E69" i="51"/>
  <c r="BX68" i="51"/>
  <c r="BW68" i="51"/>
  <c r="BY68" i="51" s="1"/>
  <c r="BZ68" i="51" s="1"/>
  <c r="AJ68" i="51"/>
  <c r="AI68" i="51"/>
  <c r="AH68" i="51"/>
  <c r="AD68" i="51"/>
  <c r="W68" i="51"/>
  <c r="Q68" i="51"/>
  <c r="E68" i="51"/>
  <c r="AL68" i="51" s="1"/>
  <c r="BX67" i="51"/>
  <c r="BY67" i="51" s="1"/>
  <c r="BZ67" i="51" s="1"/>
  <c r="BW67" i="51"/>
  <c r="AJ67" i="51"/>
  <c r="AI67" i="51"/>
  <c r="AH67" i="51"/>
  <c r="AD67" i="51"/>
  <c r="W67" i="51"/>
  <c r="Q67" i="51"/>
  <c r="E67" i="51"/>
  <c r="AE67" i="51" s="1"/>
  <c r="BY66" i="51"/>
  <c r="BZ66" i="51" s="1"/>
  <c r="BX66" i="51"/>
  <c r="BW66" i="51"/>
  <c r="AJ66" i="51"/>
  <c r="AI66" i="51"/>
  <c r="AH66" i="51"/>
  <c r="AD66" i="51"/>
  <c r="W66" i="51"/>
  <c r="Q66" i="51"/>
  <c r="E66" i="51"/>
  <c r="AL66" i="51" s="1"/>
  <c r="BZ65" i="51"/>
  <c r="BX65" i="51"/>
  <c r="BY65" i="51" s="1"/>
  <c r="BW65" i="51"/>
  <c r="AJ65" i="51"/>
  <c r="AI65" i="51"/>
  <c r="AH65" i="51"/>
  <c r="AD65" i="51"/>
  <c r="W65" i="51"/>
  <c r="Q65" i="51"/>
  <c r="E65" i="51"/>
  <c r="AE65" i="51" s="1"/>
  <c r="BY64" i="51"/>
  <c r="BZ64" i="51" s="1"/>
  <c r="BX64" i="51"/>
  <c r="BW64" i="51"/>
  <c r="AJ64" i="51"/>
  <c r="AI64" i="51"/>
  <c r="AH64" i="51"/>
  <c r="AD64" i="51"/>
  <c r="W64" i="51"/>
  <c r="Q64" i="51"/>
  <c r="E64" i="51"/>
  <c r="AL64" i="51" s="1"/>
  <c r="BN63" i="51"/>
  <c r="AJ63" i="51"/>
  <c r="AI63" i="51"/>
  <c r="AH63" i="51"/>
  <c r="AD63" i="51"/>
  <c r="W63" i="51"/>
  <c r="Q63" i="51"/>
  <c r="E63" i="51"/>
  <c r="Z63" i="51" s="1"/>
  <c r="BN62" i="51"/>
  <c r="AJ62" i="51"/>
  <c r="AI62" i="51"/>
  <c r="AH62" i="51"/>
  <c r="AD62" i="51"/>
  <c r="W62" i="51"/>
  <c r="Q62" i="51"/>
  <c r="E62" i="51"/>
  <c r="AL62" i="51" s="1"/>
  <c r="BN61" i="51"/>
  <c r="AJ61" i="51"/>
  <c r="AI61" i="51"/>
  <c r="AH61" i="51"/>
  <c r="AD61" i="51"/>
  <c r="W61" i="51"/>
  <c r="Q61" i="51"/>
  <c r="E61" i="51"/>
  <c r="P61" i="51" s="1"/>
  <c r="BN60" i="51"/>
  <c r="AJ60" i="51"/>
  <c r="AI60" i="51"/>
  <c r="AH60" i="51"/>
  <c r="AD60" i="51"/>
  <c r="W60" i="51"/>
  <c r="Q60" i="51"/>
  <c r="E60" i="51"/>
  <c r="AF60" i="51" s="1"/>
  <c r="BX59" i="51"/>
  <c r="BW59" i="51"/>
  <c r="BY59" i="51" s="1"/>
  <c r="BZ59" i="51" s="1"/>
  <c r="AK59" i="51"/>
  <c r="AJ59" i="51"/>
  <c r="AH59" i="51"/>
  <c r="AE59" i="51"/>
  <c r="X59" i="51"/>
  <c r="R59" i="51"/>
  <c r="E59" i="51"/>
  <c r="V59" i="51" s="1"/>
  <c r="BX58" i="51"/>
  <c r="BW58" i="51"/>
  <c r="BY58" i="51" s="1"/>
  <c r="BZ58" i="51" s="1"/>
  <c r="AJ58" i="51"/>
  <c r="AI58" i="51"/>
  <c r="AH58" i="51"/>
  <c r="AD58" i="51"/>
  <c r="W58" i="51"/>
  <c r="Q58" i="51"/>
  <c r="E58" i="51"/>
  <c r="AL58" i="51" s="1"/>
  <c r="BX57" i="51"/>
  <c r="BY57" i="51" s="1"/>
  <c r="BZ57" i="51" s="1"/>
  <c r="BW57" i="51"/>
  <c r="AL57" i="51"/>
  <c r="AG57" i="51"/>
  <c r="AF57" i="51"/>
  <c r="AD57" i="51"/>
  <c r="V57" i="51"/>
  <c r="P57" i="51"/>
  <c r="E57" i="51"/>
  <c r="BN56" i="51"/>
  <c r="AK56" i="51"/>
  <c r="AJ56" i="51"/>
  <c r="AH56" i="51"/>
  <c r="AE56" i="51"/>
  <c r="X56" i="51"/>
  <c r="R56" i="51"/>
  <c r="E56" i="51"/>
  <c r="AI56" i="51" s="1"/>
  <c r="BN55" i="51"/>
  <c r="AJ55" i="51"/>
  <c r="AI55" i="51"/>
  <c r="AH55" i="51"/>
  <c r="AD55" i="51"/>
  <c r="W55" i="51"/>
  <c r="Q55" i="51"/>
  <c r="E55" i="51"/>
  <c r="Z55" i="51" s="1"/>
  <c r="BN54" i="51"/>
  <c r="AJ54" i="51"/>
  <c r="AI54" i="51"/>
  <c r="AH54" i="51"/>
  <c r="AD54" i="51"/>
  <c r="W54" i="51"/>
  <c r="Q54" i="51"/>
  <c r="E54" i="51"/>
  <c r="AE54" i="51" s="1"/>
  <c r="BN53" i="51"/>
  <c r="AL53" i="51"/>
  <c r="AG53" i="51"/>
  <c r="AF53" i="51"/>
  <c r="AD53" i="51"/>
  <c r="V53" i="51"/>
  <c r="P53" i="51"/>
  <c r="E53" i="51"/>
  <c r="Z53" i="51" s="1"/>
  <c r="BY52" i="51"/>
  <c r="BZ52" i="51" s="1"/>
  <c r="BX52" i="51"/>
  <c r="BW52" i="51"/>
  <c r="AJ52" i="51"/>
  <c r="AI52" i="51"/>
  <c r="AH52" i="51"/>
  <c r="AD52" i="51"/>
  <c r="W52" i="51"/>
  <c r="Q52" i="51"/>
  <c r="E52" i="51"/>
  <c r="AB52" i="51" s="1"/>
  <c r="BX51" i="51"/>
  <c r="BY51" i="51" s="1"/>
  <c r="BZ51" i="51" s="1"/>
  <c r="BW51" i="51"/>
  <c r="AJ51" i="51"/>
  <c r="AI51" i="51"/>
  <c r="AH51" i="51"/>
  <c r="AD51" i="51"/>
  <c r="W51" i="51"/>
  <c r="Q51" i="51"/>
  <c r="E51" i="51"/>
  <c r="V51" i="51" s="1"/>
  <c r="BY50" i="51"/>
  <c r="BZ50" i="51" s="1"/>
  <c r="BX50" i="51"/>
  <c r="BW50" i="51"/>
  <c r="AK50" i="51"/>
  <c r="AJ50" i="51"/>
  <c r="AH50" i="51"/>
  <c r="AE50" i="51"/>
  <c r="X50" i="51"/>
  <c r="R50" i="51"/>
  <c r="E50" i="51"/>
  <c r="AG50" i="51" s="1"/>
  <c r="BX49" i="51"/>
  <c r="BW49" i="51"/>
  <c r="BY49" i="51" s="1"/>
  <c r="BZ49" i="51" s="1"/>
  <c r="AL49" i="51"/>
  <c r="AG49" i="51"/>
  <c r="AF49" i="51"/>
  <c r="AD49" i="51"/>
  <c r="V49" i="51"/>
  <c r="P49" i="51"/>
  <c r="E49" i="51"/>
  <c r="AJ49" i="51" s="1"/>
  <c r="BX48" i="51"/>
  <c r="BW48" i="51"/>
  <c r="BY48" i="51" s="1"/>
  <c r="BZ48" i="51" s="1"/>
  <c r="AJ48" i="51"/>
  <c r="AI48" i="51"/>
  <c r="AH48" i="51"/>
  <c r="AD48" i="51"/>
  <c r="W48" i="51"/>
  <c r="Q48" i="51"/>
  <c r="E48" i="51"/>
  <c r="T48" i="51" s="1"/>
  <c r="BY47" i="51"/>
  <c r="BZ47" i="51" s="1"/>
  <c r="BX47" i="51"/>
  <c r="BW47" i="51"/>
  <c r="AJ47" i="51"/>
  <c r="AI47" i="51"/>
  <c r="AH47" i="51"/>
  <c r="AD47" i="51"/>
  <c r="W47" i="51"/>
  <c r="Q47" i="51"/>
  <c r="E47" i="51"/>
  <c r="AL47" i="51" s="1"/>
  <c r="BJ46" i="51"/>
  <c r="AL46" i="51"/>
  <c r="AG46" i="51"/>
  <c r="AF46" i="51"/>
  <c r="AD46" i="51"/>
  <c r="V46" i="51"/>
  <c r="P46" i="51"/>
  <c r="E46" i="51"/>
  <c r="AH46" i="51" s="1"/>
  <c r="BJ45" i="51"/>
  <c r="AJ45" i="51"/>
  <c r="AI45" i="51"/>
  <c r="AH45" i="51"/>
  <c r="AD45" i="51"/>
  <c r="W45" i="51"/>
  <c r="Q45" i="51"/>
  <c r="E45" i="51"/>
  <c r="X45" i="51" s="1"/>
  <c r="BJ44" i="51"/>
  <c r="AL44" i="51"/>
  <c r="AG44" i="51"/>
  <c r="AF44" i="51"/>
  <c r="AD44" i="51"/>
  <c r="V44" i="51"/>
  <c r="P44" i="51"/>
  <c r="E44" i="51"/>
  <c r="S44" i="51" s="1"/>
  <c r="BJ43" i="51"/>
  <c r="AJ43" i="51"/>
  <c r="AI43" i="51"/>
  <c r="AH43" i="51"/>
  <c r="AD43" i="51"/>
  <c r="W43" i="51"/>
  <c r="Q43" i="51"/>
  <c r="E43" i="51"/>
  <c r="BY42" i="51"/>
  <c r="BZ42" i="51" s="1"/>
  <c r="BX42" i="51"/>
  <c r="BW42" i="51"/>
  <c r="AL42" i="51"/>
  <c r="AK42" i="51"/>
  <c r="AG42" i="51"/>
  <c r="AE42" i="51"/>
  <c r="X42" i="51"/>
  <c r="R42" i="51"/>
  <c r="E42" i="51"/>
  <c r="Y42" i="51" s="1"/>
  <c r="BZ41" i="51"/>
  <c r="BY41" i="51"/>
  <c r="BX41" i="51"/>
  <c r="BW41" i="51"/>
  <c r="AJ41" i="51"/>
  <c r="AI41" i="51"/>
  <c r="AH41" i="51"/>
  <c r="AD41" i="51"/>
  <c r="W41" i="51"/>
  <c r="Q41" i="51"/>
  <c r="E41" i="51"/>
  <c r="R41" i="51" s="1"/>
  <c r="BX40" i="51"/>
  <c r="BW40" i="51"/>
  <c r="BY40" i="51" s="1"/>
  <c r="BZ40" i="51" s="1"/>
  <c r="AJ40" i="51"/>
  <c r="AI40" i="51"/>
  <c r="AH40" i="51"/>
  <c r="AD40" i="51"/>
  <c r="W40" i="51"/>
  <c r="Q40" i="51"/>
  <c r="E40" i="51"/>
  <c r="AE40" i="51" s="1"/>
  <c r="BX39" i="51"/>
  <c r="BY39" i="51" s="1"/>
  <c r="BZ39" i="51" s="1"/>
  <c r="BW39" i="51"/>
  <c r="AK39" i="51"/>
  <c r="AJ39" i="51"/>
  <c r="AH39" i="51"/>
  <c r="AE39" i="51"/>
  <c r="X39" i="51"/>
  <c r="R39" i="51"/>
  <c r="E39" i="51"/>
  <c r="AB39" i="51" s="1"/>
  <c r="BY38" i="51"/>
  <c r="BZ38" i="51" s="1"/>
  <c r="BX38" i="51"/>
  <c r="BW38" i="51"/>
  <c r="AK38" i="51"/>
  <c r="AJ38" i="51"/>
  <c r="AH38" i="51"/>
  <c r="AE38" i="51"/>
  <c r="X38" i="51"/>
  <c r="R38" i="51"/>
  <c r="E38" i="51"/>
  <c r="AF38" i="51" s="1"/>
  <c r="BX37" i="51"/>
  <c r="BW37" i="51"/>
  <c r="BY37" i="51" s="1"/>
  <c r="BZ37" i="51" s="1"/>
  <c r="AK37" i="51"/>
  <c r="AJ37" i="51"/>
  <c r="AH37" i="51"/>
  <c r="AE37" i="51"/>
  <c r="X37" i="51"/>
  <c r="R37" i="51"/>
  <c r="E37" i="51"/>
  <c r="AB37" i="51" s="1"/>
  <c r="BR36" i="51"/>
  <c r="AJ36" i="51"/>
  <c r="AI36" i="51"/>
  <c r="AH36" i="51"/>
  <c r="AD36" i="51"/>
  <c r="W36" i="51"/>
  <c r="Q36" i="51"/>
  <c r="E36" i="51"/>
  <c r="J36" i="51" s="1"/>
  <c r="AZ36" i="51" s="1"/>
  <c r="BR35" i="51"/>
  <c r="AJ35" i="51"/>
  <c r="AI35" i="51"/>
  <c r="AH35" i="51"/>
  <c r="AD35" i="51"/>
  <c r="W35" i="51"/>
  <c r="Q35" i="51"/>
  <c r="E35" i="51"/>
  <c r="X35" i="51" s="1"/>
  <c r="BR34" i="51"/>
  <c r="AJ34" i="51"/>
  <c r="AI34" i="51"/>
  <c r="AH34" i="51"/>
  <c r="AD34" i="51"/>
  <c r="W34" i="51"/>
  <c r="Q34" i="51"/>
  <c r="E34" i="51"/>
  <c r="T34" i="51" s="1"/>
  <c r="BV33" i="51"/>
  <c r="AL33" i="51"/>
  <c r="AG33" i="51"/>
  <c r="AF33" i="51"/>
  <c r="AD33" i="51"/>
  <c r="V33" i="51"/>
  <c r="P33" i="51"/>
  <c r="E33" i="51"/>
  <c r="Z33" i="51" s="1"/>
  <c r="BV32" i="51"/>
  <c r="AK32" i="51"/>
  <c r="AJ32" i="51"/>
  <c r="AH32" i="51"/>
  <c r="AE32" i="51"/>
  <c r="X32" i="51"/>
  <c r="R32" i="51"/>
  <c r="E32" i="51"/>
  <c r="V32" i="51" s="1"/>
  <c r="BV31" i="51"/>
  <c r="AL31" i="51"/>
  <c r="AG31" i="51"/>
  <c r="AF31" i="51"/>
  <c r="AD31" i="51"/>
  <c r="V31" i="51"/>
  <c r="P31" i="51"/>
  <c r="E31" i="51"/>
  <c r="N31" i="51" s="1"/>
  <c r="BX30" i="51"/>
  <c r="BW30" i="51"/>
  <c r="BY30" i="51" s="1"/>
  <c r="BZ30" i="51" s="1"/>
  <c r="AK30" i="51"/>
  <c r="AJ30" i="51"/>
  <c r="AH30" i="51"/>
  <c r="AE30" i="51"/>
  <c r="X30" i="51"/>
  <c r="R30" i="51"/>
  <c r="E30" i="51"/>
  <c r="AL30" i="51" s="1"/>
  <c r="BR29" i="51"/>
  <c r="AK29" i="51"/>
  <c r="AJ29" i="51"/>
  <c r="AH29" i="51"/>
  <c r="AE29" i="51"/>
  <c r="X29" i="51"/>
  <c r="R29" i="51"/>
  <c r="E29" i="51"/>
  <c r="AF29" i="51" s="1"/>
  <c r="BZ28" i="51"/>
  <c r="BX28" i="51"/>
  <c r="BW28" i="51"/>
  <c r="BY28" i="51" s="1"/>
  <c r="AK28" i="51"/>
  <c r="AJ28" i="51"/>
  <c r="AH28" i="51"/>
  <c r="AE28" i="51"/>
  <c r="X28" i="51"/>
  <c r="R28" i="51"/>
  <c r="E28" i="51"/>
  <c r="AL28" i="51" s="1"/>
  <c r="BX27" i="51"/>
  <c r="BW27" i="51"/>
  <c r="BY27" i="51" s="1"/>
  <c r="BZ27" i="51" s="1"/>
  <c r="AK27" i="51"/>
  <c r="AJ27" i="51"/>
  <c r="AH27" i="51"/>
  <c r="AE27" i="51"/>
  <c r="X27" i="51"/>
  <c r="R27" i="51"/>
  <c r="E27" i="51"/>
  <c r="P27" i="51" s="1"/>
  <c r="BV26" i="51"/>
  <c r="AL26" i="51"/>
  <c r="AG26" i="51"/>
  <c r="AF26" i="51"/>
  <c r="AD26" i="51"/>
  <c r="V26" i="51"/>
  <c r="P26" i="51"/>
  <c r="E26" i="51"/>
  <c r="AH26" i="51" s="1"/>
  <c r="BV25" i="51"/>
  <c r="AK25" i="51"/>
  <c r="AJ25" i="51"/>
  <c r="AH25" i="51"/>
  <c r="AE25" i="51"/>
  <c r="X25" i="51"/>
  <c r="R25" i="51"/>
  <c r="E25" i="51"/>
  <c r="P25" i="51" s="1"/>
  <c r="BV24" i="51"/>
  <c r="AJ24" i="51"/>
  <c r="AI24" i="51"/>
  <c r="AH24" i="51"/>
  <c r="AD24" i="51"/>
  <c r="W24" i="51"/>
  <c r="Q24" i="51"/>
  <c r="E24" i="51"/>
  <c r="BV23" i="51"/>
  <c r="AK23" i="51"/>
  <c r="AJ23" i="51"/>
  <c r="AH23" i="51"/>
  <c r="AE23" i="51"/>
  <c r="X23" i="51"/>
  <c r="R23" i="51"/>
  <c r="E23" i="51"/>
  <c r="W23" i="51" s="1"/>
  <c r="BV22" i="51"/>
  <c r="AJ22" i="51"/>
  <c r="AI22" i="51"/>
  <c r="AH22" i="51"/>
  <c r="AD22" i="51"/>
  <c r="W22" i="51"/>
  <c r="Q22" i="51"/>
  <c r="E22" i="51"/>
  <c r="AC22" i="51" s="1"/>
  <c r="BV21" i="51"/>
  <c r="AJ21" i="51"/>
  <c r="AI21" i="51"/>
  <c r="AH21" i="51"/>
  <c r="AD21" i="51"/>
  <c r="W21" i="51"/>
  <c r="Q21" i="51"/>
  <c r="E21" i="51"/>
  <c r="BX20" i="51"/>
  <c r="BW20" i="51"/>
  <c r="BY20" i="51" s="1"/>
  <c r="BZ20" i="51" s="1"/>
  <c r="AJ20" i="51"/>
  <c r="AI20" i="51"/>
  <c r="AH20" i="51"/>
  <c r="AD20" i="51"/>
  <c r="W20" i="51"/>
  <c r="Q20" i="51"/>
  <c r="E20" i="51"/>
  <c r="AL20" i="51" s="1"/>
  <c r="BX19" i="51"/>
  <c r="BY19" i="51" s="1"/>
  <c r="BZ19" i="51" s="1"/>
  <c r="BW19" i="51"/>
  <c r="AJ19" i="51"/>
  <c r="AI19" i="51"/>
  <c r="AH19" i="51"/>
  <c r="AD19" i="51"/>
  <c r="W19" i="51"/>
  <c r="Q19" i="51"/>
  <c r="E19" i="51"/>
  <c r="AF19" i="51" s="1"/>
  <c r="BX18" i="51"/>
  <c r="BW18" i="51"/>
  <c r="BY18" i="51" s="1"/>
  <c r="BZ18" i="51" s="1"/>
  <c r="AJ18" i="51"/>
  <c r="AI18" i="51"/>
  <c r="AH18" i="51"/>
  <c r="AD18" i="51"/>
  <c r="W18" i="51"/>
  <c r="Q18" i="51"/>
  <c r="E18" i="51"/>
  <c r="Z18" i="51" s="1"/>
  <c r="BX17" i="51"/>
  <c r="BW17" i="51"/>
  <c r="BY17" i="51" s="1"/>
  <c r="BZ17" i="51" s="1"/>
  <c r="AL17" i="51"/>
  <c r="AG17" i="51"/>
  <c r="AF17" i="51"/>
  <c r="AD17" i="51"/>
  <c r="V17" i="51"/>
  <c r="P17" i="51"/>
  <c r="E17" i="51"/>
  <c r="AJ17" i="51" s="1"/>
  <c r="BV16" i="51"/>
  <c r="AK16" i="51"/>
  <c r="AJ16" i="51"/>
  <c r="AH16" i="51"/>
  <c r="AE16" i="51"/>
  <c r="X16" i="51"/>
  <c r="R16" i="51"/>
  <c r="E16" i="51"/>
  <c r="AF16" i="51" s="1"/>
  <c r="BZ15" i="51"/>
  <c r="BX15" i="51"/>
  <c r="BW15" i="51"/>
  <c r="BY15" i="51" s="1"/>
  <c r="AJ15" i="51"/>
  <c r="AI15" i="51"/>
  <c r="AH15" i="51"/>
  <c r="AD15" i="51"/>
  <c r="W15" i="51"/>
  <c r="Q15" i="51"/>
  <c r="E15" i="51"/>
  <c r="V15" i="51" s="1"/>
  <c r="BY14" i="51"/>
  <c r="BZ14" i="51" s="1"/>
  <c r="BX14" i="51"/>
  <c r="BW14" i="51"/>
  <c r="AL14" i="51"/>
  <c r="AG14" i="51"/>
  <c r="AF14" i="51"/>
  <c r="AD14" i="51"/>
  <c r="V14" i="51"/>
  <c r="P14" i="51"/>
  <c r="E14" i="51"/>
  <c r="AC14" i="51" s="1"/>
  <c r="BZ13" i="51"/>
  <c r="BX13" i="51"/>
  <c r="BW13" i="51"/>
  <c r="BY13" i="51" s="1"/>
  <c r="AK13" i="51"/>
  <c r="AJ13" i="51"/>
  <c r="AH13" i="51"/>
  <c r="AE13" i="51"/>
  <c r="X13" i="51"/>
  <c r="R13" i="51"/>
  <c r="E13" i="51"/>
  <c r="Z13" i="51" s="1"/>
  <c r="BV12" i="51"/>
  <c r="AJ12" i="51"/>
  <c r="AI12" i="51"/>
  <c r="AH12" i="51"/>
  <c r="AD12" i="51"/>
  <c r="W12" i="51"/>
  <c r="Q12" i="51"/>
  <c r="E12" i="51"/>
  <c r="AE12" i="51" s="1"/>
  <c r="BY11" i="51"/>
  <c r="BZ11" i="51" s="1"/>
  <c r="BX11" i="51"/>
  <c r="BW11" i="51"/>
  <c r="AK11" i="51"/>
  <c r="AJ11" i="51"/>
  <c r="AH11" i="51"/>
  <c r="AE11" i="51"/>
  <c r="X11" i="51"/>
  <c r="R11" i="51"/>
  <c r="E11" i="51"/>
  <c r="M11" i="51" s="1"/>
  <c r="AL9" i="51"/>
  <c r="AK9" i="51"/>
  <c r="AJ9" i="51"/>
  <c r="AI9" i="51"/>
  <c r="AH9" i="51"/>
  <c r="AG9" i="51"/>
  <c r="AF9" i="51"/>
  <c r="AE9" i="51"/>
  <c r="AD9" i="51"/>
  <c r="AC9" i="51"/>
  <c r="AB9" i="51"/>
  <c r="AA9" i="51"/>
  <c r="Z9" i="51"/>
  <c r="Y9" i="51"/>
  <c r="X9" i="51"/>
  <c r="W9" i="51"/>
  <c r="V9" i="51"/>
  <c r="U9" i="51"/>
  <c r="T9" i="51"/>
  <c r="S9" i="51"/>
  <c r="R9" i="51"/>
  <c r="Q9" i="51"/>
  <c r="P9" i="51"/>
  <c r="O9" i="51"/>
  <c r="N9" i="51"/>
  <c r="M9" i="51"/>
  <c r="L9" i="51"/>
  <c r="K9" i="51"/>
  <c r="J9" i="51"/>
  <c r="AL8" i="51"/>
  <c r="AK8" i="51"/>
  <c r="AJ8" i="51"/>
  <c r="AI8" i="51"/>
  <c r="AH8" i="51"/>
  <c r="AG8" i="51"/>
  <c r="AF8" i="51"/>
  <c r="AE8" i="51"/>
  <c r="AD8" i="51"/>
  <c r="AC8" i="51"/>
  <c r="AB8" i="51"/>
  <c r="AA8" i="51"/>
  <c r="Z8" i="51"/>
  <c r="Y8" i="51"/>
  <c r="X8" i="51"/>
  <c r="W8" i="51"/>
  <c r="V8" i="51"/>
  <c r="U8" i="51"/>
  <c r="T8" i="51"/>
  <c r="S8" i="51"/>
  <c r="R8" i="51"/>
  <c r="Q8" i="51"/>
  <c r="P8" i="51"/>
  <c r="O8" i="51"/>
  <c r="N8" i="51"/>
  <c r="M8" i="51"/>
  <c r="L8" i="51"/>
  <c r="K8" i="51"/>
  <c r="J8" i="51"/>
  <c r="AL7" i="51"/>
  <c r="AK7" i="51"/>
  <c r="AJ7" i="51"/>
  <c r="AI7" i="51"/>
  <c r="AH7" i="51"/>
  <c r="AG7" i="51"/>
  <c r="AF7" i="51"/>
  <c r="AE7" i="51"/>
  <c r="AD7" i="51"/>
  <c r="AC7" i="51"/>
  <c r="AB7" i="51"/>
  <c r="AA7" i="51"/>
  <c r="Z7" i="51"/>
  <c r="Y7" i="51"/>
  <c r="X7" i="51"/>
  <c r="W7" i="51"/>
  <c r="V7" i="51"/>
  <c r="U7" i="51"/>
  <c r="T7" i="51"/>
  <c r="S7" i="51"/>
  <c r="R7" i="51"/>
  <c r="Q7" i="51"/>
  <c r="P7" i="51"/>
  <c r="O7" i="51"/>
  <c r="N7" i="51"/>
  <c r="M7" i="51"/>
  <c r="L7" i="51"/>
  <c r="K7" i="51"/>
  <c r="J7" i="51"/>
  <c r="AL6" i="51"/>
  <c r="AK6" i="51"/>
  <c r="AJ6" i="51"/>
  <c r="AI6" i="51"/>
  <c r="AH6" i="51"/>
  <c r="AG6" i="51"/>
  <c r="AF6" i="51"/>
  <c r="AE6" i="51"/>
  <c r="AD6" i="51"/>
  <c r="AC6" i="51"/>
  <c r="AB6" i="51"/>
  <c r="AA6" i="51"/>
  <c r="Z6" i="51"/>
  <c r="Y6" i="51"/>
  <c r="X6" i="51"/>
  <c r="W6" i="51"/>
  <c r="V6" i="51"/>
  <c r="U6" i="51"/>
  <c r="T6" i="51"/>
  <c r="S6" i="51"/>
  <c r="R6" i="51"/>
  <c r="Q6" i="51"/>
  <c r="P6" i="51"/>
  <c r="O6" i="51"/>
  <c r="N6" i="51"/>
  <c r="M6" i="51"/>
  <c r="L6" i="51"/>
  <c r="K6" i="51"/>
  <c r="J6" i="51"/>
  <c r="AL5" i="51"/>
  <c r="AK5" i="51"/>
  <c r="AJ5" i="51"/>
  <c r="AI5" i="51"/>
  <c r="AH5" i="51"/>
  <c r="AG5" i="51"/>
  <c r="AF5" i="51"/>
  <c r="AE5" i="51"/>
  <c r="AD5" i="51"/>
  <c r="AC5" i="51"/>
  <c r="AB5" i="51"/>
  <c r="AA5" i="51"/>
  <c r="Z5" i="51"/>
  <c r="Y5" i="51"/>
  <c r="X5" i="51"/>
  <c r="W5" i="51"/>
  <c r="V5" i="51"/>
  <c r="U5" i="51"/>
  <c r="T5" i="51"/>
  <c r="S5" i="51"/>
  <c r="R5" i="51"/>
  <c r="Q5" i="51"/>
  <c r="P5" i="51"/>
  <c r="O5" i="51"/>
  <c r="N5" i="51"/>
  <c r="M5" i="51"/>
  <c r="L5" i="51"/>
  <c r="K5" i="51"/>
  <c r="J5" i="51"/>
  <c r="BW4" i="51"/>
  <c r="BS4" i="51"/>
  <c r="BC4" i="51"/>
  <c r="AY4" i="51"/>
  <c r="M64" i="51" l="1"/>
  <c r="P56" i="51"/>
  <c r="AB20" i="51"/>
  <c r="K20" i="51"/>
  <c r="BD20" i="51" s="1"/>
  <c r="S20" i="51"/>
  <c r="N26" i="51"/>
  <c r="M50" i="51"/>
  <c r="K68" i="51"/>
  <c r="BD68" i="51" s="1"/>
  <c r="AA68" i="51"/>
  <c r="L20" i="51"/>
  <c r="U20" i="51"/>
  <c r="AF20" i="51"/>
  <c r="L27" i="51"/>
  <c r="M29" i="51"/>
  <c r="Y29" i="51"/>
  <c r="M68" i="51"/>
  <c r="M20" i="51"/>
  <c r="O29" i="51"/>
  <c r="AB64" i="51"/>
  <c r="AA20" i="51"/>
  <c r="Y26" i="51"/>
  <c r="M27" i="51"/>
  <c r="M30" i="51"/>
  <c r="O44" i="51"/>
  <c r="K49" i="51"/>
  <c r="BC49" i="51" s="1"/>
  <c r="N59" i="51"/>
  <c r="AC60" i="51"/>
  <c r="K62" i="51"/>
  <c r="BC62" i="51" s="1"/>
  <c r="AE62" i="51"/>
  <c r="U68" i="51"/>
  <c r="AG68" i="51"/>
  <c r="BO68" i="51" s="1"/>
  <c r="AK68" i="51"/>
  <c r="BS68" i="51" s="1"/>
  <c r="W25" i="51"/>
  <c r="BT30" i="51"/>
  <c r="AB54" i="51"/>
  <c r="U64" i="51"/>
  <c r="P22" i="51"/>
  <c r="AF22" i="51"/>
  <c r="U27" i="51"/>
  <c r="BT28" i="51"/>
  <c r="P35" i="51"/>
  <c r="AF35" i="51"/>
  <c r="AL35" i="51"/>
  <c r="R49" i="51"/>
  <c r="Y50" i="51"/>
  <c r="P54" i="51"/>
  <c r="L64" i="51"/>
  <c r="AK14" i="51"/>
  <c r="Y46" i="51"/>
  <c r="M14" i="51"/>
  <c r="Q30" i="51"/>
  <c r="P34" i="51"/>
  <c r="V35" i="51"/>
  <c r="AU35" i="51" s="1"/>
  <c r="K46" i="51"/>
  <c r="BC46" i="51" s="1"/>
  <c r="S46" i="51"/>
  <c r="AK46" i="51"/>
  <c r="K47" i="51"/>
  <c r="BD47" i="51" s="1"/>
  <c r="U47" i="51"/>
  <c r="M49" i="51"/>
  <c r="T49" i="51"/>
  <c r="Q50" i="51"/>
  <c r="K58" i="51"/>
  <c r="BD58" i="51" s="1"/>
  <c r="S58" i="51"/>
  <c r="AC58" i="51"/>
  <c r="L62" i="51"/>
  <c r="X62" i="51"/>
  <c r="X64" i="51"/>
  <c r="AE64" i="51"/>
  <c r="L66" i="51"/>
  <c r="AF66" i="51"/>
  <c r="K67" i="51"/>
  <c r="BC67" i="51" s="1"/>
  <c r="X67" i="51"/>
  <c r="Q46" i="51"/>
  <c r="S47" i="51"/>
  <c r="AC47" i="51"/>
  <c r="AA58" i="51"/>
  <c r="X20" i="51"/>
  <c r="AE20" i="51"/>
  <c r="M22" i="51"/>
  <c r="Y22" i="51"/>
  <c r="R26" i="51"/>
  <c r="T27" i="51"/>
  <c r="AF27" i="51"/>
  <c r="U29" i="51"/>
  <c r="AG29" i="51"/>
  <c r="AF30" i="51"/>
  <c r="L35" i="51"/>
  <c r="AF39" i="51"/>
  <c r="M46" i="51"/>
  <c r="AE46" i="51"/>
  <c r="BK46" i="51" s="1"/>
  <c r="M47" i="51"/>
  <c r="AG47" i="51"/>
  <c r="BO47" i="51" s="1"/>
  <c r="AK47" i="51"/>
  <c r="BS47" i="51" s="1"/>
  <c r="O49" i="51"/>
  <c r="AB53" i="51"/>
  <c r="AH53" i="51"/>
  <c r="L54" i="51"/>
  <c r="X54" i="51"/>
  <c r="M58" i="51"/>
  <c r="U58" i="51"/>
  <c r="AA62" i="51"/>
  <c r="K64" i="51"/>
  <c r="BD64" i="51" s="1"/>
  <c r="S64" i="51"/>
  <c r="AA64" i="51"/>
  <c r="AF64" i="51"/>
  <c r="P65" i="51"/>
  <c r="M67" i="51"/>
  <c r="S68" i="51"/>
  <c r="AC68" i="51"/>
  <c r="W30" i="51"/>
  <c r="W46" i="51"/>
  <c r="AA47" i="51"/>
  <c r="AB49" i="51"/>
  <c r="AI49" i="51"/>
  <c r="P58" i="51"/>
  <c r="AG58" i="51"/>
  <c r="BO58" i="51" s="1"/>
  <c r="AK58" i="51"/>
  <c r="BS58" i="51" s="1"/>
  <c r="S62" i="51"/>
  <c r="AG67" i="51"/>
  <c r="BO67" i="51" s="1"/>
  <c r="AK67" i="51"/>
  <c r="S17" i="51"/>
  <c r="AA17" i="51"/>
  <c r="AB32" i="51"/>
  <c r="L17" i="51"/>
  <c r="U17" i="51"/>
  <c r="AB17" i="51"/>
  <c r="Y19" i="51"/>
  <c r="Y24" i="51"/>
  <c r="AE24" i="51"/>
  <c r="U24" i="51"/>
  <c r="M24" i="51"/>
  <c r="T24" i="51"/>
  <c r="AL25" i="51"/>
  <c r="BW25" i="51" s="1"/>
  <c r="AF25" i="51"/>
  <c r="Y25" i="51"/>
  <c r="T25" i="51"/>
  <c r="M25" i="51"/>
  <c r="Q25" i="51"/>
  <c r="AQ25" i="51" s="1"/>
  <c r="AG25" i="51"/>
  <c r="BS30" i="51"/>
  <c r="N32" i="51"/>
  <c r="AL43" i="51"/>
  <c r="AF43" i="51"/>
  <c r="AB43" i="51"/>
  <c r="U43" i="51"/>
  <c r="M43" i="51"/>
  <c r="AE43" i="51"/>
  <c r="AA43" i="51"/>
  <c r="S43" i="51"/>
  <c r="L43" i="51"/>
  <c r="X43" i="51"/>
  <c r="K43" i="51"/>
  <c r="BD43" i="51" s="1"/>
  <c r="AC43" i="51"/>
  <c r="J55" i="51"/>
  <c r="AZ55" i="51" s="1"/>
  <c r="N55" i="51"/>
  <c r="AC16" i="51"/>
  <c r="M17" i="51"/>
  <c r="P19" i="51"/>
  <c r="L24" i="51"/>
  <c r="K25" i="51"/>
  <c r="BC25" i="51" s="1"/>
  <c r="AA25" i="51"/>
  <c r="AB34" i="51"/>
  <c r="P43" i="51"/>
  <c r="AL45" i="51"/>
  <c r="P45" i="51"/>
  <c r="AC45" i="51"/>
  <c r="U45" i="51"/>
  <c r="M45" i="51"/>
  <c r="AK45" i="51"/>
  <c r="AG45" i="51"/>
  <c r="BO45" i="51" s="1"/>
  <c r="AA45" i="51"/>
  <c r="S45" i="51"/>
  <c r="K45" i="51"/>
  <c r="BD45" i="51" s="1"/>
  <c r="AH17" i="51"/>
  <c r="AI17" i="51"/>
  <c r="W17" i="51"/>
  <c r="Q17" i="51"/>
  <c r="K17" i="51"/>
  <c r="BD17" i="51" s="1"/>
  <c r="AJ14" i="51"/>
  <c r="Q14" i="51"/>
  <c r="Y14" i="51"/>
  <c r="Y17" i="51"/>
  <c r="AE17" i="51"/>
  <c r="BL17" i="51" s="1"/>
  <c r="AK17" i="51"/>
  <c r="BT17" i="51" s="1"/>
  <c r="AE22" i="51"/>
  <c r="AK22" i="51"/>
  <c r="AG22" i="51"/>
  <c r="BO22" i="51" s="1"/>
  <c r="AB22" i="51"/>
  <c r="T22" i="51"/>
  <c r="L22" i="51"/>
  <c r="U22" i="51"/>
  <c r="P24" i="51"/>
  <c r="Z24" i="51"/>
  <c r="L25" i="51"/>
  <c r="U25" i="51"/>
  <c r="AB25" i="51"/>
  <c r="AI25" i="51"/>
  <c r="AL27" i="51"/>
  <c r="BT27" i="51" s="1"/>
  <c r="AB27" i="51"/>
  <c r="W27" i="51"/>
  <c r="Q27" i="51"/>
  <c r="AR27" i="51" s="1"/>
  <c r="K27" i="51"/>
  <c r="BD27" i="51" s="1"/>
  <c r="AG27" i="51"/>
  <c r="AA27" i="51"/>
  <c r="Y27" i="51"/>
  <c r="AI27" i="51"/>
  <c r="AG43" i="51"/>
  <c r="BO43" i="51" s="1"/>
  <c r="AK43" i="51"/>
  <c r="AE45" i="51"/>
  <c r="AH57" i="51"/>
  <c r="J57" i="51"/>
  <c r="AY57" i="51" s="1"/>
  <c r="AA30" i="51"/>
  <c r="AG30" i="51"/>
  <c r="X33" i="51"/>
  <c r="AB35" i="51"/>
  <c r="T39" i="51"/>
  <c r="T53" i="51"/>
  <c r="P20" i="51"/>
  <c r="AC20" i="51"/>
  <c r="AG20" i="51"/>
  <c r="BO20" i="51" s="1"/>
  <c r="AK20" i="51"/>
  <c r="BT20" i="51" s="1"/>
  <c r="S29" i="51"/>
  <c r="AA29" i="51"/>
  <c r="L30" i="51"/>
  <c r="U30" i="51"/>
  <c r="AB30" i="51"/>
  <c r="L33" i="51"/>
  <c r="J35" i="51"/>
  <c r="AY35" i="51" s="1"/>
  <c r="R35" i="51"/>
  <c r="M39" i="51"/>
  <c r="W44" i="51"/>
  <c r="O46" i="51"/>
  <c r="U46" i="51"/>
  <c r="AA46" i="51"/>
  <c r="P47" i="51"/>
  <c r="Z49" i="51"/>
  <c r="J53" i="51"/>
  <c r="AZ53" i="51" s="1"/>
  <c r="AB56" i="51"/>
  <c r="X58" i="51"/>
  <c r="AE58" i="51"/>
  <c r="M62" i="51"/>
  <c r="U62" i="51"/>
  <c r="AB62" i="51"/>
  <c r="AF62" i="51"/>
  <c r="J63" i="51"/>
  <c r="AY63" i="51" s="1"/>
  <c r="P64" i="51"/>
  <c r="AC64" i="51"/>
  <c r="AG64" i="51"/>
  <c r="BP64" i="51" s="1"/>
  <c r="AK64" i="51"/>
  <c r="BS64" i="51" s="1"/>
  <c r="X65" i="51"/>
  <c r="AB66" i="51"/>
  <c r="AB67" i="51"/>
  <c r="P68" i="51"/>
  <c r="P39" i="51"/>
  <c r="AI46" i="51"/>
  <c r="BP46" i="51" s="1"/>
  <c r="X47" i="51"/>
  <c r="AE47" i="51"/>
  <c r="W50" i="51"/>
  <c r="L53" i="51"/>
  <c r="X53" i="51"/>
  <c r="AF54" i="51"/>
  <c r="BW54" i="51" s="1"/>
  <c r="P62" i="51"/>
  <c r="AC62" i="51"/>
  <c r="AG62" i="51"/>
  <c r="BP62" i="51" s="1"/>
  <c r="AK62" i="51"/>
  <c r="BT62" i="51" s="1"/>
  <c r="U67" i="51"/>
  <c r="X68" i="51"/>
  <c r="AE68" i="51"/>
  <c r="U11" i="51"/>
  <c r="AG11" i="51"/>
  <c r="T12" i="51"/>
  <c r="N18" i="51"/>
  <c r="Q11" i="51"/>
  <c r="Y11" i="51"/>
  <c r="M12" i="51"/>
  <c r="AG12" i="51"/>
  <c r="AK12" i="51"/>
  <c r="AC11" i="51"/>
  <c r="P12" i="51"/>
  <c r="AC12" i="51"/>
  <c r="U14" i="51"/>
  <c r="Q16" i="51"/>
  <c r="Y16" i="51"/>
  <c r="O17" i="51"/>
  <c r="T17" i="51"/>
  <c r="X17" i="51"/>
  <c r="AC17" i="51"/>
  <c r="J19" i="51"/>
  <c r="AY19" i="51" s="1"/>
  <c r="O20" i="51"/>
  <c r="T20" i="51"/>
  <c r="Y20" i="51"/>
  <c r="X22" i="51"/>
  <c r="O25" i="51"/>
  <c r="S25" i="51"/>
  <c r="AC25" i="51"/>
  <c r="M26" i="51"/>
  <c r="Q26" i="51"/>
  <c r="AQ26" i="51" s="1"/>
  <c r="W26" i="51"/>
  <c r="AK26" i="51"/>
  <c r="O27" i="51"/>
  <c r="S27" i="51"/>
  <c r="AC27" i="51"/>
  <c r="N28" i="51"/>
  <c r="T28" i="51"/>
  <c r="AB28" i="51"/>
  <c r="AI28" i="51"/>
  <c r="K29" i="51"/>
  <c r="BC29" i="51" s="1"/>
  <c r="K30" i="51"/>
  <c r="BD30" i="51" s="1"/>
  <c r="P30" i="51"/>
  <c r="T30" i="51"/>
  <c r="Y30" i="51"/>
  <c r="AI30" i="51"/>
  <c r="L32" i="51"/>
  <c r="J33" i="51"/>
  <c r="AY33" i="51" s="1"/>
  <c r="T33" i="51"/>
  <c r="AB33" i="51"/>
  <c r="AH33" i="51"/>
  <c r="N34" i="51"/>
  <c r="V34" i="51"/>
  <c r="L36" i="51"/>
  <c r="X36" i="51"/>
  <c r="M38" i="51"/>
  <c r="S38" i="51"/>
  <c r="Y38" i="51"/>
  <c r="AG38" i="51"/>
  <c r="L39" i="51"/>
  <c r="M40" i="51"/>
  <c r="S40" i="51"/>
  <c r="X40" i="51"/>
  <c r="N42" i="51"/>
  <c r="M44" i="51"/>
  <c r="O52" i="51"/>
  <c r="Y52" i="51"/>
  <c r="AL70" i="51"/>
  <c r="AK70" i="51"/>
  <c r="AG70" i="51"/>
  <c r="AC70" i="51"/>
  <c r="X70" i="51"/>
  <c r="S70" i="51"/>
  <c r="M70" i="51"/>
  <c r="AF70" i="51"/>
  <c r="AB70" i="51"/>
  <c r="L70" i="51"/>
  <c r="AE70" i="51"/>
  <c r="AA70" i="51"/>
  <c r="U70" i="51"/>
  <c r="P70" i="51"/>
  <c r="K70" i="51"/>
  <c r="O28" i="51"/>
  <c r="W28" i="51"/>
  <c r="AD28" i="51"/>
  <c r="O38" i="51"/>
  <c r="U38" i="51"/>
  <c r="AA38" i="51"/>
  <c r="O40" i="51"/>
  <c r="T40" i="51"/>
  <c r="Y40" i="51"/>
  <c r="P42" i="51"/>
  <c r="O70" i="51"/>
  <c r="Y70" i="51"/>
  <c r="U16" i="51"/>
  <c r="O26" i="51"/>
  <c r="S26" i="51"/>
  <c r="AA26" i="51"/>
  <c r="J28" i="51"/>
  <c r="AY28" i="51" s="1"/>
  <c r="R36" i="51"/>
  <c r="AF36" i="51"/>
  <c r="AL36" i="51"/>
  <c r="Q38" i="51"/>
  <c r="W38" i="51"/>
  <c r="AC38" i="51"/>
  <c r="AL40" i="51"/>
  <c r="AF40" i="51"/>
  <c r="BL40" i="51" s="1"/>
  <c r="AB40" i="51"/>
  <c r="L40" i="51"/>
  <c r="P40" i="51"/>
  <c r="U40" i="51"/>
  <c r="AA40" i="51"/>
  <c r="AG40" i="51"/>
  <c r="AK40" i="51"/>
  <c r="Z42" i="51"/>
  <c r="T42" i="51"/>
  <c r="M42" i="51"/>
  <c r="AC42" i="51"/>
  <c r="AH42" i="51"/>
  <c r="AE48" i="51"/>
  <c r="AB48" i="51"/>
  <c r="AF48" i="51"/>
  <c r="L48" i="51"/>
  <c r="AB51" i="51"/>
  <c r="R51" i="51"/>
  <c r="J51" i="51"/>
  <c r="AY51" i="51" s="1"/>
  <c r="AL51" i="51"/>
  <c r="AF51" i="51"/>
  <c r="P51" i="51"/>
  <c r="AL52" i="51"/>
  <c r="AK52" i="51"/>
  <c r="AG52" i="51"/>
  <c r="AC52" i="51"/>
  <c r="X52" i="51"/>
  <c r="S52" i="51"/>
  <c r="M52" i="51"/>
  <c r="AF52" i="51"/>
  <c r="AE52" i="51"/>
  <c r="AA52" i="51"/>
  <c r="U52" i="51"/>
  <c r="P52" i="51"/>
  <c r="K52" i="51"/>
  <c r="T52" i="51"/>
  <c r="X12" i="51"/>
  <c r="L12" i="51"/>
  <c r="Y12" i="51"/>
  <c r="AF12" i="51"/>
  <c r="BL12" i="51" s="1"/>
  <c r="U12" i="51"/>
  <c r="AB12" i="51"/>
  <c r="M16" i="51"/>
  <c r="AG16" i="51"/>
  <c r="U19" i="51"/>
  <c r="J26" i="51"/>
  <c r="AZ26" i="51" s="1"/>
  <c r="AC26" i="51"/>
  <c r="L28" i="51"/>
  <c r="S28" i="51"/>
  <c r="Z28" i="51"/>
  <c r="Q29" i="51"/>
  <c r="W29" i="51"/>
  <c r="AC29" i="51"/>
  <c r="AI29" i="51"/>
  <c r="O30" i="51"/>
  <c r="S30" i="51"/>
  <c r="AC30" i="51"/>
  <c r="R33" i="51"/>
  <c r="K38" i="51"/>
  <c r="BD38" i="51" s="1"/>
  <c r="AI39" i="51"/>
  <c r="AC39" i="51"/>
  <c r="U39" i="51"/>
  <c r="Q39" i="51"/>
  <c r="Y39" i="51"/>
  <c r="AG39" i="51"/>
  <c r="K40" i="51"/>
  <c r="BD40" i="51" s="1"/>
  <c r="AC40" i="51"/>
  <c r="J42" i="51"/>
  <c r="AY42" i="51" s="1"/>
  <c r="U42" i="51"/>
  <c r="AD42" i="51"/>
  <c r="AJ42" i="51"/>
  <c r="BS42" i="51" s="1"/>
  <c r="Y44" i="51"/>
  <c r="R44" i="51"/>
  <c r="N44" i="51"/>
  <c r="AH44" i="51"/>
  <c r="AC44" i="51"/>
  <c r="J44" i="51"/>
  <c r="AZ44" i="51" s="1"/>
  <c r="Q44" i="51"/>
  <c r="AA44" i="51"/>
  <c r="AK44" i="51"/>
  <c r="P48" i="51"/>
  <c r="X48" i="51"/>
  <c r="AF50" i="51"/>
  <c r="K50" i="51"/>
  <c r="AA50" i="51"/>
  <c r="U50" i="51"/>
  <c r="O50" i="51"/>
  <c r="S50" i="51"/>
  <c r="AC50" i="51"/>
  <c r="AI50" i="51"/>
  <c r="BO50" i="51" s="1"/>
  <c r="L51" i="51"/>
  <c r="X51" i="51"/>
  <c r="AV51" i="51" s="1"/>
  <c r="L52" i="51"/>
  <c r="AL61" i="51"/>
  <c r="AB61" i="51"/>
  <c r="T61" i="51"/>
  <c r="O61" i="51"/>
  <c r="AF61" i="51"/>
  <c r="AA61" i="51"/>
  <c r="S61" i="51"/>
  <c r="L61" i="51"/>
  <c r="AE61" i="51"/>
  <c r="X61" i="51"/>
  <c r="K61" i="51"/>
  <c r="BD61" i="51" s="1"/>
  <c r="O45" i="51"/>
  <c r="T45" i="51"/>
  <c r="Y45" i="51"/>
  <c r="O47" i="51"/>
  <c r="T47" i="51"/>
  <c r="Y47" i="51"/>
  <c r="O58" i="51"/>
  <c r="T58" i="51"/>
  <c r="Y58" i="51"/>
  <c r="U60" i="51"/>
  <c r="U63" i="51"/>
  <c r="AE63" i="51"/>
  <c r="AB65" i="51"/>
  <c r="M66" i="51"/>
  <c r="S66" i="51"/>
  <c r="X66" i="51"/>
  <c r="AC66" i="51"/>
  <c r="AG66" i="51"/>
  <c r="BP66" i="51" s="1"/>
  <c r="AK66" i="51"/>
  <c r="BT66" i="51" s="1"/>
  <c r="P67" i="51"/>
  <c r="AC67" i="51"/>
  <c r="O68" i="51"/>
  <c r="T68" i="51"/>
  <c r="Y68" i="51"/>
  <c r="V55" i="51"/>
  <c r="T56" i="51"/>
  <c r="AF56" i="51"/>
  <c r="AG60" i="51"/>
  <c r="BO60" i="51" s="1"/>
  <c r="AK60" i="51"/>
  <c r="T65" i="51"/>
  <c r="O66" i="51"/>
  <c r="T66" i="51"/>
  <c r="Y66" i="51"/>
  <c r="O43" i="51"/>
  <c r="T43" i="51"/>
  <c r="Y43" i="51"/>
  <c r="L45" i="51"/>
  <c r="AB45" i="51"/>
  <c r="AF45" i="51"/>
  <c r="AC46" i="51"/>
  <c r="L47" i="51"/>
  <c r="AB47" i="51"/>
  <c r="AF47" i="51"/>
  <c r="W49" i="51"/>
  <c r="AE49" i="51"/>
  <c r="BL49" i="51" s="1"/>
  <c r="R53" i="51"/>
  <c r="T54" i="51"/>
  <c r="L56" i="51"/>
  <c r="L58" i="51"/>
  <c r="AB58" i="51"/>
  <c r="AF58" i="51"/>
  <c r="AA59" i="51"/>
  <c r="M60" i="51"/>
  <c r="Y60" i="51"/>
  <c r="O62" i="51"/>
  <c r="T62" i="51"/>
  <c r="Y62" i="51"/>
  <c r="O63" i="51"/>
  <c r="O64" i="51"/>
  <c r="T64" i="51"/>
  <c r="Y64" i="51"/>
  <c r="L65" i="51"/>
  <c r="AF65" i="51"/>
  <c r="BK65" i="51" s="1"/>
  <c r="K66" i="51"/>
  <c r="BD66" i="51" s="1"/>
  <c r="P66" i="51"/>
  <c r="U66" i="51"/>
  <c r="AA66" i="51"/>
  <c r="AE66" i="51"/>
  <c r="L67" i="51"/>
  <c r="T67" i="51"/>
  <c r="Y67" i="51"/>
  <c r="AF67" i="51"/>
  <c r="BL67" i="51" s="1"/>
  <c r="L68" i="51"/>
  <c r="AB68" i="51"/>
  <c r="AF68" i="51"/>
  <c r="J13" i="51"/>
  <c r="J15" i="51"/>
  <c r="V13" i="51"/>
  <c r="AK15" i="51"/>
  <c r="AG15" i="51"/>
  <c r="AC15" i="51"/>
  <c r="Y15" i="51"/>
  <c r="U15" i="51"/>
  <c r="M15" i="51"/>
  <c r="AA15" i="51"/>
  <c r="S15" i="51"/>
  <c r="K15" i="51"/>
  <c r="AF15" i="51"/>
  <c r="AB15" i="51"/>
  <c r="X15" i="51"/>
  <c r="AV15" i="51" s="1"/>
  <c r="T15" i="51"/>
  <c r="P15" i="51"/>
  <c r="L15" i="51"/>
  <c r="AE15" i="51"/>
  <c r="O15" i="51"/>
  <c r="AL15" i="51"/>
  <c r="N13" i="51"/>
  <c r="N15" i="51"/>
  <c r="AK18" i="51"/>
  <c r="AG18" i="51"/>
  <c r="AC18" i="51"/>
  <c r="Y18" i="51"/>
  <c r="U18" i="51"/>
  <c r="M18" i="51"/>
  <c r="AA18" i="51"/>
  <c r="O18" i="51"/>
  <c r="K18" i="51"/>
  <c r="AF18" i="51"/>
  <c r="AB18" i="51"/>
  <c r="X18" i="51"/>
  <c r="T18" i="51"/>
  <c r="P18" i="51"/>
  <c r="L18" i="51"/>
  <c r="S18" i="51"/>
  <c r="AE18" i="51"/>
  <c r="R18" i="51"/>
  <c r="AL18" i="51"/>
  <c r="AG13" i="51"/>
  <c r="AC13" i="51"/>
  <c r="Y13" i="51"/>
  <c r="U13" i="51"/>
  <c r="Q13" i="51"/>
  <c r="M13" i="51"/>
  <c r="AI13" i="51"/>
  <c r="AA13" i="51"/>
  <c r="W13" i="51"/>
  <c r="K13" i="51"/>
  <c r="AF13" i="51"/>
  <c r="AB13" i="51"/>
  <c r="T13" i="51"/>
  <c r="P13" i="51"/>
  <c r="L13" i="51"/>
  <c r="O13" i="51"/>
  <c r="S13" i="51"/>
  <c r="AL13" i="51"/>
  <c r="BS13" i="51" s="1"/>
  <c r="R15" i="51"/>
  <c r="AD13" i="51"/>
  <c r="Z15" i="51"/>
  <c r="J18" i="51"/>
  <c r="V18" i="51"/>
  <c r="AK21" i="51"/>
  <c r="AG21" i="51"/>
  <c r="AC21" i="51"/>
  <c r="Y21" i="51"/>
  <c r="U21" i="51"/>
  <c r="M21" i="51"/>
  <c r="N23" i="51"/>
  <c r="AA23" i="51"/>
  <c r="N16" i="51"/>
  <c r="Z16" i="51"/>
  <c r="AL16" i="51"/>
  <c r="BX16" i="51" s="1"/>
  <c r="V21" i="51"/>
  <c r="P21" i="51"/>
  <c r="AG23" i="51"/>
  <c r="AC23" i="51"/>
  <c r="Y23" i="51"/>
  <c r="U23" i="51"/>
  <c r="Q23" i="51"/>
  <c r="M23" i="51"/>
  <c r="AF23" i="51"/>
  <c r="AB23" i="51"/>
  <c r="T23" i="51"/>
  <c r="P23" i="51"/>
  <c r="L23" i="51"/>
  <c r="AI23" i="51"/>
  <c r="E73" i="51"/>
  <c r="V11" i="51"/>
  <c r="AL11" i="51"/>
  <c r="BT11" i="51" s="1"/>
  <c r="R14" i="51"/>
  <c r="AE19" i="51"/>
  <c r="BK19" i="51" s="1"/>
  <c r="AA19" i="51"/>
  <c r="S19" i="51"/>
  <c r="O19" i="51"/>
  <c r="K19" i="51"/>
  <c r="V19" i="51"/>
  <c r="Z19" i="51"/>
  <c r="AA21" i="51"/>
  <c r="O23" i="51"/>
  <c r="AD23" i="51"/>
  <c r="AG37" i="51"/>
  <c r="AC37" i="51"/>
  <c r="Y37" i="51"/>
  <c r="U37" i="51"/>
  <c r="Q37" i="51"/>
  <c r="M37" i="51"/>
  <c r="AI37" i="51"/>
  <c r="AA37" i="51"/>
  <c r="W37" i="51"/>
  <c r="S37" i="51"/>
  <c r="O37" i="51"/>
  <c r="K37" i="51"/>
  <c r="AL37" i="51"/>
  <c r="BT37" i="51" s="1"/>
  <c r="AF37" i="51"/>
  <c r="Z37" i="51"/>
  <c r="J37" i="51"/>
  <c r="P37" i="51"/>
  <c r="T37" i="51"/>
  <c r="K11" i="51"/>
  <c r="O11" i="51"/>
  <c r="S11" i="51"/>
  <c r="W11" i="51"/>
  <c r="AA11" i="51"/>
  <c r="AI11" i="51"/>
  <c r="J12" i="51"/>
  <c r="N12" i="51"/>
  <c r="R12" i="51"/>
  <c r="V12" i="51"/>
  <c r="Z12" i="51"/>
  <c r="AL12" i="51"/>
  <c r="K14" i="51"/>
  <c r="O14" i="51"/>
  <c r="S14" i="51"/>
  <c r="W14" i="51"/>
  <c r="AA14" i="51"/>
  <c r="AE14" i="51"/>
  <c r="BL14" i="51" s="1"/>
  <c r="AI14" i="51"/>
  <c r="K16" i="51"/>
  <c r="O16" i="51"/>
  <c r="S16" i="51"/>
  <c r="W16" i="51"/>
  <c r="AA16" i="51"/>
  <c r="AI16" i="51"/>
  <c r="M19" i="51"/>
  <c r="R19" i="51"/>
  <c r="AB19" i="51"/>
  <c r="AG19" i="51"/>
  <c r="AK19" i="51"/>
  <c r="N21" i="51"/>
  <c r="R21" i="51"/>
  <c r="AB21" i="51"/>
  <c r="J23" i="51"/>
  <c r="AK31" i="51"/>
  <c r="AC31" i="51"/>
  <c r="Y31" i="51"/>
  <c r="U31" i="51"/>
  <c r="Q31" i="51"/>
  <c r="M31" i="51"/>
  <c r="AI31" i="51"/>
  <c r="AE31" i="51"/>
  <c r="BK31" i="51" s="1"/>
  <c r="AA31" i="51"/>
  <c r="W31" i="51"/>
  <c r="S31" i="51"/>
  <c r="O31" i="51"/>
  <c r="K31" i="51"/>
  <c r="AH31" i="51"/>
  <c r="AB31" i="51"/>
  <c r="T31" i="51"/>
  <c r="L31" i="51"/>
  <c r="Z31" i="51"/>
  <c r="R31" i="51"/>
  <c r="J31" i="51"/>
  <c r="L37" i="51"/>
  <c r="V37" i="51"/>
  <c r="AK41" i="51"/>
  <c r="AG41" i="51"/>
  <c r="AC41" i="51"/>
  <c r="Y41" i="51"/>
  <c r="U41" i="51"/>
  <c r="M41" i="51"/>
  <c r="AF41" i="51"/>
  <c r="AB41" i="51"/>
  <c r="X41" i="51"/>
  <c r="T41" i="51"/>
  <c r="P41" i="51"/>
  <c r="L41" i="51"/>
  <c r="AE41" i="51"/>
  <c r="AA41" i="51"/>
  <c r="S41" i="51"/>
  <c r="O41" i="51"/>
  <c r="K41" i="51"/>
  <c r="N41" i="51"/>
  <c r="V41" i="51"/>
  <c r="J41" i="51"/>
  <c r="Z41" i="51"/>
  <c r="K21" i="51"/>
  <c r="T21" i="51"/>
  <c r="Z21" i="51"/>
  <c r="AE21" i="51"/>
  <c r="V23" i="51"/>
  <c r="AY36" i="51"/>
  <c r="BA36" i="51" s="1"/>
  <c r="BB36" i="51" s="1"/>
  <c r="J11" i="51"/>
  <c r="N11" i="51"/>
  <c r="Z11" i="51"/>
  <c r="AD11" i="51"/>
  <c r="J14" i="51"/>
  <c r="N14" i="51"/>
  <c r="Z14" i="51"/>
  <c r="AH14" i="51"/>
  <c r="J16" i="51"/>
  <c r="V16" i="51"/>
  <c r="AD16" i="51"/>
  <c r="L19" i="51"/>
  <c r="L21" i="51"/>
  <c r="AF21" i="51"/>
  <c r="AL21" i="51"/>
  <c r="AD37" i="51"/>
  <c r="L11" i="51"/>
  <c r="P11" i="51"/>
  <c r="T11" i="51"/>
  <c r="AB11" i="51"/>
  <c r="AF11" i="51"/>
  <c r="K12" i="51"/>
  <c r="O12" i="51"/>
  <c r="S12" i="51"/>
  <c r="AA12" i="51"/>
  <c r="L14" i="51"/>
  <c r="T14" i="51"/>
  <c r="X14" i="51"/>
  <c r="AB14" i="51"/>
  <c r="L16" i="51"/>
  <c r="P16" i="51"/>
  <c r="T16" i="51"/>
  <c r="AB16" i="51"/>
  <c r="J17" i="51"/>
  <c r="N17" i="51"/>
  <c r="R17" i="51"/>
  <c r="Z17" i="51"/>
  <c r="N19" i="51"/>
  <c r="T19" i="51"/>
  <c r="X19" i="51"/>
  <c r="AC19" i="51"/>
  <c r="AL19" i="51"/>
  <c r="J21" i="51"/>
  <c r="O21" i="51"/>
  <c r="S21" i="51"/>
  <c r="X21" i="51"/>
  <c r="K23" i="51"/>
  <c r="S23" i="51"/>
  <c r="Z23" i="51"/>
  <c r="AL23" i="51"/>
  <c r="BX23" i="51" s="1"/>
  <c r="X31" i="51"/>
  <c r="AJ31" i="51"/>
  <c r="AI32" i="51"/>
  <c r="AA32" i="51"/>
  <c r="W32" i="51"/>
  <c r="AV32" i="51" s="1"/>
  <c r="S32" i="51"/>
  <c r="O32" i="51"/>
  <c r="K32" i="51"/>
  <c r="AG32" i="51"/>
  <c r="AC32" i="51"/>
  <c r="Y32" i="51"/>
  <c r="U32" i="51"/>
  <c r="Q32" i="51"/>
  <c r="M32" i="51"/>
  <c r="AL32" i="51"/>
  <c r="BW32" i="51" s="1"/>
  <c r="AF32" i="51"/>
  <c r="Z32" i="51"/>
  <c r="J32" i="51"/>
  <c r="P32" i="51"/>
  <c r="T32" i="51"/>
  <c r="AD32" i="51"/>
  <c r="AE34" i="51"/>
  <c r="AA34" i="51"/>
  <c r="S34" i="51"/>
  <c r="O34" i="51"/>
  <c r="K34" i="51"/>
  <c r="AK34" i="51"/>
  <c r="AG34" i="51"/>
  <c r="AC34" i="51"/>
  <c r="Y34" i="51"/>
  <c r="U34" i="51"/>
  <c r="M34" i="51"/>
  <c r="AL34" i="51"/>
  <c r="AF34" i="51"/>
  <c r="X34" i="51"/>
  <c r="R34" i="51"/>
  <c r="L34" i="51"/>
  <c r="J34" i="51"/>
  <c r="Z34" i="51"/>
  <c r="N37" i="51"/>
  <c r="AL41" i="51"/>
  <c r="J22" i="51"/>
  <c r="N22" i="51"/>
  <c r="R22" i="51"/>
  <c r="V22" i="51"/>
  <c r="Z22" i="51"/>
  <c r="AL22" i="51"/>
  <c r="AF24" i="51"/>
  <c r="AB24" i="51"/>
  <c r="X24" i="51"/>
  <c r="J24" i="51"/>
  <c r="N24" i="51"/>
  <c r="R24" i="51"/>
  <c r="V24" i="51"/>
  <c r="AA24" i="51"/>
  <c r="AG24" i="51"/>
  <c r="AK24" i="51"/>
  <c r="BS28" i="51"/>
  <c r="AE36" i="51"/>
  <c r="AA36" i="51"/>
  <c r="S36" i="51"/>
  <c r="O36" i="51"/>
  <c r="K36" i="51"/>
  <c r="AK36" i="51"/>
  <c r="AG36" i="51"/>
  <c r="AC36" i="51"/>
  <c r="Y36" i="51"/>
  <c r="U36" i="51"/>
  <c r="M36" i="51"/>
  <c r="N36" i="51"/>
  <c r="T36" i="51"/>
  <c r="Z36" i="51"/>
  <c r="J20" i="51"/>
  <c r="N20" i="51"/>
  <c r="R20" i="51"/>
  <c r="V20" i="51"/>
  <c r="Z20" i="51"/>
  <c r="K22" i="51"/>
  <c r="O22" i="51"/>
  <c r="S22" i="51"/>
  <c r="AA22" i="51"/>
  <c r="K24" i="51"/>
  <c r="O24" i="51"/>
  <c r="S24" i="51"/>
  <c r="AC24" i="51"/>
  <c r="AL24" i="51"/>
  <c r="AJ26" i="51"/>
  <c r="AB26" i="51"/>
  <c r="X26" i="51"/>
  <c r="T26" i="51"/>
  <c r="L26" i="51"/>
  <c r="K26" i="51"/>
  <c r="U26" i="51"/>
  <c r="Z26" i="51"/>
  <c r="AE26" i="51"/>
  <c r="BK26" i="51" s="1"/>
  <c r="AI26" i="51"/>
  <c r="BP26" i="51" s="1"/>
  <c r="AG28" i="51"/>
  <c r="AC28" i="51"/>
  <c r="Y28" i="51"/>
  <c r="U28" i="51"/>
  <c r="Q28" i="51"/>
  <c r="M28" i="51"/>
  <c r="K28" i="51"/>
  <c r="P28" i="51"/>
  <c r="V28" i="51"/>
  <c r="AA28" i="51"/>
  <c r="AF28" i="51"/>
  <c r="AK33" i="51"/>
  <c r="AC33" i="51"/>
  <c r="Y33" i="51"/>
  <c r="U33" i="51"/>
  <c r="Q33" i="51"/>
  <c r="M33" i="51"/>
  <c r="AI33" i="51"/>
  <c r="AE33" i="51"/>
  <c r="BL33" i="51" s="1"/>
  <c r="AA33" i="51"/>
  <c r="W33" i="51"/>
  <c r="S33" i="51"/>
  <c r="O33" i="51"/>
  <c r="K33" i="51"/>
  <c r="N33" i="51"/>
  <c r="AJ33" i="51"/>
  <c r="AK35" i="51"/>
  <c r="AG35" i="51"/>
  <c r="AC35" i="51"/>
  <c r="Y35" i="51"/>
  <c r="U35" i="51"/>
  <c r="M35" i="51"/>
  <c r="AE35" i="51"/>
  <c r="AA35" i="51"/>
  <c r="S35" i="51"/>
  <c r="O35" i="51"/>
  <c r="K35" i="51"/>
  <c r="N35" i="51"/>
  <c r="T35" i="51"/>
  <c r="Z35" i="51"/>
  <c r="P36" i="51"/>
  <c r="V36" i="51"/>
  <c r="AB36" i="51"/>
  <c r="J29" i="51"/>
  <c r="N29" i="51"/>
  <c r="V29" i="51"/>
  <c r="Z29" i="51"/>
  <c r="AD29" i="51"/>
  <c r="AL29" i="51"/>
  <c r="BS29" i="51" s="1"/>
  <c r="J38" i="51"/>
  <c r="N38" i="51"/>
  <c r="V38" i="51"/>
  <c r="Z38" i="51"/>
  <c r="AD38" i="51"/>
  <c r="AL38" i="51"/>
  <c r="BT38" i="51" s="1"/>
  <c r="AI38" i="51"/>
  <c r="J39" i="51"/>
  <c r="N39" i="51"/>
  <c r="V39" i="51"/>
  <c r="Z39" i="51"/>
  <c r="AD39" i="51"/>
  <c r="AL39" i="51"/>
  <c r="BT39" i="51" s="1"/>
  <c r="J25" i="51"/>
  <c r="N25" i="51"/>
  <c r="V25" i="51"/>
  <c r="Z25" i="51"/>
  <c r="AD25" i="51"/>
  <c r="J27" i="51"/>
  <c r="N27" i="51"/>
  <c r="V27" i="51"/>
  <c r="Z27" i="51"/>
  <c r="AD27" i="51"/>
  <c r="L29" i="51"/>
  <c r="P29" i="51"/>
  <c r="T29" i="51"/>
  <c r="AB29" i="51"/>
  <c r="J30" i="51"/>
  <c r="N30" i="51"/>
  <c r="V30" i="51"/>
  <c r="Z30" i="51"/>
  <c r="AD30" i="51"/>
  <c r="L38" i="51"/>
  <c r="P38" i="51"/>
  <c r="T38" i="51"/>
  <c r="AB38" i="51"/>
  <c r="K39" i="51"/>
  <c r="O39" i="51"/>
  <c r="S39" i="51"/>
  <c r="W39" i="51"/>
  <c r="AA39" i="51"/>
  <c r="J40" i="51"/>
  <c r="N40" i="51"/>
  <c r="R40" i="51"/>
  <c r="V40" i="51"/>
  <c r="Z40" i="51"/>
  <c r="AI42" i="51"/>
  <c r="AA42" i="51"/>
  <c r="W42" i="51"/>
  <c r="S42" i="51"/>
  <c r="O42" i="51"/>
  <c r="K42" i="51"/>
  <c r="L42" i="51"/>
  <c r="Q42" i="51"/>
  <c r="V42" i="51"/>
  <c r="AB42" i="51"/>
  <c r="AF42" i="51"/>
  <c r="AJ44" i="51"/>
  <c r="AB44" i="51"/>
  <c r="X44" i="51"/>
  <c r="T44" i="51"/>
  <c r="L44" i="51"/>
  <c r="K44" i="51"/>
  <c r="U44" i="51"/>
  <c r="Z44" i="51"/>
  <c r="AE44" i="51"/>
  <c r="BK44" i="51" s="1"/>
  <c r="AI44" i="51"/>
  <c r="J43" i="51"/>
  <c r="N43" i="51"/>
  <c r="R43" i="51"/>
  <c r="V43" i="51"/>
  <c r="Z43" i="51"/>
  <c r="J45" i="51"/>
  <c r="N45" i="51"/>
  <c r="R45" i="51"/>
  <c r="V45" i="51"/>
  <c r="Z45" i="51"/>
  <c r="L46" i="51"/>
  <c r="T46" i="51"/>
  <c r="X46" i="51"/>
  <c r="AB46" i="51"/>
  <c r="AJ46" i="51"/>
  <c r="J47" i="51"/>
  <c r="N47" i="51"/>
  <c r="R47" i="51"/>
  <c r="V47" i="51"/>
  <c r="Z47" i="51"/>
  <c r="M48" i="51"/>
  <c r="U48" i="51"/>
  <c r="Y48" i="51"/>
  <c r="AC48" i="51"/>
  <c r="AG48" i="51"/>
  <c r="AK48" i="51"/>
  <c r="L49" i="51"/>
  <c r="AA49" i="51"/>
  <c r="AE51" i="51"/>
  <c r="AA51" i="51"/>
  <c r="S51" i="51"/>
  <c r="O51" i="51"/>
  <c r="K51" i="51"/>
  <c r="AK51" i="51"/>
  <c r="AG51" i="51"/>
  <c r="AC51" i="51"/>
  <c r="Y51" i="51"/>
  <c r="U51" i="51"/>
  <c r="M51" i="51"/>
  <c r="N51" i="51"/>
  <c r="T51" i="51"/>
  <c r="Z51" i="51"/>
  <c r="AK53" i="51"/>
  <c r="AC53" i="51"/>
  <c r="Y53" i="51"/>
  <c r="U53" i="51"/>
  <c r="Q53" i="51"/>
  <c r="M53" i="51"/>
  <c r="AI53" i="51"/>
  <c r="AE53" i="51"/>
  <c r="BW53" i="51" s="1"/>
  <c r="AA53" i="51"/>
  <c r="W53" i="51"/>
  <c r="S53" i="51"/>
  <c r="O53" i="51"/>
  <c r="K53" i="51"/>
  <c r="N53" i="51"/>
  <c r="AJ53" i="51"/>
  <c r="AK55" i="51"/>
  <c r="AG55" i="51"/>
  <c r="AC55" i="51"/>
  <c r="Y55" i="51"/>
  <c r="U55" i="51"/>
  <c r="M55" i="51"/>
  <c r="AF55" i="51"/>
  <c r="AB55" i="51"/>
  <c r="X55" i="51"/>
  <c r="T55" i="51"/>
  <c r="P55" i="51"/>
  <c r="L55" i="51"/>
  <c r="AE55" i="51"/>
  <c r="AA55" i="51"/>
  <c r="S55" i="51"/>
  <c r="O55" i="51"/>
  <c r="K55" i="51"/>
  <c r="R55" i="51"/>
  <c r="AL55" i="51"/>
  <c r="N57" i="51"/>
  <c r="Z57" i="51"/>
  <c r="J48" i="51"/>
  <c r="N48" i="51"/>
  <c r="R48" i="51"/>
  <c r="V48" i="51"/>
  <c r="Z48" i="51"/>
  <c r="AL48" i="51"/>
  <c r="J46" i="51"/>
  <c r="N46" i="51"/>
  <c r="R46" i="51"/>
  <c r="Z46" i="51"/>
  <c r="K48" i="51"/>
  <c r="O48" i="51"/>
  <c r="S48" i="51"/>
  <c r="AA48" i="51"/>
  <c r="AK49" i="51"/>
  <c r="BS49" i="51" s="1"/>
  <c r="AC49" i="51"/>
  <c r="Y49" i="51"/>
  <c r="U49" i="51"/>
  <c r="Q49" i="51"/>
  <c r="J49" i="51"/>
  <c r="N49" i="51"/>
  <c r="S49" i="51"/>
  <c r="X49" i="51"/>
  <c r="AH49" i="51"/>
  <c r="AK57" i="51"/>
  <c r="AC57" i="51"/>
  <c r="Y57" i="51"/>
  <c r="U57" i="51"/>
  <c r="Q57" i="51"/>
  <c r="M57" i="51"/>
  <c r="AJ57" i="51"/>
  <c r="AB57" i="51"/>
  <c r="X57" i="51"/>
  <c r="T57" i="51"/>
  <c r="L57" i="51"/>
  <c r="AI57" i="51"/>
  <c r="AE57" i="51"/>
  <c r="BL57" i="51" s="1"/>
  <c r="AA57" i="51"/>
  <c r="W57" i="51"/>
  <c r="S57" i="51"/>
  <c r="O57" i="51"/>
  <c r="K57" i="51"/>
  <c r="R57" i="51"/>
  <c r="AG59" i="51"/>
  <c r="AC59" i="51"/>
  <c r="Y59" i="51"/>
  <c r="U59" i="51"/>
  <c r="Q59" i="51"/>
  <c r="M59" i="51"/>
  <c r="AF59" i="51"/>
  <c r="AB59" i="51"/>
  <c r="T59" i="51"/>
  <c r="P59" i="51"/>
  <c r="L59" i="51"/>
  <c r="AL59" i="51"/>
  <c r="BS59" i="51" s="1"/>
  <c r="Z59" i="51"/>
  <c r="S59" i="51"/>
  <c r="K59" i="51"/>
  <c r="J59" i="51"/>
  <c r="AD59" i="51"/>
  <c r="W59" i="51"/>
  <c r="AU59" i="51" s="1"/>
  <c r="O59" i="51"/>
  <c r="AI59" i="51"/>
  <c r="J50" i="51"/>
  <c r="N50" i="51"/>
  <c r="V50" i="51"/>
  <c r="Z50" i="51"/>
  <c r="AD50" i="51"/>
  <c r="AL50" i="51"/>
  <c r="BS50" i="51" s="1"/>
  <c r="M54" i="51"/>
  <c r="U54" i="51"/>
  <c r="Y54" i="51"/>
  <c r="AC54" i="51"/>
  <c r="AG54" i="51"/>
  <c r="AK54" i="51"/>
  <c r="M56" i="51"/>
  <c r="Q56" i="51"/>
  <c r="U56" i="51"/>
  <c r="Y56" i="51"/>
  <c r="AC56" i="51"/>
  <c r="AG56" i="51"/>
  <c r="J54" i="51"/>
  <c r="N54" i="51"/>
  <c r="R54" i="51"/>
  <c r="V54" i="51"/>
  <c r="Z54" i="51"/>
  <c r="AL54" i="51"/>
  <c r="J56" i="51"/>
  <c r="N56" i="51"/>
  <c r="V56" i="51"/>
  <c r="Z56" i="51"/>
  <c r="AD56" i="51"/>
  <c r="AL56" i="51"/>
  <c r="BS56" i="51" s="1"/>
  <c r="AK69" i="51"/>
  <c r="AC69" i="51"/>
  <c r="Y69" i="51"/>
  <c r="U69" i="51"/>
  <c r="Q69" i="51"/>
  <c r="M69" i="51"/>
  <c r="AJ69" i="51"/>
  <c r="AB69" i="51"/>
  <c r="X69" i="51"/>
  <c r="T69" i="51"/>
  <c r="L69" i="51"/>
  <c r="AI69" i="51"/>
  <c r="AE69" i="51"/>
  <c r="BW69" i="51" s="1"/>
  <c r="AA69" i="51"/>
  <c r="W69" i="51"/>
  <c r="S69" i="51"/>
  <c r="O69" i="51"/>
  <c r="K69" i="51"/>
  <c r="AH69" i="51"/>
  <c r="Z69" i="51"/>
  <c r="N69" i="51"/>
  <c r="J69" i="51"/>
  <c r="R69" i="51"/>
  <c r="L50" i="51"/>
  <c r="P50" i="51"/>
  <c r="T50" i="51"/>
  <c r="AB50" i="51"/>
  <c r="J52" i="51"/>
  <c r="N52" i="51"/>
  <c r="R52" i="51"/>
  <c r="V52" i="51"/>
  <c r="Z52" i="51"/>
  <c r="K54" i="51"/>
  <c r="O54" i="51"/>
  <c r="S54" i="51"/>
  <c r="AA54" i="51"/>
  <c r="K56" i="51"/>
  <c r="O56" i="51"/>
  <c r="S56" i="51"/>
  <c r="W56" i="51"/>
  <c r="AA56" i="51"/>
  <c r="J60" i="51"/>
  <c r="N60" i="51"/>
  <c r="R60" i="51"/>
  <c r="V60" i="51"/>
  <c r="Z60" i="51"/>
  <c r="AL60" i="51"/>
  <c r="AF63" i="51"/>
  <c r="AB63" i="51"/>
  <c r="X63" i="51"/>
  <c r="T63" i="51"/>
  <c r="P63" i="51"/>
  <c r="L63" i="51"/>
  <c r="K63" i="51"/>
  <c r="V63" i="51"/>
  <c r="AA63" i="51"/>
  <c r="AG63" i="51"/>
  <c r="AK63" i="51"/>
  <c r="K60" i="51"/>
  <c r="O60" i="51"/>
  <c r="S60" i="51"/>
  <c r="AA60" i="51"/>
  <c r="AE60" i="51"/>
  <c r="BX60" i="51" s="1"/>
  <c r="M61" i="51"/>
  <c r="U61" i="51"/>
  <c r="Y61" i="51"/>
  <c r="AC61" i="51"/>
  <c r="AG61" i="51"/>
  <c r="AK61" i="51"/>
  <c r="M63" i="51"/>
  <c r="R63" i="51"/>
  <c r="AC63" i="51"/>
  <c r="AL63" i="51"/>
  <c r="J58" i="51"/>
  <c r="N58" i="51"/>
  <c r="R58" i="51"/>
  <c r="V58" i="51"/>
  <c r="Z58" i="51"/>
  <c r="L60" i="51"/>
  <c r="P60" i="51"/>
  <c r="T60" i="51"/>
  <c r="X60" i="51"/>
  <c r="AB60" i="51"/>
  <c r="J61" i="51"/>
  <c r="N61" i="51"/>
  <c r="R61" i="51"/>
  <c r="AQ61" i="51" s="1"/>
  <c r="V61" i="51"/>
  <c r="Z61" i="51"/>
  <c r="N63" i="51"/>
  <c r="S63" i="51"/>
  <c r="Y63" i="51"/>
  <c r="J62" i="51"/>
  <c r="N62" i="51"/>
  <c r="R62" i="51"/>
  <c r="V62" i="51"/>
  <c r="Z62" i="51"/>
  <c r="J64" i="51"/>
  <c r="N64" i="51"/>
  <c r="R64" i="51"/>
  <c r="V64" i="51"/>
  <c r="Z64" i="51"/>
  <c r="M65" i="51"/>
  <c r="U65" i="51"/>
  <c r="Y65" i="51"/>
  <c r="AC65" i="51"/>
  <c r="AG65" i="51"/>
  <c r="AK65" i="51"/>
  <c r="J65" i="51"/>
  <c r="N65" i="51"/>
  <c r="R65" i="51"/>
  <c r="V65" i="51"/>
  <c r="Z65" i="51"/>
  <c r="AL65" i="51"/>
  <c r="K65" i="51"/>
  <c r="O65" i="51"/>
  <c r="S65" i="51"/>
  <c r="AA65" i="51"/>
  <c r="J66" i="51"/>
  <c r="N66" i="51"/>
  <c r="R66" i="51"/>
  <c r="V66" i="51"/>
  <c r="Z66" i="51"/>
  <c r="J67" i="51"/>
  <c r="N67" i="51"/>
  <c r="R67" i="51"/>
  <c r="V67" i="51"/>
  <c r="Z67" i="51"/>
  <c r="AL67" i="51"/>
  <c r="J70" i="51"/>
  <c r="N70" i="51"/>
  <c r="R70" i="51"/>
  <c r="V70" i="51"/>
  <c r="Z70" i="51"/>
  <c r="O67" i="51"/>
  <c r="S67" i="51"/>
  <c r="AA67" i="51"/>
  <c r="J68" i="51"/>
  <c r="N68" i="51"/>
  <c r="R68" i="51"/>
  <c r="V68" i="51"/>
  <c r="Z68" i="51"/>
  <c r="BX61" i="51" l="1"/>
  <c r="AR56" i="51"/>
  <c r="BK43" i="51"/>
  <c r="BT40" i="51"/>
  <c r="AQ51" i="51"/>
  <c r="AZ63" i="51"/>
  <c r="BA63" i="51" s="1"/>
  <c r="BB63" i="51" s="1"/>
  <c r="AR35" i="51"/>
  <c r="BP57" i="51"/>
  <c r="AY55" i="51"/>
  <c r="BA55" i="51" s="1"/>
  <c r="BB55" i="51" s="1"/>
  <c r="BC47" i="51"/>
  <c r="BE47" i="51" s="1"/>
  <c r="BF47" i="51" s="1"/>
  <c r="BT47" i="51"/>
  <c r="BU47" i="51" s="1"/>
  <c r="BV47" i="51" s="1"/>
  <c r="AQ22" i="51"/>
  <c r="AY53" i="51"/>
  <c r="BA53" i="51" s="1"/>
  <c r="BB53" i="51" s="1"/>
  <c r="BP45" i="51"/>
  <c r="BQ45" i="51" s="1"/>
  <c r="BR45" i="51" s="1"/>
  <c r="AQ46" i="51"/>
  <c r="BL47" i="51"/>
  <c r="BK45" i="51"/>
  <c r="AQ68" i="51"/>
  <c r="BP60" i="51"/>
  <c r="BQ60" i="51" s="1"/>
  <c r="BR60" i="51" s="1"/>
  <c r="BW29" i="51"/>
  <c r="AU49" i="51"/>
  <c r="BT70" i="51"/>
  <c r="BS27" i="51"/>
  <c r="BU27" i="51" s="1"/>
  <c r="BV27" i="51" s="1"/>
  <c r="BP39" i="51"/>
  <c r="BD62" i="51"/>
  <c r="BE62" i="51" s="1"/>
  <c r="BF62" i="51" s="1"/>
  <c r="AY44" i="51"/>
  <c r="BA44" i="51" s="1"/>
  <c r="BB44" i="51" s="1"/>
  <c r="BK17" i="51"/>
  <c r="BM17" i="51" s="1"/>
  <c r="BN17" i="51" s="1"/>
  <c r="AV17" i="51"/>
  <c r="BP43" i="51"/>
  <c r="BQ43" i="51" s="1"/>
  <c r="BR43" i="51" s="1"/>
  <c r="AR19" i="51"/>
  <c r="BD25" i="51"/>
  <c r="BE25" i="51" s="1"/>
  <c r="BF25" i="51" s="1"/>
  <c r="BP58" i="51"/>
  <c r="BQ58" i="51" s="1"/>
  <c r="BR58" i="51" s="1"/>
  <c r="BC68" i="51"/>
  <c r="BE68" i="51" s="1"/>
  <c r="BF68" i="51" s="1"/>
  <c r="BO62" i="51"/>
  <c r="BQ62" i="51" s="1"/>
  <c r="BR62" i="51" s="1"/>
  <c r="BO42" i="51"/>
  <c r="BT68" i="51"/>
  <c r="BU68" i="51" s="1"/>
  <c r="BV68" i="51" s="1"/>
  <c r="AV55" i="51"/>
  <c r="AQ33" i="51"/>
  <c r="AY26" i="51"/>
  <c r="BA26" i="51" s="1"/>
  <c r="BB26" i="51" s="1"/>
  <c r="AZ28" i="51"/>
  <c r="BA28" i="51" s="1"/>
  <c r="BB28" i="51" s="1"/>
  <c r="AR25" i="51"/>
  <c r="AS25" i="51" s="1"/>
  <c r="AT25" i="51" s="1"/>
  <c r="BD46" i="51"/>
  <c r="BE46" i="51" s="1"/>
  <c r="BF46" i="51" s="1"/>
  <c r="BP68" i="51"/>
  <c r="BQ68" i="51" s="1"/>
  <c r="BR68" i="51" s="1"/>
  <c r="BP25" i="51"/>
  <c r="AQ35" i="51"/>
  <c r="BL66" i="51"/>
  <c r="BL46" i="51"/>
  <c r="BM46" i="51" s="1"/>
  <c r="BN46" i="51" s="1"/>
  <c r="BT52" i="51"/>
  <c r="AN43" i="51"/>
  <c r="BP33" i="51"/>
  <c r="BO39" i="51"/>
  <c r="BW22" i="51"/>
  <c r="AV31" i="51"/>
  <c r="BC27" i="51"/>
  <c r="BE27" i="51" s="1"/>
  <c r="BF27" i="51" s="1"/>
  <c r="BO30" i="51"/>
  <c r="BX62" i="51"/>
  <c r="BT43" i="51"/>
  <c r="BU30" i="51"/>
  <c r="BV30" i="51" s="1"/>
  <c r="BK64" i="51"/>
  <c r="BP16" i="51"/>
  <c r="BX70" i="51"/>
  <c r="BL22" i="51"/>
  <c r="BS62" i="51"/>
  <c r="BU62" i="51" s="1"/>
  <c r="BV62" i="51" s="1"/>
  <c r="AQ54" i="51"/>
  <c r="BW45" i="51"/>
  <c r="AQ20" i="51"/>
  <c r="AV35" i="51"/>
  <c r="AW35" i="51" s="1"/>
  <c r="AX35" i="51" s="1"/>
  <c r="BW12" i="51"/>
  <c r="BT58" i="51"/>
  <c r="BU58" i="51" s="1"/>
  <c r="BV58" i="51" s="1"/>
  <c r="BL65" i="51"/>
  <c r="BM65" i="51" s="1"/>
  <c r="BN65" i="51" s="1"/>
  <c r="BT60" i="51"/>
  <c r="BC61" i="51"/>
  <c r="BE61" i="51" s="1"/>
  <c r="BF61" i="51" s="1"/>
  <c r="AZ42" i="51"/>
  <c r="BA42" i="51" s="1"/>
  <c r="BB42" i="51" s="1"/>
  <c r="BD49" i="51"/>
  <c r="BE49" i="51" s="1"/>
  <c r="BF49" i="51" s="1"/>
  <c r="BK35" i="51"/>
  <c r="AV33" i="51"/>
  <c r="AQ34" i="51"/>
  <c r="BX21" i="51"/>
  <c r="BS20" i="51"/>
  <c r="BU20" i="51" s="1"/>
  <c r="BV20" i="51" s="1"/>
  <c r="BK12" i="51"/>
  <c r="BM12" i="51" s="1"/>
  <c r="BN12" i="51" s="1"/>
  <c r="BT18" i="51"/>
  <c r="BX54" i="51"/>
  <c r="BY54" i="51" s="1"/>
  <c r="BZ54" i="51" s="1"/>
  <c r="BT64" i="51"/>
  <c r="BU64" i="51" s="1"/>
  <c r="BV64" i="51" s="1"/>
  <c r="BO27" i="51"/>
  <c r="AR67" i="51"/>
  <c r="BL64" i="51"/>
  <c r="BW61" i="51"/>
  <c r="BW62" i="51"/>
  <c r="BO64" i="51"/>
  <c r="BQ64" i="51" s="1"/>
  <c r="BR64" i="51" s="1"/>
  <c r="AV53" i="51"/>
  <c r="BP47" i="51"/>
  <c r="BQ47" i="51" s="1"/>
  <c r="BR47" i="51" s="1"/>
  <c r="BL28" i="51"/>
  <c r="AZ19" i="51"/>
  <c r="BA19" i="51" s="1"/>
  <c r="BB19" i="51" s="1"/>
  <c r="BD29" i="51"/>
  <c r="BE29" i="51" s="1"/>
  <c r="BF29" i="51" s="1"/>
  <c r="BL68" i="51"/>
  <c r="AU17" i="51"/>
  <c r="BK20" i="51"/>
  <c r="AN68" i="51"/>
  <c r="BC20" i="51"/>
  <c r="BE20" i="51" s="1"/>
  <c r="BF20" i="51" s="1"/>
  <c r="BS67" i="51"/>
  <c r="BX69" i="51"/>
  <c r="BY69" i="51" s="1"/>
  <c r="BZ69" i="51" s="1"/>
  <c r="BU28" i="51"/>
  <c r="BV28" i="51" s="1"/>
  <c r="BC43" i="51"/>
  <c r="BE43" i="51" s="1"/>
  <c r="BF43" i="51" s="1"/>
  <c r="BL58" i="51"/>
  <c r="AZ35" i="51"/>
  <c r="BA35" i="51" s="1"/>
  <c r="BB35" i="51" s="1"/>
  <c r="BP53" i="51"/>
  <c r="BL51" i="51"/>
  <c r="AR53" i="51"/>
  <c r="BP38" i="51"/>
  <c r="BS14" i="51"/>
  <c r="BO17" i="51"/>
  <c r="AM47" i="51"/>
  <c r="BP69" i="51"/>
  <c r="BS55" i="51"/>
  <c r="AU53" i="51"/>
  <c r="BP27" i="51"/>
  <c r="BP17" i="51"/>
  <c r="AQ44" i="51"/>
  <c r="BL42" i="51"/>
  <c r="BP67" i="51"/>
  <c r="BQ67" i="51" s="1"/>
  <c r="BR67" i="51" s="1"/>
  <c r="AN35" i="51"/>
  <c r="AR58" i="51"/>
  <c r="AQ40" i="51"/>
  <c r="AZ57" i="51"/>
  <c r="BA57" i="51" s="1"/>
  <c r="BB57" i="51" s="1"/>
  <c r="BS36" i="51"/>
  <c r="BS34" i="51"/>
  <c r="BO25" i="51"/>
  <c r="BT45" i="51"/>
  <c r="BS70" i="51"/>
  <c r="BO44" i="51"/>
  <c r="BT35" i="51"/>
  <c r="AV26" i="51"/>
  <c r="BL43" i="51"/>
  <c r="BP22" i="51"/>
  <c r="BQ22" i="51" s="1"/>
  <c r="BR22" i="51" s="1"/>
  <c r="BT14" i="51"/>
  <c r="BK58" i="51"/>
  <c r="BD67" i="51"/>
  <c r="BE67" i="51" s="1"/>
  <c r="BF67" i="51" s="1"/>
  <c r="AM66" i="51"/>
  <c r="AR70" i="51"/>
  <c r="AQ66" i="51"/>
  <c r="BO66" i="51"/>
  <c r="BQ66" i="51" s="1"/>
  <c r="BR66" i="51" s="1"/>
  <c r="AN64" i="51"/>
  <c r="AN47" i="51"/>
  <c r="BL24" i="51"/>
  <c r="AQ17" i="51"/>
  <c r="BS18" i="51"/>
  <c r="AZ33" i="51"/>
  <c r="BA33" i="51" s="1"/>
  <c r="BB33" i="51" s="1"/>
  <c r="BC45" i="51"/>
  <c r="BE45" i="51" s="1"/>
  <c r="BF45" i="51" s="1"/>
  <c r="BS17" i="51"/>
  <c r="BU17" i="51" s="1"/>
  <c r="BV17" i="51" s="1"/>
  <c r="AM68" i="51"/>
  <c r="AM70" i="51"/>
  <c r="AN66" i="51"/>
  <c r="AQ65" i="51"/>
  <c r="BC64" i="51"/>
  <c r="BE64" i="51" s="1"/>
  <c r="BF64" i="51" s="1"/>
  <c r="BO57" i="51"/>
  <c r="AR52" i="51"/>
  <c r="AR51" i="51"/>
  <c r="AS51" i="51" s="1"/>
  <c r="AT51" i="51" s="1"/>
  <c r="AU51" i="51"/>
  <c r="AW51" i="51" s="1"/>
  <c r="AX51" i="51" s="1"/>
  <c r="AQ45" i="51"/>
  <c r="BS45" i="51"/>
  <c r="AR42" i="51"/>
  <c r="BH40" i="51"/>
  <c r="BC38" i="51"/>
  <c r="BE38" i="51" s="1"/>
  <c r="BF38" i="51" s="1"/>
  <c r="BO33" i="51"/>
  <c r="BW23" i="51"/>
  <c r="BY23" i="51" s="1"/>
  <c r="BZ23" i="51" s="1"/>
  <c r="BT41" i="51"/>
  <c r="AM17" i="51"/>
  <c r="BP11" i="51"/>
  <c r="BC58" i="51"/>
  <c r="BE58" i="51" s="1"/>
  <c r="BF58" i="51" s="1"/>
  <c r="BL20" i="51"/>
  <c r="BX25" i="51"/>
  <c r="BY25" i="51" s="1"/>
  <c r="BZ25" i="51" s="1"/>
  <c r="BG67" i="51"/>
  <c r="AU46" i="51"/>
  <c r="BT42" i="51"/>
  <c r="BU42" i="51" s="1"/>
  <c r="BV42" i="51" s="1"/>
  <c r="AU14" i="51"/>
  <c r="AR14" i="51"/>
  <c r="AR39" i="51"/>
  <c r="AR69" i="51"/>
  <c r="BS54" i="51"/>
  <c r="BK51" i="51"/>
  <c r="AQ48" i="51"/>
  <c r="BK47" i="51"/>
  <c r="BH25" i="51"/>
  <c r="BO38" i="51"/>
  <c r="AN20" i="51"/>
  <c r="H16" i="51"/>
  <c r="BH14" i="51"/>
  <c r="BL41" i="51"/>
  <c r="BK15" i="51"/>
  <c r="AU55" i="51"/>
  <c r="BW63" i="51"/>
  <c r="BS52" i="51"/>
  <c r="BW70" i="51"/>
  <c r="AN70" i="51"/>
  <c r="BP30" i="51"/>
  <c r="BL45" i="51"/>
  <c r="H66" i="51"/>
  <c r="AM62" i="51"/>
  <c r="BX63" i="51"/>
  <c r="AR44" i="51"/>
  <c r="BK42" i="51"/>
  <c r="AN30" i="51"/>
  <c r="AR26" i="51"/>
  <c r="AS26" i="51" s="1"/>
  <c r="AT26" i="51" s="1"/>
  <c r="BH20" i="51"/>
  <c r="BP20" i="51"/>
  <c r="BQ20" i="51" s="1"/>
  <c r="BR20" i="51" s="1"/>
  <c r="BK66" i="51"/>
  <c r="BK68" i="51"/>
  <c r="BH62" i="51"/>
  <c r="AM58" i="51"/>
  <c r="BT61" i="51"/>
  <c r="H52" i="51"/>
  <c r="AZ51" i="51"/>
  <c r="BA51" i="51" s="1"/>
  <c r="BB51" i="51" s="1"/>
  <c r="BX55" i="51"/>
  <c r="BT55" i="51"/>
  <c r="AQ53" i="51"/>
  <c r="BO46" i="51"/>
  <c r="BQ46" i="51" s="1"/>
  <c r="BR46" i="51" s="1"/>
  <c r="G44" i="51"/>
  <c r="H30" i="51"/>
  <c r="AN27" i="51"/>
  <c r="BG39" i="51"/>
  <c r="BK33" i="51"/>
  <c r="BM33" i="51" s="1"/>
  <c r="BN33" i="51" s="1"/>
  <c r="BK36" i="51"/>
  <c r="BK41" i="51"/>
  <c r="BX29" i="51"/>
  <c r="BK22" i="51"/>
  <c r="AQ19" i="51"/>
  <c r="AQ12" i="51"/>
  <c r="BC30" i="51"/>
  <c r="BE30" i="51" s="1"/>
  <c r="BF30" i="51" s="1"/>
  <c r="BC17" i="51"/>
  <c r="BE17" i="51" s="1"/>
  <c r="BF17" i="51" s="1"/>
  <c r="BK18" i="51"/>
  <c r="BS43" i="51"/>
  <c r="BK52" i="51"/>
  <c r="AQ27" i="51"/>
  <c r="AS27" i="51" s="1"/>
  <c r="AT27" i="51" s="1"/>
  <c r="BS66" i="51"/>
  <c r="BU66" i="51" s="1"/>
  <c r="BV66" i="51" s="1"/>
  <c r="H64" i="51"/>
  <c r="AM52" i="51"/>
  <c r="G55" i="51"/>
  <c r="H47" i="51"/>
  <c r="AU44" i="51"/>
  <c r="AM67" i="51"/>
  <c r="BC66" i="51"/>
  <c r="BE66" i="51" s="1"/>
  <c r="BF66" i="51" s="1"/>
  <c r="BK67" i="51"/>
  <c r="BM67" i="51" s="1"/>
  <c r="BN67" i="51" s="1"/>
  <c r="AR64" i="51"/>
  <c r="H58" i="51"/>
  <c r="AR57" i="51"/>
  <c r="BX46" i="51"/>
  <c r="AM51" i="51"/>
  <c r="BS51" i="51"/>
  <c r="AQ47" i="51"/>
  <c r="AN45" i="51"/>
  <c r="AR43" i="51"/>
  <c r="AM40" i="51"/>
  <c r="BH30" i="51"/>
  <c r="AM25" i="51"/>
  <c r="BP44" i="51"/>
  <c r="BC40" i="51"/>
  <c r="BE40" i="51" s="1"/>
  <c r="BF40" i="51" s="1"/>
  <c r="AR24" i="51"/>
  <c r="BH22" i="51"/>
  <c r="AU34" i="51"/>
  <c r="BT34" i="51"/>
  <c r="AM32" i="51"/>
  <c r="BP14" i="51"/>
  <c r="AQ31" i="51"/>
  <c r="BT15" i="51"/>
  <c r="AQ39" i="51"/>
  <c r="BL48" i="51"/>
  <c r="BT65" i="51"/>
  <c r="BS65" i="51"/>
  <c r="BH60" i="51"/>
  <c r="BT54" i="51"/>
  <c r="AN54" i="51"/>
  <c r="BG58" i="51"/>
  <c r="AQ56" i="51"/>
  <c r="AM53" i="51"/>
  <c r="AM39" i="51"/>
  <c r="AQ64" i="51"/>
  <c r="H29" i="51"/>
  <c r="AN28" i="51"/>
  <c r="AR54" i="51"/>
  <c r="AM36" i="51"/>
  <c r="BL26" i="51"/>
  <c r="BM26" i="51" s="1"/>
  <c r="BN26" i="51" s="1"/>
  <c r="BG24" i="51"/>
  <c r="H11" i="51"/>
  <c r="BK14" i="51"/>
  <c r="BM14" i="51" s="1"/>
  <c r="BN14" i="51" s="1"/>
  <c r="AV14" i="51"/>
  <c r="AM12" i="51"/>
  <c r="AQ43" i="51"/>
  <c r="BH29" i="51"/>
  <c r="G19" i="51"/>
  <c r="BH16" i="51"/>
  <c r="BX22" i="51"/>
  <c r="BL15" i="51"/>
  <c r="BS40" i="51"/>
  <c r="BK49" i="51"/>
  <c r="BM49" i="51" s="1"/>
  <c r="BN49" i="51" s="1"/>
  <c r="AM65" i="51"/>
  <c r="BT67" i="51"/>
  <c r="BT63" i="51"/>
  <c r="H60" i="51"/>
  <c r="BH50" i="51"/>
  <c r="BO69" i="51"/>
  <c r="AV69" i="51"/>
  <c r="AN56" i="51"/>
  <c r="AV57" i="51"/>
  <c r="AN58" i="51"/>
  <c r="BW55" i="51"/>
  <c r="BX53" i="51"/>
  <c r="BY53" i="51" s="1"/>
  <c r="BZ53" i="51" s="1"/>
  <c r="AN51" i="51"/>
  <c r="AV59" i="51"/>
  <c r="AN33" i="51"/>
  <c r="G26" i="51"/>
  <c r="AM22" i="51"/>
  <c r="AV34" i="51"/>
  <c r="AN12" i="51"/>
  <c r="BL21" i="51"/>
  <c r="BG30" i="51"/>
  <c r="AR33" i="51"/>
  <c r="AU31" i="51"/>
  <c r="BO14" i="51"/>
  <c r="BG12" i="51"/>
  <c r="BD52" i="51"/>
  <c r="BC52" i="51"/>
  <c r="BL52" i="51"/>
  <c r="BP40" i="51"/>
  <c r="BO40" i="51"/>
  <c r="BK48" i="51"/>
  <c r="AR30" i="51"/>
  <c r="AQ30" i="51"/>
  <c r="BO12" i="51"/>
  <c r="BP12" i="51"/>
  <c r="AM61" i="51"/>
  <c r="AR65" i="51"/>
  <c r="AW59" i="51"/>
  <c r="AX59" i="51" s="1"/>
  <c r="BT48" i="51"/>
  <c r="AN48" i="51"/>
  <c r="H44" i="51"/>
  <c r="BG42" i="51"/>
  <c r="AV46" i="51"/>
  <c r="BX24" i="51"/>
  <c r="BS35" i="51"/>
  <c r="AN25" i="51"/>
  <c r="BP42" i="51"/>
  <c r="BH19" i="51"/>
  <c r="BW21" i="51"/>
  <c r="AR12" i="51"/>
  <c r="BD50" i="51"/>
  <c r="BC50" i="51"/>
  <c r="BP50" i="51"/>
  <c r="BQ50" i="51" s="1"/>
  <c r="BR50" i="51" s="1"/>
  <c r="BK40" i="51"/>
  <c r="BM40" i="51" s="1"/>
  <c r="BN40" i="51" s="1"/>
  <c r="BG64" i="51"/>
  <c r="AM54" i="51"/>
  <c r="AN53" i="51"/>
  <c r="AM48" i="51"/>
  <c r="AR48" i="51"/>
  <c r="AM35" i="51"/>
  <c r="AV44" i="51"/>
  <c r="BL34" i="51"/>
  <c r="AN32" i="51"/>
  <c r="BK24" i="51"/>
  <c r="BK28" i="51"/>
  <c r="AR31" i="51"/>
  <c r="BO26" i="51"/>
  <c r="BQ26" i="51" s="1"/>
  <c r="BR26" i="51" s="1"/>
  <c r="AR17" i="51"/>
  <c r="BX12" i="51"/>
  <c r="BL18" i="51"/>
  <c r="AQ14" i="51"/>
  <c r="BP52" i="51"/>
  <c r="BO52" i="51"/>
  <c r="BC70" i="51"/>
  <c r="BD70" i="51"/>
  <c r="BP70" i="51"/>
  <c r="BO70" i="51"/>
  <c r="BO61" i="51"/>
  <c r="BP61" i="51"/>
  <c r="AN65" i="51"/>
  <c r="AZ59" i="51"/>
  <c r="G59" i="51"/>
  <c r="AY59" i="51"/>
  <c r="AR49" i="51"/>
  <c r="AQ49" i="51"/>
  <c r="AM56" i="51"/>
  <c r="H55" i="51"/>
  <c r="BH55" i="51"/>
  <c r="BG55" i="51"/>
  <c r="BC42" i="51"/>
  <c r="BD42" i="51"/>
  <c r="G42" i="51"/>
  <c r="AZ30" i="51"/>
  <c r="G30" i="51"/>
  <c r="AY30" i="51"/>
  <c r="AN29" i="51"/>
  <c r="AM29" i="51"/>
  <c r="BW26" i="51"/>
  <c r="BX26" i="51"/>
  <c r="BC36" i="51"/>
  <c r="BD36" i="51"/>
  <c r="BG32" i="51"/>
  <c r="H32" i="51"/>
  <c r="BH32" i="51"/>
  <c r="AV23" i="51"/>
  <c r="AU23" i="51"/>
  <c r="BS48" i="51"/>
  <c r="AZ41" i="51"/>
  <c r="G41" i="51"/>
  <c r="AY41" i="51"/>
  <c r="AN41" i="51"/>
  <c r="AM41" i="51"/>
  <c r="AN37" i="51"/>
  <c r="AM37" i="51"/>
  <c r="BT19" i="51"/>
  <c r="BS39" i="51"/>
  <c r="BU39" i="51" s="1"/>
  <c r="BV39" i="51" s="1"/>
  <c r="H21" i="51"/>
  <c r="BH21" i="51"/>
  <c r="BG21" i="51"/>
  <c r="AN22" i="51"/>
  <c r="AV18" i="51"/>
  <c r="AU18" i="51"/>
  <c r="AN17" i="51"/>
  <c r="AR18" i="51"/>
  <c r="AQ18" i="51"/>
  <c r="BP18" i="51"/>
  <c r="BO18" i="51"/>
  <c r="AR15" i="51"/>
  <c r="AQ15" i="51"/>
  <c r="BP15" i="51"/>
  <c r="BO15" i="51"/>
  <c r="AV13" i="51"/>
  <c r="AU13" i="51"/>
  <c r="H24" i="51"/>
  <c r="AV68" i="51"/>
  <c r="AU68" i="51"/>
  <c r="AU70" i="51"/>
  <c r="AV70" i="51"/>
  <c r="AQ69" i="51"/>
  <c r="BC65" i="51"/>
  <c r="BD65" i="51"/>
  <c r="AY65" i="51"/>
  <c r="G65" i="51"/>
  <c r="AZ65" i="51"/>
  <c r="AU69" i="51"/>
  <c r="AQ67" i="51"/>
  <c r="AZ64" i="51"/>
  <c r="G64" i="51"/>
  <c r="AY64" i="51"/>
  <c r="AV61" i="51"/>
  <c r="AU61" i="51"/>
  <c r="AN60" i="51"/>
  <c r="AM60" i="51"/>
  <c r="BH64" i="51"/>
  <c r="BD60" i="51"/>
  <c r="BC60" i="51"/>
  <c r="AN67" i="51"/>
  <c r="BO63" i="51"/>
  <c r="BP63" i="51"/>
  <c r="AN63" i="51"/>
  <c r="AM63" i="51"/>
  <c r="AZ60" i="51"/>
  <c r="G60" i="51"/>
  <c r="AY60" i="51"/>
  <c r="AN62" i="51"/>
  <c r="AZ69" i="51"/>
  <c r="G69" i="51"/>
  <c r="AY69" i="51"/>
  <c r="BD69" i="51"/>
  <c r="BC69" i="51"/>
  <c r="AY54" i="51"/>
  <c r="AZ54" i="51"/>
  <c r="G54" i="51"/>
  <c r="BT59" i="51"/>
  <c r="BU59" i="51" s="1"/>
  <c r="BV59" i="51" s="1"/>
  <c r="BG56" i="51"/>
  <c r="H56" i="51"/>
  <c r="BH56" i="51"/>
  <c r="BG50" i="51"/>
  <c r="BD59" i="51"/>
  <c r="BC59" i="51"/>
  <c r="AN59" i="51"/>
  <c r="AM59" i="51"/>
  <c r="H59" i="51"/>
  <c r="BH59" i="51"/>
  <c r="BG59" i="51"/>
  <c r="BH58" i="51"/>
  <c r="BT56" i="51"/>
  <c r="BU56" i="51" s="1"/>
  <c r="BV56" i="51" s="1"/>
  <c r="H46" i="51"/>
  <c r="BT50" i="51"/>
  <c r="BU50" i="51" s="1"/>
  <c r="BV50" i="51" s="1"/>
  <c r="AR55" i="51"/>
  <c r="AQ55" i="51"/>
  <c r="BG51" i="51"/>
  <c r="H51" i="51"/>
  <c r="BH51" i="51"/>
  <c r="BC51" i="51"/>
  <c r="G51" i="51"/>
  <c r="BD51" i="51"/>
  <c r="BO48" i="51"/>
  <c r="BP48" i="51"/>
  <c r="BT46" i="51"/>
  <c r="BS46" i="51"/>
  <c r="AN46" i="51"/>
  <c r="AM46" i="51"/>
  <c r="BG47" i="51"/>
  <c r="BX44" i="51"/>
  <c r="AN44" i="51"/>
  <c r="AM44" i="51"/>
  <c r="BS44" i="51"/>
  <c r="BT44" i="51"/>
  <c r="AU42" i="51"/>
  <c r="AV42" i="51"/>
  <c r="BK27" i="51"/>
  <c r="BL27" i="51"/>
  <c r="AZ27" i="51"/>
  <c r="AY27" i="51"/>
  <c r="G27" i="51"/>
  <c r="AU57" i="51"/>
  <c r="BG52" i="51"/>
  <c r="BK39" i="51"/>
  <c r="BL39" i="51"/>
  <c r="AY39" i="51"/>
  <c r="AZ39" i="51"/>
  <c r="G39" i="51"/>
  <c r="BT51" i="51"/>
  <c r="H50" i="51"/>
  <c r="AV38" i="51"/>
  <c r="AU38" i="51"/>
  <c r="BL29" i="51"/>
  <c r="BK29" i="51"/>
  <c r="AZ29" i="51"/>
  <c r="G29" i="51"/>
  <c r="AY29" i="51"/>
  <c r="AQ52" i="51"/>
  <c r="BX35" i="51"/>
  <c r="BW35" i="51"/>
  <c r="BX33" i="51"/>
  <c r="BW33" i="51"/>
  <c r="BC33" i="51"/>
  <c r="BD33" i="51"/>
  <c r="AR28" i="51"/>
  <c r="AQ28" i="51"/>
  <c r="BD24" i="51"/>
  <c r="BC24" i="51"/>
  <c r="BC22" i="51"/>
  <c r="BD22" i="51"/>
  <c r="AM33" i="51"/>
  <c r="AV24" i="51"/>
  <c r="AU24" i="51"/>
  <c r="AM34" i="51"/>
  <c r="AN34" i="51"/>
  <c r="G33" i="51"/>
  <c r="AY32" i="51"/>
  <c r="AZ32" i="51"/>
  <c r="G32" i="51"/>
  <c r="BX31" i="51"/>
  <c r="BW31" i="51"/>
  <c r="BW24" i="51"/>
  <c r="AZ21" i="51"/>
  <c r="AY21" i="51"/>
  <c r="G21" i="51"/>
  <c r="H19" i="51"/>
  <c r="AZ17" i="51"/>
  <c r="G17" i="51"/>
  <c r="AY17" i="51"/>
  <c r="AN16" i="51"/>
  <c r="AM16" i="51"/>
  <c r="AN14" i="51"/>
  <c r="AM14" i="51"/>
  <c r="BC12" i="51"/>
  <c r="BD12" i="51"/>
  <c r="BL37" i="51"/>
  <c r="BK37" i="51"/>
  <c r="AM27" i="51"/>
  <c r="AN21" i="51"/>
  <c r="AM21" i="51"/>
  <c r="AV16" i="51"/>
  <c r="AU16" i="51"/>
  <c r="G36" i="51"/>
  <c r="BG25" i="51"/>
  <c r="BK21" i="51"/>
  <c r="BO53" i="51"/>
  <c r="AM45" i="51"/>
  <c r="AV41" i="51"/>
  <c r="AU41" i="51"/>
  <c r="AR41" i="51"/>
  <c r="AQ41" i="51"/>
  <c r="AN40" i="51"/>
  <c r="BT36" i="51"/>
  <c r="AM31" i="51"/>
  <c r="AN31" i="51"/>
  <c r="BC31" i="51"/>
  <c r="BD31" i="51"/>
  <c r="AU26" i="51"/>
  <c r="BO19" i="51"/>
  <c r="BP19" i="51"/>
  <c r="BD16" i="51"/>
  <c r="BC16" i="51"/>
  <c r="AU12" i="51"/>
  <c r="AV12" i="51"/>
  <c r="BS11" i="51"/>
  <c r="BU11" i="51" s="1"/>
  <c r="BV11" i="51" s="1"/>
  <c r="AR37" i="51"/>
  <c r="AQ37" i="51"/>
  <c r="BP37" i="51"/>
  <c r="BO37" i="51"/>
  <c r="AM28" i="51"/>
  <c r="BL23" i="51"/>
  <c r="BK23" i="51"/>
  <c r="AU19" i="51"/>
  <c r="AV19" i="51"/>
  <c r="AV11" i="51"/>
  <c r="AU11" i="51"/>
  <c r="AU32" i="51"/>
  <c r="AW32" i="51" s="1"/>
  <c r="AX32" i="51" s="1"/>
  <c r="AN23" i="51"/>
  <c r="AM23" i="51"/>
  <c r="H23" i="51"/>
  <c r="BH23" i="51"/>
  <c r="BG23" i="51"/>
  <c r="AV21" i="51"/>
  <c r="AU21" i="51"/>
  <c r="BS37" i="51"/>
  <c r="BU37" i="51" s="1"/>
  <c r="BV37" i="51" s="1"/>
  <c r="BL31" i="51"/>
  <c r="BM31" i="51" s="1"/>
  <c r="BN31" i="51" s="1"/>
  <c r="BG19" i="51"/>
  <c r="AR20" i="51"/>
  <c r="AZ18" i="51"/>
  <c r="AY18" i="51"/>
  <c r="G18" i="51"/>
  <c r="BO16" i="51"/>
  <c r="BG16" i="51"/>
  <c r="AN13" i="51"/>
  <c r="AM13" i="51"/>
  <c r="H13" i="51"/>
  <c r="BH13" i="51"/>
  <c r="BG13" i="51"/>
  <c r="BT29" i="51"/>
  <c r="BU29" i="51" s="1"/>
  <c r="BV29" i="51" s="1"/>
  <c r="BD18" i="51"/>
  <c r="BC18" i="51"/>
  <c r="H14" i="51"/>
  <c r="BD15" i="51"/>
  <c r="BC15" i="51"/>
  <c r="BS15" i="51"/>
  <c r="AU15" i="51"/>
  <c r="AW15" i="51" s="1"/>
  <c r="AX15" i="51" s="1"/>
  <c r="H70" i="51"/>
  <c r="BH70" i="51"/>
  <c r="BO65" i="51"/>
  <c r="BP65" i="51"/>
  <c r="AR62" i="51"/>
  <c r="AQ62" i="51"/>
  <c r="AZ61" i="51"/>
  <c r="G61" i="51"/>
  <c r="AY61" i="51"/>
  <c r="AN69" i="51"/>
  <c r="AM69" i="51"/>
  <c r="H69" i="51"/>
  <c r="BH69" i="51"/>
  <c r="BG69" i="51"/>
  <c r="AU56" i="51"/>
  <c r="AV56" i="51"/>
  <c r="BL50" i="51"/>
  <c r="BK50" i="51"/>
  <c r="AZ50" i="51"/>
  <c r="G50" i="51"/>
  <c r="AY50" i="51"/>
  <c r="AU48" i="51"/>
  <c r="AV48" i="51"/>
  <c r="H53" i="51"/>
  <c r="BH53" i="51"/>
  <c r="BG53" i="51"/>
  <c r="AV43" i="51"/>
  <c r="AU43" i="51"/>
  <c r="BD44" i="51"/>
  <c r="BC44" i="51"/>
  <c r="BH42" i="51"/>
  <c r="H38" i="51"/>
  <c r="BC35" i="51"/>
  <c r="BD35" i="51"/>
  <c r="G35" i="51"/>
  <c r="BO28" i="51"/>
  <c r="BP28" i="51"/>
  <c r="AY34" i="51"/>
  <c r="AZ34" i="51"/>
  <c r="G34" i="51"/>
  <c r="BG34" i="51"/>
  <c r="H34" i="51"/>
  <c r="BH34" i="51"/>
  <c r="BC34" i="51"/>
  <c r="BD34" i="51"/>
  <c r="AQ32" i="51"/>
  <c r="AR32" i="51"/>
  <c r="BH24" i="51"/>
  <c r="BD21" i="51"/>
  <c r="BC21" i="51"/>
  <c r="BG70" i="51"/>
  <c r="AU65" i="51"/>
  <c r="AV65" i="51"/>
  <c r="AV64" i="51"/>
  <c r="AU64" i="51"/>
  <c r="AZ62" i="51"/>
  <c r="AY62" i="51"/>
  <c r="G62" i="51"/>
  <c r="AR63" i="51"/>
  <c r="AQ63" i="51"/>
  <c r="AV60" i="51"/>
  <c r="AU60" i="51"/>
  <c r="BC56" i="51"/>
  <c r="BD56" i="51"/>
  <c r="BC54" i="51"/>
  <c r="BD54" i="51"/>
  <c r="AR50" i="51"/>
  <c r="AQ50" i="51"/>
  <c r="BG60" i="51"/>
  <c r="BX56" i="51"/>
  <c r="BW56" i="51"/>
  <c r="AY56" i="51"/>
  <c r="G56" i="51"/>
  <c r="AZ56" i="51"/>
  <c r="AU54" i="51"/>
  <c r="AV54" i="51"/>
  <c r="AM64" i="51"/>
  <c r="AR61" i="51"/>
  <c r="AS61" i="51" s="1"/>
  <c r="AT61" i="51" s="1"/>
  <c r="AQ57" i="51"/>
  <c r="BP54" i="51"/>
  <c r="BO54" i="51"/>
  <c r="AV50" i="51"/>
  <c r="AU50" i="51"/>
  <c r="BS60" i="51"/>
  <c r="AR59" i="51"/>
  <c r="AQ59" i="51"/>
  <c r="AN57" i="51"/>
  <c r="AM57" i="51"/>
  <c r="BS57" i="51"/>
  <c r="BT57" i="51"/>
  <c r="BG57" i="51"/>
  <c r="H57" i="51"/>
  <c r="BH57" i="51"/>
  <c r="BH49" i="51"/>
  <c r="BG49" i="51"/>
  <c r="H49" i="51"/>
  <c r="BK57" i="51"/>
  <c r="BM57" i="51" s="1"/>
  <c r="BN57" i="51" s="1"/>
  <c r="AN52" i="51"/>
  <c r="BP55" i="51"/>
  <c r="BO55" i="51"/>
  <c r="BD53" i="51"/>
  <c r="BC53" i="51"/>
  <c r="AZ47" i="51"/>
  <c r="G47" i="51"/>
  <c r="AY47" i="51"/>
  <c r="BX45" i="51"/>
  <c r="H45" i="51"/>
  <c r="AZ45" i="51"/>
  <c r="AY45" i="51"/>
  <c r="G45" i="51"/>
  <c r="BH47" i="51"/>
  <c r="H40" i="51"/>
  <c r="BG40" i="51"/>
  <c r="AZ40" i="51"/>
  <c r="G40" i="51"/>
  <c r="AY40" i="51"/>
  <c r="AR38" i="51"/>
  <c r="AQ38" i="51"/>
  <c r="AV30" i="51"/>
  <c r="AU30" i="51"/>
  <c r="BH27" i="51"/>
  <c r="H27" i="51"/>
  <c r="BG27" i="51"/>
  <c r="BL25" i="51"/>
  <c r="BK25" i="51"/>
  <c r="G25" i="51"/>
  <c r="AY25" i="51"/>
  <c r="AZ25" i="51"/>
  <c r="BH52" i="51"/>
  <c r="BL44" i="51"/>
  <c r="BM44" i="51" s="1"/>
  <c r="BN44" i="51" s="1"/>
  <c r="AQ42" i="51"/>
  <c r="H39" i="51"/>
  <c r="BH39" i="51"/>
  <c r="AR40" i="51"/>
  <c r="AU36" i="51"/>
  <c r="AV36" i="51"/>
  <c r="BC28" i="51"/>
  <c r="BD28" i="51"/>
  <c r="G28" i="51"/>
  <c r="H28" i="51"/>
  <c r="BG28" i="51"/>
  <c r="BH28" i="51"/>
  <c r="H20" i="51"/>
  <c r="BG20" i="51"/>
  <c r="AY20" i="51"/>
  <c r="G20" i="51"/>
  <c r="AZ20" i="51"/>
  <c r="BT49" i="51"/>
  <c r="BU49" i="51" s="1"/>
  <c r="BV49" i="51" s="1"/>
  <c r="BS38" i="51"/>
  <c r="BU38" i="51" s="1"/>
  <c r="BV38" i="51" s="1"/>
  <c r="BX36" i="51"/>
  <c r="BW36" i="51"/>
  <c r="H22" i="51"/>
  <c r="AY22" i="51"/>
  <c r="AZ22" i="51"/>
  <c r="G22" i="51"/>
  <c r="BL35" i="51"/>
  <c r="BX34" i="51"/>
  <c r="BW34" i="51"/>
  <c r="BK32" i="51"/>
  <c r="BL32" i="51"/>
  <c r="BO32" i="51"/>
  <c r="BP32" i="51"/>
  <c r="AR22" i="51"/>
  <c r="H17" i="51"/>
  <c r="BH17" i="51"/>
  <c r="BG17" i="51"/>
  <c r="AR11" i="51"/>
  <c r="AQ11" i="51"/>
  <c r="BS19" i="51"/>
  <c r="AZ16" i="51"/>
  <c r="G16" i="51"/>
  <c r="AY16" i="51"/>
  <c r="AZ14" i="51"/>
  <c r="G14" i="51"/>
  <c r="AY14" i="51"/>
  <c r="AZ11" i="51"/>
  <c r="G11" i="51"/>
  <c r="AY11" i="51"/>
  <c r="H25" i="51"/>
  <c r="G53" i="51"/>
  <c r="AR47" i="51"/>
  <c r="H42" i="51"/>
  <c r="BP41" i="51"/>
  <c r="BO41" i="51"/>
  <c r="BL36" i="51"/>
  <c r="AR34" i="51"/>
  <c r="AY31" i="51"/>
  <c r="AZ31" i="51"/>
  <c r="G31" i="51"/>
  <c r="AM30" i="51"/>
  <c r="AM20" i="51"/>
  <c r="BD14" i="51"/>
  <c r="BC14" i="51"/>
  <c r="AN39" i="51"/>
  <c r="AZ37" i="51"/>
  <c r="AY37" i="51"/>
  <c r="G37" i="51"/>
  <c r="BD37" i="51"/>
  <c r="BC37" i="51"/>
  <c r="AN36" i="51"/>
  <c r="BC19" i="51"/>
  <c r="BD19" i="51"/>
  <c r="AR23" i="51"/>
  <c r="AQ23" i="51"/>
  <c r="AR21" i="51"/>
  <c r="AQ21" i="51"/>
  <c r="AQ24" i="51"/>
  <c r="BP21" i="51"/>
  <c r="BO21" i="51"/>
  <c r="BL13" i="51"/>
  <c r="BK13" i="51"/>
  <c r="BG11" i="51"/>
  <c r="AQ13" i="51"/>
  <c r="AR13" i="51"/>
  <c r="BC13" i="51"/>
  <c r="BD13" i="51"/>
  <c r="BH18" i="51"/>
  <c r="H18" i="51"/>
  <c r="BG18" i="51"/>
  <c r="BT13" i="51"/>
  <c r="BO11" i="51"/>
  <c r="H15" i="51"/>
  <c r="BH15" i="51"/>
  <c r="BG15" i="51"/>
  <c r="BG14" i="51"/>
  <c r="BW16" i="51"/>
  <c r="BY16" i="51" s="1"/>
  <c r="BZ16" i="51" s="1"/>
  <c r="H68" i="51"/>
  <c r="BG68" i="51"/>
  <c r="AZ68" i="51"/>
  <c r="G68" i="51"/>
  <c r="AY68" i="51"/>
  <c r="AY70" i="51"/>
  <c r="G70" i="51"/>
  <c r="AZ70" i="51"/>
  <c r="AU67" i="51"/>
  <c r="AV67" i="51"/>
  <c r="BH68" i="51"/>
  <c r="AR60" i="51"/>
  <c r="AQ60" i="51"/>
  <c r="BD63" i="51"/>
  <c r="BC63" i="51"/>
  <c r="AV52" i="51"/>
  <c r="AU52" i="51"/>
  <c r="BT69" i="51"/>
  <c r="BS69" i="51"/>
  <c r="BS63" i="51"/>
  <c r="BG54" i="51"/>
  <c r="H54" i="51"/>
  <c r="BH54" i="51"/>
  <c r="BC48" i="51"/>
  <c r="BD48" i="51"/>
  <c r="AZ46" i="51"/>
  <c r="G46" i="51"/>
  <c r="AY46" i="51"/>
  <c r="AN55" i="51"/>
  <c r="AM55" i="51"/>
  <c r="BT53" i="51"/>
  <c r="BS53" i="51"/>
  <c r="BL30" i="51"/>
  <c r="BK30" i="51"/>
  <c r="AV25" i="51"/>
  <c r="AU25" i="51"/>
  <c r="BW44" i="51"/>
  <c r="BH38" i="51"/>
  <c r="AU28" i="51"/>
  <c r="AV28" i="51"/>
  <c r="BG26" i="51"/>
  <c r="H26" i="51"/>
  <c r="AN26" i="51"/>
  <c r="AM26" i="51"/>
  <c r="AR45" i="51"/>
  <c r="BG36" i="51"/>
  <c r="H36" i="51"/>
  <c r="BH36" i="51"/>
  <c r="AZ24" i="51"/>
  <c r="G24" i="51"/>
  <c r="AY24" i="51"/>
  <c r="AR16" i="51"/>
  <c r="AQ16" i="51"/>
  <c r="BL16" i="51"/>
  <c r="BK16" i="51"/>
  <c r="H41" i="51"/>
  <c r="BH41" i="51"/>
  <c r="BG41" i="51"/>
  <c r="BO31" i="51"/>
  <c r="BP31" i="51"/>
  <c r="AZ23" i="51"/>
  <c r="G23" i="51"/>
  <c r="AY23" i="51"/>
  <c r="H12" i="51"/>
  <c r="BH12" i="51"/>
  <c r="AY12" i="51"/>
  <c r="G12" i="51"/>
  <c r="AZ12" i="51"/>
  <c r="AZ66" i="51"/>
  <c r="G66" i="51"/>
  <c r="AY66" i="51"/>
  <c r="AR66" i="51"/>
  <c r="BG65" i="51"/>
  <c r="H65" i="51"/>
  <c r="BH65" i="51"/>
  <c r="H62" i="51"/>
  <c r="BG62" i="51"/>
  <c r="AZ58" i="51"/>
  <c r="G58" i="51"/>
  <c r="AY58" i="51"/>
  <c r="H61" i="51"/>
  <c r="BH61" i="51"/>
  <c r="BG61" i="51"/>
  <c r="BG66" i="51"/>
  <c r="G63" i="51"/>
  <c r="H67" i="51"/>
  <c r="BH67" i="51"/>
  <c r="AY67" i="51"/>
  <c r="G67" i="51"/>
  <c r="AZ67" i="51"/>
  <c r="AV66" i="51"/>
  <c r="AU66" i="51"/>
  <c r="AR68" i="51"/>
  <c r="AU62" i="51"/>
  <c r="AV62" i="51"/>
  <c r="BH63" i="51"/>
  <c r="H63" i="51"/>
  <c r="BG63" i="51"/>
  <c r="AV58" i="51"/>
  <c r="AU58" i="51"/>
  <c r="AQ70" i="51"/>
  <c r="BH66" i="51"/>
  <c r="AV63" i="51"/>
  <c r="AU63" i="51"/>
  <c r="BS61" i="51"/>
  <c r="AN61" i="51"/>
  <c r="AZ52" i="51"/>
  <c r="G52" i="51"/>
  <c r="AY52" i="51"/>
  <c r="AN50" i="51"/>
  <c r="AM50" i="51"/>
  <c r="BP56" i="51"/>
  <c r="BO56" i="51"/>
  <c r="BW60" i="51"/>
  <c r="BY60" i="51" s="1"/>
  <c r="BZ60" i="51" s="1"/>
  <c r="BL59" i="51"/>
  <c r="BK59" i="51"/>
  <c r="BP59" i="51"/>
  <c r="BO59" i="51"/>
  <c r="BD57" i="51"/>
  <c r="BC57" i="51"/>
  <c r="BO49" i="51"/>
  <c r="BP49" i="51"/>
  <c r="AZ49" i="51"/>
  <c r="G49" i="51"/>
  <c r="AY49" i="51"/>
  <c r="AY48" i="51"/>
  <c r="AZ48" i="51"/>
  <c r="G48" i="51"/>
  <c r="AQ58" i="51"/>
  <c r="BD55" i="51"/>
  <c r="BC55" i="51"/>
  <c r="BO51" i="51"/>
  <c r="BP51" i="51"/>
  <c r="AM49" i="51"/>
  <c r="AN49" i="51"/>
  <c r="BG48" i="51"/>
  <c r="H48" i="51"/>
  <c r="BH48" i="51"/>
  <c r="AV47" i="51"/>
  <c r="AU47" i="51"/>
  <c r="BW46" i="51"/>
  <c r="AU45" i="51"/>
  <c r="AV45" i="51"/>
  <c r="H43" i="51"/>
  <c r="BX43" i="51"/>
  <c r="BW43" i="51"/>
  <c r="G43" i="51"/>
  <c r="AZ43" i="51"/>
  <c r="AY43" i="51"/>
  <c r="AM42" i="51"/>
  <c r="AN42" i="51"/>
  <c r="AV40" i="51"/>
  <c r="AU40" i="51"/>
  <c r="BC39" i="51"/>
  <c r="BD39" i="51"/>
  <c r="AN38" i="51"/>
  <c r="AM38" i="51"/>
  <c r="AR29" i="51"/>
  <c r="AQ29" i="51"/>
  <c r="AU27" i="51"/>
  <c r="AV27" i="51"/>
  <c r="AU39" i="51"/>
  <c r="AV39" i="51"/>
  <c r="AV49" i="51"/>
  <c r="BL38" i="51"/>
  <c r="BK38" i="51"/>
  <c r="AZ38" i="51"/>
  <c r="G38" i="51"/>
  <c r="AY38" i="51"/>
  <c r="AV29" i="51"/>
  <c r="AU29" i="51"/>
  <c r="G57" i="51"/>
  <c r="AR46" i="51"/>
  <c r="BG38" i="51"/>
  <c r="AQ36" i="51"/>
  <c r="AR36" i="51"/>
  <c r="H35" i="51"/>
  <c r="BG35" i="51"/>
  <c r="BH35" i="51"/>
  <c r="AU33" i="51"/>
  <c r="H33" i="51"/>
  <c r="BG33" i="51"/>
  <c r="BH33" i="51"/>
  <c r="BD26" i="51"/>
  <c r="BC26" i="51"/>
  <c r="AV20" i="51"/>
  <c r="AU20" i="51"/>
  <c r="BK34" i="51"/>
  <c r="BH26" i="51"/>
  <c r="BP24" i="51"/>
  <c r="BO24" i="51"/>
  <c r="AM24" i="51"/>
  <c r="AU22" i="51"/>
  <c r="AV22" i="51"/>
  <c r="BC32" i="51"/>
  <c r="BD32" i="51"/>
  <c r="BD23" i="51"/>
  <c r="BC23" i="51"/>
  <c r="BG22" i="51"/>
  <c r="AN11" i="51"/>
  <c r="AM11" i="51"/>
  <c r="AM19" i="51"/>
  <c r="AN19" i="51"/>
  <c r="BL11" i="51"/>
  <c r="BK11" i="51"/>
  <c r="AM43" i="51"/>
  <c r="BD41" i="51"/>
  <c r="BC41" i="51"/>
  <c r="BS41" i="51"/>
  <c r="AV37" i="51"/>
  <c r="AU37" i="51"/>
  <c r="BX32" i="51"/>
  <c r="BY32" i="51" s="1"/>
  <c r="BZ32" i="51" s="1"/>
  <c r="H31" i="51"/>
  <c r="BG31" i="51"/>
  <c r="BH31" i="51"/>
  <c r="BG29" i="51"/>
  <c r="AN24" i="51"/>
  <c r="BL19" i="51"/>
  <c r="BM19" i="51" s="1"/>
  <c r="BN19" i="51" s="1"/>
  <c r="BD11" i="51"/>
  <c r="BC11" i="51"/>
  <c r="H37" i="51"/>
  <c r="BH37" i="51"/>
  <c r="BG37" i="51"/>
  <c r="BP23" i="51"/>
  <c r="BO23" i="51"/>
  <c r="BH11" i="51"/>
  <c r="BO13" i="51"/>
  <c r="BP13" i="51"/>
  <c r="AM18" i="51"/>
  <c r="AN18" i="51"/>
  <c r="AM15" i="51"/>
  <c r="AN15" i="51"/>
  <c r="AY15" i="51"/>
  <c r="AZ15" i="51"/>
  <c r="G15" i="51"/>
  <c r="AZ13" i="51"/>
  <c r="G13" i="51"/>
  <c r="AY13" i="51"/>
  <c r="AS56" i="51" l="1"/>
  <c r="AT56" i="51" s="1"/>
  <c r="BY61" i="51"/>
  <c r="BZ61" i="51" s="1"/>
  <c r="BM43" i="51"/>
  <c r="BN43" i="51" s="1"/>
  <c r="BU40" i="51"/>
  <c r="BV40" i="51" s="1"/>
  <c r="AS35" i="51"/>
  <c r="AT35" i="51" s="1"/>
  <c r="AS22" i="51"/>
  <c r="AT22" i="51" s="1"/>
  <c r="BM47" i="51"/>
  <c r="BN47" i="51" s="1"/>
  <c r="BQ57" i="51"/>
  <c r="BR57" i="51" s="1"/>
  <c r="AS46" i="51"/>
  <c r="AT46" i="51" s="1"/>
  <c r="AS68" i="51"/>
  <c r="AT68" i="51" s="1"/>
  <c r="BY63" i="51"/>
  <c r="BZ63" i="51" s="1"/>
  <c r="BY29" i="51"/>
  <c r="BZ29" i="51" s="1"/>
  <c r="E67" i="49"/>
  <c r="E67" i="50"/>
  <c r="E63" i="49"/>
  <c r="E63" i="50"/>
  <c r="E55" i="49"/>
  <c r="E55" i="50"/>
  <c r="E47" i="49"/>
  <c r="E47" i="50"/>
  <c r="E31" i="49"/>
  <c r="E31" i="50"/>
  <c r="E27" i="49"/>
  <c r="E27" i="50"/>
  <c r="E15" i="49"/>
  <c r="E15" i="50"/>
  <c r="E70" i="50"/>
  <c r="E66" i="49"/>
  <c r="E66" i="50"/>
  <c r="E62" i="49"/>
  <c r="E62" i="50"/>
  <c r="E58" i="49"/>
  <c r="E58" i="50"/>
  <c r="E54" i="49"/>
  <c r="E54" i="50"/>
  <c r="E50" i="49"/>
  <c r="E50" i="50"/>
  <c r="E46" i="49"/>
  <c r="E46" i="50"/>
  <c r="E42" i="49"/>
  <c r="E42" i="50"/>
  <c r="E38" i="49"/>
  <c r="E38" i="50"/>
  <c r="E34" i="49"/>
  <c r="E34" i="50"/>
  <c r="E30" i="49"/>
  <c r="E30" i="50"/>
  <c r="E26" i="49"/>
  <c r="E26" i="50"/>
  <c r="E22" i="50"/>
  <c r="E18" i="49"/>
  <c r="E18" i="50"/>
  <c r="E14" i="49"/>
  <c r="E14" i="50"/>
  <c r="E39" i="49"/>
  <c r="E39" i="50"/>
  <c r="E19" i="49"/>
  <c r="E19" i="50"/>
  <c r="E69" i="49"/>
  <c r="E69" i="50"/>
  <c r="E65" i="49"/>
  <c r="E65" i="50"/>
  <c r="E61" i="49"/>
  <c r="E61" i="50"/>
  <c r="E57" i="49"/>
  <c r="E57" i="50"/>
  <c r="E53" i="49"/>
  <c r="E53" i="50"/>
  <c r="E45" i="49"/>
  <c r="E45" i="50"/>
  <c r="E41" i="49"/>
  <c r="E41" i="50"/>
  <c r="E37" i="49"/>
  <c r="E37" i="50"/>
  <c r="E33" i="49"/>
  <c r="E33" i="50"/>
  <c r="E29" i="49"/>
  <c r="E29" i="50"/>
  <c r="E25" i="49"/>
  <c r="E25" i="50"/>
  <c r="E21" i="49"/>
  <c r="E21" i="50"/>
  <c r="E17" i="49"/>
  <c r="E17" i="50"/>
  <c r="E13" i="49"/>
  <c r="E13" i="50"/>
  <c r="E71" i="49"/>
  <c r="E71" i="50"/>
  <c r="E59" i="49"/>
  <c r="E59" i="50"/>
  <c r="E51" i="49"/>
  <c r="E51" i="50"/>
  <c r="E43" i="49"/>
  <c r="E43" i="50"/>
  <c r="E35" i="49"/>
  <c r="E35" i="50"/>
  <c r="E23" i="49"/>
  <c r="E23" i="50"/>
  <c r="E49" i="49"/>
  <c r="E49" i="50"/>
  <c r="E72" i="49"/>
  <c r="E72" i="50"/>
  <c r="E68" i="49"/>
  <c r="E68" i="50"/>
  <c r="E64" i="50"/>
  <c r="E60" i="50"/>
  <c r="E56" i="49"/>
  <c r="E56" i="50"/>
  <c r="E52" i="49"/>
  <c r="E52" i="50"/>
  <c r="E48" i="49"/>
  <c r="E48" i="50"/>
  <c r="E44" i="49"/>
  <c r="E44" i="50"/>
  <c r="E40" i="49"/>
  <c r="E40" i="50"/>
  <c r="E36" i="49"/>
  <c r="E36" i="50"/>
  <c r="E32" i="49"/>
  <c r="E32" i="50"/>
  <c r="E28" i="49"/>
  <c r="E28" i="50"/>
  <c r="E24" i="49"/>
  <c r="E24" i="50"/>
  <c r="E20" i="49"/>
  <c r="E20" i="50"/>
  <c r="E16" i="49"/>
  <c r="E16" i="50"/>
  <c r="AW49" i="51"/>
  <c r="AX49" i="51" s="1"/>
  <c r="BM45" i="51"/>
  <c r="BN45" i="51" s="1"/>
  <c r="AW53" i="51"/>
  <c r="AX53" i="51" s="1"/>
  <c r="BU70" i="51"/>
  <c r="BV70" i="51" s="1"/>
  <c r="AS52" i="51"/>
  <c r="AT52" i="51" s="1"/>
  <c r="BI14" i="51"/>
  <c r="BJ14" i="51" s="1"/>
  <c r="AO39" i="51"/>
  <c r="AP39" i="51" s="1"/>
  <c r="BQ16" i="51"/>
  <c r="BR16" i="51" s="1"/>
  <c r="BI50" i="51"/>
  <c r="BJ50" i="51" s="1"/>
  <c r="AS19" i="51"/>
  <c r="AT19" i="51" s="1"/>
  <c r="BY70" i="51"/>
  <c r="BZ70" i="51" s="1"/>
  <c r="AO40" i="51"/>
  <c r="AP40" i="51" s="1"/>
  <c r="F58" i="51"/>
  <c r="BU45" i="51"/>
  <c r="BV45" i="51" s="1"/>
  <c r="AO59" i="51"/>
  <c r="AP59" i="51" s="1"/>
  <c r="BE69" i="51"/>
  <c r="BF69" i="51" s="1"/>
  <c r="AW46" i="51"/>
  <c r="AX46" i="51" s="1"/>
  <c r="AS39" i="51"/>
  <c r="AT39" i="51" s="1"/>
  <c r="BQ39" i="51"/>
  <c r="BR39" i="51" s="1"/>
  <c r="BI20" i="51"/>
  <c r="BJ20" i="51" s="1"/>
  <c r="AS66" i="51"/>
  <c r="AT66" i="51" s="1"/>
  <c r="AS34" i="51"/>
  <c r="AT34" i="51" s="1"/>
  <c r="F21" i="51"/>
  <c r="BM24" i="51"/>
  <c r="BN24" i="51" s="1"/>
  <c r="BY45" i="51"/>
  <c r="BZ45" i="51" s="1"/>
  <c r="AO68" i="51"/>
  <c r="AP68" i="51" s="1"/>
  <c r="BU18" i="51"/>
  <c r="BV18" i="51" s="1"/>
  <c r="AO53" i="51"/>
  <c r="AP53" i="51" s="1"/>
  <c r="BM64" i="51"/>
  <c r="BN64" i="51" s="1"/>
  <c r="BM21" i="51"/>
  <c r="BN21" i="51" s="1"/>
  <c r="F70" i="51"/>
  <c r="BQ21" i="51"/>
  <c r="BR21" i="51" s="1"/>
  <c r="BE14" i="51"/>
  <c r="BF14" i="51" s="1"/>
  <c r="BM51" i="51"/>
  <c r="BN51" i="51" s="1"/>
  <c r="BY22" i="51"/>
  <c r="BZ22" i="51" s="1"/>
  <c r="F47" i="51"/>
  <c r="BQ53" i="51"/>
  <c r="BR53" i="51" s="1"/>
  <c r="AW57" i="51"/>
  <c r="AX57" i="51" s="1"/>
  <c r="AS67" i="51"/>
  <c r="AT67" i="51" s="1"/>
  <c r="BM52" i="51"/>
  <c r="BN52" i="51" s="1"/>
  <c r="AS53" i="51"/>
  <c r="AT53" i="51" s="1"/>
  <c r="AS44" i="51"/>
  <c r="AT44" i="51" s="1"/>
  <c r="BU52" i="51"/>
  <c r="BV52" i="51" s="1"/>
  <c r="BQ38" i="51"/>
  <c r="BR38" i="51" s="1"/>
  <c r="BM20" i="51"/>
  <c r="BN20" i="51" s="1"/>
  <c r="BQ17" i="51"/>
  <c r="BR17" i="51" s="1"/>
  <c r="AW17" i="51"/>
  <c r="AX17" i="51" s="1"/>
  <c r="BU15" i="51"/>
  <c r="BV15" i="51" s="1"/>
  <c r="BU36" i="51"/>
  <c r="BV36" i="51" s="1"/>
  <c r="BU51" i="51"/>
  <c r="BV51" i="51" s="1"/>
  <c r="BQ42" i="51"/>
  <c r="BR42" i="51" s="1"/>
  <c r="BU55" i="51"/>
  <c r="BV55" i="51" s="1"/>
  <c r="BQ30" i="51"/>
  <c r="BR30" i="51" s="1"/>
  <c r="BQ25" i="51"/>
  <c r="BR25" i="51" s="1"/>
  <c r="AO43" i="51"/>
  <c r="AP43" i="51" s="1"/>
  <c r="BU61" i="51"/>
  <c r="BV61" i="51" s="1"/>
  <c r="BI58" i="51"/>
  <c r="BJ58" i="51" s="1"/>
  <c r="BI30" i="51"/>
  <c r="BJ30" i="51" s="1"/>
  <c r="AW55" i="51"/>
  <c r="AX55" i="51" s="1"/>
  <c r="BU34" i="51"/>
  <c r="BV34" i="51" s="1"/>
  <c r="AS28" i="51"/>
  <c r="AT28" i="51" s="1"/>
  <c r="BY33" i="51"/>
  <c r="BZ33" i="51" s="1"/>
  <c r="BM29" i="51"/>
  <c r="BN29" i="51" s="1"/>
  <c r="BU46" i="51"/>
  <c r="BV46" i="51" s="1"/>
  <c r="AS12" i="51"/>
  <c r="AT12" i="51" s="1"/>
  <c r="BU48" i="51"/>
  <c r="BV48" i="51" s="1"/>
  <c r="AS33" i="51"/>
  <c r="AT33" i="51" s="1"/>
  <c r="F13" i="51"/>
  <c r="BI62" i="51"/>
  <c r="BJ62" i="51" s="1"/>
  <c r="F16" i="51"/>
  <c r="BU60" i="51"/>
  <c r="BV60" i="51" s="1"/>
  <c r="BI24" i="51"/>
  <c r="BJ24" i="51" s="1"/>
  <c r="AS31" i="51"/>
  <c r="AT31" i="51" s="1"/>
  <c r="BU35" i="51"/>
  <c r="BV35" i="51" s="1"/>
  <c r="BQ69" i="51"/>
  <c r="BR69" i="51" s="1"/>
  <c r="BU67" i="51"/>
  <c r="BV67" i="51" s="1"/>
  <c r="BQ33" i="51"/>
  <c r="BR33" i="51" s="1"/>
  <c r="AO47" i="51"/>
  <c r="AP47" i="51" s="1"/>
  <c r="BY55" i="51"/>
  <c r="BZ55" i="51" s="1"/>
  <c r="AS70" i="51"/>
  <c r="AT70" i="51" s="1"/>
  <c r="BQ27" i="51"/>
  <c r="BR27" i="51" s="1"/>
  <c r="AW33" i="51"/>
  <c r="AX33" i="51" s="1"/>
  <c r="BU63" i="51"/>
  <c r="BV63" i="51" s="1"/>
  <c r="AO30" i="51"/>
  <c r="AP30" i="51" s="1"/>
  <c r="BI42" i="51"/>
  <c r="BJ42" i="51" s="1"/>
  <c r="BE18" i="51"/>
  <c r="BF18" i="51" s="1"/>
  <c r="BI16" i="51"/>
  <c r="BJ16" i="51" s="1"/>
  <c r="BQ37" i="51"/>
  <c r="BR37" i="51" s="1"/>
  <c r="AW41" i="51"/>
  <c r="AX41" i="51" s="1"/>
  <c r="BM37" i="51"/>
  <c r="BN37" i="51" s="1"/>
  <c r="AO14" i="51"/>
  <c r="AP14" i="51" s="1"/>
  <c r="BY31" i="51"/>
  <c r="BZ31" i="51" s="1"/>
  <c r="BY12" i="51"/>
  <c r="BZ12" i="51" s="1"/>
  <c r="AS54" i="51"/>
  <c r="AT54" i="51" s="1"/>
  <c r="BM66" i="51"/>
  <c r="BN66" i="51" s="1"/>
  <c r="BM34" i="51"/>
  <c r="BN34" i="51" s="1"/>
  <c r="F11" i="51"/>
  <c r="AS20" i="51"/>
  <c r="AT20" i="51" s="1"/>
  <c r="AO35" i="51"/>
  <c r="AP35" i="51" s="1"/>
  <c r="BE52" i="51"/>
  <c r="BF52" i="51" s="1"/>
  <c r="AW31" i="51"/>
  <c r="AX31" i="51" s="1"/>
  <c r="BM41" i="51"/>
  <c r="BN41" i="51" s="1"/>
  <c r="BM68" i="51"/>
  <c r="BN68" i="51" s="1"/>
  <c r="BM42" i="51"/>
  <c r="BN42" i="51" s="1"/>
  <c r="AS42" i="51"/>
  <c r="AT42" i="51" s="1"/>
  <c r="AS58" i="51"/>
  <c r="AT58" i="51" s="1"/>
  <c r="F24" i="51"/>
  <c r="BM35" i="51"/>
  <c r="BN35" i="51" s="1"/>
  <c r="BI39" i="51"/>
  <c r="BJ39" i="51" s="1"/>
  <c r="AO64" i="51"/>
  <c r="AP64" i="51" s="1"/>
  <c r="BI60" i="51"/>
  <c r="BJ60" i="51" s="1"/>
  <c r="BY21" i="51"/>
  <c r="BZ21" i="51" s="1"/>
  <c r="BU43" i="51"/>
  <c r="BV43" i="51" s="1"/>
  <c r="BM22" i="51"/>
  <c r="BN22" i="51" s="1"/>
  <c r="AS40" i="51"/>
  <c r="AT40" i="51" s="1"/>
  <c r="BU14" i="51"/>
  <c r="BV14" i="51" s="1"/>
  <c r="BY62" i="51"/>
  <c r="BZ62" i="51" s="1"/>
  <c r="BI29" i="51"/>
  <c r="BJ29" i="51" s="1"/>
  <c r="BI67" i="51"/>
  <c r="BJ67" i="51" s="1"/>
  <c r="BQ11" i="51"/>
  <c r="BR11" i="51" s="1"/>
  <c r="BI25" i="51"/>
  <c r="BJ25" i="51" s="1"/>
  <c r="BM28" i="51"/>
  <c r="BN28" i="51" s="1"/>
  <c r="AO66" i="51"/>
  <c r="AP66" i="51" s="1"/>
  <c r="BI22" i="51"/>
  <c r="BJ22" i="51" s="1"/>
  <c r="AO36" i="51"/>
  <c r="AP36" i="51" s="1"/>
  <c r="F32" i="51"/>
  <c r="AS14" i="51"/>
  <c r="AT14" i="51" s="1"/>
  <c r="AO48" i="51"/>
  <c r="AP48" i="51" s="1"/>
  <c r="F44" i="51"/>
  <c r="AO58" i="51"/>
  <c r="AP58" i="51" s="1"/>
  <c r="BU65" i="51"/>
  <c r="BV65" i="51" s="1"/>
  <c r="AO70" i="51"/>
  <c r="AP70" i="51" s="1"/>
  <c r="BM58" i="51"/>
  <c r="BN58" i="51" s="1"/>
  <c r="BM25" i="51"/>
  <c r="BN25" i="51" s="1"/>
  <c r="BA45" i="51"/>
  <c r="BB45" i="51" s="1"/>
  <c r="AS59" i="51"/>
  <c r="AT59" i="51" s="1"/>
  <c r="AS65" i="51"/>
  <c r="AT65" i="51" s="1"/>
  <c r="AW34" i="51"/>
  <c r="AX34" i="51" s="1"/>
  <c r="BQ44" i="51"/>
  <c r="BR44" i="51" s="1"/>
  <c r="AS43" i="51"/>
  <c r="AT43" i="51" s="1"/>
  <c r="AO51" i="51"/>
  <c r="AP51" i="51" s="1"/>
  <c r="AS64" i="51"/>
  <c r="AT64" i="51" s="1"/>
  <c r="F55" i="51"/>
  <c r="F15" i="51"/>
  <c r="AS13" i="51"/>
  <c r="AT13" i="51" s="1"/>
  <c r="BI40" i="51"/>
  <c r="BJ40" i="51" s="1"/>
  <c r="BI70" i="51"/>
  <c r="BJ70" i="51" s="1"/>
  <c r="AO67" i="51"/>
  <c r="AP67" i="51" s="1"/>
  <c r="AS48" i="51"/>
  <c r="AT48" i="51" s="1"/>
  <c r="BM18" i="51"/>
  <c r="BN18" i="51" s="1"/>
  <c r="BU41" i="51"/>
  <c r="BV41" i="51" s="1"/>
  <c r="F26" i="51"/>
  <c r="AW26" i="51"/>
  <c r="AX26" i="51" s="1"/>
  <c r="AW69" i="51"/>
  <c r="AX69" i="51" s="1"/>
  <c r="AO12" i="51"/>
  <c r="AP12" i="51" s="1"/>
  <c r="BM15" i="51"/>
  <c r="BN15" i="51" s="1"/>
  <c r="AS17" i="51"/>
  <c r="AT17" i="51" s="1"/>
  <c r="BY46" i="51"/>
  <c r="BZ46" i="51" s="1"/>
  <c r="BI64" i="51"/>
  <c r="BJ64" i="51" s="1"/>
  <c r="AO54" i="51"/>
  <c r="AP54" i="51" s="1"/>
  <c r="F23" i="51"/>
  <c r="AS45" i="51"/>
  <c r="AT45" i="51" s="1"/>
  <c r="AW52" i="51"/>
  <c r="AX52" i="51" s="1"/>
  <c r="AS60" i="51"/>
  <c r="AT60" i="51" s="1"/>
  <c r="AS24" i="51"/>
  <c r="AT24" i="51" s="1"/>
  <c r="F53" i="51"/>
  <c r="BI49" i="51"/>
  <c r="BJ49" i="51" s="1"/>
  <c r="AO57" i="51"/>
  <c r="AP57" i="51" s="1"/>
  <c r="AS50" i="51"/>
  <c r="AT50" i="51" s="1"/>
  <c r="AS63" i="51"/>
  <c r="AT63" i="51" s="1"/>
  <c r="BA62" i="51"/>
  <c r="BB62" i="51" s="1"/>
  <c r="BI19" i="51"/>
  <c r="BJ19" i="51" s="1"/>
  <c r="AO45" i="51"/>
  <c r="AP45" i="51" s="1"/>
  <c r="F29" i="51"/>
  <c r="AO44" i="51"/>
  <c r="AP44" i="51" s="1"/>
  <c r="AO46" i="51"/>
  <c r="AP46" i="51" s="1"/>
  <c r="AS55" i="51"/>
  <c r="AT55" i="51" s="1"/>
  <c r="BE59" i="51"/>
  <c r="BF59" i="51" s="1"/>
  <c r="AO62" i="51"/>
  <c r="AP62" i="51" s="1"/>
  <c r="AO63" i="51"/>
  <c r="AP63" i="51" s="1"/>
  <c r="AS69" i="51"/>
  <c r="AT69" i="51" s="1"/>
  <c r="AO17" i="51"/>
  <c r="AP17" i="51" s="1"/>
  <c r="AW44" i="51"/>
  <c r="AX44" i="51" s="1"/>
  <c r="F38" i="51"/>
  <c r="F52" i="51"/>
  <c r="AO22" i="51"/>
  <c r="AP22" i="51" s="1"/>
  <c r="BM48" i="51"/>
  <c r="BN48" i="51" s="1"/>
  <c r="BQ14" i="51"/>
  <c r="BR14" i="51" s="1"/>
  <c r="AW14" i="51"/>
  <c r="AX14" i="51" s="1"/>
  <c r="BU54" i="51"/>
  <c r="BV54" i="51" s="1"/>
  <c r="AO32" i="51"/>
  <c r="AP32" i="51" s="1"/>
  <c r="BI38" i="51"/>
  <c r="BJ38" i="51" s="1"/>
  <c r="F49" i="51"/>
  <c r="BI12" i="51"/>
  <c r="BJ12" i="51" s="1"/>
  <c r="AO20" i="51"/>
  <c r="AP20" i="51" s="1"/>
  <c r="BA14" i="51"/>
  <c r="BB14" i="51" s="1"/>
  <c r="BA20" i="51"/>
  <c r="BB20" i="51" s="1"/>
  <c r="AO52" i="51"/>
  <c r="AP52" i="51" s="1"/>
  <c r="BI57" i="51"/>
  <c r="BJ57" i="51" s="1"/>
  <c r="BI34" i="51"/>
  <c r="BJ34" i="51" s="1"/>
  <c r="AO28" i="51"/>
  <c r="AP28" i="51" s="1"/>
  <c r="AO27" i="51"/>
  <c r="AP27" i="51" s="1"/>
  <c r="AW18" i="51"/>
  <c r="AX18" i="51" s="1"/>
  <c r="AO65" i="51"/>
  <c r="AP65" i="51" s="1"/>
  <c r="AO25" i="51"/>
  <c r="AP25" i="51" s="1"/>
  <c r="AS30" i="51"/>
  <c r="AT30" i="51" s="1"/>
  <c r="AO15" i="51"/>
  <c r="AP15" i="51" s="1"/>
  <c r="BQ13" i="51"/>
  <c r="BR13" i="51" s="1"/>
  <c r="BI37" i="51"/>
  <c r="BJ37" i="51" s="1"/>
  <c r="AW37" i="51"/>
  <c r="AX37" i="51" s="1"/>
  <c r="AW22" i="51"/>
  <c r="AX22" i="51" s="1"/>
  <c r="BE26" i="51"/>
  <c r="BF26" i="51" s="1"/>
  <c r="BI33" i="51"/>
  <c r="BJ33" i="51" s="1"/>
  <c r="AS36" i="51"/>
  <c r="AT36" i="51" s="1"/>
  <c r="AW29" i="51"/>
  <c r="AX29" i="51" s="1"/>
  <c r="AS29" i="51"/>
  <c r="AT29" i="51" s="1"/>
  <c r="F43" i="51"/>
  <c r="AW47" i="51"/>
  <c r="AX47" i="51" s="1"/>
  <c r="BQ51" i="51"/>
  <c r="BR51" i="51" s="1"/>
  <c r="BQ49" i="51"/>
  <c r="BR49" i="51" s="1"/>
  <c r="BQ59" i="51"/>
  <c r="BR59" i="51" s="1"/>
  <c r="AW63" i="51"/>
  <c r="AX63" i="51" s="1"/>
  <c r="AW58" i="51"/>
  <c r="AX58" i="51" s="1"/>
  <c r="BI61" i="51"/>
  <c r="BJ61" i="51" s="1"/>
  <c r="AS16" i="51"/>
  <c r="AT16" i="51" s="1"/>
  <c r="AS57" i="51"/>
  <c r="AT57" i="51" s="1"/>
  <c r="F19" i="51"/>
  <c r="BY24" i="51"/>
  <c r="BZ24" i="51" s="1"/>
  <c r="AO33" i="51"/>
  <c r="AP33" i="51" s="1"/>
  <c r="BA13" i="51"/>
  <c r="BB13" i="51" s="1"/>
  <c r="BA23" i="51"/>
  <c r="BB23" i="51" s="1"/>
  <c r="F34" i="51"/>
  <c r="BA50" i="51"/>
  <c r="BB50" i="51" s="1"/>
  <c r="BA17" i="51"/>
  <c r="BB17" i="51" s="1"/>
  <c r="F60" i="51"/>
  <c r="F30" i="51"/>
  <c r="BA59" i="51"/>
  <c r="BB59" i="51" s="1"/>
  <c r="F48" i="51"/>
  <c r="BA66" i="51"/>
  <c r="BB66" i="51" s="1"/>
  <c r="BA11" i="51"/>
  <c r="BB11" i="51" s="1"/>
  <c r="BA47" i="51"/>
  <c r="BB47" i="51" s="1"/>
  <c r="BA61" i="51"/>
  <c r="BB61" i="51" s="1"/>
  <c r="BQ23" i="51"/>
  <c r="BR23" i="51" s="1"/>
  <c r="BM11" i="51"/>
  <c r="BN11" i="51" s="1"/>
  <c r="AO11" i="51"/>
  <c r="AP11" i="51" s="1"/>
  <c r="BE23" i="51"/>
  <c r="BF23" i="51" s="1"/>
  <c r="BQ24" i="51"/>
  <c r="BR24" i="51" s="1"/>
  <c r="AW20" i="51"/>
  <c r="AX20" i="51" s="1"/>
  <c r="AO38" i="51"/>
  <c r="AP38" i="51" s="1"/>
  <c r="AW40" i="51"/>
  <c r="AX40" i="51" s="1"/>
  <c r="BA43" i="51"/>
  <c r="BB43" i="51" s="1"/>
  <c r="BE55" i="51"/>
  <c r="BF55" i="51" s="1"/>
  <c r="BE57" i="51"/>
  <c r="BF57" i="51" s="1"/>
  <c r="BM59" i="51"/>
  <c r="BN59" i="51" s="1"/>
  <c r="AO61" i="51"/>
  <c r="AP61" i="51" s="1"/>
  <c r="AW66" i="51"/>
  <c r="AX66" i="51" s="1"/>
  <c r="F66" i="51"/>
  <c r="BI41" i="51"/>
  <c r="BJ41" i="51" s="1"/>
  <c r="BM16" i="51"/>
  <c r="BN16" i="51" s="1"/>
  <c r="BY44" i="51"/>
  <c r="BZ44" i="51" s="1"/>
  <c r="BM36" i="51"/>
  <c r="BN36" i="51" s="1"/>
  <c r="AS47" i="51"/>
  <c r="AT47" i="51" s="1"/>
  <c r="F50" i="51"/>
  <c r="F64" i="51"/>
  <c r="AO29" i="51"/>
  <c r="AP29" i="51" s="1"/>
  <c r="BI55" i="51"/>
  <c r="BJ55" i="51" s="1"/>
  <c r="AO56" i="51"/>
  <c r="AP56" i="51" s="1"/>
  <c r="BI48" i="51"/>
  <c r="BJ48" i="51" s="1"/>
  <c r="BA49" i="51"/>
  <c r="BB49" i="51" s="1"/>
  <c r="BI54" i="51"/>
  <c r="BJ54" i="51" s="1"/>
  <c r="BA56" i="51"/>
  <c r="BB56" i="51" s="1"/>
  <c r="BE51" i="51"/>
  <c r="BF51" i="51" s="1"/>
  <c r="BA69" i="51"/>
  <c r="BB69" i="51" s="1"/>
  <c r="F65" i="51"/>
  <c r="BE70" i="51"/>
  <c r="BF70" i="51" s="1"/>
  <c r="AO24" i="51"/>
  <c r="AP24" i="51" s="1"/>
  <c r="BM38" i="51"/>
  <c r="BN38" i="51" s="1"/>
  <c r="BY43" i="51"/>
  <c r="BZ43" i="51" s="1"/>
  <c r="AO50" i="51"/>
  <c r="AP50" i="51" s="1"/>
  <c r="BM30" i="51"/>
  <c r="BN30" i="51" s="1"/>
  <c r="BU53" i="51"/>
  <c r="BV53" i="51" s="1"/>
  <c r="AS21" i="51"/>
  <c r="AT21" i="51" s="1"/>
  <c r="BA31" i="51"/>
  <c r="BB31" i="51" s="1"/>
  <c r="AS11" i="51"/>
  <c r="AT11" i="51" s="1"/>
  <c r="BQ32" i="51"/>
  <c r="BR32" i="51" s="1"/>
  <c r="BA22" i="51"/>
  <c r="BB22" i="51" s="1"/>
  <c r="BI28" i="51"/>
  <c r="BJ28" i="51" s="1"/>
  <c r="BE28" i="51"/>
  <c r="BF28" i="51" s="1"/>
  <c r="AS38" i="51"/>
  <c r="AT38" i="51" s="1"/>
  <c r="F45" i="51"/>
  <c r="BE53" i="51"/>
  <c r="BF53" i="51" s="1"/>
  <c r="AW50" i="51"/>
  <c r="AX50" i="51" s="1"/>
  <c r="BY56" i="51"/>
  <c r="BZ56" i="51" s="1"/>
  <c r="BE35" i="51"/>
  <c r="BF35" i="51" s="1"/>
  <c r="BE44" i="51"/>
  <c r="BF44" i="51" s="1"/>
  <c r="BI53" i="51"/>
  <c r="BJ53" i="51" s="1"/>
  <c r="AW48" i="51"/>
  <c r="AX48" i="51" s="1"/>
  <c r="BM50" i="51"/>
  <c r="BN50" i="51" s="1"/>
  <c r="BI69" i="51"/>
  <c r="BJ69" i="51" s="1"/>
  <c r="AS62" i="51"/>
  <c r="AT62" i="51" s="1"/>
  <c r="BI13" i="51"/>
  <c r="BJ13" i="51" s="1"/>
  <c r="BA18" i="51"/>
  <c r="BB18" i="51" s="1"/>
  <c r="BI23" i="51"/>
  <c r="BJ23" i="51" s="1"/>
  <c r="BE16" i="51"/>
  <c r="BF16" i="51" s="1"/>
  <c r="AO31" i="51"/>
  <c r="AP31" i="51" s="1"/>
  <c r="AW16" i="51"/>
  <c r="AX16" i="51" s="1"/>
  <c r="BE12" i="51"/>
  <c r="BF12" i="51" s="1"/>
  <c r="AO34" i="51"/>
  <c r="AP34" i="51" s="1"/>
  <c r="BE33" i="51"/>
  <c r="BF33" i="51" s="1"/>
  <c r="BI52" i="51"/>
  <c r="BJ52" i="51" s="1"/>
  <c r="BI56" i="51"/>
  <c r="BJ56" i="51" s="1"/>
  <c r="BA60" i="51"/>
  <c r="BB60" i="51" s="1"/>
  <c r="BE60" i="51"/>
  <c r="BF60" i="51" s="1"/>
  <c r="AO60" i="51"/>
  <c r="AP60" i="51" s="1"/>
  <c r="BA65" i="51"/>
  <c r="BB65" i="51" s="1"/>
  <c r="BQ15" i="51"/>
  <c r="BR15" i="51" s="1"/>
  <c r="BQ18" i="51"/>
  <c r="BR18" i="51" s="1"/>
  <c r="BI21" i="51"/>
  <c r="BJ21" i="51" s="1"/>
  <c r="AO37" i="51"/>
  <c r="AP37" i="51" s="1"/>
  <c r="BA41" i="51"/>
  <c r="BB41" i="51" s="1"/>
  <c r="AW23" i="51"/>
  <c r="AX23" i="51" s="1"/>
  <c r="BQ70" i="51"/>
  <c r="BR70" i="51" s="1"/>
  <c r="BQ52" i="51"/>
  <c r="BR52" i="51" s="1"/>
  <c r="BE50" i="51"/>
  <c r="BF50" i="51" s="1"/>
  <c r="BQ12" i="51"/>
  <c r="BR12" i="51" s="1"/>
  <c r="BQ40" i="51"/>
  <c r="BR40" i="51" s="1"/>
  <c r="BA24" i="51"/>
  <c r="BB24" i="51" s="1"/>
  <c r="AO26" i="51"/>
  <c r="AP26" i="51" s="1"/>
  <c r="AW25" i="51"/>
  <c r="AX25" i="51" s="1"/>
  <c r="AO55" i="51"/>
  <c r="AP55" i="51" s="1"/>
  <c r="BA46" i="51"/>
  <c r="BB46" i="51" s="1"/>
  <c r="BE48" i="51"/>
  <c r="BF48" i="51" s="1"/>
  <c r="BA70" i="51"/>
  <c r="BB70" i="51" s="1"/>
  <c r="BI15" i="51"/>
  <c r="BJ15" i="51" s="1"/>
  <c r="AS23" i="51"/>
  <c r="AT23" i="51" s="1"/>
  <c r="BA37" i="51"/>
  <c r="BB37" i="51" s="1"/>
  <c r="BI17" i="51"/>
  <c r="BJ17" i="51" s="1"/>
  <c r="BY36" i="51"/>
  <c r="BZ36" i="51" s="1"/>
  <c r="AW30" i="51"/>
  <c r="AX30" i="51" s="1"/>
  <c r="BQ55" i="51"/>
  <c r="BR55" i="51" s="1"/>
  <c r="BE54" i="51"/>
  <c r="BF54" i="51" s="1"/>
  <c r="AW43" i="51"/>
  <c r="AX43" i="51" s="1"/>
  <c r="BE15" i="51"/>
  <c r="BF15" i="51" s="1"/>
  <c r="AW21" i="51"/>
  <c r="AX21" i="51" s="1"/>
  <c r="AW11" i="51"/>
  <c r="AX11" i="51" s="1"/>
  <c r="BM23" i="51"/>
  <c r="BN23" i="51" s="1"/>
  <c r="AO21" i="51"/>
  <c r="AP21" i="51" s="1"/>
  <c r="BA21" i="51"/>
  <c r="BB21" i="51" s="1"/>
  <c r="AW24" i="51"/>
  <c r="AX24" i="51" s="1"/>
  <c r="BY26" i="51"/>
  <c r="BZ26" i="51" s="1"/>
  <c r="BE42" i="51"/>
  <c r="BF42" i="51" s="1"/>
  <c r="F25" i="51"/>
  <c r="BI31" i="51"/>
  <c r="BJ31" i="51" s="1"/>
  <c r="AO19" i="51"/>
  <c r="AP19" i="51" s="1"/>
  <c r="BE32" i="51"/>
  <c r="BF32" i="51" s="1"/>
  <c r="BI35" i="51"/>
  <c r="BJ35" i="51" s="1"/>
  <c r="AW39" i="51"/>
  <c r="AX39" i="51" s="1"/>
  <c r="BE39" i="51"/>
  <c r="BF39" i="51" s="1"/>
  <c r="AO42" i="51"/>
  <c r="AP42" i="51" s="1"/>
  <c r="AW45" i="51"/>
  <c r="AX45" i="51" s="1"/>
  <c r="F67" i="51"/>
  <c r="F12" i="51"/>
  <c r="BQ31" i="51"/>
  <c r="BR31" i="51" s="1"/>
  <c r="AW28" i="51"/>
  <c r="AX28" i="51" s="1"/>
  <c r="F46" i="51"/>
  <c r="BI68" i="51"/>
  <c r="BJ68" i="51" s="1"/>
  <c r="BU13" i="51"/>
  <c r="BV13" i="51" s="1"/>
  <c r="BE19" i="51"/>
  <c r="BF19" i="51" s="1"/>
  <c r="F37" i="51"/>
  <c r="F14" i="51"/>
  <c r="AW54" i="51"/>
  <c r="AX54" i="51" s="1"/>
  <c r="BE34" i="51"/>
  <c r="BF34" i="51" s="1"/>
  <c r="BQ28" i="51"/>
  <c r="BR28" i="51" s="1"/>
  <c r="AW19" i="51"/>
  <c r="AX19" i="51" s="1"/>
  <c r="BA32" i="51"/>
  <c r="BB32" i="51" s="1"/>
  <c r="BA39" i="51"/>
  <c r="BB39" i="51" s="1"/>
  <c r="AW42" i="51"/>
  <c r="AX42" i="51" s="1"/>
  <c r="BQ48" i="51"/>
  <c r="BR48" i="51" s="1"/>
  <c r="BA54" i="51"/>
  <c r="BB54" i="51" s="1"/>
  <c r="F69" i="51"/>
  <c r="F59" i="51"/>
  <c r="BQ61" i="51"/>
  <c r="BR61" i="51" s="1"/>
  <c r="F62" i="51"/>
  <c r="BA15" i="51"/>
  <c r="BB15" i="51" s="1"/>
  <c r="AO18" i="51"/>
  <c r="AP18" i="51" s="1"/>
  <c r="BA38" i="51"/>
  <c r="BB38" i="51" s="1"/>
  <c r="AO49" i="51"/>
  <c r="AP49" i="51" s="1"/>
  <c r="BA67" i="51"/>
  <c r="BB67" i="51" s="1"/>
  <c r="F63" i="51"/>
  <c r="BA12" i="51"/>
  <c r="BB12" i="51" s="1"/>
  <c r="BI36" i="51"/>
  <c r="BJ36" i="51" s="1"/>
  <c r="AW67" i="51"/>
  <c r="AX67" i="51" s="1"/>
  <c r="BA68" i="51"/>
  <c r="BB68" i="51" s="1"/>
  <c r="BI18" i="51"/>
  <c r="BJ18" i="51" s="1"/>
  <c r="BE13" i="51"/>
  <c r="BF13" i="51" s="1"/>
  <c r="BI11" i="51"/>
  <c r="BJ11" i="51" s="1"/>
  <c r="F31" i="51"/>
  <c r="BU19" i="51"/>
  <c r="BV19" i="51" s="1"/>
  <c r="BM32" i="51"/>
  <c r="BN32" i="51" s="1"/>
  <c r="F22" i="51"/>
  <c r="F28" i="51"/>
  <c r="AW36" i="51"/>
  <c r="AX36" i="51" s="1"/>
  <c r="BA40" i="51"/>
  <c r="BB40" i="51" s="1"/>
  <c r="BE56" i="51"/>
  <c r="BF56" i="51" s="1"/>
  <c r="AW65" i="51"/>
  <c r="AX65" i="51" s="1"/>
  <c r="F35" i="51"/>
  <c r="F61" i="51"/>
  <c r="BE31" i="51"/>
  <c r="BF31" i="51" s="1"/>
  <c r="F17" i="51"/>
  <c r="F33" i="51"/>
  <c r="BE22" i="51"/>
  <c r="BF22" i="51" s="1"/>
  <c r="BA29" i="51"/>
  <c r="BB29" i="51" s="1"/>
  <c r="F27" i="51"/>
  <c r="BM27" i="51"/>
  <c r="BN27" i="51" s="1"/>
  <c r="BA64" i="51"/>
  <c r="BB64" i="51" s="1"/>
  <c r="AW70" i="51"/>
  <c r="AX70" i="51" s="1"/>
  <c r="F41" i="51"/>
  <c r="BE36" i="51"/>
  <c r="BF36" i="51" s="1"/>
  <c r="F42" i="51"/>
  <c r="AS49" i="51"/>
  <c r="AT49" i="51" s="1"/>
  <c r="BE11" i="51"/>
  <c r="BF11" i="51" s="1"/>
  <c r="BE41" i="51"/>
  <c r="BF41" i="51" s="1"/>
  <c r="F57" i="51"/>
  <c r="AW27" i="51"/>
  <c r="AX27" i="51" s="1"/>
  <c r="BA48" i="51"/>
  <c r="BB48" i="51" s="1"/>
  <c r="BQ56" i="51"/>
  <c r="BR56" i="51" s="1"/>
  <c r="BA52" i="51"/>
  <c r="BB52" i="51" s="1"/>
  <c r="BI63" i="51"/>
  <c r="BJ63" i="51" s="1"/>
  <c r="AW62" i="51"/>
  <c r="AX62" i="51" s="1"/>
  <c r="BI66" i="51"/>
  <c r="BJ66" i="51" s="1"/>
  <c r="BA58" i="51"/>
  <c r="BB58" i="51" s="1"/>
  <c r="BI65" i="51"/>
  <c r="BJ65" i="51" s="1"/>
  <c r="BI26" i="51"/>
  <c r="BJ26" i="51" s="1"/>
  <c r="BU69" i="51"/>
  <c r="BV69" i="51" s="1"/>
  <c r="BE63" i="51"/>
  <c r="BF63" i="51" s="1"/>
  <c r="F68" i="51"/>
  <c r="BM13" i="51"/>
  <c r="BN13" i="51" s="1"/>
  <c r="BE37" i="51"/>
  <c r="BF37" i="51" s="1"/>
  <c r="BQ41" i="51"/>
  <c r="BR41" i="51" s="1"/>
  <c r="BA16" i="51"/>
  <c r="BB16" i="51" s="1"/>
  <c r="BY34" i="51"/>
  <c r="BZ34" i="51" s="1"/>
  <c r="F20" i="51"/>
  <c r="BA25" i="51"/>
  <c r="BB25" i="51" s="1"/>
  <c r="BI27" i="51"/>
  <c r="BJ27" i="51" s="1"/>
  <c r="F40" i="51"/>
  <c r="BU57" i="51"/>
  <c r="BV57" i="51" s="1"/>
  <c r="BQ54" i="51"/>
  <c r="BR54" i="51" s="1"/>
  <c r="F56" i="51"/>
  <c r="AW60" i="51"/>
  <c r="AX60" i="51" s="1"/>
  <c r="AW64" i="51"/>
  <c r="AX64" i="51" s="1"/>
  <c r="BE21" i="51"/>
  <c r="BF21" i="51" s="1"/>
  <c r="AS32" i="51"/>
  <c r="AT32" i="51" s="1"/>
  <c r="BA34" i="51"/>
  <c r="BB34" i="51" s="1"/>
  <c r="AW56" i="51"/>
  <c r="AX56" i="51" s="1"/>
  <c r="AO69" i="51"/>
  <c r="AP69" i="51" s="1"/>
  <c r="BQ65" i="51"/>
  <c r="BR65" i="51" s="1"/>
  <c r="AO13" i="51"/>
  <c r="AP13" i="51" s="1"/>
  <c r="F18" i="51"/>
  <c r="AO23" i="51"/>
  <c r="AP23" i="51" s="1"/>
  <c r="AS37" i="51"/>
  <c r="AT37" i="51" s="1"/>
  <c r="AW12" i="51"/>
  <c r="AX12" i="51" s="1"/>
  <c r="BQ19" i="51"/>
  <c r="BR19" i="51" s="1"/>
  <c r="AS41" i="51"/>
  <c r="AT41" i="51" s="1"/>
  <c r="F36" i="51"/>
  <c r="AO16" i="51"/>
  <c r="AP16" i="51" s="1"/>
  <c r="BE24" i="51"/>
  <c r="BF24" i="51" s="1"/>
  <c r="BY35" i="51"/>
  <c r="BZ35" i="51" s="1"/>
  <c r="AW38" i="51"/>
  <c r="AX38" i="51" s="1"/>
  <c r="F39" i="51"/>
  <c r="BM39" i="51"/>
  <c r="BN39" i="51" s="1"/>
  <c r="BA27" i="51"/>
  <c r="BB27" i="51" s="1"/>
  <c r="BU44" i="51"/>
  <c r="BV44" i="51" s="1"/>
  <c r="BI47" i="51"/>
  <c r="BJ47" i="51" s="1"/>
  <c r="F51" i="51"/>
  <c r="BI51" i="51"/>
  <c r="BJ51" i="51" s="1"/>
  <c r="BI59" i="51"/>
  <c r="BJ59" i="51" s="1"/>
  <c r="F54" i="51"/>
  <c r="BQ63" i="51"/>
  <c r="BR63" i="51" s="1"/>
  <c r="AW61" i="51"/>
  <c r="AX61" i="51" s="1"/>
  <c r="BE65" i="51"/>
  <c r="BF65" i="51" s="1"/>
  <c r="AW68" i="51"/>
  <c r="AX68" i="51" s="1"/>
  <c r="AW13" i="51"/>
  <c r="AX13" i="51" s="1"/>
  <c r="AS15" i="51"/>
  <c r="AT15" i="51" s="1"/>
  <c r="AS18" i="51"/>
  <c r="AT18" i="51" s="1"/>
  <c r="AO41" i="51"/>
  <c r="AP41" i="51" s="1"/>
  <c r="BI32" i="51"/>
  <c r="BJ32" i="51" s="1"/>
  <c r="BA30" i="51"/>
  <c r="BB30" i="51" s="1"/>
  <c r="E76" i="49" l="1"/>
  <c r="E76" i="50"/>
  <c r="AT71" i="51"/>
  <c r="AT72" i="51" s="1"/>
  <c r="BZ71" i="51"/>
  <c r="BZ72" i="51" s="1"/>
  <c r="BR71" i="51"/>
  <c r="BR73" i="51" s="1"/>
  <c r="BS75" i="51" s="1"/>
  <c r="BV71" i="51"/>
  <c r="BV72" i="51" s="1"/>
  <c r="AX71" i="51"/>
  <c r="AX72" i="51" s="1"/>
  <c r="AP71" i="51"/>
  <c r="AP72" i="51" s="1"/>
  <c r="BN71" i="51"/>
  <c r="BN73" i="51" s="1"/>
  <c r="BR75" i="51" s="1"/>
  <c r="BF71" i="51"/>
  <c r="BF72" i="51" s="1"/>
  <c r="BJ71" i="51"/>
  <c r="BJ72" i="51" s="1"/>
  <c r="BB71" i="51"/>
  <c r="BB72" i="51" s="1"/>
  <c r="AB22" i="50"/>
  <c r="AC22" i="50"/>
  <c r="AD22" i="50"/>
  <c r="Z22" i="50"/>
  <c r="Y22" i="50"/>
  <c r="V22" i="50"/>
  <c r="U22" i="50"/>
  <c r="CJ8" i="51" l="1"/>
  <c r="CI8" i="51"/>
  <c r="AT73" i="51"/>
  <c r="AX75" i="51" s="1"/>
  <c r="AX73" i="51"/>
  <c r="AY75" i="51" s="1"/>
  <c r="BR72" i="51"/>
  <c r="BZ73" i="51"/>
  <c r="BU75" i="51" s="1"/>
  <c r="AD22" i="49"/>
  <c r="AC22" i="49"/>
  <c r="U22" i="49"/>
  <c r="V22" i="49"/>
  <c r="Y22" i="49"/>
  <c r="Z22" i="49"/>
  <c r="AB22" i="49"/>
  <c r="AP73" i="51"/>
  <c r="AW75" i="51" s="1"/>
  <c r="BN72" i="51"/>
  <c r="BF73" i="51"/>
  <c r="BA75" i="51" s="1"/>
  <c r="BV73" i="51"/>
  <c r="BT75" i="51" s="1"/>
  <c r="BB73" i="51"/>
  <c r="AZ75" i="51" s="1"/>
  <c r="BJ73" i="51"/>
  <c r="BQ75" i="51" s="1"/>
  <c r="CL8" i="51" l="1"/>
  <c r="CK8" i="51"/>
  <c r="CH8" i="51"/>
  <c r="CG8" i="51"/>
  <c r="CF8" i="51"/>
  <c r="CE8" i="51"/>
  <c r="CE14" i="51" s="1"/>
  <c r="CD8" i="51"/>
  <c r="CD14" i="51" s="1"/>
  <c r="CC8" i="51"/>
  <c r="AF22" i="49"/>
  <c r="AF22" i="50"/>
  <c r="AH22" i="49"/>
  <c r="AH22" i="50"/>
  <c r="AM29" i="49"/>
  <c r="AM29" i="50"/>
  <c r="AF20" i="49"/>
  <c r="BK20" i="49" s="1"/>
  <c r="AF20" i="50"/>
  <c r="AG22" i="49"/>
  <c r="AG22" i="50"/>
  <c r="AI22" i="49"/>
  <c r="AI22" i="50"/>
  <c r="AJ29" i="49"/>
  <c r="AJ29" i="50"/>
  <c r="AL20" i="49"/>
  <c r="AL20" i="50"/>
  <c r="AM22" i="49"/>
  <c r="AM22" i="50"/>
  <c r="AN20" i="49"/>
  <c r="AN20" i="50"/>
  <c r="AP29" i="49"/>
  <c r="AP29" i="50"/>
  <c r="AI29" i="49"/>
  <c r="CA29" i="49" s="1"/>
  <c r="AI29" i="50"/>
  <c r="AJ22" i="49"/>
  <c r="AJ22" i="50"/>
  <c r="AO20" i="49"/>
  <c r="AO20" i="50"/>
  <c r="AH29" i="49"/>
  <c r="AH29" i="50"/>
  <c r="AH20" i="49"/>
  <c r="AH20" i="50"/>
  <c r="AI20" i="49"/>
  <c r="AI20" i="50"/>
  <c r="AL22" i="49"/>
  <c r="AL22" i="50"/>
  <c r="AK20" i="49"/>
  <c r="AK20" i="50"/>
  <c r="AM20" i="49"/>
  <c r="AM20" i="50"/>
  <c r="AO29" i="49"/>
  <c r="AO29" i="50"/>
  <c r="AP22" i="49"/>
  <c r="AP22" i="50"/>
  <c r="AK29" i="49"/>
  <c r="AK29" i="50"/>
  <c r="AN22" i="49"/>
  <c r="AN22" i="50"/>
  <c r="AF29" i="49"/>
  <c r="AF29" i="50"/>
  <c r="AG29" i="49"/>
  <c r="BO29" i="49" s="1"/>
  <c r="AG29" i="50"/>
  <c r="AG20" i="49"/>
  <c r="AG20" i="50"/>
  <c r="AL29" i="49"/>
  <c r="BW29" i="49" s="1"/>
  <c r="AL29" i="50"/>
  <c r="AK22" i="49"/>
  <c r="AK22" i="50"/>
  <c r="AJ20" i="49"/>
  <c r="BO20" i="49" s="1"/>
  <c r="AJ20" i="50"/>
  <c r="AN29" i="49"/>
  <c r="AN29" i="50"/>
  <c r="AO22" i="49"/>
  <c r="AO22" i="50"/>
  <c r="AP20" i="49"/>
  <c r="AP20" i="50"/>
  <c r="BK29" i="49"/>
  <c r="BL29" i="49"/>
  <c r="BL22" i="49"/>
  <c r="BK22" i="49"/>
  <c r="BP22" i="49"/>
  <c r="BO22" i="49"/>
  <c r="BS29" i="49"/>
  <c r="BT29" i="49"/>
  <c r="CB20" i="49"/>
  <c r="CA20" i="49"/>
  <c r="BV75" i="51"/>
  <c r="BB75" i="51"/>
  <c r="CG14" i="51" l="1"/>
  <c r="CF14" i="51"/>
  <c r="CC14" i="51"/>
  <c r="BX20" i="49"/>
  <c r="BT20" i="49"/>
  <c r="CA22" i="49"/>
  <c r="H22" i="49"/>
  <c r="BL20" i="49"/>
  <c r="BM20" i="49" s="1"/>
  <c r="BN20" i="49" s="1"/>
  <c r="BP20" i="49"/>
  <c r="BX22" i="49"/>
  <c r="CB22" i="49"/>
  <c r="BS22" i="49"/>
  <c r="BW22" i="49"/>
  <c r="BS20" i="49"/>
  <c r="BW20" i="49"/>
  <c r="H20" i="49"/>
  <c r="BT22" i="49"/>
  <c r="BX29" i="49"/>
  <c r="BY29" i="49" s="1"/>
  <c r="BZ29" i="49" s="1"/>
  <c r="BP29" i="49"/>
  <c r="BQ29" i="49" s="1"/>
  <c r="BR29" i="49" s="1"/>
  <c r="CB29" i="49"/>
  <c r="CC29" i="49" s="1"/>
  <c r="CD29" i="49" s="1"/>
  <c r="H29" i="49"/>
  <c r="BX29" i="50"/>
  <c r="BW29" i="50"/>
  <c r="BP29" i="50"/>
  <c r="BO29" i="50"/>
  <c r="BX22" i="50"/>
  <c r="BW22" i="50"/>
  <c r="BS20" i="50"/>
  <c r="BT20" i="50"/>
  <c r="CB29" i="50"/>
  <c r="CA29" i="50"/>
  <c r="BW20" i="50"/>
  <c r="BX20" i="50"/>
  <c r="CB22" i="50"/>
  <c r="CA22" i="50"/>
  <c r="BK20" i="50"/>
  <c r="H20" i="50"/>
  <c r="BL20" i="50"/>
  <c r="BT22" i="50"/>
  <c r="BS22" i="50"/>
  <c r="BO20" i="50"/>
  <c r="BP20" i="50"/>
  <c r="BL29" i="50"/>
  <c r="BK29" i="50"/>
  <c r="H29" i="50"/>
  <c r="CA20" i="50"/>
  <c r="CB20" i="50"/>
  <c r="BT29" i="50"/>
  <c r="BS29" i="50"/>
  <c r="BP22" i="50"/>
  <c r="BO22" i="50"/>
  <c r="H22" i="50"/>
  <c r="BL22" i="50"/>
  <c r="BK22" i="50"/>
  <c r="CC20" i="49"/>
  <c r="CD20" i="49" s="1"/>
  <c r="CC22" i="49"/>
  <c r="CD22" i="49" s="1"/>
  <c r="BM22" i="49"/>
  <c r="BN22" i="49" s="1"/>
  <c r="BQ20" i="49"/>
  <c r="BR20" i="49" s="1"/>
  <c r="BU20" i="49"/>
  <c r="BV20" i="49" s="1"/>
  <c r="BQ22" i="49"/>
  <c r="BR22" i="49" s="1"/>
  <c r="BM29" i="49"/>
  <c r="BN29" i="49" s="1"/>
  <c r="BU29" i="49"/>
  <c r="BV29" i="49" s="1"/>
  <c r="BW75" i="51"/>
  <c r="BU22" i="49" l="1"/>
  <c r="BV22" i="49" s="1"/>
  <c r="BY20" i="49"/>
  <c r="BZ20" i="49" s="1"/>
  <c r="BY22" i="49"/>
  <c r="BZ22" i="49" s="1"/>
  <c r="CH14" i="51"/>
  <c r="BU29" i="50"/>
  <c r="BV29" i="50" s="1"/>
  <c r="BQ29" i="50"/>
  <c r="BR29" i="50" s="1"/>
  <c r="BQ22" i="50"/>
  <c r="BR22" i="50" s="1"/>
  <c r="CC22" i="50"/>
  <c r="CD22" i="50" s="1"/>
  <c r="CC29" i="50"/>
  <c r="CD29" i="50" s="1"/>
  <c r="BY22" i="50"/>
  <c r="BZ22" i="50" s="1"/>
  <c r="BY29" i="50"/>
  <c r="BZ29" i="50" s="1"/>
  <c r="BQ20" i="50"/>
  <c r="BR20" i="50" s="1"/>
  <c r="BM29" i="50"/>
  <c r="BN29" i="50" s="1"/>
  <c r="BU22" i="50"/>
  <c r="BV22" i="50" s="1"/>
  <c r="BM20" i="50"/>
  <c r="BN20" i="50" s="1"/>
  <c r="BY20" i="50"/>
  <c r="BZ20" i="50" s="1"/>
  <c r="BU20" i="50"/>
  <c r="BV20" i="50" s="1"/>
  <c r="BM22" i="50"/>
  <c r="BN22" i="50" s="1"/>
  <c r="CC20" i="50"/>
  <c r="CD20" i="50" s="1"/>
  <c r="AD13" i="50" l="1"/>
  <c r="AB70" i="50"/>
  <c r="AC70" i="50"/>
  <c r="AD70" i="50"/>
  <c r="AB66" i="50"/>
  <c r="AC66" i="50"/>
  <c r="AD66" i="50"/>
  <c r="AB62" i="50"/>
  <c r="AC62" i="50"/>
  <c r="AD62" i="50"/>
  <c r="AB58" i="50"/>
  <c r="AC58" i="50"/>
  <c r="AD58" i="50"/>
  <c r="AB54" i="50"/>
  <c r="AC54" i="50"/>
  <c r="AD54" i="50"/>
  <c r="AB50" i="50"/>
  <c r="AC50" i="50"/>
  <c r="AD50" i="50"/>
  <c r="AB46" i="50"/>
  <c r="AC46" i="50"/>
  <c r="AD46" i="50"/>
  <c r="AB42" i="50"/>
  <c r="AC42" i="50"/>
  <c r="AD42" i="50"/>
  <c r="AB38" i="50"/>
  <c r="AC38" i="50"/>
  <c r="AD38" i="50"/>
  <c r="AB34" i="50"/>
  <c r="AC34" i="50"/>
  <c r="AD34" i="50"/>
  <c r="AB30" i="50"/>
  <c r="AC30" i="50"/>
  <c r="AD30" i="50"/>
  <c r="AB26" i="50"/>
  <c r="AC26" i="50"/>
  <c r="AD26" i="50"/>
  <c r="AB18" i="50"/>
  <c r="AC18" i="50"/>
  <c r="AD18" i="50"/>
  <c r="AB69" i="50"/>
  <c r="AC69" i="50"/>
  <c r="AD69" i="50"/>
  <c r="AB65" i="50"/>
  <c r="AC65" i="50"/>
  <c r="AD65" i="50"/>
  <c r="AB61" i="50"/>
  <c r="AC61" i="50"/>
  <c r="AD61" i="50"/>
  <c r="AB57" i="50"/>
  <c r="AC57" i="50"/>
  <c r="AD57" i="50"/>
  <c r="AB53" i="50"/>
  <c r="AC53" i="50"/>
  <c r="AD53" i="50"/>
  <c r="AB49" i="50"/>
  <c r="AC49" i="50"/>
  <c r="AD49" i="50"/>
  <c r="AB45" i="50"/>
  <c r="AC45" i="50"/>
  <c r="AD45" i="50"/>
  <c r="AB41" i="50"/>
  <c r="AC41" i="50"/>
  <c r="AD41" i="50"/>
  <c r="AB37" i="50"/>
  <c r="AC37" i="50"/>
  <c r="AD37" i="50"/>
  <c r="AB33" i="50"/>
  <c r="AC33" i="50"/>
  <c r="AD33" i="50"/>
  <c r="AB29" i="50"/>
  <c r="AC29" i="50"/>
  <c r="AD29" i="50"/>
  <c r="AB25" i="50"/>
  <c r="AC25" i="50"/>
  <c r="AD25" i="50"/>
  <c r="AB21" i="50"/>
  <c r="AC21" i="50"/>
  <c r="AD21" i="50"/>
  <c r="AB17" i="50"/>
  <c r="AC17" i="50"/>
  <c r="AD17" i="50"/>
  <c r="AB14" i="50"/>
  <c r="AC14" i="50"/>
  <c r="AD14" i="50"/>
  <c r="AD72" i="50"/>
  <c r="AB72" i="50"/>
  <c r="AC72" i="50"/>
  <c r="AD68" i="50"/>
  <c r="AB68" i="50"/>
  <c r="AC68" i="50"/>
  <c r="AD64" i="50"/>
  <c r="AB64" i="50"/>
  <c r="AC64" i="50"/>
  <c r="AD60" i="50"/>
  <c r="AB60" i="50"/>
  <c r="AC60" i="50"/>
  <c r="AD56" i="50"/>
  <c r="AB56" i="50"/>
  <c r="AC56" i="50"/>
  <c r="AD52" i="50"/>
  <c r="AB52" i="50"/>
  <c r="AC52" i="50"/>
  <c r="AD48" i="50"/>
  <c r="AB48" i="50"/>
  <c r="AC48" i="50"/>
  <c r="AD44" i="50"/>
  <c r="AB44" i="50"/>
  <c r="AC44" i="50"/>
  <c r="AD40" i="50"/>
  <c r="AB40" i="50"/>
  <c r="AC40" i="50"/>
  <c r="AD36" i="50"/>
  <c r="AB36" i="50"/>
  <c r="AC36" i="50"/>
  <c r="AD32" i="50"/>
  <c r="AB32" i="50"/>
  <c r="AC32" i="50"/>
  <c r="AD28" i="50"/>
  <c r="AB28" i="50"/>
  <c r="AC28" i="50"/>
  <c r="AD24" i="50"/>
  <c r="AB24" i="50"/>
  <c r="AC24" i="50"/>
  <c r="AD20" i="50"/>
  <c r="AB20" i="50"/>
  <c r="AC20" i="50"/>
  <c r="AD16" i="50"/>
  <c r="AB16" i="50"/>
  <c r="AC16" i="50"/>
  <c r="AC71" i="50"/>
  <c r="AD71" i="50"/>
  <c r="AB71" i="50"/>
  <c r="AC67" i="50"/>
  <c r="AD67" i="50"/>
  <c r="AB67" i="50"/>
  <c r="AC63" i="50"/>
  <c r="AD63" i="50"/>
  <c r="AB63" i="50"/>
  <c r="AC59" i="50"/>
  <c r="AD59" i="50"/>
  <c r="AB59" i="50"/>
  <c r="AC55" i="50"/>
  <c r="AD55" i="50"/>
  <c r="AB55" i="50"/>
  <c r="AC51" i="50"/>
  <c r="AD51" i="50"/>
  <c r="AB51" i="50"/>
  <c r="AC47" i="50"/>
  <c r="AD47" i="50"/>
  <c r="AB47" i="50"/>
  <c r="AC43" i="50"/>
  <c r="AD43" i="50"/>
  <c r="AB43" i="50"/>
  <c r="AC39" i="50"/>
  <c r="AD39" i="50"/>
  <c r="AB39" i="50"/>
  <c r="AC35" i="50"/>
  <c r="AD35" i="50"/>
  <c r="AB35" i="50"/>
  <c r="AC31" i="50"/>
  <c r="AD31" i="50"/>
  <c r="AB31" i="50"/>
  <c r="AC27" i="50"/>
  <c r="AD27" i="50"/>
  <c r="AB27" i="50"/>
  <c r="AC23" i="50"/>
  <c r="AD23" i="50"/>
  <c r="AB23" i="50"/>
  <c r="AC19" i="50"/>
  <c r="AD19" i="50"/>
  <c r="AB19" i="50"/>
  <c r="AC15" i="50"/>
  <c r="AD15" i="50"/>
  <c r="AB15" i="50"/>
  <c r="AB13" i="50"/>
  <c r="AC13" i="50"/>
  <c r="Y70" i="50"/>
  <c r="Z70" i="50"/>
  <c r="Y66" i="50"/>
  <c r="Z66" i="50"/>
  <c r="Y62" i="50"/>
  <c r="Z62" i="50"/>
  <c r="Y58" i="50"/>
  <c r="Z58" i="50"/>
  <c r="Y54" i="50"/>
  <c r="Z54" i="50"/>
  <c r="Y50" i="50"/>
  <c r="Z50" i="50"/>
  <c r="Y46" i="50"/>
  <c r="Z46" i="50"/>
  <c r="Y42" i="50"/>
  <c r="Z42" i="50"/>
  <c r="Y38" i="50"/>
  <c r="Z38" i="50"/>
  <c r="Y34" i="50"/>
  <c r="Z34" i="50"/>
  <c r="Y30" i="50"/>
  <c r="Z30" i="50"/>
  <c r="Y26" i="50"/>
  <c r="Z26" i="50"/>
  <c r="Y18" i="50"/>
  <c r="Z18" i="50"/>
  <c r="Y69" i="50"/>
  <c r="Z69" i="50"/>
  <c r="Y65" i="50"/>
  <c r="Z65" i="50"/>
  <c r="Y61" i="50"/>
  <c r="Z61" i="50"/>
  <c r="Y57" i="50"/>
  <c r="Z57" i="50"/>
  <c r="Y53" i="50"/>
  <c r="Z53" i="50"/>
  <c r="Y49" i="50"/>
  <c r="Z49" i="50"/>
  <c r="Y45" i="50"/>
  <c r="Z45" i="50"/>
  <c r="Y41" i="50"/>
  <c r="Z41" i="50"/>
  <c r="Y37" i="50"/>
  <c r="Z37" i="50"/>
  <c r="Y33" i="50"/>
  <c r="Z33" i="50"/>
  <c r="Y29" i="50"/>
  <c r="Z29" i="50"/>
  <c r="Y25" i="50"/>
  <c r="Z25" i="50"/>
  <c r="Y21" i="50"/>
  <c r="Z21" i="50"/>
  <c r="Y17" i="50"/>
  <c r="Z17" i="50"/>
  <c r="Y14" i="50"/>
  <c r="Z14" i="50"/>
  <c r="Y72" i="50"/>
  <c r="Z72" i="50"/>
  <c r="Y68" i="50"/>
  <c r="Z68" i="50"/>
  <c r="Y64" i="50"/>
  <c r="Z64" i="50"/>
  <c r="Y60" i="50"/>
  <c r="Z60" i="50"/>
  <c r="Y56" i="50"/>
  <c r="Z56" i="50"/>
  <c r="Y52" i="50"/>
  <c r="Z52" i="50"/>
  <c r="Y48" i="50"/>
  <c r="Z48" i="50"/>
  <c r="Y44" i="50"/>
  <c r="Z44" i="50"/>
  <c r="Y40" i="50"/>
  <c r="Z40" i="50"/>
  <c r="Y36" i="50"/>
  <c r="Z36" i="50"/>
  <c r="Y32" i="50"/>
  <c r="Z32" i="50"/>
  <c r="Y28" i="50"/>
  <c r="Z28" i="50"/>
  <c r="Y24" i="50"/>
  <c r="Z24" i="50"/>
  <c r="Y20" i="50"/>
  <c r="Z20" i="50"/>
  <c r="Y16" i="50"/>
  <c r="Z16" i="50"/>
  <c r="Y71" i="50"/>
  <c r="Z71" i="50"/>
  <c r="Y67" i="50"/>
  <c r="Z67" i="50"/>
  <c r="Y63" i="50"/>
  <c r="Z63" i="50"/>
  <c r="Y59" i="50"/>
  <c r="Z59" i="50"/>
  <c r="Y55" i="50"/>
  <c r="Z55" i="50"/>
  <c r="Y51" i="50"/>
  <c r="Z51" i="50"/>
  <c r="Y47" i="50"/>
  <c r="Z47" i="50"/>
  <c r="Y43" i="50"/>
  <c r="Z43" i="50"/>
  <c r="Y39" i="50"/>
  <c r="Z39" i="50"/>
  <c r="Y35" i="50"/>
  <c r="Z35" i="50"/>
  <c r="Y31" i="50"/>
  <c r="Z31" i="50"/>
  <c r="Y27" i="50"/>
  <c r="Z27" i="50"/>
  <c r="Y23" i="50"/>
  <c r="Z23" i="50"/>
  <c r="Y19" i="50"/>
  <c r="Z19" i="50"/>
  <c r="Y15" i="50"/>
  <c r="Z15" i="50"/>
  <c r="Y13" i="50"/>
  <c r="Z13" i="50"/>
  <c r="U70" i="50"/>
  <c r="V70" i="50"/>
  <c r="U66" i="50"/>
  <c r="V66" i="50"/>
  <c r="U62" i="50"/>
  <c r="V62" i="50"/>
  <c r="U58" i="50"/>
  <c r="V58" i="50"/>
  <c r="U54" i="50"/>
  <c r="V54" i="50"/>
  <c r="U50" i="50"/>
  <c r="V50" i="50"/>
  <c r="U46" i="50"/>
  <c r="V46" i="50"/>
  <c r="U42" i="50"/>
  <c r="V42" i="50"/>
  <c r="U38" i="50"/>
  <c r="V38" i="50"/>
  <c r="U34" i="50"/>
  <c r="V34" i="50"/>
  <c r="U30" i="50"/>
  <c r="V30" i="50"/>
  <c r="U26" i="50"/>
  <c r="V26" i="50"/>
  <c r="U18" i="50"/>
  <c r="V18" i="50"/>
  <c r="U69" i="50"/>
  <c r="V69" i="50"/>
  <c r="U65" i="50"/>
  <c r="V65" i="50"/>
  <c r="U61" i="50"/>
  <c r="V61" i="50"/>
  <c r="U57" i="50"/>
  <c r="V57" i="50"/>
  <c r="U53" i="50"/>
  <c r="V53" i="50"/>
  <c r="U49" i="50"/>
  <c r="V49" i="50"/>
  <c r="U45" i="50"/>
  <c r="V45" i="50"/>
  <c r="U41" i="50"/>
  <c r="V41" i="50"/>
  <c r="U37" i="50"/>
  <c r="V37" i="50"/>
  <c r="U33" i="50"/>
  <c r="V33" i="50"/>
  <c r="U29" i="50"/>
  <c r="V29" i="50"/>
  <c r="U25" i="50"/>
  <c r="V25" i="50"/>
  <c r="U21" i="50"/>
  <c r="V21" i="50"/>
  <c r="U17" i="50"/>
  <c r="V17" i="50"/>
  <c r="U14" i="50"/>
  <c r="V14" i="50"/>
  <c r="U72" i="50"/>
  <c r="V72" i="50"/>
  <c r="U68" i="50"/>
  <c r="V68" i="50"/>
  <c r="U64" i="50"/>
  <c r="V64" i="50"/>
  <c r="U60" i="50"/>
  <c r="V60" i="50"/>
  <c r="U56" i="50"/>
  <c r="V56" i="50"/>
  <c r="U52" i="50"/>
  <c r="V52" i="50"/>
  <c r="U48" i="50"/>
  <c r="V48" i="50"/>
  <c r="U44" i="50"/>
  <c r="V44" i="50"/>
  <c r="U40" i="50"/>
  <c r="V40" i="50"/>
  <c r="U36" i="50"/>
  <c r="V36" i="50"/>
  <c r="U32" i="50"/>
  <c r="V32" i="50"/>
  <c r="U28" i="50"/>
  <c r="V28" i="50"/>
  <c r="U24" i="50"/>
  <c r="V24" i="50"/>
  <c r="U20" i="50"/>
  <c r="V20" i="50"/>
  <c r="U16" i="50"/>
  <c r="V16" i="50"/>
  <c r="U71" i="50"/>
  <c r="V71" i="50"/>
  <c r="U67" i="50"/>
  <c r="V67" i="50"/>
  <c r="U63" i="50"/>
  <c r="V63" i="50"/>
  <c r="U59" i="50"/>
  <c r="V59" i="50"/>
  <c r="U55" i="50"/>
  <c r="V55" i="50"/>
  <c r="U51" i="50"/>
  <c r="V51" i="50"/>
  <c r="U47" i="50"/>
  <c r="V47" i="50"/>
  <c r="U43" i="50"/>
  <c r="V43" i="50"/>
  <c r="U39" i="50"/>
  <c r="V39" i="50"/>
  <c r="U35" i="50"/>
  <c r="V35" i="50"/>
  <c r="U31" i="50"/>
  <c r="V31" i="50"/>
  <c r="U27" i="50"/>
  <c r="V27" i="50"/>
  <c r="U23" i="50"/>
  <c r="V23" i="50"/>
  <c r="U19" i="50"/>
  <c r="V19" i="50"/>
  <c r="U15" i="50"/>
  <c r="V15" i="50"/>
  <c r="U13" i="50"/>
  <c r="V13" i="50"/>
  <c r="AO70" i="50"/>
  <c r="AP70" i="50"/>
  <c r="AO66" i="50"/>
  <c r="AP66" i="50"/>
  <c r="AO62" i="50"/>
  <c r="AP62" i="50"/>
  <c r="AO58" i="50"/>
  <c r="AP58" i="50"/>
  <c r="AO54" i="50"/>
  <c r="AP54" i="50"/>
  <c r="AO50" i="50"/>
  <c r="AP50" i="50"/>
  <c r="AO46" i="50"/>
  <c r="AP46" i="50"/>
  <c r="AO42" i="50"/>
  <c r="AP42" i="50"/>
  <c r="AO38" i="50"/>
  <c r="AP38" i="50"/>
  <c r="AO34" i="50"/>
  <c r="AP34" i="50"/>
  <c r="AO30" i="50"/>
  <c r="AP30" i="50"/>
  <c r="AO26" i="50"/>
  <c r="AP26" i="50"/>
  <c r="AO18" i="50"/>
  <c r="AP18" i="50"/>
  <c r="AO69" i="50"/>
  <c r="AP69" i="50"/>
  <c r="AO65" i="50"/>
  <c r="AP65" i="50"/>
  <c r="AO61" i="50"/>
  <c r="AP61" i="50"/>
  <c r="AO57" i="50"/>
  <c r="AP57" i="50"/>
  <c r="AO53" i="50"/>
  <c r="AP53" i="50"/>
  <c r="AO49" i="50"/>
  <c r="AP49" i="50"/>
  <c r="AO45" i="50"/>
  <c r="AP45" i="50"/>
  <c r="AO41" i="50"/>
  <c r="AP41" i="50"/>
  <c r="AO37" i="50"/>
  <c r="AP37" i="50"/>
  <c r="AO33" i="50"/>
  <c r="AP33" i="50"/>
  <c r="AO25" i="50"/>
  <c r="AP25" i="50"/>
  <c r="AO21" i="50"/>
  <c r="AP21" i="50"/>
  <c r="AO17" i="50"/>
  <c r="AP17" i="50"/>
  <c r="AO14" i="50"/>
  <c r="AP14" i="50"/>
  <c r="AO72" i="50"/>
  <c r="AP72" i="50"/>
  <c r="AO68" i="50"/>
  <c r="AP68" i="50"/>
  <c r="AO64" i="50"/>
  <c r="AP64" i="50"/>
  <c r="AO60" i="50"/>
  <c r="AP60" i="50"/>
  <c r="AO56" i="50"/>
  <c r="AP56" i="50"/>
  <c r="AO52" i="50"/>
  <c r="AP52" i="50"/>
  <c r="AO48" i="50"/>
  <c r="AP48" i="50"/>
  <c r="AO44" i="50"/>
  <c r="AP44" i="50"/>
  <c r="AO40" i="50"/>
  <c r="AP40" i="50"/>
  <c r="AO36" i="50"/>
  <c r="AP36" i="50"/>
  <c r="AO32" i="50"/>
  <c r="AP32" i="50"/>
  <c r="AO28" i="50"/>
  <c r="AP28" i="50"/>
  <c r="AO24" i="50"/>
  <c r="AP24" i="50"/>
  <c r="AO16" i="50"/>
  <c r="AP16" i="50"/>
  <c r="AO71" i="50"/>
  <c r="AP71" i="50"/>
  <c r="AO67" i="50"/>
  <c r="AP67" i="50"/>
  <c r="AO63" i="50"/>
  <c r="AP63" i="50"/>
  <c r="AO59" i="50"/>
  <c r="AP59" i="50"/>
  <c r="AO55" i="50"/>
  <c r="AP55" i="50"/>
  <c r="AO51" i="50"/>
  <c r="AP51" i="50"/>
  <c r="AO47" i="50"/>
  <c r="AP47" i="50"/>
  <c r="AO43" i="50"/>
  <c r="AP43" i="50"/>
  <c r="AO39" i="50"/>
  <c r="AP39" i="50"/>
  <c r="AO35" i="50"/>
  <c r="AP35" i="50"/>
  <c r="AO31" i="50"/>
  <c r="AP31" i="50"/>
  <c r="AO27" i="50"/>
  <c r="AP27" i="50"/>
  <c r="AO23" i="50"/>
  <c r="AP23" i="50"/>
  <c r="AO19" i="50"/>
  <c r="AP19" i="50"/>
  <c r="AO15" i="50"/>
  <c r="AP15" i="50"/>
  <c r="AM70" i="50"/>
  <c r="AN70" i="50"/>
  <c r="AM66" i="50"/>
  <c r="AN66" i="50"/>
  <c r="AM62" i="50"/>
  <c r="AN62" i="50"/>
  <c r="AM58" i="50"/>
  <c r="AN58" i="50"/>
  <c r="AM54" i="50"/>
  <c r="AN54" i="50"/>
  <c r="AM50" i="50"/>
  <c r="AN50" i="50"/>
  <c r="AM46" i="50"/>
  <c r="AN46" i="50"/>
  <c r="AM42" i="50"/>
  <c r="AN42" i="50"/>
  <c r="AM38" i="50"/>
  <c r="AN38" i="50"/>
  <c r="AM34" i="50"/>
  <c r="AN34" i="50"/>
  <c r="AM30" i="50"/>
  <c r="AN30" i="50"/>
  <c r="AM26" i="50"/>
  <c r="AN26" i="50"/>
  <c r="AM18" i="50"/>
  <c r="AN18" i="50"/>
  <c r="AM69" i="50"/>
  <c r="AN69" i="50"/>
  <c r="AM65" i="50"/>
  <c r="AN65" i="50"/>
  <c r="AM61" i="50"/>
  <c r="AN61" i="50"/>
  <c r="AM57" i="50"/>
  <c r="AN57" i="50"/>
  <c r="AM53" i="50"/>
  <c r="AN53" i="50"/>
  <c r="AM49" i="50"/>
  <c r="AN49" i="50"/>
  <c r="AM45" i="50"/>
  <c r="AN45" i="50"/>
  <c r="AM41" i="50"/>
  <c r="AN41" i="50"/>
  <c r="AM37" i="50"/>
  <c r="AN37" i="50"/>
  <c r="AM33" i="50"/>
  <c r="AN33" i="50"/>
  <c r="AM25" i="50"/>
  <c r="AN25" i="50"/>
  <c r="AM21" i="50"/>
  <c r="AN21" i="50"/>
  <c r="AM17" i="50"/>
  <c r="AN17" i="50"/>
  <c r="AM14" i="50"/>
  <c r="AN14" i="50"/>
  <c r="AM72" i="50"/>
  <c r="AN72" i="50"/>
  <c r="AM68" i="50"/>
  <c r="AN68" i="50"/>
  <c r="AM64" i="50"/>
  <c r="AN64" i="50"/>
  <c r="AM60" i="50"/>
  <c r="AN60" i="50"/>
  <c r="AM56" i="50"/>
  <c r="AN56" i="50"/>
  <c r="AM52" i="50"/>
  <c r="AN52" i="50"/>
  <c r="AM48" i="50"/>
  <c r="AN48" i="50"/>
  <c r="AM44" i="50"/>
  <c r="AN44" i="50"/>
  <c r="AM40" i="50"/>
  <c r="AN40" i="50"/>
  <c r="AM36" i="50"/>
  <c r="AN36" i="50"/>
  <c r="AM32" i="50"/>
  <c r="AN32" i="50"/>
  <c r="AM28" i="50"/>
  <c r="AN28" i="50"/>
  <c r="AM24" i="50"/>
  <c r="AN24" i="50"/>
  <c r="AM16" i="50"/>
  <c r="AN16" i="50"/>
  <c r="AM71" i="50"/>
  <c r="AN71" i="50"/>
  <c r="AM67" i="50"/>
  <c r="AN67" i="50"/>
  <c r="AM63" i="50"/>
  <c r="AN63" i="50"/>
  <c r="AM59" i="50"/>
  <c r="AN59" i="50"/>
  <c r="AM55" i="50"/>
  <c r="AN55" i="50"/>
  <c r="AM51" i="50"/>
  <c r="AN51" i="50"/>
  <c r="AM47" i="50"/>
  <c r="AN47" i="50"/>
  <c r="AM43" i="50"/>
  <c r="AN43" i="50"/>
  <c r="AM39" i="50"/>
  <c r="AN39" i="50"/>
  <c r="AM35" i="50"/>
  <c r="AN35" i="50"/>
  <c r="AM31" i="50"/>
  <c r="AN31" i="50"/>
  <c r="AM27" i="50"/>
  <c r="AN27" i="50"/>
  <c r="AM23" i="50"/>
  <c r="AN23" i="50"/>
  <c r="AM19" i="50"/>
  <c r="AN19" i="50"/>
  <c r="AM15" i="50"/>
  <c r="AN15" i="50"/>
  <c r="AP13" i="50"/>
  <c r="AO13" i="50"/>
  <c r="AN13" i="50"/>
  <c r="AL13" i="50"/>
  <c r="AM13" i="50"/>
  <c r="AJ70" i="50"/>
  <c r="AK70" i="50"/>
  <c r="AL70" i="50"/>
  <c r="AJ66" i="50"/>
  <c r="AK66" i="50"/>
  <c r="AL66" i="50"/>
  <c r="AJ62" i="50"/>
  <c r="AK62" i="50"/>
  <c r="AL62" i="50"/>
  <c r="AJ58" i="50"/>
  <c r="AK58" i="50"/>
  <c r="AL58" i="50"/>
  <c r="AJ54" i="50"/>
  <c r="AK54" i="50"/>
  <c r="AL54" i="50"/>
  <c r="AJ50" i="50"/>
  <c r="AK50" i="50"/>
  <c r="AL50" i="50"/>
  <c r="AJ46" i="50"/>
  <c r="AK46" i="50"/>
  <c r="AL46" i="50"/>
  <c r="AJ42" i="50"/>
  <c r="AK42" i="50"/>
  <c r="AL42" i="50"/>
  <c r="AJ38" i="50"/>
  <c r="AK38" i="50"/>
  <c r="AL38" i="50"/>
  <c r="AJ34" i="50"/>
  <c r="AK34" i="50"/>
  <c r="AL34" i="50"/>
  <c r="AJ30" i="50"/>
  <c r="AK30" i="50"/>
  <c r="AL30" i="50"/>
  <c r="AJ26" i="50"/>
  <c r="AK26" i="50"/>
  <c r="AL26" i="50"/>
  <c r="AJ18" i="50"/>
  <c r="AK18" i="50"/>
  <c r="AL18" i="50"/>
  <c r="AJ69" i="50"/>
  <c r="AK69" i="50"/>
  <c r="AL69" i="50"/>
  <c r="AJ65" i="50"/>
  <c r="AK65" i="50"/>
  <c r="AL65" i="50"/>
  <c r="AJ61" i="50"/>
  <c r="AK61" i="50"/>
  <c r="AL61" i="50"/>
  <c r="AJ57" i="50"/>
  <c r="AK57" i="50"/>
  <c r="AL57" i="50"/>
  <c r="AJ53" i="50"/>
  <c r="AK53" i="50"/>
  <c r="AL53" i="50"/>
  <c r="AJ49" i="50"/>
  <c r="AK49" i="50"/>
  <c r="AL49" i="50"/>
  <c r="AJ45" i="50"/>
  <c r="AK45" i="50"/>
  <c r="AL45" i="50"/>
  <c r="AJ41" i="50"/>
  <c r="AK41" i="50"/>
  <c r="AL41" i="50"/>
  <c r="AJ37" i="50"/>
  <c r="AK37" i="50"/>
  <c r="AL37" i="50"/>
  <c r="AJ33" i="50"/>
  <c r="AK33" i="50"/>
  <c r="AL33" i="50"/>
  <c r="AJ25" i="50"/>
  <c r="AK25" i="50"/>
  <c r="AL25" i="50"/>
  <c r="AJ21" i="50"/>
  <c r="AK21" i="50"/>
  <c r="AL21" i="50"/>
  <c r="AJ17" i="50"/>
  <c r="AK17" i="50"/>
  <c r="AL17" i="50"/>
  <c r="AL72" i="50"/>
  <c r="AJ72" i="50"/>
  <c r="AK72" i="50"/>
  <c r="AL68" i="50"/>
  <c r="AJ68" i="50"/>
  <c r="AK68" i="50"/>
  <c r="AL64" i="50"/>
  <c r="AJ64" i="50"/>
  <c r="AK64" i="50"/>
  <c r="AL60" i="50"/>
  <c r="AJ60" i="50"/>
  <c r="AK60" i="50"/>
  <c r="AL56" i="50"/>
  <c r="AJ56" i="50"/>
  <c r="AK56" i="50"/>
  <c r="AL52" i="50"/>
  <c r="AJ52" i="50"/>
  <c r="AK52" i="50"/>
  <c r="AL48" i="50"/>
  <c r="AJ48" i="50"/>
  <c r="AK48" i="50"/>
  <c r="AL44" i="50"/>
  <c r="AJ44" i="50"/>
  <c r="AK44" i="50"/>
  <c r="AL40" i="50"/>
  <c r="AJ40" i="50"/>
  <c r="AK40" i="50"/>
  <c r="AL36" i="50"/>
  <c r="AJ36" i="50"/>
  <c r="AK36" i="50"/>
  <c r="AL32" i="50"/>
  <c r="AJ32" i="50"/>
  <c r="AK32" i="50"/>
  <c r="AL28" i="50"/>
  <c r="AJ28" i="50"/>
  <c r="AK28" i="50"/>
  <c r="AL24" i="50"/>
  <c r="AJ24" i="50"/>
  <c r="AK24" i="50"/>
  <c r="AL16" i="50"/>
  <c r="AJ16" i="50"/>
  <c r="AK16" i="50"/>
  <c r="AJ14" i="50"/>
  <c r="AK14" i="50"/>
  <c r="AL14" i="50"/>
  <c r="AK71" i="50"/>
  <c r="AL71" i="50"/>
  <c r="AJ71" i="50"/>
  <c r="AK67" i="50"/>
  <c r="AL67" i="50"/>
  <c r="AJ67" i="50"/>
  <c r="AK63" i="50"/>
  <c r="AL63" i="50"/>
  <c r="AJ63" i="50"/>
  <c r="AK59" i="50"/>
  <c r="AL59" i="50"/>
  <c r="AJ59" i="50"/>
  <c r="AK55" i="50"/>
  <c r="AL55" i="50"/>
  <c r="AJ55" i="50"/>
  <c r="AK51" i="50"/>
  <c r="AL51" i="50"/>
  <c r="AJ51" i="50"/>
  <c r="AK47" i="50"/>
  <c r="AL47" i="50"/>
  <c r="AJ47" i="50"/>
  <c r="AK43" i="50"/>
  <c r="AL43" i="50"/>
  <c r="AJ43" i="50"/>
  <c r="AK39" i="50"/>
  <c r="AL39" i="50"/>
  <c r="AJ39" i="50"/>
  <c r="AK35" i="50"/>
  <c r="AL35" i="50"/>
  <c r="AJ35" i="50"/>
  <c r="AK31" i="50"/>
  <c r="AL31" i="50"/>
  <c r="AJ31" i="50"/>
  <c r="AK27" i="50"/>
  <c r="AL27" i="50"/>
  <c r="AJ27" i="50"/>
  <c r="AK23" i="50"/>
  <c r="AL23" i="50"/>
  <c r="AJ23" i="50"/>
  <c r="AK19" i="50"/>
  <c r="AL19" i="50"/>
  <c r="AJ19" i="50"/>
  <c r="AK15" i="50"/>
  <c r="AL15" i="50"/>
  <c r="AJ15" i="50"/>
  <c r="AJ13" i="50"/>
  <c r="AK13" i="50"/>
  <c r="AI70" i="50"/>
  <c r="AI66" i="50"/>
  <c r="AI62" i="50"/>
  <c r="AI58" i="50"/>
  <c r="AI54" i="50"/>
  <c r="AI50" i="50"/>
  <c r="AI46" i="50"/>
  <c r="AI42" i="50"/>
  <c r="AI38" i="50"/>
  <c r="AI34" i="50"/>
  <c r="AI30" i="50"/>
  <c r="AI26" i="50"/>
  <c r="AI18" i="50"/>
  <c r="AI69" i="50"/>
  <c r="AI65" i="50"/>
  <c r="AI61" i="50"/>
  <c r="AI57" i="50"/>
  <c r="AI53" i="50"/>
  <c r="AI49" i="50"/>
  <c r="AI45" i="50"/>
  <c r="AI41" i="50"/>
  <c r="AI37" i="50"/>
  <c r="AI33" i="50"/>
  <c r="AI25" i="50"/>
  <c r="AI21" i="50"/>
  <c r="AI17" i="50"/>
  <c r="AI72" i="50"/>
  <c r="AI68" i="50"/>
  <c r="AI64" i="50"/>
  <c r="AI60" i="50"/>
  <c r="AI56" i="50"/>
  <c r="AI52" i="50"/>
  <c r="AI48" i="50"/>
  <c r="AI44" i="50"/>
  <c r="AI40" i="50"/>
  <c r="AI36" i="50"/>
  <c r="AI32" i="50"/>
  <c r="AI28" i="50"/>
  <c r="AI24" i="50"/>
  <c r="AI16" i="50"/>
  <c r="AI14" i="50"/>
  <c r="AI71" i="50"/>
  <c r="AI67" i="50"/>
  <c r="AI63" i="50"/>
  <c r="AI59" i="50"/>
  <c r="AI55" i="50"/>
  <c r="AI51" i="50"/>
  <c r="AI47" i="50"/>
  <c r="AI43" i="50"/>
  <c r="AI39" i="50"/>
  <c r="AI35" i="50"/>
  <c r="AI31" i="50"/>
  <c r="AI27" i="50"/>
  <c r="AI23" i="50"/>
  <c r="AI19" i="50"/>
  <c r="AI15" i="50"/>
  <c r="AH13" i="50"/>
  <c r="AI13" i="50"/>
  <c r="AG70" i="50"/>
  <c r="AH70" i="50"/>
  <c r="AG66" i="50"/>
  <c r="AH66" i="50"/>
  <c r="AG62" i="50"/>
  <c r="AH62" i="50"/>
  <c r="AG58" i="50"/>
  <c r="AH58" i="50"/>
  <c r="AG54" i="50"/>
  <c r="AH54" i="50"/>
  <c r="AG50" i="50"/>
  <c r="AH50" i="50"/>
  <c r="AG46" i="50"/>
  <c r="AH46" i="50"/>
  <c r="AG42" i="50"/>
  <c r="AH42" i="50"/>
  <c r="AG38" i="50"/>
  <c r="AH38" i="50"/>
  <c r="AG34" i="50"/>
  <c r="AH34" i="50"/>
  <c r="AG30" i="50"/>
  <c r="AH30" i="50"/>
  <c r="AG26" i="50"/>
  <c r="AH26" i="50"/>
  <c r="AG18" i="50"/>
  <c r="AH18" i="50"/>
  <c r="AG14" i="50"/>
  <c r="AH14" i="50"/>
  <c r="AG69" i="50"/>
  <c r="AH69" i="50"/>
  <c r="AG65" i="50"/>
  <c r="AH65" i="50"/>
  <c r="AG61" i="50"/>
  <c r="AH61" i="50"/>
  <c r="AG57" i="50"/>
  <c r="AH57" i="50"/>
  <c r="AG53" i="50"/>
  <c r="AH53" i="50"/>
  <c r="AG49" i="50"/>
  <c r="AH49" i="50"/>
  <c r="AG45" i="50"/>
  <c r="AH45" i="50"/>
  <c r="AG41" i="50"/>
  <c r="AH41" i="50"/>
  <c r="AG37" i="50"/>
  <c r="AH37" i="50"/>
  <c r="AG33" i="50"/>
  <c r="AH33" i="50"/>
  <c r="AG25" i="50"/>
  <c r="AH25" i="50"/>
  <c r="AG21" i="50"/>
  <c r="AH21" i="50"/>
  <c r="AG17" i="50"/>
  <c r="AH17" i="50"/>
  <c r="AG72" i="50"/>
  <c r="AH72" i="50"/>
  <c r="AG68" i="50"/>
  <c r="AH68" i="50"/>
  <c r="AG64" i="50"/>
  <c r="AH64" i="50"/>
  <c r="AG60" i="50"/>
  <c r="AH60" i="50"/>
  <c r="AG56" i="50"/>
  <c r="AH56" i="50"/>
  <c r="AG52" i="50"/>
  <c r="AH52" i="50"/>
  <c r="AG48" i="50"/>
  <c r="AH48" i="50"/>
  <c r="AG44" i="50"/>
  <c r="AH44" i="50"/>
  <c r="AG40" i="50"/>
  <c r="AH40" i="50"/>
  <c r="AG36" i="50"/>
  <c r="AH36" i="50"/>
  <c r="AG32" i="50"/>
  <c r="AH32" i="50"/>
  <c r="AG28" i="50"/>
  <c r="AH28" i="50"/>
  <c r="AG24" i="50"/>
  <c r="AH24" i="50"/>
  <c r="AG16" i="50"/>
  <c r="AH16" i="50"/>
  <c r="AG71" i="50"/>
  <c r="AH71" i="50"/>
  <c r="AG67" i="50"/>
  <c r="AH67" i="50"/>
  <c r="AG63" i="50"/>
  <c r="AH63" i="50"/>
  <c r="AG59" i="50"/>
  <c r="AH59" i="50"/>
  <c r="AG55" i="50"/>
  <c r="AH55" i="50"/>
  <c r="AG51" i="50"/>
  <c r="AH51" i="50"/>
  <c r="AG47" i="50"/>
  <c r="AH47" i="50"/>
  <c r="AG43" i="50"/>
  <c r="AH43" i="50"/>
  <c r="AG39" i="50"/>
  <c r="AH39" i="50"/>
  <c r="AG35" i="50"/>
  <c r="AH35" i="50"/>
  <c r="AG31" i="50"/>
  <c r="AH31" i="50"/>
  <c r="AG27" i="50"/>
  <c r="AH27" i="50"/>
  <c r="AG23" i="50"/>
  <c r="AH23" i="50"/>
  <c r="AG19" i="50"/>
  <c r="AH19" i="50"/>
  <c r="AG15" i="50"/>
  <c r="AH15" i="50"/>
  <c r="AF13" i="50"/>
  <c r="AG13" i="50"/>
  <c r="W17" i="50"/>
  <c r="AA17" i="50"/>
  <c r="AE17" i="50"/>
  <c r="X17" i="50"/>
  <c r="W14" i="50"/>
  <c r="AA14" i="50"/>
  <c r="AE14" i="50"/>
  <c r="X14" i="50"/>
  <c r="X70" i="50"/>
  <c r="W70" i="50"/>
  <c r="AA70" i="50"/>
  <c r="AE70" i="50"/>
  <c r="X66" i="50"/>
  <c r="W66" i="50"/>
  <c r="AA66" i="50"/>
  <c r="AE66" i="50"/>
  <c r="X62" i="50"/>
  <c r="W62" i="50"/>
  <c r="AA62" i="50"/>
  <c r="AE62" i="50"/>
  <c r="X58" i="50"/>
  <c r="W58" i="50"/>
  <c r="AA58" i="50"/>
  <c r="AE58" i="50"/>
  <c r="X54" i="50"/>
  <c r="W54" i="50"/>
  <c r="AA54" i="50"/>
  <c r="AE54" i="50"/>
  <c r="X50" i="50"/>
  <c r="W50" i="50"/>
  <c r="AA50" i="50"/>
  <c r="AE50" i="50"/>
  <c r="X46" i="50"/>
  <c r="W46" i="50"/>
  <c r="AA46" i="50"/>
  <c r="AE46" i="50"/>
  <c r="W42" i="50"/>
  <c r="AA42" i="50"/>
  <c r="AE42" i="50"/>
  <c r="X42" i="50"/>
  <c r="W38" i="50"/>
  <c r="AA38" i="50"/>
  <c r="AE38" i="50"/>
  <c r="X38" i="50"/>
  <c r="W34" i="50"/>
  <c r="AA34" i="50"/>
  <c r="AE34" i="50"/>
  <c r="X34" i="50"/>
  <c r="W30" i="50"/>
  <c r="AA30" i="50"/>
  <c r="AE30" i="50"/>
  <c r="X30" i="50"/>
  <c r="W26" i="50"/>
  <c r="AA26" i="50"/>
  <c r="AE26" i="50"/>
  <c r="X26" i="50"/>
  <c r="W22" i="50"/>
  <c r="AA22" i="50"/>
  <c r="AE22" i="50"/>
  <c r="X22" i="50"/>
  <c r="W18" i="50"/>
  <c r="AA18" i="50"/>
  <c r="AE18" i="50"/>
  <c r="X18" i="50"/>
  <c r="W69" i="50"/>
  <c r="AA69" i="50"/>
  <c r="AE69" i="50"/>
  <c r="X69" i="50"/>
  <c r="W65" i="50"/>
  <c r="AA65" i="50"/>
  <c r="AE65" i="50"/>
  <c r="X65" i="50"/>
  <c r="W61" i="50"/>
  <c r="AA61" i="50"/>
  <c r="AE61" i="50"/>
  <c r="X61" i="50"/>
  <c r="W57" i="50"/>
  <c r="AA57" i="50"/>
  <c r="AE57" i="50"/>
  <c r="X57" i="50"/>
  <c r="W53" i="50"/>
  <c r="AA53" i="50"/>
  <c r="AE53" i="50"/>
  <c r="X53" i="50"/>
  <c r="W49" i="50"/>
  <c r="AA49" i="50"/>
  <c r="AE49" i="50"/>
  <c r="X49" i="50"/>
  <c r="X45" i="50"/>
  <c r="W45" i="50"/>
  <c r="AA45" i="50"/>
  <c r="AE45" i="50"/>
  <c r="X41" i="50"/>
  <c r="W41" i="50"/>
  <c r="AA41" i="50"/>
  <c r="AE41" i="50"/>
  <c r="X37" i="50"/>
  <c r="W37" i="50"/>
  <c r="AA37" i="50"/>
  <c r="AE37" i="50"/>
  <c r="X33" i="50"/>
  <c r="W33" i="50"/>
  <c r="AA33" i="50"/>
  <c r="AE33" i="50"/>
  <c r="X29" i="50"/>
  <c r="W29" i="50"/>
  <c r="AA29" i="50"/>
  <c r="AE29" i="50"/>
  <c r="X25" i="50"/>
  <c r="W25" i="50"/>
  <c r="AA25" i="50"/>
  <c r="AE25" i="50"/>
  <c r="X21" i="50"/>
  <c r="W21" i="50"/>
  <c r="AA21" i="50"/>
  <c r="AE21" i="50"/>
  <c r="W72" i="50"/>
  <c r="AA72" i="50"/>
  <c r="AE72" i="50"/>
  <c r="X72" i="50"/>
  <c r="W68" i="50"/>
  <c r="AA68" i="50"/>
  <c r="AE68" i="50"/>
  <c r="X68" i="50"/>
  <c r="W64" i="50"/>
  <c r="AA64" i="50"/>
  <c r="AE64" i="50"/>
  <c r="X64" i="50"/>
  <c r="W60" i="50"/>
  <c r="AA60" i="50"/>
  <c r="AE60" i="50"/>
  <c r="X60" i="50"/>
  <c r="W56" i="50"/>
  <c r="AA56" i="50"/>
  <c r="AE56" i="50"/>
  <c r="X56" i="50"/>
  <c r="W52" i="50"/>
  <c r="AA52" i="50"/>
  <c r="AE52" i="50"/>
  <c r="X52" i="50"/>
  <c r="W48" i="50"/>
  <c r="AA48" i="50"/>
  <c r="AE48" i="50"/>
  <c r="X48" i="50"/>
  <c r="W44" i="50"/>
  <c r="AA44" i="50"/>
  <c r="AE44" i="50"/>
  <c r="X44" i="50"/>
  <c r="W40" i="50"/>
  <c r="AA40" i="50"/>
  <c r="AE40" i="50"/>
  <c r="X40" i="50"/>
  <c r="W36" i="50"/>
  <c r="AA36" i="50"/>
  <c r="AE36" i="50"/>
  <c r="X36" i="50"/>
  <c r="W32" i="50"/>
  <c r="AA32" i="50"/>
  <c r="AE32" i="50"/>
  <c r="X32" i="50"/>
  <c r="W28" i="50"/>
  <c r="AA28" i="50"/>
  <c r="AE28" i="50"/>
  <c r="X28" i="50"/>
  <c r="W24" i="50"/>
  <c r="AA24" i="50"/>
  <c r="AE24" i="50"/>
  <c r="X24" i="50"/>
  <c r="W20" i="50"/>
  <c r="AA20" i="50"/>
  <c r="AE20" i="50"/>
  <c r="X20" i="50"/>
  <c r="W16" i="50"/>
  <c r="AA16" i="50"/>
  <c r="AE16" i="50"/>
  <c r="X16" i="50"/>
  <c r="W71" i="50"/>
  <c r="AA71" i="50"/>
  <c r="AE71" i="50"/>
  <c r="X71" i="50"/>
  <c r="W67" i="50"/>
  <c r="AA67" i="50"/>
  <c r="AE67" i="50"/>
  <c r="X67" i="50"/>
  <c r="W63" i="50"/>
  <c r="AA63" i="50"/>
  <c r="AE63" i="50"/>
  <c r="X63" i="50"/>
  <c r="W59" i="50"/>
  <c r="AA59" i="50"/>
  <c r="AE59" i="50"/>
  <c r="X59" i="50"/>
  <c r="W55" i="50"/>
  <c r="AA55" i="50"/>
  <c r="AE55" i="50"/>
  <c r="X55" i="50"/>
  <c r="W51" i="50"/>
  <c r="AA51" i="50"/>
  <c r="AE51" i="50"/>
  <c r="X51" i="50"/>
  <c r="W47" i="50"/>
  <c r="AA47" i="50"/>
  <c r="AE47" i="50"/>
  <c r="X47" i="50"/>
  <c r="W43" i="50"/>
  <c r="AA43" i="50"/>
  <c r="AE43" i="50"/>
  <c r="X43" i="50"/>
  <c r="W39" i="50"/>
  <c r="AA39" i="50"/>
  <c r="AE39" i="50"/>
  <c r="X39" i="50"/>
  <c r="W35" i="50"/>
  <c r="AA35" i="50"/>
  <c r="AE35" i="50"/>
  <c r="X35" i="50"/>
  <c r="W31" i="50"/>
  <c r="AA31" i="50"/>
  <c r="AE31" i="50"/>
  <c r="X31" i="50"/>
  <c r="W27" i="50"/>
  <c r="AA27" i="50"/>
  <c r="AE27" i="50"/>
  <c r="X27" i="50"/>
  <c r="W23" i="50"/>
  <c r="AA23" i="50"/>
  <c r="AE23" i="50"/>
  <c r="X23" i="50"/>
  <c r="W19" i="50"/>
  <c r="AA19" i="50"/>
  <c r="AE19" i="50"/>
  <c r="X19" i="50"/>
  <c r="W15" i="50"/>
  <c r="AA15" i="50"/>
  <c r="AE15" i="50"/>
  <c r="X15" i="50"/>
  <c r="AE13" i="50"/>
  <c r="W13" i="50"/>
  <c r="AA13" i="50"/>
  <c r="X13" i="50"/>
  <c r="BP31" i="50" l="1"/>
  <c r="BO31" i="50"/>
  <c r="BP47" i="50"/>
  <c r="BO47" i="50"/>
  <c r="AF51" i="49"/>
  <c r="AF51" i="50"/>
  <c r="AF67" i="49"/>
  <c r="BK67" i="49" s="1"/>
  <c r="AF67" i="50"/>
  <c r="BT28" i="50"/>
  <c r="BS28" i="50"/>
  <c r="BS44" i="50"/>
  <c r="BT44" i="50"/>
  <c r="BP64" i="50"/>
  <c r="BO64" i="50"/>
  <c r="BT17" i="50"/>
  <c r="BS17" i="50"/>
  <c r="BT37" i="50"/>
  <c r="BS37" i="50"/>
  <c r="BT53" i="50"/>
  <c r="BS53" i="50"/>
  <c r="BT69" i="50"/>
  <c r="BS69" i="50"/>
  <c r="BP18" i="50"/>
  <c r="BO18" i="50"/>
  <c r="BO38" i="50"/>
  <c r="BP38" i="50"/>
  <c r="BP54" i="50"/>
  <c r="BO54" i="50"/>
  <c r="BO70" i="50"/>
  <c r="BP70" i="50"/>
  <c r="CB19" i="50"/>
  <c r="CA19" i="50"/>
  <c r="CA67" i="50"/>
  <c r="CB67" i="50"/>
  <c r="CA48" i="50"/>
  <c r="CB48" i="50"/>
  <c r="CB25" i="50"/>
  <c r="CA25" i="50"/>
  <c r="CB61" i="50"/>
  <c r="CA61" i="50"/>
  <c r="CA38" i="50"/>
  <c r="CB38" i="50"/>
  <c r="CA70" i="50"/>
  <c r="CB70" i="50"/>
  <c r="BX15" i="50"/>
  <c r="BW15" i="50"/>
  <c r="BX31" i="50"/>
  <c r="BW31" i="50"/>
  <c r="BX47" i="50"/>
  <c r="BW47" i="50"/>
  <c r="BW48" i="50"/>
  <c r="BX48" i="50"/>
  <c r="BX33" i="50"/>
  <c r="BW33" i="50"/>
  <c r="BX65" i="50"/>
  <c r="BW65" i="50"/>
  <c r="BX26" i="50"/>
  <c r="BW26" i="50"/>
  <c r="BW58" i="50"/>
  <c r="BX58" i="50"/>
  <c r="AF19" i="49"/>
  <c r="AF19" i="50"/>
  <c r="BT43" i="50"/>
  <c r="BS43" i="50"/>
  <c r="BO63" i="50"/>
  <c r="BP63" i="50"/>
  <c r="AF16" i="49"/>
  <c r="BL16" i="49" s="1"/>
  <c r="AF16" i="50"/>
  <c r="AF36" i="49"/>
  <c r="AF36" i="50"/>
  <c r="AF52" i="49"/>
  <c r="BL52" i="49" s="1"/>
  <c r="AF52" i="50"/>
  <c r="AF68" i="49"/>
  <c r="AF68" i="50"/>
  <c r="AF25" i="49"/>
  <c r="BL25" i="49" s="1"/>
  <c r="AF25" i="50"/>
  <c r="AF45" i="49"/>
  <c r="AF45" i="50"/>
  <c r="AF61" i="49"/>
  <c r="BK61" i="49" s="1"/>
  <c r="AF61" i="50"/>
  <c r="AF26" i="49"/>
  <c r="AF26" i="50"/>
  <c r="AF42" i="49"/>
  <c r="BL42" i="49" s="1"/>
  <c r="AF42" i="50"/>
  <c r="BS66" i="50"/>
  <c r="BT66" i="50"/>
  <c r="CB51" i="50"/>
  <c r="CA51" i="50"/>
  <c r="CB32" i="50"/>
  <c r="CA32" i="50"/>
  <c r="CB45" i="50"/>
  <c r="CA45" i="50"/>
  <c r="CB18" i="50"/>
  <c r="CA18" i="50"/>
  <c r="CA54" i="50"/>
  <c r="CB54" i="50"/>
  <c r="BW63" i="50"/>
  <c r="BX63" i="50"/>
  <c r="BX32" i="50"/>
  <c r="BW32" i="50"/>
  <c r="BX64" i="50"/>
  <c r="BW64" i="50"/>
  <c r="BX49" i="50"/>
  <c r="BW49" i="50"/>
  <c r="BW42" i="50"/>
  <c r="BX42" i="50"/>
  <c r="BP13" i="50"/>
  <c r="BO13" i="50"/>
  <c r="AF15" i="49"/>
  <c r="AF15" i="50"/>
  <c r="BT23" i="50"/>
  <c r="BS23" i="50"/>
  <c r="BP27" i="50"/>
  <c r="BO27" i="50"/>
  <c r="AF31" i="49"/>
  <c r="BK31" i="49" s="1"/>
  <c r="AF31" i="50"/>
  <c r="BT39" i="50"/>
  <c r="BS39" i="50"/>
  <c r="BP43" i="50"/>
  <c r="BO43" i="50"/>
  <c r="AF47" i="49"/>
  <c r="AF47" i="50"/>
  <c r="BT55" i="50"/>
  <c r="BS55" i="50"/>
  <c r="BP59" i="50"/>
  <c r="BO59" i="50"/>
  <c r="AF63" i="49"/>
  <c r="AF63" i="50"/>
  <c r="BT71" i="50"/>
  <c r="BS71" i="50"/>
  <c r="BS24" i="50"/>
  <c r="BT24" i="50"/>
  <c r="BP28" i="50"/>
  <c r="BO28" i="50"/>
  <c r="AF32" i="49"/>
  <c r="BK32" i="49" s="1"/>
  <c r="AF32" i="50"/>
  <c r="BT40" i="50"/>
  <c r="BS40" i="50"/>
  <c r="BO44" i="50"/>
  <c r="BP44" i="50"/>
  <c r="AF48" i="49"/>
  <c r="AF48" i="50"/>
  <c r="BS56" i="50"/>
  <c r="BT56" i="50"/>
  <c r="BP60" i="50"/>
  <c r="BO60" i="50"/>
  <c r="AF64" i="49"/>
  <c r="AF64" i="50"/>
  <c r="BT72" i="50"/>
  <c r="BS72" i="50"/>
  <c r="BP17" i="50"/>
  <c r="BO17" i="50"/>
  <c r="AF21" i="49"/>
  <c r="AF21" i="50"/>
  <c r="BT33" i="50"/>
  <c r="BS33" i="50"/>
  <c r="BP37" i="50"/>
  <c r="BO37" i="50"/>
  <c r="AF41" i="49"/>
  <c r="BL41" i="49" s="1"/>
  <c r="AF41" i="50"/>
  <c r="BT49" i="50"/>
  <c r="BS49" i="50"/>
  <c r="BP53" i="50"/>
  <c r="BO53" i="50"/>
  <c r="AF57" i="49"/>
  <c r="AF57" i="50"/>
  <c r="BT65" i="50"/>
  <c r="BS65" i="50"/>
  <c r="BP69" i="50"/>
  <c r="BO69" i="50"/>
  <c r="BP14" i="50"/>
  <c r="BO14" i="50"/>
  <c r="AF18" i="49"/>
  <c r="AF18" i="50"/>
  <c r="BS30" i="50"/>
  <c r="BT30" i="50"/>
  <c r="BO34" i="50"/>
  <c r="BP34" i="50"/>
  <c r="AF38" i="49"/>
  <c r="BL38" i="49" s="1"/>
  <c r="AF38" i="50"/>
  <c r="BT46" i="50"/>
  <c r="BS46" i="50"/>
  <c r="BP50" i="50"/>
  <c r="BO50" i="50"/>
  <c r="AF54" i="49"/>
  <c r="AF54" i="50"/>
  <c r="BT62" i="50"/>
  <c r="BS62" i="50"/>
  <c r="BO66" i="50"/>
  <c r="BP66" i="50"/>
  <c r="AF70" i="49"/>
  <c r="BL70" i="49" s="1"/>
  <c r="AF70" i="50"/>
  <c r="CB13" i="50"/>
  <c r="CA13" i="50"/>
  <c r="CB23" i="50"/>
  <c r="CA23" i="50"/>
  <c r="CB39" i="50"/>
  <c r="CA39" i="50"/>
  <c r="CB55" i="50"/>
  <c r="CA55" i="50"/>
  <c r="CB71" i="50"/>
  <c r="CA71" i="50"/>
  <c r="CA16" i="50"/>
  <c r="CB16" i="50"/>
  <c r="CB36" i="50"/>
  <c r="CA36" i="50"/>
  <c r="CA52" i="50"/>
  <c r="CB52" i="50"/>
  <c r="CB68" i="50"/>
  <c r="CA68" i="50"/>
  <c r="CB33" i="50"/>
  <c r="CA33" i="50"/>
  <c r="CB49" i="50"/>
  <c r="CA49" i="50"/>
  <c r="CB65" i="50"/>
  <c r="CA65" i="50"/>
  <c r="CB26" i="50"/>
  <c r="CA26" i="50"/>
  <c r="CA42" i="50"/>
  <c r="CB42" i="50"/>
  <c r="CA58" i="50"/>
  <c r="CB58" i="50"/>
  <c r="BX27" i="50"/>
  <c r="BW27" i="50"/>
  <c r="BX43" i="50"/>
  <c r="BW43" i="50"/>
  <c r="BX59" i="50"/>
  <c r="BW59" i="50"/>
  <c r="BX28" i="50"/>
  <c r="BW28" i="50"/>
  <c r="BW44" i="50"/>
  <c r="BX44" i="50"/>
  <c r="BX60" i="50"/>
  <c r="BW60" i="50"/>
  <c r="BX25" i="50"/>
  <c r="BW25" i="50"/>
  <c r="BX45" i="50"/>
  <c r="BW45" i="50"/>
  <c r="BX61" i="50"/>
  <c r="BW61" i="50"/>
  <c r="BX18" i="50"/>
  <c r="BW18" i="50"/>
  <c r="BW38" i="50"/>
  <c r="BX38" i="50"/>
  <c r="BX54" i="50"/>
  <c r="BW54" i="50"/>
  <c r="BW70" i="50"/>
  <c r="BX70" i="50"/>
  <c r="H13" i="50"/>
  <c r="BL13" i="50"/>
  <c r="BK13" i="50"/>
  <c r="BT19" i="50"/>
  <c r="BS19" i="50"/>
  <c r="BP23" i="50"/>
  <c r="BO23" i="50"/>
  <c r="AF27" i="49"/>
  <c r="BL27" i="49" s="1"/>
  <c r="AF27" i="50"/>
  <c r="BT35" i="50"/>
  <c r="BS35" i="50"/>
  <c r="BP39" i="50"/>
  <c r="BO39" i="50"/>
  <c r="AF43" i="49"/>
  <c r="BL43" i="49" s="1"/>
  <c r="AF43" i="50"/>
  <c r="BT51" i="50"/>
  <c r="BS51" i="50"/>
  <c r="BP55" i="50"/>
  <c r="BO55" i="50"/>
  <c r="AF59" i="49"/>
  <c r="BL59" i="49" s="1"/>
  <c r="AF59" i="50"/>
  <c r="BS67" i="50"/>
  <c r="BT67" i="50"/>
  <c r="BP71" i="50"/>
  <c r="BO71" i="50"/>
  <c r="BS16" i="50"/>
  <c r="BT16" i="50"/>
  <c r="BO24" i="50"/>
  <c r="BP24" i="50"/>
  <c r="AF28" i="49"/>
  <c r="AF28" i="50"/>
  <c r="BT36" i="50"/>
  <c r="BS36" i="50"/>
  <c r="BP40" i="50"/>
  <c r="BO40" i="50"/>
  <c r="AF44" i="49"/>
  <c r="BL44" i="49" s="1"/>
  <c r="AF44" i="50"/>
  <c r="BS52" i="50"/>
  <c r="BT52" i="50"/>
  <c r="BO56" i="50"/>
  <c r="BP56" i="50"/>
  <c r="AF60" i="49"/>
  <c r="BL60" i="49" s="1"/>
  <c r="AF60" i="50"/>
  <c r="BT68" i="50"/>
  <c r="BS68" i="50"/>
  <c r="BP72" i="50"/>
  <c r="BO72" i="50"/>
  <c r="AF17" i="49"/>
  <c r="BL17" i="49" s="1"/>
  <c r="AF17" i="50"/>
  <c r="BT25" i="50"/>
  <c r="BS25" i="50"/>
  <c r="BP33" i="50"/>
  <c r="BO33" i="50"/>
  <c r="AF37" i="49"/>
  <c r="BK37" i="49" s="1"/>
  <c r="AF37" i="50"/>
  <c r="BT45" i="50"/>
  <c r="BS45" i="50"/>
  <c r="BP49" i="50"/>
  <c r="BO49" i="50"/>
  <c r="AF53" i="49"/>
  <c r="AF53" i="50"/>
  <c r="BS61" i="50"/>
  <c r="BT61" i="50"/>
  <c r="BP65" i="50"/>
  <c r="BO65" i="50"/>
  <c r="AF69" i="49"/>
  <c r="BL69" i="49" s="1"/>
  <c r="AF69" i="50"/>
  <c r="AF14" i="49"/>
  <c r="BK14" i="49" s="1"/>
  <c r="AF14" i="50"/>
  <c r="BT26" i="50"/>
  <c r="BS26" i="50"/>
  <c r="BO30" i="50"/>
  <c r="BQ30" i="50" s="1"/>
  <c r="BR30" i="50" s="1"/>
  <c r="BP30" i="50"/>
  <c r="AF34" i="49"/>
  <c r="BK34" i="49" s="1"/>
  <c r="AF34" i="50"/>
  <c r="BS42" i="50"/>
  <c r="BU42" i="50" s="1"/>
  <c r="BV42" i="50" s="1"/>
  <c r="BT42" i="50"/>
  <c r="BP46" i="50"/>
  <c r="BO46" i="50"/>
  <c r="AF50" i="49"/>
  <c r="BK50" i="49" s="1"/>
  <c r="AF50" i="50"/>
  <c r="BS58" i="50"/>
  <c r="BT58" i="50"/>
  <c r="BP62" i="50"/>
  <c r="BO62" i="50"/>
  <c r="AF66" i="49"/>
  <c r="AF66" i="50"/>
  <c r="BT13" i="50"/>
  <c r="BS13" i="50"/>
  <c r="CB27" i="50"/>
  <c r="CA27" i="50"/>
  <c r="CB43" i="50"/>
  <c r="CA43" i="50"/>
  <c r="CB59" i="50"/>
  <c r="CA59" i="50"/>
  <c r="CA24" i="50"/>
  <c r="CC24" i="50" s="1"/>
  <c r="CD24" i="50" s="1"/>
  <c r="CB24" i="50"/>
  <c r="CB40" i="50"/>
  <c r="CA40" i="50"/>
  <c r="CA56" i="50"/>
  <c r="CC56" i="50" s="1"/>
  <c r="CD56" i="50" s="1"/>
  <c r="CB56" i="50"/>
  <c r="CB72" i="50"/>
  <c r="CA72" i="50"/>
  <c r="CB17" i="50"/>
  <c r="CA17" i="50"/>
  <c r="CB37" i="50"/>
  <c r="CA37" i="50"/>
  <c r="CB53" i="50"/>
  <c r="CA53" i="50"/>
  <c r="CB69" i="50"/>
  <c r="CA69" i="50"/>
  <c r="CA30" i="50"/>
  <c r="CC30" i="50" s="1"/>
  <c r="CD30" i="50" s="1"/>
  <c r="CB30" i="50"/>
  <c r="CB46" i="50"/>
  <c r="CA46" i="50"/>
  <c r="CB62" i="50"/>
  <c r="CA62" i="50"/>
  <c r="BX23" i="50"/>
  <c r="BW23" i="50"/>
  <c r="BX39" i="50"/>
  <c r="BW39" i="50"/>
  <c r="BW55" i="50"/>
  <c r="BX55" i="50"/>
  <c r="BX71" i="50"/>
  <c r="BW71" i="50"/>
  <c r="BX14" i="50"/>
  <c r="BW14" i="50"/>
  <c r="BW24" i="50"/>
  <c r="BY24" i="50" s="1"/>
  <c r="BZ24" i="50" s="1"/>
  <c r="BX24" i="50"/>
  <c r="BX40" i="50"/>
  <c r="BW40" i="50"/>
  <c r="BW56" i="50"/>
  <c r="BY56" i="50" s="1"/>
  <c r="BZ56" i="50" s="1"/>
  <c r="BX56" i="50"/>
  <c r="BX72" i="50"/>
  <c r="BW72" i="50"/>
  <c r="BX21" i="50"/>
  <c r="BW21" i="50"/>
  <c r="BX41" i="50"/>
  <c r="BW41" i="50"/>
  <c r="BX57" i="50"/>
  <c r="BW57" i="50"/>
  <c r="BW34" i="50"/>
  <c r="BX34" i="50"/>
  <c r="BX50" i="50"/>
  <c r="BW50" i="50"/>
  <c r="BX66" i="50"/>
  <c r="BW66" i="50"/>
  <c r="BX13" i="50"/>
  <c r="BW13" i="50"/>
  <c r="BP15" i="50"/>
  <c r="BO15" i="50"/>
  <c r="BS27" i="50"/>
  <c r="BU27" i="50" s="1"/>
  <c r="BV27" i="50" s="1"/>
  <c r="BT27" i="50"/>
  <c r="AF35" i="49"/>
  <c r="BK35" i="49" s="1"/>
  <c r="AF35" i="50"/>
  <c r="BT59" i="50"/>
  <c r="BS59" i="50"/>
  <c r="BP32" i="50"/>
  <c r="BO32" i="50"/>
  <c r="BO48" i="50"/>
  <c r="BQ48" i="50" s="1"/>
  <c r="BR48" i="50" s="1"/>
  <c r="BP48" i="50"/>
  <c r="BT60" i="50"/>
  <c r="BS60" i="50"/>
  <c r="BP21" i="50"/>
  <c r="BO21" i="50"/>
  <c r="BP41" i="50"/>
  <c r="BO41" i="50"/>
  <c r="BP57" i="50"/>
  <c r="BO57" i="50"/>
  <c r="BT14" i="50"/>
  <c r="BS14" i="50"/>
  <c r="BS34" i="50"/>
  <c r="BU34" i="50" s="1"/>
  <c r="BV34" i="50" s="1"/>
  <c r="BT34" i="50"/>
  <c r="BT50" i="50"/>
  <c r="BS50" i="50"/>
  <c r="AF58" i="49"/>
  <c r="BL58" i="49" s="1"/>
  <c r="AF58" i="50"/>
  <c r="CB35" i="50"/>
  <c r="CA35" i="50"/>
  <c r="CA14" i="50"/>
  <c r="CC14" i="50" s="1"/>
  <c r="CD14" i="50" s="1"/>
  <c r="CB14" i="50"/>
  <c r="CB64" i="50"/>
  <c r="CA64" i="50"/>
  <c r="BT15" i="50"/>
  <c r="BS15" i="50"/>
  <c r="BP19" i="50"/>
  <c r="BO19" i="50"/>
  <c r="AF23" i="49"/>
  <c r="BL23" i="49" s="1"/>
  <c r="AF23" i="50"/>
  <c r="BT31" i="50"/>
  <c r="BS31" i="50"/>
  <c r="BP35" i="50"/>
  <c r="BO35" i="50"/>
  <c r="AF39" i="49"/>
  <c r="BK39" i="49" s="1"/>
  <c r="AF39" i="50"/>
  <c r="BT47" i="50"/>
  <c r="BS47" i="50"/>
  <c r="BP51" i="50"/>
  <c r="BO51" i="50"/>
  <c r="AF55" i="49"/>
  <c r="BL55" i="49" s="1"/>
  <c r="AF55" i="50"/>
  <c r="BS63" i="50"/>
  <c r="BT63" i="50"/>
  <c r="BO67" i="50"/>
  <c r="BQ67" i="50" s="1"/>
  <c r="BR67" i="50" s="1"/>
  <c r="BP67" i="50"/>
  <c r="AF71" i="49"/>
  <c r="BL71" i="49" s="1"/>
  <c r="AF71" i="50"/>
  <c r="BO16" i="50"/>
  <c r="BQ16" i="50" s="1"/>
  <c r="BR16" i="50" s="1"/>
  <c r="BP16" i="50"/>
  <c r="AF24" i="49"/>
  <c r="BK24" i="49" s="1"/>
  <c r="AF24" i="50"/>
  <c r="BT32" i="50"/>
  <c r="BS32" i="50"/>
  <c r="BP36" i="50"/>
  <c r="BO36" i="50"/>
  <c r="AF40" i="49"/>
  <c r="BL40" i="49" s="1"/>
  <c r="AF40" i="50"/>
  <c r="BS48" i="50"/>
  <c r="BT48" i="50"/>
  <c r="BO52" i="50"/>
  <c r="BQ52" i="50" s="1"/>
  <c r="BR52" i="50" s="1"/>
  <c r="BP52" i="50"/>
  <c r="AF56" i="49"/>
  <c r="BL56" i="49" s="1"/>
  <c r="AF56" i="50"/>
  <c r="BT64" i="50"/>
  <c r="BS64" i="50"/>
  <c r="BP68" i="50"/>
  <c r="BO68" i="50"/>
  <c r="AF72" i="49"/>
  <c r="AF72" i="50"/>
  <c r="BT21" i="50"/>
  <c r="BS21" i="50"/>
  <c r="BP25" i="50"/>
  <c r="BO25" i="50"/>
  <c r="AF33" i="49"/>
  <c r="AF33" i="50"/>
  <c r="BT41" i="50"/>
  <c r="BS41" i="50"/>
  <c r="BP45" i="50"/>
  <c r="BO45" i="50"/>
  <c r="AF49" i="49"/>
  <c r="AF49" i="50"/>
  <c r="BT57" i="50"/>
  <c r="BS57" i="50"/>
  <c r="BP61" i="50"/>
  <c r="BO61" i="50"/>
  <c r="AF65" i="49"/>
  <c r="BL65" i="49" s="1"/>
  <c r="AF65" i="50"/>
  <c r="BT18" i="50"/>
  <c r="BS18" i="50"/>
  <c r="BP26" i="50"/>
  <c r="BO26" i="50"/>
  <c r="AF30" i="49"/>
  <c r="BK30" i="49" s="1"/>
  <c r="AF30" i="50"/>
  <c r="BS38" i="50"/>
  <c r="BT38" i="50"/>
  <c r="BO42" i="50"/>
  <c r="BQ42" i="50" s="1"/>
  <c r="BR42" i="50" s="1"/>
  <c r="BP42" i="50"/>
  <c r="AF46" i="49"/>
  <c r="BL46" i="49" s="1"/>
  <c r="AF46" i="50"/>
  <c r="BT54" i="50"/>
  <c r="BS54" i="50"/>
  <c r="BO58" i="50"/>
  <c r="BP58" i="50"/>
  <c r="AF62" i="49"/>
  <c r="BL62" i="49" s="1"/>
  <c r="AF62" i="50"/>
  <c r="BS70" i="50"/>
  <c r="BT70" i="50"/>
  <c r="CB15" i="50"/>
  <c r="CA15" i="50"/>
  <c r="CB31" i="50"/>
  <c r="CA31" i="50"/>
  <c r="CB47" i="50"/>
  <c r="CA47" i="50"/>
  <c r="CA63" i="50"/>
  <c r="CB63" i="50"/>
  <c r="CB28" i="50"/>
  <c r="CA28" i="50"/>
  <c r="CA44" i="50"/>
  <c r="CB44" i="50"/>
  <c r="CB60" i="50"/>
  <c r="CA60" i="50"/>
  <c r="CB21" i="50"/>
  <c r="CA21" i="50"/>
  <c r="CB41" i="50"/>
  <c r="CA41" i="50"/>
  <c r="CB57" i="50"/>
  <c r="CA57" i="50"/>
  <c r="CA34" i="50"/>
  <c r="CC34" i="50" s="1"/>
  <c r="CD34" i="50" s="1"/>
  <c r="CB34" i="50"/>
  <c r="CB50" i="50"/>
  <c r="CA50" i="50"/>
  <c r="CB66" i="50"/>
  <c r="CA66" i="50"/>
  <c r="BX19" i="50"/>
  <c r="BW19" i="50"/>
  <c r="BX35" i="50"/>
  <c r="BW35" i="50"/>
  <c r="BX51" i="50"/>
  <c r="BW51" i="50"/>
  <c r="BW67" i="50"/>
  <c r="BY67" i="50" s="1"/>
  <c r="BZ67" i="50" s="1"/>
  <c r="BX67" i="50"/>
  <c r="BW16" i="50"/>
  <c r="BX16" i="50"/>
  <c r="BX36" i="50"/>
  <c r="BW36" i="50"/>
  <c r="BW52" i="50"/>
  <c r="BX52" i="50"/>
  <c r="BX68" i="50"/>
  <c r="BW68" i="50"/>
  <c r="BX17" i="50"/>
  <c r="BW17" i="50"/>
  <c r="BX37" i="50"/>
  <c r="BW37" i="50"/>
  <c r="BX53" i="50"/>
  <c r="BW53" i="50"/>
  <c r="BX69" i="50"/>
  <c r="BW69" i="50"/>
  <c r="BW30" i="50"/>
  <c r="BX30" i="50"/>
  <c r="BX46" i="50"/>
  <c r="BW46" i="50"/>
  <c r="BX62" i="50"/>
  <c r="BW62" i="50"/>
  <c r="X15" i="49"/>
  <c r="X31" i="49"/>
  <c r="X39" i="49"/>
  <c r="X55" i="49"/>
  <c r="X67" i="49"/>
  <c r="AE15" i="49"/>
  <c r="AE23" i="49"/>
  <c r="AE31" i="49"/>
  <c r="AE39" i="49"/>
  <c r="AE43" i="49"/>
  <c r="AE47" i="49"/>
  <c r="AE59" i="49"/>
  <c r="AE71" i="49"/>
  <c r="AE20" i="49"/>
  <c r="AE28" i="49"/>
  <c r="AE36" i="49"/>
  <c r="AE48" i="49"/>
  <c r="AE56" i="49"/>
  <c r="AE60" i="49"/>
  <c r="AE72" i="49"/>
  <c r="AA29" i="49"/>
  <c r="AA41" i="49"/>
  <c r="AE53" i="49"/>
  <c r="AE57" i="49"/>
  <c r="AE69" i="49"/>
  <c r="AE22" i="49"/>
  <c r="AE34" i="49"/>
  <c r="AA46" i="49"/>
  <c r="AA54" i="49"/>
  <c r="AA66" i="49"/>
  <c r="AE14" i="49"/>
  <c r="W17" i="49"/>
  <c r="AF13" i="49"/>
  <c r="AG55" i="49"/>
  <c r="AH67" i="49"/>
  <c r="AG24" i="49"/>
  <c r="AH36" i="49"/>
  <c r="AG40" i="49"/>
  <c r="AH52" i="49"/>
  <c r="AG72" i="49"/>
  <c r="AH25" i="49"/>
  <c r="AG33" i="49"/>
  <c r="AH45" i="49"/>
  <c r="AG49" i="49"/>
  <c r="AH61" i="49"/>
  <c r="BK69" i="49"/>
  <c r="AE13" i="49"/>
  <c r="W15" i="49"/>
  <c r="W19" i="49"/>
  <c r="W23" i="49"/>
  <c r="W27" i="49"/>
  <c r="W31" i="49"/>
  <c r="W35" i="49"/>
  <c r="W39" i="49"/>
  <c r="W43" i="49"/>
  <c r="W47" i="49"/>
  <c r="W51" i="49"/>
  <c r="W55" i="49"/>
  <c r="W59" i="49"/>
  <c r="W63" i="49"/>
  <c r="W67" i="49"/>
  <c r="W71" i="49"/>
  <c r="W16" i="49"/>
  <c r="W20" i="49"/>
  <c r="W24" i="49"/>
  <c r="W28" i="49"/>
  <c r="W32" i="49"/>
  <c r="W36" i="49"/>
  <c r="W40" i="49"/>
  <c r="W44" i="49"/>
  <c r="W48" i="49"/>
  <c r="W52" i="49"/>
  <c r="W56" i="49"/>
  <c r="W60" i="49"/>
  <c r="W64" i="49"/>
  <c r="W68" i="49"/>
  <c r="W72" i="49"/>
  <c r="X21" i="49"/>
  <c r="X25" i="49"/>
  <c r="X29" i="49"/>
  <c r="X33" i="49"/>
  <c r="X37" i="49"/>
  <c r="X41" i="49"/>
  <c r="X45" i="49"/>
  <c r="W49" i="49"/>
  <c r="W53" i="49"/>
  <c r="W57" i="49"/>
  <c r="W61" i="49"/>
  <c r="W65" i="49"/>
  <c r="W69" i="49"/>
  <c r="W18" i="49"/>
  <c r="W22" i="49"/>
  <c r="W26" i="49"/>
  <c r="W30" i="49"/>
  <c r="W34" i="49"/>
  <c r="W38" i="49"/>
  <c r="W42" i="49"/>
  <c r="X46" i="49"/>
  <c r="X50" i="49"/>
  <c r="X54" i="49"/>
  <c r="X58" i="49"/>
  <c r="X62" i="49"/>
  <c r="X66" i="49"/>
  <c r="X70" i="49"/>
  <c r="W14" i="49"/>
  <c r="AE17" i="49"/>
  <c r="AG15" i="49"/>
  <c r="BK19" i="49"/>
  <c r="BL19" i="49"/>
  <c r="AH27" i="49"/>
  <c r="AG31" i="49"/>
  <c r="AH43" i="49"/>
  <c r="AG47" i="49"/>
  <c r="BL51" i="49"/>
  <c r="AH59" i="49"/>
  <c r="AG63" i="49"/>
  <c r="BL67" i="49"/>
  <c r="BK16" i="49"/>
  <c r="AH28" i="49"/>
  <c r="AG32" i="49"/>
  <c r="BK36" i="49"/>
  <c r="BL36" i="49"/>
  <c r="AH44" i="49"/>
  <c r="AG48" i="49"/>
  <c r="AH60" i="49"/>
  <c r="AG64" i="49"/>
  <c r="BL68" i="49"/>
  <c r="BK68" i="49"/>
  <c r="AH17" i="49"/>
  <c r="AG21" i="49"/>
  <c r="AH37" i="49"/>
  <c r="AG41" i="49"/>
  <c r="BL45" i="49"/>
  <c r="AH53" i="49"/>
  <c r="AG57" i="49"/>
  <c r="BL61" i="49"/>
  <c r="AH69" i="49"/>
  <c r="AH14" i="49"/>
  <c r="AG18" i="49"/>
  <c r="BL26" i="49"/>
  <c r="BK26" i="49"/>
  <c r="AH34" i="49"/>
  <c r="AG38" i="49"/>
  <c r="AH50" i="49"/>
  <c r="AG54" i="49"/>
  <c r="AH66" i="49"/>
  <c r="AG70" i="49"/>
  <c r="AI19" i="49"/>
  <c r="AI35" i="49"/>
  <c r="AI51" i="49"/>
  <c r="AI67" i="49"/>
  <c r="AI14" i="49"/>
  <c r="AI32" i="49"/>
  <c r="AI48" i="49"/>
  <c r="AI64" i="49"/>
  <c r="AI25" i="49"/>
  <c r="AI45" i="49"/>
  <c r="AI61" i="49"/>
  <c r="AI18" i="49"/>
  <c r="AI38" i="49"/>
  <c r="AI54" i="49"/>
  <c r="AI70" i="49"/>
  <c r="AL15" i="49"/>
  <c r="AK19" i="49"/>
  <c r="AJ27" i="49"/>
  <c r="AL31" i="49"/>
  <c r="AK35" i="49"/>
  <c r="AJ43" i="49"/>
  <c r="AL47" i="49"/>
  <c r="AK51" i="49"/>
  <c r="AJ59" i="49"/>
  <c r="AL63" i="49"/>
  <c r="AK67" i="49"/>
  <c r="AJ14" i="49"/>
  <c r="AK24" i="49"/>
  <c r="AJ28" i="49"/>
  <c r="AL32" i="49"/>
  <c r="AK40" i="49"/>
  <c r="AJ44" i="49"/>
  <c r="AL48" i="49"/>
  <c r="AK56" i="49"/>
  <c r="AJ60" i="49"/>
  <c r="AL64" i="49"/>
  <c r="AK72" i="49"/>
  <c r="AK17" i="49"/>
  <c r="AJ21" i="49"/>
  <c r="AL33" i="49"/>
  <c r="AK37" i="49"/>
  <c r="AJ41" i="49"/>
  <c r="AL49" i="49"/>
  <c r="AK53" i="49"/>
  <c r="AJ57" i="49"/>
  <c r="AL65" i="49"/>
  <c r="AK69" i="49"/>
  <c r="AL26" i="49"/>
  <c r="AK30" i="49"/>
  <c r="AJ34" i="49"/>
  <c r="AL42" i="49"/>
  <c r="AK46" i="49"/>
  <c r="AJ50" i="49"/>
  <c r="AL58" i="49"/>
  <c r="AK62" i="49"/>
  <c r="AJ66" i="49"/>
  <c r="AO13" i="49"/>
  <c r="AN19" i="49"/>
  <c r="AN27" i="49"/>
  <c r="AN35" i="49"/>
  <c r="AN43" i="49"/>
  <c r="AN51" i="49"/>
  <c r="AN59" i="49"/>
  <c r="AN67" i="49"/>
  <c r="AN24" i="49"/>
  <c r="AN32" i="49"/>
  <c r="AN40" i="49"/>
  <c r="AN48" i="49"/>
  <c r="AN56" i="49"/>
  <c r="AN64" i="49"/>
  <c r="AN72" i="49"/>
  <c r="AN17" i="49"/>
  <c r="AN25" i="49"/>
  <c r="AN37" i="49"/>
  <c r="AN45" i="49"/>
  <c r="AN53" i="49"/>
  <c r="AN61" i="49"/>
  <c r="AN69" i="49"/>
  <c r="AN18" i="49"/>
  <c r="AN30" i="49"/>
  <c r="AN38" i="49"/>
  <c r="AN46" i="49"/>
  <c r="AN54" i="49"/>
  <c r="AN62" i="49"/>
  <c r="AN70" i="49"/>
  <c r="AP19" i="49"/>
  <c r="AP27" i="49"/>
  <c r="AP35" i="49"/>
  <c r="AP43" i="49"/>
  <c r="AP51" i="49"/>
  <c r="AP59" i="49"/>
  <c r="AP67" i="49"/>
  <c r="AP16" i="49"/>
  <c r="AP28" i="49"/>
  <c r="AP36" i="49"/>
  <c r="AP44" i="49"/>
  <c r="AP52" i="49"/>
  <c r="AP60" i="49"/>
  <c r="AP68" i="49"/>
  <c r="AP17" i="49"/>
  <c r="AP25" i="49"/>
  <c r="AP37" i="49"/>
  <c r="AP45" i="49"/>
  <c r="AP53" i="49"/>
  <c r="AP61" i="49"/>
  <c r="AP69" i="49"/>
  <c r="AP18" i="49"/>
  <c r="AP30" i="49"/>
  <c r="AP38" i="49"/>
  <c r="AP46" i="49"/>
  <c r="AP54" i="49"/>
  <c r="AP62" i="49"/>
  <c r="AP70" i="49"/>
  <c r="V15" i="49"/>
  <c r="V23" i="49"/>
  <c r="V31" i="49"/>
  <c r="V39" i="49"/>
  <c r="V47" i="49"/>
  <c r="V55" i="49"/>
  <c r="V63" i="49"/>
  <c r="V71" i="49"/>
  <c r="V16" i="49"/>
  <c r="V24" i="49"/>
  <c r="V32" i="49"/>
  <c r="V40" i="49"/>
  <c r="V48" i="49"/>
  <c r="V56" i="49"/>
  <c r="V64" i="49"/>
  <c r="V72" i="49"/>
  <c r="V14" i="49"/>
  <c r="V17" i="49"/>
  <c r="V25" i="49"/>
  <c r="V33" i="49"/>
  <c r="V41" i="49"/>
  <c r="V49" i="49"/>
  <c r="V57" i="49"/>
  <c r="V65" i="49"/>
  <c r="V26" i="49"/>
  <c r="V34" i="49"/>
  <c r="V42" i="49"/>
  <c r="V50" i="49"/>
  <c r="V58" i="49"/>
  <c r="V66" i="49"/>
  <c r="Z15" i="49"/>
  <c r="Z23" i="49"/>
  <c r="Z31" i="49"/>
  <c r="Z39" i="49"/>
  <c r="Z47" i="49"/>
  <c r="Z55" i="49"/>
  <c r="Z63" i="49"/>
  <c r="Z71" i="49"/>
  <c r="Z16" i="49"/>
  <c r="Z24" i="49"/>
  <c r="Z32" i="49"/>
  <c r="Z40" i="49"/>
  <c r="Z48" i="49"/>
  <c r="Z56" i="49"/>
  <c r="Z64" i="49"/>
  <c r="Z72" i="49"/>
  <c r="Z14" i="49"/>
  <c r="Z21" i="49"/>
  <c r="Z29" i="49"/>
  <c r="Z37" i="49"/>
  <c r="Z45" i="49"/>
  <c r="Z53" i="49"/>
  <c r="Z61" i="49"/>
  <c r="Z69" i="49"/>
  <c r="Z26" i="49"/>
  <c r="Z34" i="49"/>
  <c r="Z42" i="49"/>
  <c r="Z50" i="49"/>
  <c r="Z58" i="49"/>
  <c r="Z66" i="49"/>
  <c r="AB15" i="49"/>
  <c r="AD19" i="49"/>
  <c r="AC23" i="49"/>
  <c r="AB31" i="49"/>
  <c r="AD35" i="49"/>
  <c r="AC39" i="49"/>
  <c r="AB47" i="49"/>
  <c r="AD51" i="49"/>
  <c r="AC55" i="49"/>
  <c r="AB63" i="49"/>
  <c r="AD67" i="49"/>
  <c r="AC71" i="49"/>
  <c r="AB16" i="49"/>
  <c r="AD20" i="49"/>
  <c r="AC28" i="49"/>
  <c r="AB32" i="49"/>
  <c r="AD36" i="49"/>
  <c r="AC44" i="49"/>
  <c r="AB48" i="49"/>
  <c r="AD52" i="49"/>
  <c r="AC60" i="49"/>
  <c r="AB64" i="49"/>
  <c r="AD68" i="49"/>
  <c r="AC14" i="49"/>
  <c r="AD21" i="49"/>
  <c r="AC25" i="49"/>
  <c r="AB29" i="49"/>
  <c r="AD37" i="49"/>
  <c r="AC41" i="49"/>
  <c r="AB45" i="49"/>
  <c r="AD53" i="49"/>
  <c r="AC57" i="49"/>
  <c r="AB61" i="49"/>
  <c r="AD69" i="49"/>
  <c r="AD18" i="49"/>
  <c r="AC26" i="49"/>
  <c r="AB30" i="49"/>
  <c r="AD38" i="49"/>
  <c r="AC42" i="49"/>
  <c r="AB46" i="49"/>
  <c r="AD54" i="49"/>
  <c r="AC58" i="49"/>
  <c r="AB62" i="49"/>
  <c r="AD70" i="49"/>
  <c r="X16" i="49"/>
  <c r="X20" i="49"/>
  <c r="X24" i="49"/>
  <c r="X28" i="49"/>
  <c r="X32" i="49"/>
  <c r="X36" i="49"/>
  <c r="X40" i="49"/>
  <c r="X44" i="49"/>
  <c r="X48" i="49"/>
  <c r="X52" i="49"/>
  <c r="X56" i="49"/>
  <c r="X60" i="49"/>
  <c r="X64" i="49"/>
  <c r="X68" i="49"/>
  <c r="X72" i="49"/>
  <c r="AE21" i="49"/>
  <c r="AE25" i="49"/>
  <c r="AE29" i="49"/>
  <c r="AE33" i="49"/>
  <c r="AE37" i="49"/>
  <c r="AE41" i="49"/>
  <c r="AE45" i="49"/>
  <c r="X49" i="49"/>
  <c r="X53" i="49"/>
  <c r="X57" i="49"/>
  <c r="X61" i="49"/>
  <c r="X65" i="49"/>
  <c r="X69" i="49"/>
  <c r="X18" i="49"/>
  <c r="X22" i="49"/>
  <c r="X26" i="49"/>
  <c r="X30" i="49"/>
  <c r="X34" i="49"/>
  <c r="X38" i="49"/>
  <c r="X42" i="49"/>
  <c r="AE46" i="49"/>
  <c r="AE50" i="49"/>
  <c r="AE54" i="49"/>
  <c r="AE58" i="49"/>
  <c r="AE62" i="49"/>
  <c r="AE66" i="49"/>
  <c r="AE70" i="49"/>
  <c r="X14" i="49"/>
  <c r="AA17" i="49"/>
  <c r="AG13" i="49"/>
  <c r="BK15" i="49"/>
  <c r="BL15" i="49"/>
  <c r="AH23" i="49"/>
  <c r="AG27" i="49"/>
  <c r="BL31" i="49"/>
  <c r="AH39" i="49"/>
  <c r="AG43" i="49"/>
  <c r="BL47" i="49"/>
  <c r="BK47" i="49"/>
  <c r="AH55" i="49"/>
  <c r="AG59" i="49"/>
  <c r="BL63" i="49"/>
  <c r="AH71" i="49"/>
  <c r="AH24" i="49"/>
  <c r="AG28" i="49"/>
  <c r="BL32" i="49"/>
  <c r="AH40" i="49"/>
  <c r="AG44" i="49"/>
  <c r="BL48" i="49"/>
  <c r="AH56" i="49"/>
  <c r="AG60" i="49"/>
  <c r="BL64" i="49"/>
  <c r="AH72" i="49"/>
  <c r="AG17" i="49"/>
  <c r="BL21" i="49"/>
  <c r="BK21" i="49"/>
  <c r="AH33" i="49"/>
  <c r="AG37" i="49"/>
  <c r="BK41" i="49"/>
  <c r="AH49" i="49"/>
  <c r="AG53" i="49"/>
  <c r="BL57" i="49"/>
  <c r="AH65" i="49"/>
  <c r="AG69" i="49"/>
  <c r="AG14" i="49"/>
  <c r="BL18" i="49"/>
  <c r="BK18" i="49"/>
  <c r="AH30" i="49"/>
  <c r="AG34" i="49"/>
  <c r="BK38" i="49"/>
  <c r="AH46" i="49"/>
  <c r="AG50" i="49"/>
  <c r="BL54" i="49"/>
  <c r="BK54" i="49"/>
  <c r="AH62" i="49"/>
  <c r="AG66" i="49"/>
  <c r="AI13" i="49"/>
  <c r="AI23" i="49"/>
  <c r="AI39" i="49"/>
  <c r="AI55" i="49"/>
  <c r="AI71" i="49"/>
  <c r="AI16" i="49"/>
  <c r="AI36" i="49"/>
  <c r="AI52" i="49"/>
  <c r="AI68" i="49"/>
  <c r="AI33" i="49"/>
  <c r="AI49" i="49"/>
  <c r="AI65" i="49"/>
  <c r="AI26" i="49"/>
  <c r="AI42" i="49"/>
  <c r="AI58" i="49"/>
  <c r="AK13" i="49"/>
  <c r="AK15" i="49"/>
  <c r="AJ23" i="49"/>
  <c r="AL27" i="49"/>
  <c r="AK31" i="49"/>
  <c r="AJ39" i="49"/>
  <c r="AL43" i="49"/>
  <c r="AK47" i="49"/>
  <c r="AJ55" i="49"/>
  <c r="AL59" i="49"/>
  <c r="AK63" i="49"/>
  <c r="AJ71" i="49"/>
  <c r="AK16" i="49"/>
  <c r="AJ24" i="49"/>
  <c r="AL28" i="49"/>
  <c r="AK36" i="49"/>
  <c r="AJ40" i="49"/>
  <c r="AL44" i="49"/>
  <c r="AK52" i="49"/>
  <c r="AJ56" i="49"/>
  <c r="AL60" i="49"/>
  <c r="AK68" i="49"/>
  <c r="AJ72" i="49"/>
  <c r="AJ17" i="49"/>
  <c r="AL25" i="49"/>
  <c r="AK33" i="49"/>
  <c r="AJ37" i="49"/>
  <c r="AL45" i="49"/>
  <c r="AK49" i="49"/>
  <c r="AJ53" i="49"/>
  <c r="AL61" i="49"/>
  <c r="AK65" i="49"/>
  <c r="AJ69" i="49"/>
  <c r="AL18" i="49"/>
  <c r="AK26" i="49"/>
  <c r="AJ30" i="49"/>
  <c r="AL38" i="49"/>
  <c r="AK42" i="49"/>
  <c r="AJ46" i="49"/>
  <c r="AL54" i="49"/>
  <c r="AK58" i="49"/>
  <c r="AJ62" i="49"/>
  <c r="AL70" i="49"/>
  <c r="AM13" i="49"/>
  <c r="AP13" i="49"/>
  <c r="AM19" i="49"/>
  <c r="AM27" i="49"/>
  <c r="AM35" i="49"/>
  <c r="AM43" i="49"/>
  <c r="AM51" i="49"/>
  <c r="AM59" i="49"/>
  <c r="AM67" i="49"/>
  <c r="AM24" i="49"/>
  <c r="AM32" i="49"/>
  <c r="AM40" i="49"/>
  <c r="AM48" i="49"/>
  <c r="AM56" i="49"/>
  <c r="AM64" i="49"/>
  <c r="AM72" i="49"/>
  <c r="AM17" i="49"/>
  <c r="AM25" i="49"/>
  <c r="AM37" i="49"/>
  <c r="AM45" i="49"/>
  <c r="AM53" i="49"/>
  <c r="AM61" i="49"/>
  <c r="AM69" i="49"/>
  <c r="AM18" i="49"/>
  <c r="AM30" i="49"/>
  <c r="AM38" i="49"/>
  <c r="AM46" i="49"/>
  <c r="AM54" i="49"/>
  <c r="AM62" i="49"/>
  <c r="AM70" i="49"/>
  <c r="AO19" i="49"/>
  <c r="AO27" i="49"/>
  <c r="AO35" i="49"/>
  <c r="AO43" i="49"/>
  <c r="AO51" i="49"/>
  <c r="AO59" i="49"/>
  <c r="AO67" i="49"/>
  <c r="AO16" i="49"/>
  <c r="AO28" i="49"/>
  <c r="AO36" i="49"/>
  <c r="AO44" i="49"/>
  <c r="AO52" i="49"/>
  <c r="AO60" i="49"/>
  <c r="AO68" i="49"/>
  <c r="AO17" i="49"/>
  <c r="AO25" i="49"/>
  <c r="AO37" i="49"/>
  <c r="AO45" i="49"/>
  <c r="AO53" i="49"/>
  <c r="AO61" i="49"/>
  <c r="AO69" i="49"/>
  <c r="AO18" i="49"/>
  <c r="AO30" i="49"/>
  <c r="AO38" i="49"/>
  <c r="AO46" i="49"/>
  <c r="AO54" i="49"/>
  <c r="AO62" i="49"/>
  <c r="AO70" i="49"/>
  <c r="U15" i="49"/>
  <c r="U23" i="49"/>
  <c r="U31" i="49"/>
  <c r="U39" i="49"/>
  <c r="U47" i="49"/>
  <c r="U55" i="49"/>
  <c r="U63" i="49"/>
  <c r="U71" i="49"/>
  <c r="U16" i="49"/>
  <c r="U24" i="49"/>
  <c r="U32" i="49"/>
  <c r="U40" i="49"/>
  <c r="U48" i="49"/>
  <c r="U56" i="49"/>
  <c r="U64" i="49"/>
  <c r="U72" i="49"/>
  <c r="U14" i="49"/>
  <c r="U17" i="49"/>
  <c r="U25" i="49"/>
  <c r="U33" i="49"/>
  <c r="U41" i="49"/>
  <c r="U49" i="49"/>
  <c r="U57" i="49"/>
  <c r="U65" i="49"/>
  <c r="U26" i="49"/>
  <c r="U34" i="49"/>
  <c r="U42" i="49"/>
  <c r="U50" i="49"/>
  <c r="U58" i="49"/>
  <c r="U66" i="49"/>
  <c r="Y15" i="49"/>
  <c r="Y23" i="49"/>
  <c r="Y31" i="49"/>
  <c r="Y39" i="49"/>
  <c r="Y47" i="49"/>
  <c r="Y55" i="49"/>
  <c r="Y63" i="49"/>
  <c r="Y71" i="49"/>
  <c r="Y16" i="49"/>
  <c r="Y24" i="49"/>
  <c r="Y32" i="49"/>
  <c r="Y40" i="49"/>
  <c r="Y48" i="49"/>
  <c r="Y56" i="49"/>
  <c r="Y64" i="49"/>
  <c r="Y72" i="49"/>
  <c r="Y14" i="49"/>
  <c r="Y21" i="49"/>
  <c r="Y29" i="49"/>
  <c r="Y37" i="49"/>
  <c r="Y45" i="49"/>
  <c r="Y53" i="49"/>
  <c r="Y61" i="49"/>
  <c r="Y69" i="49"/>
  <c r="Y26" i="49"/>
  <c r="Y34" i="49"/>
  <c r="Y42" i="49"/>
  <c r="Y50" i="49"/>
  <c r="Y58" i="49"/>
  <c r="Y66" i="49"/>
  <c r="AD15" i="49"/>
  <c r="AC19" i="49"/>
  <c r="AB27" i="49"/>
  <c r="AD31" i="49"/>
  <c r="AC35" i="49"/>
  <c r="AB43" i="49"/>
  <c r="AD47" i="49"/>
  <c r="AC51" i="49"/>
  <c r="AB59" i="49"/>
  <c r="AD63" i="49"/>
  <c r="AC67" i="49"/>
  <c r="AD16" i="49"/>
  <c r="AC24" i="49"/>
  <c r="AB28" i="49"/>
  <c r="AD32" i="49"/>
  <c r="AC40" i="49"/>
  <c r="AB44" i="49"/>
  <c r="AD48" i="49"/>
  <c r="AC56" i="49"/>
  <c r="AB60" i="49"/>
  <c r="AD64" i="49"/>
  <c r="AC72" i="49"/>
  <c r="AB14" i="49"/>
  <c r="AD17" i="49"/>
  <c r="AC21" i="49"/>
  <c r="AB25" i="49"/>
  <c r="AD33" i="49"/>
  <c r="AC37" i="49"/>
  <c r="AB41" i="49"/>
  <c r="AD49" i="49"/>
  <c r="AC53" i="49"/>
  <c r="AB57" i="49"/>
  <c r="AD65" i="49"/>
  <c r="AC69" i="49"/>
  <c r="AC18" i="49"/>
  <c r="AB26" i="49"/>
  <c r="AD34" i="49"/>
  <c r="AC38" i="49"/>
  <c r="AB42" i="49"/>
  <c r="AD50" i="49"/>
  <c r="AC54" i="49"/>
  <c r="AB58" i="49"/>
  <c r="AD66" i="49"/>
  <c r="AC70" i="49"/>
  <c r="X19" i="49"/>
  <c r="X27" i="49"/>
  <c r="X43" i="49"/>
  <c r="X51" i="49"/>
  <c r="X63" i="49"/>
  <c r="AA13" i="49"/>
  <c r="AE19" i="49"/>
  <c r="AE27" i="49"/>
  <c r="AE35" i="49"/>
  <c r="AE51" i="49"/>
  <c r="AE55" i="49"/>
  <c r="AE63" i="49"/>
  <c r="AE67" i="49"/>
  <c r="AE16" i="49"/>
  <c r="AE24" i="49"/>
  <c r="AE32" i="49"/>
  <c r="AE44" i="49"/>
  <c r="AE52" i="49"/>
  <c r="AE64" i="49"/>
  <c r="AE68" i="49"/>
  <c r="AA25" i="49"/>
  <c r="AA37" i="49"/>
  <c r="AA45" i="49"/>
  <c r="AE61" i="49"/>
  <c r="AE18" i="49"/>
  <c r="AE26" i="49"/>
  <c r="AE38" i="49"/>
  <c r="AA50" i="49"/>
  <c r="AA62" i="49"/>
  <c r="AH19" i="49"/>
  <c r="AH35" i="49"/>
  <c r="AG39" i="49"/>
  <c r="AG71" i="49"/>
  <c r="AH26" i="49"/>
  <c r="AG30" i="49"/>
  <c r="BL34" i="49"/>
  <c r="AH42" i="49"/>
  <c r="AG46" i="49"/>
  <c r="AH58" i="49"/>
  <c r="AG62" i="49"/>
  <c r="BL66" i="49"/>
  <c r="AH13" i="49"/>
  <c r="AI27" i="49"/>
  <c r="AI43" i="49"/>
  <c r="AI59" i="49"/>
  <c r="AI24" i="49"/>
  <c r="AI40" i="49"/>
  <c r="AI56" i="49"/>
  <c r="AI72" i="49"/>
  <c r="AI17" i="49"/>
  <c r="AI37" i="49"/>
  <c r="AI53" i="49"/>
  <c r="AI69" i="49"/>
  <c r="AI30" i="49"/>
  <c r="AI46" i="49"/>
  <c r="AI62" i="49"/>
  <c r="AJ13" i="49"/>
  <c r="AJ19" i="49"/>
  <c r="AL23" i="49"/>
  <c r="AK27" i="49"/>
  <c r="AJ35" i="49"/>
  <c r="AL39" i="49"/>
  <c r="AK43" i="49"/>
  <c r="AJ51" i="49"/>
  <c r="AL55" i="49"/>
  <c r="AK59" i="49"/>
  <c r="AJ67" i="49"/>
  <c r="AL71" i="49"/>
  <c r="AL14" i="49"/>
  <c r="AJ16" i="49"/>
  <c r="AL24" i="49"/>
  <c r="AK32" i="49"/>
  <c r="AJ36" i="49"/>
  <c r="AL40" i="49"/>
  <c r="AK48" i="49"/>
  <c r="AJ52" i="49"/>
  <c r="AL56" i="49"/>
  <c r="AK64" i="49"/>
  <c r="AJ68" i="49"/>
  <c r="AL72" i="49"/>
  <c r="AL21" i="49"/>
  <c r="AK25" i="49"/>
  <c r="AJ33" i="49"/>
  <c r="AL41" i="49"/>
  <c r="AK45" i="49"/>
  <c r="AJ49" i="49"/>
  <c r="AL57" i="49"/>
  <c r="AK61" i="49"/>
  <c r="AJ65" i="49"/>
  <c r="AK18" i="49"/>
  <c r="AJ26" i="49"/>
  <c r="AL34" i="49"/>
  <c r="AK38" i="49"/>
  <c r="AJ42" i="49"/>
  <c r="AL50" i="49"/>
  <c r="AK54" i="49"/>
  <c r="AJ58" i="49"/>
  <c r="AL66" i="49"/>
  <c r="AK70" i="49"/>
  <c r="AL13" i="49"/>
  <c r="AN15" i="49"/>
  <c r="AN23" i="49"/>
  <c r="AN31" i="49"/>
  <c r="AN39" i="49"/>
  <c r="AN47" i="49"/>
  <c r="AN55" i="49"/>
  <c r="AN63" i="49"/>
  <c r="AN71" i="49"/>
  <c r="AN16" i="49"/>
  <c r="AN28" i="49"/>
  <c r="AN36" i="49"/>
  <c r="AN44" i="49"/>
  <c r="AN52" i="49"/>
  <c r="AN60" i="49"/>
  <c r="AN68" i="49"/>
  <c r="AN14" i="49"/>
  <c r="AN21" i="49"/>
  <c r="AN33" i="49"/>
  <c r="AN41" i="49"/>
  <c r="AN49" i="49"/>
  <c r="AN57" i="49"/>
  <c r="AN65" i="49"/>
  <c r="AN26" i="49"/>
  <c r="AN34" i="49"/>
  <c r="AN42" i="49"/>
  <c r="AN50" i="49"/>
  <c r="AN58" i="49"/>
  <c r="AN66" i="49"/>
  <c r="AP15" i="49"/>
  <c r="AP23" i="49"/>
  <c r="AP31" i="49"/>
  <c r="AP39" i="49"/>
  <c r="AP47" i="49"/>
  <c r="AP55" i="49"/>
  <c r="AP63" i="49"/>
  <c r="AP71" i="49"/>
  <c r="AP24" i="49"/>
  <c r="AP32" i="49"/>
  <c r="AP40" i="49"/>
  <c r="AP48" i="49"/>
  <c r="AP56" i="49"/>
  <c r="AP64" i="49"/>
  <c r="AP72" i="49"/>
  <c r="AP14" i="49"/>
  <c r="AP21" i="49"/>
  <c r="AP33" i="49"/>
  <c r="AP41" i="49"/>
  <c r="AP49" i="49"/>
  <c r="AP57" i="49"/>
  <c r="AP65" i="49"/>
  <c r="AP26" i="49"/>
  <c r="AP34" i="49"/>
  <c r="AP42" i="49"/>
  <c r="AP50" i="49"/>
  <c r="AP58" i="49"/>
  <c r="AP66" i="49"/>
  <c r="V13" i="49"/>
  <c r="V19" i="49"/>
  <c r="V27" i="49"/>
  <c r="V35" i="49"/>
  <c r="V43" i="49"/>
  <c r="V51" i="49"/>
  <c r="V59" i="49"/>
  <c r="V67" i="49"/>
  <c r="V20" i="49"/>
  <c r="V28" i="49"/>
  <c r="V36" i="49"/>
  <c r="V44" i="49"/>
  <c r="V52" i="49"/>
  <c r="V60" i="49"/>
  <c r="V68" i="49"/>
  <c r="V21" i="49"/>
  <c r="V29" i="49"/>
  <c r="V37" i="49"/>
  <c r="V45" i="49"/>
  <c r="V53" i="49"/>
  <c r="V61" i="49"/>
  <c r="V69" i="49"/>
  <c r="V18" i="49"/>
  <c r="V30" i="49"/>
  <c r="V38" i="49"/>
  <c r="V46" i="49"/>
  <c r="V54" i="49"/>
  <c r="V62" i="49"/>
  <c r="V70" i="49"/>
  <c r="Z13" i="49"/>
  <c r="Z19" i="49"/>
  <c r="Z27" i="49"/>
  <c r="Z35" i="49"/>
  <c r="Z43" i="49"/>
  <c r="Z51" i="49"/>
  <c r="Z59" i="49"/>
  <c r="Z67" i="49"/>
  <c r="Z20" i="49"/>
  <c r="Z28" i="49"/>
  <c r="Z36" i="49"/>
  <c r="Z44" i="49"/>
  <c r="Z52" i="49"/>
  <c r="Z60" i="49"/>
  <c r="Z68" i="49"/>
  <c r="Z17" i="49"/>
  <c r="Z25" i="49"/>
  <c r="Z33" i="49"/>
  <c r="Z41" i="49"/>
  <c r="Z49" i="49"/>
  <c r="Z57" i="49"/>
  <c r="Z65" i="49"/>
  <c r="Z18" i="49"/>
  <c r="Z30" i="49"/>
  <c r="Z38" i="49"/>
  <c r="Z46" i="49"/>
  <c r="Z54" i="49"/>
  <c r="Z62" i="49"/>
  <c r="Z70" i="49"/>
  <c r="AC13" i="49"/>
  <c r="AC15" i="49"/>
  <c r="AB23" i="49"/>
  <c r="AD27" i="49"/>
  <c r="AC31" i="49"/>
  <c r="AB39" i="49"/>
  <c r="AD43" i="49"/>
  <c r="AC47" i="49"/>
  <c r="AB55" i="49"/>
  <c r="AD59" i="49"/>
  <c r="AC63" i="49"/>
  <c r="AB71" i="49"/>
  <c r="AC20" i="49"/>
  <c r="AB24" i="49"/>
  <c r="AD28" i="49"/>
  <c r="AC36" i="49"/>
  <c r="AB40" i="49"/>
  <c r="AD44" i="49"/>
  <c r="AC52" i="49"/>
  <c r="AB56" i="49"/>
  <c r="AD60" i="49"/>
  <c r="AC68" i="49"/>
  <c r="AB72" i="49"/>
  <c r="AC17" i="49"/>
  <c r="AB21" i="49"/>
  <c r="AD29" i="49"/>
  <c r="AC33" i="49"/>
  <c r="AB37" i="49"/>
  <c r="AD45" i="49"/>
  <c r="AC49" i="49"/>
  <c r="AB53" i="49"/>
  <c r="AD61" i="49"/>
  <c r="AC65" i="49"/>
  <c r="AB69" i="49"/>
  <c r="AB18" i="49"/>
  <c r="AD30" i="49"/>
  <c r="AC34" i="49"/>
  <c r="AB38" i="49"/>
  <c r="AD46" i="49"/>
  <c r="AC50" i="49"/>
  <c r="AB54" i="49"/>
  <c r="AD62" i="49"/>
  <c r="AC66" i="49"/>
  <c r="AB70" i="49"/>
  <c r="X13" i="49"/>
  <c r="X23" i="49"/>
  <c r="X35" i="49"/>
  <c r="X47" i="49"/>
  <c r="X59" i="49"/>
  <c r="X71" i="49"/>
  <c r="AE40" i="49"/>
  <c r="AA21" i="49"/>
  <c r="AA33" i="49"/>
  <c r="AE49" i="49"/>
  <c r="AE65" i="49"/>
  <c r="AE30" i="49"/>
  <c r="AE42" i="49"/>
  <c r="AA58" i="49"/>
  <c r="AA70" i="49"/>
  <c r="AG23" i="49"/>
  <c r="AH51" i="49"/>
  <c r="AH16" i="49"/>
  <c r="BL28" i="49"/>
  <c r="BK28" i="49"/>
  <c r="AG56" i="49"/>
  <c r="AH68" i="49"/>
  <c r="AG65" i="49"/>
  <c r="W13" i="49"/>
  <c r="AA15" i="49"/>
  <c r="AA19" i="49"/>
  <c r="AA23" i="49"/>
  <c r="AA27" i="49"/>
  <c r="AA31" i="49"/>
  <c r="AA35" i="49"/>
  <c r="AA39" i="49"/>
  <c r="AA43" i="49"/>
  <c r="AA47" i="49"/>
  <c r="AA51" i="49"/>
  <c r="AA55" i="49"/>
  <c r="AA59" i="49"/>
  <c r="AA63" i="49"/>
  <c r="AA67" i="49"/>
  <c r="AA71" i="49"/>
  <c r="AA16" i="49"/>
  <c r="AA20" i="49"/>
  <c r="AA24" i="49"/>
  <c r="AA28" i="49"/>
  <c r="AA32" i="49"/>
  <c r="AA36" i="49"/>
  <c r="AA40" i="49"/>
  <c r="AA44" i="49"/>
  <c r="AA48" i="49"/>
  <c r="AA52" i="49"/>
  <c r="AA56" i="49"/>
  <c r="AA60" i="49"/>
  <c r="AA64" i="49"/>
  <c r="AA68" i="49"/>
  <c r="AA72" i="49"/>
  <c r="W21" i="49"/>
  <c r="W25" i="49"/>
  <c r="W29" i="49"/>
  <c r="W33" i="49"/>
  <c r="W37" i="49"/>
  <c r="W41" i="49"/>
  <c r="W45" i="49"/>
  <c r="AA49" i="49"/>
  <c r="AA53" i="49"/>
  <c r="AA57" i="49"/>
  <c r="AA61" i="49"/>
  <c r="AA65" i="49"/>
  <c r="AA69" i="49"/>
  <c r="AA18" i="49"/>
  <c r="AA22" i="49"/>
  <c r="AA26" i="49"/>
  <c r="AA30" i="49"/>
  <c r="AA34" i="49"/>
  <c r="AA38" i="49"/>
  <c r="AA42" i="49"/>
  <c r="W46" i="49"/>
  <c r="W50" i="49"/>
  <c r="W54" i="49"/>
  <c r="W58" i="49"/>
  <c r="W62" i="49"/>
  <c r="W66" i="49"/>
  <c r="W70" i="49"/>
  <c r="AA14" i="49"/>
  <c r="X17" i="49"/>
  <c r="AH15" i="49"/>
  <c r="AG19" i="49"/>
  <c r="AH31" i="49"/>
  <c r="AG35" i="49"/>
  <c r="BL39" i="49"/>
  <c r="AH47" i="49"/>
  <c r="AG51" i="49"/>
  <c r="AH63" i="49"/>
  <c r="AG67" i="49"/>
  <c r="AG16" i="49"/>
  <c r="BL24" i="49"/>
  <c r="AH32" i="49"/>
  <c r="AG36" i="49"/>
  <c r="AH48" i="49"/>
  <c r="AG52" i="49"/>
  <c r="AH64" i="49"/>
  <c r="AG68" i="49"/>
  <c r="AH21" i="49"/>
  <c r="AG25" i="49"/>
  <c r="BK33" i="49"/>
  <c r="BL33" i="49"/>
  <c r="AH41" i="49"/>
  <c r="AG45" i="49"/>
  <c r="AH57" i="49"/>
  <c r="AG61" i="49"/>
  <c r="AH18" i="49"/>
  <c r="AG26" i="49"/>
  <c r="AH38" i="49"/>
  <c r="AG42" i="49"/>
  <c r="AH54" i="49"/>
  <c r="AG58" i="49"/>
  <c r="AH70" i="49"/>
  <c r="AI15" i="49"/>
  <c r="AI31" i="49"/>
  <c r="AI47" i="49"/>
  <c r="AI63" i="49"/>
  <c r="AI28" i="49"/>
  <c r="AI44" i="49"/>
  <c r="AI60" i="49"/>
  <c r="AI21" i="49"/>
  <c r="AI41" i="49"/>
  <c r="AI57" i="49"/>
  <c r="AI34" i="49"/>
  <c r="AI50" i="49"/>
  <c r="AI66" i="49"/>
  <c r="AJ15" i="49"/>
  <c r="AL19" i="49"/>
  <c r="AK23" i="49"/>
  <c r="AJ31" i="49"/>
  <c r="AL35" i="49"/>
  <c r="AK39" i="49"/>
  <c r="AJ47" i="49"/>
  <c r="AL51" i="49"/>
  <c r="AK55" i="49"/>
  <c r="AJ63" i="49"/>
  <c r="AL67" i="49"/>
  <c r="AK71" i="49"/>
  <c r="AK14" i="49"/>
  <c r="AL16" i="49"/>
  <c r="AK28" i="49"/>
  <c r="AJ32" i="49"/>
  <c r="AL36" i="49"/>
  <c r="AK44" i="49"/>
  <c r="AJ48" i="49"/>
  <c r="AL52" i="49"/>
  <c r="AK60" i="49"/>
  <c r="AJ64" i="49"/>
  <c r="AL68" i="49"/>
  <c r="AL17" i="49"/>
  <c r="AK21" i="49"/>
  <c r="AJ25" i="49"/>
  <c r="AL37" i="49"/>
  <c r="AK41" i="49"/>
  <c r="AJ45" i="49"/>
  <c r="AL53" i="49"/>
  <c r="AK57" i="49"/>
  <c r="AJ61" i="49"/>
  <c r="AL69" i="49"/>
  <c r="AJ18" i="49"/>
  <c r="AL30" i="49"/>
  <c r="AK34" i="49"/>
  <c r="AJ38" i="49"/>
  <c r="AL46" i="49"/>
  <c r="AK50" i="49"/>
  <c r="AJ54" i="49"/>
  <c r="AL62" i="49"/>
  <c r="AK66" i="49"/>
  <c r="AJ70" i="49"/>
  <c r="AN13" i="49"/>
  <c r="AM15" i="49"/>
  <c r="AM23" i="49"/>
  <c r="AM31" i="49"/>
  <c r="AM39" i="49"/>
  <c r="AM47" i="49"/>
  <c r="AM55" i="49"/>
  <c r="AM63" i="49"/>
  <c r="AM71" i="49"/>
  <c r="AM16" i="49"/>
  <c r="AM28" i="49"/>
  <c r="AM36" i="49"/>
  <c r="AM44" i="49"/>
  <c r="AM52" i="49"/>
  <c r="AM60" i="49"/>
  <c r="AM68" i="49"/>
  <c r="AM14" i="49"/>
  <c r="AM21" i="49"/>
  <c r="AM33" i="49"/>
  <c r="AM41" i="49"/>
  <c r="AM49" i="49"/>
  <c r="AM57" i="49"/>
  <c r="AM65" i="49"/>
  <c r="AM26" i="49"/>
  <c r="AM34" i="49"/>
  <c r="AM42" i="49"/>
  <c r="AM50" i="49"/>
  <c r="AM58" i="49"/>
  <c r="AM66" i="49"/>
  <c r="AO15" i="49"/>
  <c r="AO23" i="49"/>
  <c r="AO31" i="49"/>
  <c r="AO39" i="49"/>
  <c r="AO47" i="49"/>
  <c r="AO55" i="49"/>
  <c r="AO63" i="49"/>
  <c r="AO71" i="49"/>
  <c r="AO24" i="49"/>
  <c r="AO32" i="49"/>
  <c r="AO40" i="49"/>
  <c r="AO48" i="49"/>
  <c r="AO56" i="49"/>
  <c r="AO64" i="49"/>
  <c r="AO72" i="49"/>
  <c r="AO14" i="49"/>
  <c r="AO21" i="49"/>
  <c r="AO33" i="49"/>
  <c r="AO41" i="49"/>
  <c r="AO49" i="49"/>
  <c r="AO57" i="49"/>
  <c r="AO65" i="49"/>
  <c r="AO26" i="49"/>
  <c r="AO34" i="49"/>
  <c r="AO42" i="49"/>
  <c r="AO50" i="49"/>
  <c r="AO58" i="49"/>
  <c r="AO66" i="49"/>
  <c r="U13" i="49"/>
  <c r="U19" i="49"/>
  <c r="U27" i="49"/>
  <c r="U35" i="49"/>
  <c r="U43" i="49"/>
  <c r="U51" i="49"/>
  <c r="U59" i="49"/>
  <c r="U67" i="49"/>
  <c r="U20" i="49"/>
  <c r="U28" i="49"/>
  <c r="U36" i="49"/>
  <c r="U44" i="49"/>
  <c r="U52" i="49"/>
  <c r="U60" i="49"/>
  <c r="U68" i="49"/>
  <c r="U21" i="49"/>
  <c r="U29" i="49"/>
  <c r="U37" i="49"/>
  <c r="U45" i="49"/>
  <c r="U53" i="49"/>
  <c r="U61" i="49"/>
  <c r="U69" i="49"/>
  <c r="U18" i="49"/>
  <c r="U30" i="49"/>
  <c r="U38" i="49"/>
  <c r="U46" i="49"/>
  <c r="U54" i="49"/>
  <c r="U62" i="49"/>
  <c r="U70" i="49"/>
  <c r="Y13" i="49"/>
  <c r="Y19" i="49"/>
  <c r="Y27" i="49"/>
  <c r="Y35" i="49"/>
  <c r="Y43" i="49"/>
  <c r="Y51" i="49"/>
  <c r="Y59" i="49"/>
  <c r="Y67" i="49"/>
  <c r="Y20" i="49"/>
  <c r="Y28" i="49"/>
  <c r="Y36" i="49"/>
  <c r="Y44" i="49"/>
  <c r="Y52" i="49"/>
  <c r="Y60" i="49"/>
  <c r="Y68" i="49"/>
  <c r="Y17" i="49"/>
  <c r="Y25" i="49"/>
  <c r="Y33" i="49"/>
  <c r="Y41" i="49"/>
  <c r="Y49" i="49"/>
  <c r="Y57" i="49"/>
  <c r="Y65" i="49"/>
  <c r="Y18" i="49"/>
  <c r="Y30" i="49"/>
  <c r="Y38" i="49"/>
  <c r="Y46" i="49"/>
  <c r="Y54" i="49"/>
  <c r="Y62" i="49"/>
  <c r="Y70" i="49"/>
  <c r="AB13" i="49"/>
  <c r="AB19" i="49"/>
  <c r="AD23" i="49"/>
  <c r="AC27" i="49"/>
  <c r="AB35" i="49"/>
  <c r="AD39" i="49"/>
  <c r="AC43" i="49"/>
  <c r="AB51" i="49"/>
  <c r="AD55" i="49"/>
  <c r="AC59" i="49"/>
  <c r="AB67" i="49"/>
  <c r="AD71" i="49"/>
  <c r="AC16" i="49"/>
  <c r="AB20" i="49"/>
  <c r="AD24" i="49"/>
  <c r="AC32" i="49"/>
  <c r="AB36" i="49"/>
  <c r="AD40" i="49"/>
  <c r="AC48" i="49"/>
  <c r="AB52" i="49"/>
  <c r="AD56" i="49"/>
  <c r="AC64" i="49"/>
  <c r="AB68" i="49"/>
  <c r="AD72" i="49"/>
  <c r="AD14" i="49"/>
  <c r="AB17" i="49"/>
  <c r="AD25" i="49"/>
  <c r="AC29" i="49"/>
  <c r="AB33" i="49"/>
  <c r="AD41" i="49"/>
  <c r="AC45" i="49"/>
  <c r="AB49" i="49"/>
  <c r="AD57" i="49"/>
  <c r="AC61" i="49"/>
  <c r="AB65" i="49"/>
  <c r="AD26" i="49"/>
  <c r="AC30" i="49"/>
  <c r="AB34" i="49"/>
  <c r="AD42" i="49"/>
  <c r="AC46" i="49"/>
  <c r="AB50" i="49"/>
  <c r="AD58" i="49"/>
  <c r="AC62" i="49"/>
  <c r="AB66" i="49"/>
  <c r="AD13" i="49"/>
  <c r="M68" i="50"/>
  <c r="L66" i="50"/>
  <c r="L13" i="50"/>
  <c r="L21" i="50"/>
  <c r="R21" i="50"/>
  <c r="T29" i="50"/>
  <c r="O29" i="50"/>
  <c r="L37" i="50"/>
  <c r="R37" i="50"/>
  <c r="T45" i="50"/>
  <c r="O45" i="50"/>
  <c r="L53" i="50"/>
  <c r="R53" i="50"/>
  <c r="T61" i="50"/>
  <c r="O61" i="50"/>
  <c r="R69" i="50"/>
  <c r="Q66" i="50"/>
  <c r="M47" i="50"/>
  <c r="P55" i="50"/>
  <c r="M63" i="50"/>
  <c r="O20" i="50"/>
  <c r="R28" i="50"/>
  <c r="M28" i="50"/>
  <c r="O36" i="50"/>
  <c r="O52" i="50"/>
  <c r="T18" i="50"/>
  <c r="O18" i="50"/>
  <c r="T34" i="50"/>
  <c r="O34" i="50"/>
  <c r="L42" i="50"/>
  <c r="Q58" i="50"/>
  <c r="R60" i="50"/>
  <c r="T64" i="50"/>
  <c r="O68" i="50"/>
  <c r="O21" i="50"/>
  <c r="R29" i="50"/>
  <c r="M29" i="50"/>
  <c r="O37" i="50"/>
  <c r="R45" i="50"/>
  <c r="M45" i="50"/>
  <c r="O53" i="50"/>
  <c r="L61" i="50"/>
  <c r="L16" i="50"/>
  <c r="T24" i="50"/>
  <c r="L32" i="50"/>
  <c r="T40" i="50"/>
  <c r="L48" i="50"/>
  <c r="T56" i="50"/>
  <c r="N30" i="50"/>
  <c r="N46" i="50"/>
  <c r="T66" i="50"/>
  <c r="R23" i="50"/>
  <c r="R39" i="50"/>
  <c r="R55" i="50"/>
  <c r="N54" i="50"/>
  <c r="N70" i="50"/>
  <c r="T14" i="50"/>
  <c r="P32" i="50"/>
  <c r="R44" i="50"/>
  <c r="M44" i="50"/>
  <c r="S35" i="50"/>
  <c r="S51" i="50"/>
  <c r="L63" i="50"/>
  <c r="K16" i="50"/>
  <c r="Q16" i="50"/>
  <c r="R20" i="50"/>
  <c r="S24" i="50"/>
  <c r="N24" i="50"/>
  <c r="P28" i="50"/>
  <c r="Q32" i="50"/>
  <c r="R36" i="50"/>
  <c r="S40" i="50"/>
  <c r="N40" i="50"/>
  <c r="S44" i="50"/>
  <c r="P44" i="50"/>
  <c r="Q48" i="50"/>
  <c r="R52" i="50"/>
  <c r="S56" i="50"/>
  <c r="N56" i="50"/>
  <c r="O60" i="50"/>
  <c r="P60" i="50"/>
  <c r="Q64" i="50"/>
  <c r="R68" i="50"/>
  <c r="S72" i="50"/>
  <c r="T72" i="50"/>
  <c r="P17" i="50"/>
  <c r="Q17" i="50"/>
  <c r="S25" i="50"/>
  <c r="K33" i="50"/>
  <c r="M37" i="50"/>
  <c r="N41" i="50"/>
  <c r="P49" i="50"/>
  <c r="Q49" i="50"/>
  <c r="S57" i="50"/>
  <c r="K65" i="50"/>
  <c r="P14" i="50"/>
  <c r="Q18" i="50"/>
  <c r="R18" i="50"/>
  <c r="S22" i="50"/>
  <c r="T26" i="50"/>
  <c r="K30" i="50"/>
  <c r="L34" i="50"/>
  <c r="M38" i="50"/>
  <c r="N38" i="50"/>
  <c r="O42" i="50"/>
  <c r="P46" i="50"/>
  <c r="Q50" i="50"/>
  <c r="R50" i="50"/>
  <c r="S54" i="50"/>
  <c r="T58" i="50"/>
  <c r="K62" i="50"/>
  <c r="Q70" i="50"/>
  <c r="S70" i="50"/>
  <c r="S47" i="50"/>
  <c r="O14" i="50"/>
  <c r="Q22" i="50"/>
  <c r="Q38" i="50"/>
  <c r="Q54" i="50"/>
  <c r="S19" i="50"/>
  <c r="K27" i="50"/>
  <c r="T55" i="50"/>
  <c r="K59" i="50"/>
  <c r="T71" i="50"/>
  <c r="R13" i="50"/>
  <c r="T13" i="50"/>
  <c r="M20" i="50"/>
  <c r="O28" i="50"/>
  <c r="K32" i="50"/>
  <c r="M36" i="50"/>
  <c r="N44" i="50"/>
  <c r="K48" i="50"/>
  <c r="M52" i="50"/>
  <c r="K64" i="50"/>
  <c r="L64" i="50"/>
  <c r="O72" i="50"/>
  <c r="K17" i="50"/>
  <c r="M21" i="50"/>
  <c r="N25" i="50"/>
  <c r="P33" i="50"/>
  <c r="Q33" i="50"/>
  <c r="S41" i="50"/>
  <c r="K49" i="50"/>
  <c r="M53" i="50"/>
  <c r="N57" i="50"/>
  <c r="P65" i="50"/>
  <c r="Q65" i="50"/>
  <c r="L69" i="50"/>
  <c r="M69" i="50"/>
  <c r="K14" i="50"/>
  <c r="L18" i="50"/>
  <c r="M22" i="50"/>
  <c r="N22" i="50"/>
  <c r="O26" i="50"/>
  <c r="P30" i="50"/>
  <c r="Q34" i="50"/>
  <c r="R34" i="50"/>
  <c r="S38" i="50"/>
  <c r="T42" i="50"/>
  <c r="K46" i="50"/>
  <c r="L50" i="50"/>
  <c r="M54" i="50"/>
  <c r="O58" i="50"/>
  <c r="P62" i="50"/>
  <c r="R66" i="50"/>
  <c r="R15" i="50"/>
  <c r="M15" i="50"/>
  <c r="S15" i="50"/>
  <c r="N19" i="50"/>
  <c r="T19" i="50"/>
  <c r="O19" i="50"/>
  <c r="P23" i="50"/>
  <c r="K23" i="50"/>
  <c r="Q27" i="50"/>
  <c r="L27" i="50"/>
  <c r="R31" i="50"/>
  <c r="M31" i="50"/>
  <c r="S31" i="50"/>
  <c r="N35" i="50"/>
  <c r="T35" i="50"/>
  <c r="O35" i="50"/>
  <c r="P39" i="50"/>
  <c r="K39" i="50"/>
  <c r="Q43" i="50"/>
  <c r="L43" i="50"/>
  <c r="R47" i="50"/>
  <c r="N51" i="50"/>
  <c r="T51" i="50"/>
  <c r="O51" i="50"/>
  <c r="K55" i="50"/>
  <c r="Q59" i="50"/>
  <c r="L59" i="50"/>
  <c r="R63" i="50"/>
  <c r="S63" i="50"/>
  <c r="N67" i="50"/>
  <c r="T67" i="50"/>
  <c r="O67" i="50"/>
  <c r="R71" i="50"/>
  <c r="P71" i="50"/>
  <c r="K71" i="50"/>
  <c r="P13" i="50"/>
  <c r="L60" i="50"/>
  <c r="N72" i="50"/>
  <c r="L17" i="50"/>
  <c r="R17" i="50"/>
  <c r="Q61" i="50"/>
  <c r="M59" i="50"/>
  <c r="P67" i="50"/>
  <c r="Q13" i="50"/>
  <c r="O16" i="50"/>
  <c r="P16" i="50"/>
  <c r="K20" i="50"/>
  <c r="Q20" i="50"/>
  <c r="L20" i="50"/>
  <c r="R24" i="50"/>
  <c r="M24" i="50"/>
  <c r="S28" i="50"/>
  <c r="N28" i="50"/>
  <c r="T28" i="50"/>
  <c r="O32" i="50"/>
  <c r="K36" i="50"/>
  <c r="Q36" i="50"/>
  <c r="L36" i="50"/>
  <c r="R40" i="50"/>
  <c r="M40" i="50"/>
  <c r="T44" i="50"/>
  <c r="O48" i="50"/>
  <c r="P48" i="50"/>
  <c r="K52" i="50"/>
  <c r="Q52" i="50"/>
  <c r="L52" i="50"/>
  <c r="R56" i="50"/>
  <c r="M56" i="50"/>
  <c r="S60" i="50"/>
  <c r="N60" i="50"/>
  <c r="T60" i="50"/>
  <c r="O64" i="50"/>
  <c r="P64" i="50"/>
  <c r="K68" i="50"/>
  <c r="Q68" i="50"/>
  <c r="L68" i="50"/>
  <c r="M72" i="50"/>
  <c r="S13" i="50"/>
  <c r="M13" i="50"/>
  <c r="S16" i="50"/>
  <c r="N16" i="50"/>
  <c r="T16" i="50"/>
  <c r="P20" i="50"/>
  <c r="K24" i="50"/>
  <c r="Q24" i="50"/>
  <c r="L24" i="50"/>
  <c r="S32" i="50"/>
  <c r="N32" i="50"/>
  <c r="T32" i="50"/>
  <c r="P36" i="50"/>
  <c r="K40" i="50"/>
  <c r="Q40" i="50"/>
  <c r="L40" i="50"/>
  <c r="K44" i="50"/>
  <c r="Q44" i="50"/>
  <c r="S48" i="50"/>
  <c r="N48" i="50"/>
  <c r="T48" i="50"/>
  <c r="P52" i="50"/>
  <c r="K56" i="50"/>
  <c r="Q56" i="50"/>
  <c r="L56" i="50"/>
  <c r="M60" i="50"/>
  <c r="S64" i="50"/>
  <c r="N64" i="50"/>
  <c r="P68" i="50"/>
  <c r="R72" i="50"/>
  <c r="Q72" i="50"/>
  <c r="L72" i="50"/>
  <c r="T17" i="50"/>
  <c r="O17" i="50"/>
  <c r="P21" i="50"/>
  <c r="K21" i="50"/>
  <c r="Q21" i="50"/>
  <c r="L25" i="50"/>
  <c r="R25" i="50"/>
  <c r="M25" i="50"/>
  <c r="S29" i="50"/>
  <c r="N29" i="50"/>
  <c r="T33" i="50"/>
  <c r="O33" i="50"/>
  <c r="P37" i="50"/>
  <c r="K37" i="50"/>
  <c r="Q37" i="50"/>
  <c r="L41" i="50"/>
  <c r="R41" i="50"/>
  <c r="M41" i="50"/>
  <c r="S45" i="50"/>
  <c r="N45" i="50"/>
  <c r="T49" i="50"/>
  <c r="O49" i="50"/>
  <c r="P53" i="50"/>
  <c r="K53" i="50"/>
  <c r="Q53" i="50"/>
  <c r="L57" i="50"/>
  <c r="R57" i="50"/>
  <c r="M57" i="50"/>
  <c r="S61" i="50"/>
  <c r="N61" i="50"/>
  <c r="T65" i="50"/>
  <c r="O65" i="50"/>
  <c r="P69" i="50"/>
  <c r="K69" i="50"/>
  <c r="Q69" i="50"/>
  <c r="P18" i="50"/>
  <c r="K18" i="50"/>
  <c r="L22" i="50"/>
  <c r="R22" i="50"/>
  <c r="M26" i="50"/>
  <c r="S26" i="50"/>
  <c r="N26" i="50"/>
  <c r="T30" i="50"/>
  <c r="O30" i="50"/>
  <c r="P34" i="50"/>
  <c r="K34" i="50"/>
  <c r="L38" i="50"/>
  <c r="R38" i="50"/>
  <c r="M42" i="50"/>
  <c r="S42" i="50"/>
  <c r="N42" i="50"/>
  <c r="T46" i="50"/>
  <c r="O46" i="50"/>
  <c r="P50" i="50"/>
  <c r="K50" i="50"/>
  <c r="L54" i="50"/>
  <c r="R54" i="50"/>
  <c r="M58" i="50"/>
  <c r="S58" i="50"/>
  <c r="N58" i="50"/>
  <c r="T62" i="50"/>
  <c r="O62" i="50"/>
  <c r="P66" i="50"/>
  <c r="K66" i="50"/>
  <c r="T70" i="50"/>
  <c r="L70" i="50"/>
  <c r="R70" i="50"/>
  <c r="S17" i="50"/>
  <c r="N17" i="50"/>
  <c r="T21" i="50"/>
  <c r="P25" i="50"/>
  <c r="K25" i="50"/>
  <c r="Q25" i="50"/>
  <c r="L29" i="50"/>
  <c r="S33" i="50"/>
  <c r="N33" i="50"/>
  <c r="T37" i="50"/>
  <c r="P41" i="50"/>
  <c r="K41" i="50"/>
  <c r="Q41" i="50"/>
  <c r="L45" i="50"/>
  <c r="S49" i="50"/>
  <c r="N49" i="50"/>
  <c r="T53" i="50"/>
  <c r="P57" i="50"/>
  <c r="K57" i="50"/>
  <c r="Q57" i="50"/>
  <c r="R61" i="50"/>
  <c r="M61" i="50"/>
  <c r="S65" i="50"/>
  <c r="N65" i="50"/>
  <c r="T69" i="50"/>
  <c r="O69" i="50"/>
  <c r="Q15" i="50"/>
  <c r="L15" i="50"/>
  <c r="R19" i="50"/>
  <c r="M19" i="50"/>
  <c r="N23" i="50"/>
  <c r="T23" i="50"/>
  <c r="O23" i="50"/>
  <c r="P27" i="50"/>
  <c r="Q31" i="50"/>
  <c r="L31" i="50"/>
  <c r="R35" i="50"/>
  <c r="M35" i="50"/>
  <c r="N39" i="50"/>
  <c r="T39" i="50"/>
  <c r="O39" i="50"/>
  <c r="P43" i="50"/>
  <c r="K43" i="50"/>
  <c r="Q47" i="50"/>
  <c r="L47" i="50"/>
  <c r="R51" i="50"/>
  <c r="M51" i="50"/>
  <c r="N55" i="50"/>
  <c r="O55" i="50"/>
  <c r="P59" i="50"/>
  <c r="Q63" i="50"/>
  <c r="R67" i="50"/>
  <c r="M67" i="50"/>
  <c r="S67" i="50"/>
  <c r="M71" i="50"/>
  <c r="O71" i="50"/>
  <c r="M14" i="50"/>
  <c r="S14" i="50"/>
  <c r="N14" i="50"/>
  <c r="Q26" i="50"/>
  <c r="L26" i="50"/>
  <c r="R26" i="50"/>
  <c r="Q42" i="50"/>
  <c r="R42" i="50"/>
  <c r="T50" i="50"/>
  <c r="O50" i="50"/>
  <c r="L58" i="50"/>
  <c r="R58" i="50"/>
  <c r="N62" i="50"/>
  <c r="O66" i="50"/>
  <c r="O13" i="50"/>
  <c r="K13" i="50"/>
  <c r="R16" i="50"/>
  <c r="M16" i="50"/>
  <c r="S20" i="50"/>
  <c r="N20" i="50"/>
  <c r="T20" i="50"/>
  <c r="O24" i="50"/>
  <c r="P24" i="50"/>
  <c r="K28" i="50"/>
  <c r="Q28" i="50"/>
  <c r="L28" i="50"/>
  <c r="R32" i="50"/>
  <c r="M32" i="50"/>
  <c r="S36" i="50"/>
  <c r="N36" i="50"/>
  <c r="T36" i="50"/>
  <c r="O40" i="50"/>
  <c r="P40" i="50"/>
  <c r="O44" i="50"/>
  <c r="L44" i="50"/>
  <c r="R48" i="50"/>
  <c r="M48" i="50"/>
  <c r="S52" i="50"/>
  <c r="N52" i="50"/>
  <c r="T52" i="50"/>
  <c r="O56" i="50"/>
  <c r="P56" i="50"/>
  <c r="K60" i="50"/>
  <c r="Q60" i="50"/>
  <c r="R64" i="50"/>
  <c r="M64" i="50"/>
  <c r="S68" i="50"/>
  <c r="N68" i="50"/>
  <c r="T68" i="50"/>
  <c r="K72" i="50"/>
  <c r="P72" i="50"/>
  <c r="P15" i="50"/>
  <c r="K15" i="50"/>
  <c r="M23" i="50"/>
  <c r="S23" i="50"/>
  <c r="O27" i="50"/>
  <c r="P31" i="50"/>
  <c r="K31" i="50"/>
  <c r="M39" i="50"/>
  <c r="S39" i="50"/>
  <c r="O43" i="50"/>
  <c r="P47" i="50"/>
  <c r="K47" i="50"/>
  <c r="M55" i="50"/>
  <c r="S55" i="50"/>
  <c r="O59" i="50"/>
  <c r="P63" i="50"/>
  <c r="K63" i="50"/>
  <c r="N71" i="50"/>
  <c r="Q71" i="50"/>
  <c r="S71" i="50"/>
  <c r="M17" i="50"/>
  <c r="S21" i="50"/>
  <c r="N21" i="50"/>
  <c r="T25" i="50"/>
  <c r="O25" i="50"/>
  <c r="P29" i="50"/>
  <c r="K29" i="50"/>
  <c r="Q29" i="50"/>
  <c r="L33" i="50"/>
  <c r="R33" i="50"/>
  <c r="M33" i="50"/>
  <c r="S37" i="50"/>
  <c r="N37" i="50"/>
  <c r="T41" i="50"/>
  <c r="O41" i="50"/>
  <c r="P45" i="50"/>
  <c r="K45" i="50"/>
  <c r="Q45" i="50"/>
  <c r="L49" i="50"/>
  <c r="R49" i="50"/>
  <c r="M49" i="50"/>
  <c r="S53" i="50"/>
  <c r="N53" i="50"/>
  <c r="T57" i="50"/>
  <c r="O57" i="50"/>
  <c r="P61" i="50"/>
  <c r="K61" i="50"/>
  <c r="L65" i="50"/>
  <c r="R65" i="50"/>
  <c r="M65" i="50"/>
  <c r="S69" i="50"/>
  <c r="N69" i="50"/>
  <c r="Q14" i="50"/>
  <c r="L14" i="50"/>
  <c r="R14" i="50"/>
  <c r="M18" i="50"/>
  <c r="S18" i="50"/>
  <c r="N18" i="50"/>
  <c r="T22" i="50"/>
  <c r="O22" i="50"/>
  <c r="P26" i="50"/>
  <c r="K26" i="50"/>
  <c r="Q30" i="50"/>
  <c r="L30" i="50"/>
  <c r="M34" i="50"/>
  <c r="S34" i="50"/>
  <c r="N34" i="50"/>
  <c r="T38" i="50"/>
  <c r="O38" i="50"/>
  <c r="P42" i="50"/>
  <c r="K42" i="50"/>
  <c r="Q46" i="50"/>
  <c r="L46" i="50"/>
  <c r="M50" i="50"/>
  <c r="S50" i="50"/>
  <c r="N50" i="50"/>
  <c r="T54" i="50"/>
  <c r="O54" i="50"/>
  <c r="P58" i="50"/>
  <c r="K58" i="50"/>
  <c r="Q62" i="50"/>
  <c r="L62" i="50"/>
  <c r="M66" i="50"/>
  <c r="S66" i="50"/>
  <c r="N66" i="50"/>
  <c r="M70" i="50"/>
  <c r="O70" i="50"/>
  <c r="N15" i="50"/>
  <c r="T15" i="50"/>
  <c r="O15" i="50"/>
  <c r="P19" i="50"/>
  <c r="Q23" i="50"/>
  <c r="L23" i="50"/>
  <c r="R27" i="50"/>
  <c r="M27" i="50"/>
  <c r="N31" i="50"/>
  <c r="T31" i="50"/>
  <c r="O31" i="50"/>
  <c r="P35" i="50"/>
  <c r="Q39" i="50"/>
  <c r="L39" i="50"/>
  <c r="R43" i="50"/>
  <c r="M43" i="50"/>
  <c r="N47" i="50"/>
  <c r="T47" i="50"/>
  <c r="O47" i="50"/>
  <c r="P51" i="50"/>
  <c r="Q55" i="50"/>
  <c r="L55" i="50"/>
  <c r="R59" i="50"/>
  <c r="N63" i="50"/>
  <c r="T63" i="50"/>
  <c r="O63" i="50"/>
  <c r="L71" i="50"/>
  <c r="R30" i="50"/>
  <c r="R46" i="50"/>
  <c r="R62" i="50"/>
  <c r="P22" i="50"/>
  <c r="K22" i="50"/>
  <c r="M30" i="50"/>
  <c r="S30" i="50"/>
  <c r="P38" i="50"/>
  <c r="K38" i="50"/>
  <c r="M46" i="50"/>
  <c r="S46" i="50"/>
  <c r="P54" i="50"/>
  <c r="K54" i="50"/>
  <c r="M62" i="50"/>
  <c r="S62" i="50"/>
  <c r="P70" i="50"/>
  <c r="K70" i="50"/>
  <c r="K19" i="50"/>
  <c r="S27" i="50"/>
  <c r="K35" i="50"/>
  <c r="S43" i="50"/>
  <c r="K51" i="50"/>
  <c r="S59" i="50"/>
  <c r="K67" i="50"/>
  <c r="Q19" i="50"/>
  <c r="L19" i="50"/>
  <c r="N27" i="50"/>
  <c r="T27" i="50"/>
  <c r="Q35" i="50"/>
  <c r="L35" i="50"/>
  <c r="N43" i="50"/>
  <c r="T43" i="50"/>
  <c r="Q51" i="50"/>
  <c r="L51" i="50"/>
  <c r="N59" i="50"/>
  <c r="T59" i="50"/>
  <c r="Q67" i="50"/>
  <c r="L67" i="50"/>
  <c r="N13" i="50"/>
  <c r="BK25" i="49" l="1"/>
  <c r="BL35" i="49"/>
  <c r="BL37" i="49"/>
  <c r="BK44" i="49"/>
  <c r="BM44" i="49" s="1"/>
  <c r="BN44" i="49" s="1"/>
  <c r="BQ56" i="50"/>
  <c r="BR56" i="50" s="1"/>
  <c r="BQ24" i="50"/>
  <c r="BR24" i="50" s="1"/>
  <c r="BY61" i="50"/>
  <c r="BZ61" i="50" s="1"/>
  <c r="BY25" i="50"/>
  <c r="BZ25" i="50" s="1"/>
  <c r="BY59" i="50"/>
  <c r="BZ59" i="50" s="1"/>
  <c r="BY27" i="50"/>
  <c r="BZ27" i="50" s="1"/>
  <c r="CC65" i="50"/>
  <c r="CD65" i="50" s="1"/>
  <c r="CC33" i="50"/>
  <c r="CD33" i="50" s="1"/>
  <c r="CC55" i="50"/>
  <c r="CD55" i="50" s="1"/>
  <c r="CC23" i="50"/>
  <c r="CD23" i="50" s="1"/>
  <c r="BU62" i="50"/>
  <c r="BV62" i="50" s="1"/>
  <c r="BQ50" i="50"/>
  <c r="BR50" i="50" s="1"/>
  <c r="BQ14" i="50"/>
  <c r="BR14" i="50" s="1"/>
  <c r="BU65" i="50"/>
  <c r="BV65" i="50" s="1"/>
  <c r="BQ53" i="50"/>
  <c r="BR53" i="50" s="1"/>
  <c r="BU33" i="50"/>
  <c r="BV33" i="50" s="1"/>
  <c r="BQ17" i="50"/>
  <c r="BR17" i="50" s="1"/>
  <c r="BU55" i="50"/>
  <c r="BV55" i="50" s="1"/>
  <c r="BQ43" i="50"/>
  <c r="BR43" i="50" s="1"/>
  <c r="BU23" i="50"/>
  <c r="BV23" i="50" s="1"/>
  <c r="BQ13" i="50"/>
  <c r="BR13" i="50" s="1"/>
  <c r="BY49" i="50"/>
  <c r="BZ49" i="50" s="1"/>
  <c r="BY32" i="50"/>
  <c r="BZ32" i="50" s="1"/>
  <c r="CC45" i="50"/>
  <c r="CD45" i="50" s="1"/>
  <c r="CC51" i="50"/>
  <c r="CD51" i="50" s="1"/>
  <c r="BU43" i="50"/>
  <c r="BV43" i="50" s="1"/>
  <c r="BY65" i="50"/>
  <c r="BZ65" i="50" s="1"/>
  <c r="BY31" i="50"/>
  <c r="BZ31" i="50" s="1"/>
  <c r="CC61" i="50"/>
  <c r="CD61" i="50" s="1"/>
  <c r="BL72" i="49"/>
  <c r="BM72" i="49" s="1"/>
  <c r="BN72" i="49" s="1"/>
  <c r="BY30" i="50"/>
  <c r="BZ30" i="50" s="1"/>
  <c r="BY52" i="50"/>
  <c r="BZ52" i="50" s="1"/>
  <c r="BY16" i="50"/>
  <c r="BZ16" i="50" s="1"/>
  <c r="CC44" i="50"/>
  <c r="CD44" i="50" s="1"/>
  <c r="CC63" i="50"/>
  <c r="CD63" i="50" s="1"/>
  <c r="BU70" i="50"/>
  <c r="BV70" i="50" s="1"/>
  <c r="BQ58" i="50"/>
  <c r="BR58" i="50" s="1"/>
  <c r="BU38" i="50"/>
  <c r="BV38" i="50" s="1"/>
  <c r="BU48" i="50"/>
  <c r="BV48" i="50" s="1"/>
  <c r="BU63" i="50"/>
  <c r="BV63" i="50" s="1"/>
  <c r="BL49" i="49"/>
  <c r="BM49" i="49" s="1"/>
  <c r="BN49" i="49" s="1"/>
  <c r="BK23" i="49"/>
  <c r="BM23" i="49" s="1"/>
  <c r="BN23" i="49" s="1"/>
  <c r="BM59" i="49"/>
  <c r="BN59" i="49" s="1"/>
  <c r="BL30" i="49"/>
  <c r="BM30" i="49" s="1"/>
  <c r="BN30" i="49" s="1"/>
  <c r="BK55" i="49"/>
  <c r="BM55" i="49" s="1"/>
  <c r="BN55" i="49" s="1"/>
  <c r="BL14" i="49"/>
  <c r="BK62" i="49"/>
  <c r="BK40" i="49"/>
  <c r="BM40" i="49" s="1"/>
  <c r="BN40" i="49" s="1"/>
  <c r="BL50" i="49"/>
  <c r="BM50" i="49" s="1"/>
  <c r="BN50" i="49" s="1"/>
  <c r="CC19" i="50"/>
  <c r="CD19" i="50" s="1"/>
  <c r="BQ54" i="50"/>
  <c r="BR54" i="50" s="1"/>
  <c r="BQ18" i="50"/>
  <c r="BR18" i="50" s="1"/>
  <c r="BU53" i="50"/>
  <c r="BV53" i="50" s="1"/>
  <c r="BU17" i="50"/>
  <c r="BV17" i="50" s="1"/>
  <c r="BY34" i="50"/>
  <c r="BZ34" i="50" s="1"/>
  <c r="BY55" i="50"/>
  <c r="BZ55" i="50" s="1"/>
  <c r="BQ47" i="50"/>
  <c r="BR47" i="50" s="1"/>
  <c r="BU58" i="50"/>
  <c r="BV58" i="50" s="1"/>
  <c r="BU61" i="50"/>
  <c r="BV61" i="50" s="1"/>
  <c r="BU52" i="50"/>
  <c r="BV52" i="50" s="1"/>
  <c r="BU16" i="50"/>
  <c r="BV16" i="50" s="1"/>
  <c r="BU67" i="50"/>
  <c r="BV67" i="50" s="1"/>
  <c r="BY54" i="50"/>
  <c r="BZ54" i="50" s="1"/>
  <c r="BY18" i="50"/>
  <c r="BZ18" i="50" s="1"/>
  <c r="BY45" i="50"/>
  <c r="BZ45" i="50" s="1"/>
  <c r="BY60" i="50"/>
  <c r="BZ60" i="50" s="1"/>
  <c r="BY28" i="50"/>
  <c r="BZ28" i="50" s="1"/>
  <c r="BY43" i="50"/>
  <c r="BZ43" i="50" s="1"/>
  <c r="CC26" i="50"/>
  <c r="CD26" i="50" s="1"/>
  <c r="CC49" i="50"/>
  <c r="CD49" i="50" s="1"/>
  <c r="CC68" i="50"/>
  <c r="CD68" i="50" s="1"/>
  <c r="CC36" i="50"/>
  <c r="CD36" i="50" s="1"/>
  <c r="CC71" i="50"/>
  <c r="CD71" i="50" s="1"/>
  <c r="CC39" i="50"/>
  <c r="CD39" i="50" s="1"/>
  <c r="CC13" i="50"/>
  <c r="CD13" i="50" s="1"/>
  <c r="BU46" i="50"/>
  <c r="BV46" i="50" s="1"/>
  <c r="BQ69" i="50"/>
  <c r="BR69" i="50" s="1"/>
  <c r="BU49" i="50"/>
  <c r="BV49" i="50" s="1"/>
  <c r="BQ37" i="50"/>
  <c r="BR37" i="50" s="1"/>
  <c r="BU72" i="50"/>
  <c r="BV72" i="50" s="1"/>
  <c r="BQ60" i="50"/>
  <c r="BR60" i="50" s="1"/>
  <c r="BU40" i="50"/>
  <c r="BV40" i="50" s="1"/>
  <c r="BQ28" i="50"/>
  <c r="BR28" i="50" s="1"/>
  <c r="BU71" i="50"/>
  <c r="BV71" i="50" s="1"/>
  <c r="BQ59" i="50"/>
  <c r="BR59" i="50" s="1"/>
  <c r="BU39" i="50"/>
  <c r="BV39" i="50" s="1"/>
  <c r="BQ27" i="50"/>
  <c r="BR27" i="50" s="1"/>
  <c r="BY64" i="50"/>
  <c r="BZ64" i="50" s="1"/>
  <c r="CC18" i="50"/>
  <c r="CD18" i="50" s="1"/>
  <c r="CC32" i="50"/>
  <c r="CD32" i="50" s="1"/>
  <c r="BY26" i="50"/>
  <c r="BZ26" i="50" s="1"/>
  <c r="BY33" i="50"/>
  <c r="BZ33" i="50" s="1"/>
  <c r="BY47" i="50"/>
  <c r="BZ47" i="50" s="1"/>
  <c r="BY15" i="50"/>
  <c r="BZ15" i="50" s="1"/>
  <c r="CC25" i="50"/>
  <c r="CD25" i="50" s="1"/>
  <c r="BM58" i="49"/>
  <c r="BN58" i="49" s="1"/>
  <c r="BL53" i="49"/>
  <c r="BM53" i="49" s="1"/>
  <c r="BN53" i="49" s="1"/>
  <c r="BK17" i="49"/>
  <c r="BM17" i="49" s="1"/>
  <c r="BN17" i="49" s="1"/>
  <c r="BK27" i="49"/>
  <c r="BM27" i="49" s="1"/>
  <c r="BN27" i="49" s="1"/>
  <c r="BU69" i="50"/>
  <c r="BV69" i="50" s="1"/>
  <c r="BU37" i="50"/>
  <c r="BV37" i="50" s="1"/>
  <c r="BQ64" i="50"/>
  <c r="BR64" i="50" s="1"/>
  <c r="BU28" i="50"/>
  <c r="BV28" i="50" s="1"/>
  <c r="BQ31" i="50"/>
  <c r="BR31" i="50" s="1"/>
  <c r="AZ51" i="50"/>
  <c r="AY51" i="50"/>
  <c r="AV54" i="50"/>
  <c r="AU54" i="50"/>
  <c r="AZ62" i="50"/>
  <c r="AY62" i="50"/>
  <c r="AV26" i="50"/>
  <c r="AU26" i="50"/>
  <c r="AV29" i="50"/>
  <c r="AU29" i="50"/>
  <c r="BH39" i="50"/>
  <c r="BG39" i="50"/>
  <c r="AV72" i="50"/>
  <c r="AU72" i="50"/>
  <c r="AY44" i="50"/>
  <c r="AZ44" i="50"/>
  <c r="J27" i="49"/>
  <c r="AR27" i="49" s="1"/>
  <c r="J27" i="50"/>
  <c r="BG58" i="50"/>
  <c r="BH58" i="50"/>
  <c r="AV53" i="50"/>
  <c r="AU53" i="50"/>
  <c r="AZ25" i="50"/>
  <c r="AY25" i="50"/>
  <c r="AY24" i="50"/>
  <c r="AZ24" i="50"/>
  <c r="BD23" i="50"/>
  <c r="BC23" i="50"/>
  <c r="J71" i="49"/>
  <c r="AQ71" i="49" s="1"/>
  <c r="J71" i="50"/>
  <c r="AU67" i="50"/>
  <c r="AV67" i="50"/>
  <c r="AV35" i="50"/>
  <c r="AU35" i="50"/>
  <c r="BH62" i="50"/>
  <c r="BG62" i="50"/>
  <c r="BH46" i="50"/>
  <c r="BG46" i="50"/>
  <c r="BG30" i="50"/>
  <c r="BH30" i="50"/>
  <c r="J67" i="49"/>
  <c r="AR67" i="49" s="1"/>
  <c r="J67" i="50"/>
  <c r="J51" i="49"/>
  <c r="AQ51" i="49" s="1"/>
  <c r="J51" i="50"/>
  <c r="BH43" i="50"/>
  <c r="BG43" i="50"/>
  <c r="BD35" i="50"/>
  <c r="BC35" i="50"/>
  <c r="BG66" i="50"/>
  <c r="BH66" i="50"/>
  <c r="BC58" i="50"/>
  <c r="BD58" i="50"/>
  <c r="AU42" i="50"/>
  <c r="AV42" i="50"/>
  <c r="BH65" i="50"/>
  <c r="BG65" i="50"/>
  <c r="BC61" i="50"/>
  <c r="BD61" i="50"/>
  <c r="AZ49" i="50"/>
  <c r="AY49" i="50"/>
  <c r="J41" i="49"/>
  <c r="AR41" i="49" s="1"/>
  <c r="J41" i="50"/>
  <c r="BH17" i="50"/>
  <c r="BG17" i="50"/>
  <c r="AU63" i="50"/>
  <c r="AV63" i="50"/>
  <c r="BG55" i="50"/>
  <c r="BH55" i="50"/>
  <c r="BD15" i="50"/>
  <c r="BC15" i="50"/>
  <c r="BD72" i="50"/>
  <c r="BC72" i="50"/>
  <c r="AV60" i="50"/>
  <c r="AU60" i="50"/>
  <c r="BD40" i="50"/>
  <c r="BC40" i="50"/>
  <c r="AY28" i="50"/>
  <c r="AZ28" i="50"/>
  <c r="J24" i="49"/>
  <c r="AR24" i="49" s="1"/>
  <c r="J24" i="50"/>
  <c r="AZ47" i="50"/>
  <c r="AY47" i="50"/>
  <c r="J43" i="49"/>
  <c r="AR43" i="49" s="1"/>
  <c r="J43" i="50"/>
  <c r="BH35" i="50"/>
  <c r="BG35" i="50"/>
  <c r="BC27" i="50"/>
  <c r="BD27" i="50"/>
  <c r="AV25" i="50"/>
  <c r="AU25" i="50"/>
  <c r="AY70" i="50"/>
  <c r="AZ70" i="50"/>
  <c r="J62" i="49"/>
  <c r="AR62" i="49" s="1"/>
  <c r="J62" i="50"/>
  <c r="AV50" i="50"/>
  <c r="AU50" i="50"/>
  <c r="J30" i="49"/>
  <c r="AQ30" i="49" s="1"/>
  <c r="J30" i="50"/>
  <c r="AV18" i="50"/>
  <c r="AU18" i="50"/>
  <c r="J65" i="49"/>
  <c r="AQ65" i="49" s="1"/>
  <c r="J65" i="50"/>
  <c r="BH41" i="50"/>
  <c r="BG41" i="50"/>
  <c r="AV37" i="50"/>
  <c r="AU37" i="50"/>
  <c r="BD21" i="50"/>
  <c r="BC21" i="50"/>
  <c r="BH60" i="50"/>
  <c r="BG60" i="50"/>
  <c r="BC52" i="50"/>
  <c r="BD52" i="50"/>
  <c r="AV40" i="50"/>
  <c r="AU40" i="50"/>
  <c r="BC20" i="50"/>
  <c r="BD20" i="50"/>
  <c r="BH13" i="50"/>
  <c r="BG13" i="50"/>
  <c r="BG56" i="50"/>
  <c r="BH56" i="50"/>
  <c r="AU52" i="50"/>
  <c r="AV52" i="50"/>
  <c r="BC16" i="50"/>
  <c r="BD16" i="50"/>
  <c r="J13" i="49"/>
  <c r="AR13" i="49" s="1"/>
  <c r="J13" i="50"/>
  <c r="BD71" i="50"/>
  <c r="BC71" i="50"/>
  <c r="BH31" i="50"/>
  <c r="BG31" i="50"/>
  <c r="AV23" i="50"/>
  <c r="AU23" i="50"/>
  <c r="BH54" i="50"/>
  <c r="BG54" i="50"/>
  <c r="BC30" i="50"/>
  <c r="BD30" i="50"/>
  <c r="AZ18" i="50"/>
  <c r="AY18" i="50"/>
  <c r="BH69" i="50"/>
  <c r="BG69" i="50"/>
  <c r="AV17" i="50"/>
  <c r="AU17" i="50"/>
  <c r="AZ64" i="50"/>
  <c r="AY64" i="50"/>
  <c r="AU48" i="50"/>
  <c r="AV48" i="50"/>
  <c r="BD46" i="50"/>
  <c r="BC46" i="50"/>
  <c r="AY34" i="50"/>
  <c r="AZ34" i="50"/>
  <c r="BD49" i="50"/>
  <c r="BC49" i="50"/>
  <c r="BC44" i="50"/>
  <c r="BD44" i="50"/>
  <c r="AU16" i="50"/>
  <c r="AV16" i="50"/>
  <c r="AY63" i="50"/>
  <c r="AZ63" i="50"/>
  <c r="J63" i="49"/>
  <c r="AQ63" i="49" s="1"/>
  <c r="J63" i="50"/>
  <c r="J31" i="49"/>
  <c r="AQ31" i="49" s="1"/>
  <c r="J31" i="50"/>
  <c r="AZ32" i="50"/>
  <c r="AY32" i="50"/>
  <c r="J53" i="49"/>
  <c r="AR53" i="49" s="1"/>
  <c r="J53" i="50"/>
  <c r="J37" i="49"/>
  <c r="AR37" i="49" s="1"/>
  <c r="J37" i="50"/>
  <c r="J21" i="49"/>
  <c r="AQ21" i="49" s="1"/>
  <c r="J21" i="50"/>
  <c r="J68" i="49"/>
  <c r="AR68" i="49" s="1"/>
  <c r="J68" i="50"/>
  <c r="J52" i="49"/>
  <c r="AQ52" i="49" s="1"/>
  <c r="J52" i="50"/>
  <c r="BG28" i="50"/>
  <c r="BH28" i="50"/>
  <c r="J14" i="49"/>
  <c r="AQ14" i="49" s="1"/>
  <c r="J14" i="50"/>
  <c r="BD55" i="50"/>
  <c r="BC55" i="50"/>
  <c r="J29" i="49"/>
  <c r="AR29" i="49" s="1"/>
  <c r="J29" i="50"/>
  <c r="AZ21" i="50"/>
  <c r="AY21" i="50"/>
  <c r="BK70" i="50"/>
  <c r="BL70" i="50"/>
  <c r="H70" i="50"/>
  <c r="BK38" i="50"/>
  <c r="H38" i="50"/>
  <c r="BL38" i="50"/>
  <c r="BL41" i="50"/>
  <c r="BK41" i="50"/>
  <c r="H41" i="50"/>
  <c r="H64" i="50"/>
  <c r="BL64" i="50"/>
  <c r="BK64" i="50"/>
  <c r="H32" i="50"/>
  <c r="BL32" i="50"/>
  <c r="BK32" i="50"/>
  <c r="BK63" i="50"/>
  <c r="H63" i="50"/>
  <c r="BL63" i="50"/>
  <c r="H31" i="50"/>
  <c r="BL31" i="50"/>
  <c r="BK31" i="50"/>
  <c r="BK42" i="50"/>
  <c r="BL42" i="50"/>
  <c r="H42" i="50"/>
  <c r="BL61" i="50"/>
  <c r="BK61" i="50"/>
  <c r="H61" i="50"/>
  <c r="H25" i="50"/>
  <c r="BL25" i="50"/>
  <c r="BK25" i="50"/>
  <c r="BK52" i="50"/>
  <c r="H52" i="50"/>
  <c r="BL52" i="50"/>
  <c r="BK16" i="50"/>
  <c r="H16" i="50"/>
  <c r="BL16" i="50"/>
  <c r="BK67" i="50"/>
  <c r="H67" i="50"/>
  <c r="BL67" i="50"/>
  <c r="AU30" i="50"/>
  <c r="AV30" i="50"/>
  <c r="AV65" i="50"/>
  <c r="AU65" i="50"/>
  <c r="BD32" i="50"/>
  <c r="BC32" i="50"/>
  <c r="BH47" i="50"/>
  <c r="BG47" i="50"/>
  <c r="AZ13" i="50"/>
  <c r="AY13" i="50"/>
  <c r="BH68" i="50"/>
  <c r="BG68" i="50"/>
  <c r="BY62" i="50"/>
  <c r="BZ62" i="50" s="1"/>
  <c r="BY53" i="50"/>
  <c r="BZ53" i="50" s="1"/>
  <c r="BY17" i="50"/>
  <c r="BZ17" i="50" s="1"/>
  <c r="BY51" i="50"/>
  <c r="BZ51" i="50" s="1"/>
  <c r="BY19" i="50"/>
  <c r="BZ19" i="50" s="1"/>
  <c r="CC50" i="50"/>
  <c r="CD50" i="50" s="1"/>
  <c r="CC57" i="50"/>
  <c r="CD57" i="50" s="1"/>
  <c r="CC21" i="50"/>
  <c r="CD21" i="50" s="1"/>
  <c r="CC31" i="50"/>
  <c r="CD31" i="50" s="1"/>
  <c r="H46" i="50"/>
  <c r="BL46" i="50"/>
  <c r="BK46" i="50"/>
  <c r="BQ26" i="50"/>
  <c r="BR26" i="50" s="1"/>
  <c r="H65" i="50"/>
  <c r="BL65" i="50"/>
  <c r="BK65" i="50"/>
  <c r="BU57" i="50"/>
  <c r="BV57" i="50" s="1"/>
  <c r="BQ45" i="50"/>
  <c r="BR45" i="50" s="1"/>
  <c r="BL33" i="50"/>
  <c r="BK33" i="50"/>
  <c r="H33" i="50"/>
  <c r="BU21" i="50"/>
  <c r="BV21" i="50" s="1"/>
  <c r="BQ68" i="50"/>
  <c r="BR68" i="50" s="1"/>
  <c r="H56" i="50"/>
  <c r="BK56" i="50"/>
  <c r="BL56" i="50"/>
  <c r="BQ36" i="50"/>
  <c r="BR36" i="50" s="1"/>
  <c r="BK24" i="50"/>
  <c r="H24" i="50"/>
  <c r="BL24" i="50"/>
  <c r="H71" i="50"/>
  <c r="BL71" i="50"/>
  <c r="BK71" i="50"/>
  <c r="BQ51" i="50"/>
  <c r="BR51" i="50" s="1"/>
  <c r="H39" i="50"/>
  <c r="BL39" i="50"/>
  <c r="BK39" i="50"/>
  <c r="BU31" i="50"/>
  <c r="BV31" i="50" s="1"/>
  <c r="BQ19" i="50"/>
  <c r="BR19" i="50" s="1"/>
  <c r="CC64" i="50"/>
  <c r="CD64" i="50" s="1"/>
  <c r="CC35" i="50"/>
  <c r="CD35" i="50" s="1"/>
  <c r="BU50" i="50"/>
  <c r="BV50" i="50" s="1"/>
  <c r="BU14" i="50"/>
  <c r="BV14" i="50" s="1"/>
  <c r="BQ41" i="50"/>
  <c r="BR41" i="50" s="1"/>
  <c r="BU60" i="50"/>
  <c r="BV60" i="50" s="1"/>
  <c r="BQ32" i="50"/>
  <c r="BR32" i="50" s="1"/>
  <c r="H35" i="50"/>
  <c r="BL35" i="50"/>
  <c r="BK35" i="50"/>
  <c r="BQ15" i="50"/>
  <c r="BR15" i="50" s="1"/>
  <c r="BY66" i="50"/>
  <c r="BZ66" i="50" s="1"/>
  <c r="BY41" i="50"/>
  <c r="BZ41" i="50" s="1"/>
  <c r="BY72" i="50"/>
  <c r="BZ72" i="50" s="1"/>
  <c r="BY40" i="50"/>
  <c r="BZ40" i="50" s="1"/>
  <c r="BY14" i="50"/>
  <c r="BZ14" i="50" s="1"/>
  <c r="BY23" i="50"/>
  <c r="BZ23" i="50" s="1"/>
  <c r="CC46" i="50"/>
  <c r="CD46" i="50" s="1"/>
  <c r="CC69" i="50"/>
  <c r="CD69" i="50" s="1"/>
  <c r="CC37" i="50"/>
  <c r="CD37" i="50" s="1"/>
  <c r="CC72" i="50"/>
  <c r="CD72" i="50" s="1"/>
  <c r="CC40" i="50"/>
  <c r="CD40" i="50" s="1"/>
  <c r="CC59" i="50"/>
  <c r="CD59" i="50" s="1"/>
  <c r="CC27" i="50"/>
  <c r="CD27" i="50" s="1"/>
  <c r="BK66" i="50"/>
  <c r="H66" i="50"/>
  <c r="BL66" i="50"/>
  <c r="BQ46" i="50"/>
  <c r="BR46" i="50" s="1"/>
  <c r="BK34" i="50"/>
  <c r="H34" i="50"/>
  <c r="BL34" i="50"/>
  <c r="BU26" i="50"/>
  <c r="BV26" i="50" s="1"/>
  <c r="BL69" i="50"/>
  <c r="BK69" i="50"/>
  <c r="H69" i="50"/>
  <c r="BQ49" i="50"/>
  <c r="BR49" i="50" s="1"/>
  <c r="BL37" i="50"/>
  <c r="BK37" i="50"/>
  <c r="H37" i="50"/>
  <c r="BU25" i="50"/>
  <c r="BV25" i="50" s="1"/>
  <c r="BQ72" i="50"/>
  <c r="BR72" i="50" s="1"/>
  <c r="H60" i="50"/>
  <c r="BL60" i="50"/>
  <c r="BK60" i="50"/>
  <c r="BQ40" i="50"/>
  <c r="BR40" i="50" s="1"/>
  <c r="H28" i="50"/>
  <c r="BL28" i="50"/>
  <c r="BK28" i="50"/>
  <c r="BQ55" i="50"/>
  <c r="BR55" i="50" s="1"/>
  <c r="BL43" i="50"/>
  <c r="BK43" i="50"/>
  <c r="H43" i="50"/>
  <c r="BU35" i="50"/>
  <c r="BV35" i="50" s="1"/>
  <c r="BQ23" i="50"/>
  <c r="BR23" i="50" s="1"/>
  <c r="BM13" i="50"/>
  <c r="BN13" i="50" s="1"/>
  <c r="BY70" i="50"/>
  <c r="BZ70" i="50" s="1"/>
  <c r="BY38" i="50"/>
  <c r="BZ38" i="50" s="1"/>
  <c r="BY44" i="50"/>
  <c r="BZ44" i="50" s="1"/>
  <c r="CC42" i="50"/>
  <c r="CD42" i="50" s="1"/>
  <c r="CC52" i="50"/>
  <c r="CD52" i="50" s="1"/>
  <c r="CC16" i="50"/>
  <c r="CD16" i="50" s="1"/>
  <c r="BU30" i="50"/>
  <c r="BV30" i="50" s="1"/>
  <c r="BU56" i="50"/>
  <c r="BV56" i="50" s="1"/>
  <c r="BQ44" i="50"/>
  <c r="BR44" i="50" s="1"/>
  <c r="BU24" i="50"/>
  <c r="BV24" i="50" s="1"/>
  <c r="CC54" i="50"/>
  <c r="CD54" i="50" s="1"/>
  <c r="BY58" i="50"/>
  <c r="BZ58" i="50" s="1"/>
  <c r="BY48" i="50"/>
  <c r="BZ48" i="50" s="1"/>
  <c r="CC70" i="50"/>
  <c r="CD70" i="50" s="1"/>
  <c r="CC48" i="50"/>
  <c r="CD48" i="50" s="1"/>
  <c r="BU44" i="50"/>
  <c r="BV44" i="50" s="1"/>
  <c r="AZ35" i="50"/>
  <c r="AY35" i="50"/>
  <c r="AU70" i="50"/>
  <c r="AV70" i="50"/>
  <c r="AV22" i="50"/>
  <c r="AU22" i="50"/>
  <c r="J54" i="49"/>
  <c r="AQ54" i="49" s="1"/>
  <c r="J54" i="50"/>
  <c r="BH27" i="50"/>
  <c r="BG27" i="50"/>
  <c r="BC42" i="50"/>
  <c r="BD42" i="50"/>
  <c r="BH33" i="50"/>
  <c r="BG33" i="50"/>
  <c r="AV47" i="50"/>
  <c r="AU47" i="50"/>
  <c r="BC56" i="50"/>
  <c r="BD56" i="50"/>
  <c r="AY58" i="50"/>
  <c r="AZ58" i="50"/>
  <c r="AZ26" i="50"/>
  <c r="AY26" i="50"/>
  <c r="BH71" i="50"/>
  <c r="BG71" i="50"/>
  <c r="BD25" i="50"/>
  <c r="BC25" i="50"/>
  <c r="BD18" i="50"/>
  <c r="BC18" i="50"/>
  <c r="BH57" i="50"/>
  <c r="BG57" i="50"/>
  <c r="AY56" i="50"/>
  <c r="AZ56" i="50"/>
  <c r="BD36" i="50"/>
  <c r="BC36" i="50"/>
  <c r="BH72" i="50"/>
  <c r="BG72" i="50"/>
  <c r="BC48" i="50"/>
  <c r="BD48" i="50"/>
  <c r="AV36" i="50"/>
  <c r="AU36" i="50"/>
  <c r="J16" i="49"/>
  <c r="J16" i="50"/>
  <c r="AZ60" i="50"/>
  <c r="AY60" i="50"/>
  <c r="AV39" i="50"/>
  <c r="AU39" i="50"/>
  <c r="AZ69" i="50"/>
  <c r="AY69" i="50"/>
  <c r="BD33" i="50"/>
  <c r="BC33" i="50"/>
  <c r="BG20" i="50"/>
  <c r="BH20" i="50"/>
  <c r="AV27" i="50"/>
  <c r="AU27" i="50"/>
  <c r="AV51" i="50"/>
  <c r="AU51" i="50"/>
  <c r="AV19" i="50"/>
  <c r="AU19" i="50"/>
  <c r="BC70" i="50"/>
  <c r="BD70" i="50"/>
  <c r="BC38" i="50"/>
  <c r="BD38" i="50"/>
  <c r="AZ39" i="50"/>
  <c r="AY39" i="50"/>
  <c r="J19" i="49"/>
  <c r="J19" i="50"/>
  <c r="AZ46" i="50"/>
  <c r="AY46" i="50"/>
  <c r="BG34" i="50"/>
  <c r="BH34" i="50"/>
  <c r="BD26" i="50"/>
  <c r="BC26" i="50"/>
  <c r="AZ65" i="50"/>
  <c r="AY65" i="50"/>
  <c r="BH49" i="50"/>
  <c r="BG49" i="50"/>
  <c r="AV45" i="50"/>
  <c r="AU45" i="50"/>
  <c r="BD29" i="50"/>
  <c r="BC29" i="50"/>
  <c r="BD47" i="50"/>
  <c r="BC47" i="50"/>
  <c r="AV31" i="50"/>
  <c r="AU31" i="50"/>
  <c r="BH23" i="50"/>
  <c r="BG23" i="50"/>
  <c r="J56" i="49"/>
  <c r="AQ56" i="49" s="1"/>
  <c r="J56" i="50"/>
  <c r="J44" i="49"/>
  <c r="J44" i="50"/>
  <c r="BH32" i="50"/>
  <c r="BG32" i="50"/>
  <c r="AU28" i="50"/>
  <c r="AV28" i="50"/>
  <c r="J50" i="49"/>
  <c r="AR50" i="49" s="1"/>
  <c r="J50" i="50"/>
  <c r="BH14" i="50"/>
  <c r="BG14" i="50"/>
  <c r="BD59" i="50"/>
  <c r="BC59" i="50"/>
  <c r="BH51" i="50"/>
  <c r="BG51" i="50"/>
  <c r="AV43" i="50"/>
  <c r="AU43" i="50"/>
  <c r="AZ31" i="50"/>
  <c r="AY31" i="50"/>
  <c r="J69" i="49"/>
  <c r="AR69" i="49" s="1"/>
  <c r="J69" i="50"/>
  <c r="AV57" i="50"/>
  <c r="AU57" i="50"/>
  <c r="BD41" i="50"/>
  <c r="BC41" i="50"/>
  <c r="AZ29" i="50"/>
  <c r="AY29" i="50"/>
  <c r="AU66" i="50"/>
  <c r="AV66" i="50"/>
  <c r="J46" i="49"/>
  <c r="AR46" i="49" s="1"/>
  <c r="J46" i="50"/>
  <c r="AU34" i="50"/>
  <c r="AV34" i="50"/>
  <c r="AV69" i="50"/>
  <c r="AU69" i="50"/>
  <c r="BD53" i="50"/>
  <c r="BC53" i="50"/>
  <c r="AZ41" i="50"/>
  <c r="AY41" i="50"/>
  <c r="J33" i="49"/>
  <c r="AQ33" i="49" s="1"/>
  <c r="J33" i="50"/>
  <c r="AZ72" i="50"/>
  <c r="AY72" i="50"/>
  <c r="AZ40" i="50"/>
  <c r="AY40" i="50"/>
  <c r="J72" i="49"/>
  <c r="J72" i="50"/>
  <c r="BD64" i="50"/>
  <c r="BC64" i="50"/>
  <c r="AY52" i="50"/>
  <c r="AZ52" i="50"/>
  <c r="J48" i="49"/>
  <c r="AQ48" i="49" s="1"/>
  <c r="J48" i="50"/>
  <c r="J32" i="49"/>
  <c r="J32" i="50"/>
  <c r="BH59" i="50"/>
  <c r="BG59" i="50"/>
  <c r="BD13" i="50"/>
  <c r="BC13" i="50"/>
  <c r="J55" i="49"/>
  <c r="AQ55" i="49" s="1"/>
  <c r="J55" i="50"/>
  <c r="BD39" i="50"/>
  <c r="BC39" i="50"/>
  <c r="AZ27" i="50"/>
  <c r="AY27" i="50"/>
  <c r="J23" i="49"/>
  <c r="J23" i="50"/>
  <c r="BD62" i="50"/>
  <c r="BC62" i="50"/>
  <c r="AV46" i="50"/>
  <c r="AU46" i="50"/>
  <c r="AV49" i="50"/>
  <c r="AU49" i="50"/>
  <c r="J60" i="49"/>
  <c r="AQ60" i="49" s="1"/>
  <c r="J60" i="50"/>
  <c r="BH36" i="50"/>
  <c r="BG36" i="50"/>
  <c r="AV62" i="50"/>
  <c r="AU62" i="50"/>
  <c r="J26" i="49"/>
  <c r="AQ26" i="49" s="1"/>
  <c r="J26" i="50"/>
  <c r="BH37" i="50"/>
  <c r="BG37" i="50"/>
  <c r="BD17" i="50"/>
  <c r="BC17" i="50"/>
  <c r="BD60" i="50"/>
  <c r="BC60" i="50"/>
  <c r="BC28" i="50"/>
  <c r="BD28" i="50"/>
  <c r="J47" i="49"/>
  <c r="AR47" i="49" s="1"/>
  <c r="J47" i="50"/>
  <c r="J15" i="49"/>
  <c r="AQ15" i="49" s="1"/>
  <c r="J15" i="50"/>
  <c r="AY48" i="50"/>
  <c r="AZ48" i="50"/>
  <c r="AY16" i="50"/>
  <c r="AZ16" i="50"/>
  <c r="BH45" i="50"/>
  <c r="BG45" i="50"/>
  <c r="BH29" i="50"/>
  <c r="BG29" i="50"/>
  <c r="AY42" i="50"/>
  <c r="AZ42" i="50"/>
  <c r="J36" i="49"/>
  <c r="AR36" i="49" s="1"/>
  <c r="J36" i="50"/>
  <c r="J20" i="49"/>
  <c r="J20" i="50"/>
  <c r="J61" i="49"/>
  <c r="AQ61" i="49" s="1"/>
  <c r="J61" i="50"/>
  <c r="AZ53" i="50"/>
  <c r="AY53" i="50"/>
  <c r="AY66" i="50"/>
  <c r="AZ66" i="50"/>
  <c r="H54" i="50"/>
  <c r="BL54" i="50"/>
  <c r="BK54" i="50"/>
  <c r="H18" i="50"/>
  <c r="BL18" i="50"/>
  <c r="BK18" i="50"/>
  <c r="BL57" i="50"/>
  <c r="BK57" i="50"/>
  <c r="H57" i="50"/>
  <c r="H21" i="50"/>
  <c r="BL21" i="50"/>
  <c r="BK21" i="50"/>
  <c r="BK48" i="50"/>
  <c r="BL48" i="50"/>
  <c r="H48" i="50"/>
  <c r="BL47" i="50"/>
  <c r="BK47" i="50"/>
  <c r="H47" i="50"/>
  <c r="BL15" i="50"/>
  <c r="BK15" i="50"/>
  <c r="H15" i="50"/>
  <c r="H26" i="50"/>
  <c r="BL26" i="50"/>
  <c r="BK26" i="50"/>
  <c r="H45" i="50"/>
  <c r="BL45" i="50"/>
  <c r="BK45" i="50"/>
  <c r="H68" i="50"/>
  <c r="BL68" i="50"/>
  <c r="BK68" i="50"/>
  <c r="H36" i="50"/>
  <c r="BL36" i="50"/>
  <c r="BK36" i="50"/>
  <c r="BL19" i="50"/>
  <c r="BK19" i="50"/>
  <c r="H19" i="50"/>
  <c r="BL51" i="50"/>
  <c r="BK51" i="50"/>
  <c r="H51" i="50"/>
  <c r="AY67" i="50"/>
  <c r="AZ67" i="50"/>
  <c r="AZ19" i="50"/>
  <c r="AY19" i="50"/>
  <c r="AU38" i="50"/>
  <c r="AV38" i="50"/>
  <c r="J22" i="49"/>
  <c r="AR22" i="49" s="1"/>
  <c r="J22" i="50"/>
  <c r="AZ55" i="50"/>
  <c r="AY55" i="50"/>
  <c r="J35" i="49"/>
  <c r="AR35" i="49" s="1"/>
  <c r="J35" i="50"/>
  <c r="BD19" i="50"/>
  <c r="BC19" i="50"/>
  <c r="BG70" i="50"/>
  <c r="BH70" i="50"/>
  <c r="BH50" i="50"/>
  <c r="BG50" i="50"/>
  <c r="AZ14" i="50"/>
  <c r="AY14" i="50"/>
  <c r="J57" i="49"/>
  <c r="AR57" i="49" s="1"/>
  <c r="J57" i="50"/>
  <c r="BC63" i="50"/>
  <c r="BD63" i="50"/>
  <c r="BH64" i="50"/>
  <c r="BG64" i="50"/>
  <c r="J40" i="49"/>
  <c r="AQ40" i="49" s="1"/>
  <c r="J40" i="50"/>
  <c r="BG16" i="50"/>
  <c r="BH16" i="50"/>
  <c r="J66" i="49"/>
  <c r="AR66" i="49" s="1"/>
  <c r="J66" i="50"/>
  <c r="BH19" i="50"/>
  <c r="BG19" i="50"/>
  <c r="AV41" i="50"/>
  <c r="AU41" i="50"/>
  <c r="BD50" i="50"/>
  <c r="BC50" i="50"/>
  <c r="AY38" i="50"/>
  <c r="AZ38" i="50"/>
  <c r="BH26" i="50"/>
  <c r="BG26" i="50"/>
  <c r="BD37" i="50"/>
  <c r="BC37" i="50"/>
  <c r="J17" i="49"/>
  <c r="AQ17" i="49" s="1"/>
  <c r="J17" i="50"/>
  <c r="BD68" i="50"/>
  <c r="BC68" i="50"/>
  <c r="AU44" i="50"/>
  <c r="AV44" i="50"/>
  <c r="AV68" i="50"/>
  <c r="AU68" i="50"/>
  <c r="BH40" i="50"/>
  <c r="BG40" i="50"/>
  <c r="AY20" i="50"/>
  <c r="AZ20" i="50"/>
  <c r="BC67" i="50"/>
  <c r="BD67" i="50"/>
  <c r="AV55" i="50"/>
  <c r="AU55" i="50"/>
  <c r="AZ50" i="50"/>
  <c r="AY50" i="50"/>
  <c r="AU14" i="50"/>
  <c r="AV14" i="50"/>
  <c r="BH53" i="50"/>
  <c r="BG53" i="50"/>
  <c r="AV64" i="50"/>
  <c r="AU64" i="50"/>
  <c r="BD54" i="50"/>
  <c r="BC54" i="50"/>
  <c r="BD22" i="50"/>
  <c r="BC22" i="50"/>
  <c r="J70" i="49"/>
  <c r="AQ70" i="49" s="1"/>
  <c r="J70" i="50"/>
  <c r="J38" i="49"/>
  <c r="AR38" i="49" s="1"/>
  <c r="J38" i="50"/>
  <c r="AZ71" i="50"/>
  <c r="AY71" i="50"/>
  <c r="BD51" i="50"/>
  <c r="BC51" i="50"/>
  <c r="AZ23" i="50"/>
  <c r="AY23" i="50"/>
  <c r="AU58" i="50"/>
  <c r="AV58" i="50"/>
  <c r="AY30" i="50"/>
  <c r="AZ30" i="50"/>
  <c r="BH18" i="50"/>
  <c r="BG18" i="50"/>
  <c r="AV61" i="50"/>
  <c r="AU61" i="50"/>
  <c r="BD45" i="50"/>
  <c r="BC45" i="50"/>
  <c r="AZ33" i="50"/>
  <c r="AY33" i="50"/>
  <c r="J25" i="49"/>
  <c r="AR25" i="49" s="1"/>
  <c r="J25" i="50"/>
  <c r="BD31" i="50"/>
  <c r="BC31" i="50"/>
  <c r="AV15" i="50"/>
  <c r="AU15" i="50"/>
  <c r="BG48" i="50"/>
  <c r="BH48" i="50"/>
  <c r="BC24" i="50"/>
  <c r="BD24" i="50"/>
  <c r="AV13" i="50"/>
  <c r="AU13" i="50"/>
  <c r="J34" i="49"/>
  <c r="AR34" i="49" s="1"/>
  <c r="J34" i="50"/>
  <c r="J18" i="49"/>
  <c r="AQ18" i="49" s="1"/>
  <c r="J18" i="50"/>
  <c r="BG67" i="50"/>
  <c r="BH67" i="50"/>
  <c r="J59" i="49"/>
  <c r="AQ59" i="49" s="1"/>
  <c r="J59" i="50"/>
  <c r="BD43" i="50"/>
  <c r="BC43" i="50"/>
  <c r="AZ15" i="50"/>
  <c r="AY15" i="50"/>
  <c r="BH61" i="50"/>
  <c r="BG61" i="50"/>
  <c r="BD57" i="50"/>
  <c r="BC57" i="50"/>
  <c r="AZ45" i="50"/>
  <c r="AY45" i="50"/>
  <c r="BC66" i="50"/>
  <c r="BD66" i="50"/>
  <c r="AZ54" i="50"/>
  <c r="AY54" i="50"/>
  <c r="BG42" i="50"/>
  <c r="BH42" i="50"/>
  <c r="BC34" i="50"/>
  <c r="BD34" i="50"/>
  <c r="AZ22" i="50"/>
  <c r="AY22" i="50"/>
  <c r="BD69" i="50"/>
  <c r="BC69" i="50"/>
  <c r="AZ57" i="50"/>
  <c r="AY57" i="50"/>
  <c r="J49" i="49"/>
  <c r="AR49" i="49" s="1"/>
  <c r="J49" i="50"/>
  <c r="BH25" i="50"/>
  <c r="BG25" i="50"/>
  <c r="AV21" i="50"/>
  <c r="AU21" i="50"/>
  <c r="AV56" i="50"/>
  <c r="AU56" i="50"/>
  <c r="AU24" i="50"/>
  <c r="AV24" i="50"/>
  <c r="AZ68" i="50"/>
  <c r="AY68" i="50"/>
  <c r="J64" i="49"/>
  <c r="AR64" i="49" s="1"/>
  <c r="J64" i="50"/>
  <c r="AZ36" i="50"/>
  <c r="AY36" i="50"/>
  <c r="BG24" i="50"/>
  <c r="BH24" i="50"/>
  <c r="AU20" i="50"/>
  <c r="AV20" i="50"/>
  <c r="AZ17" i="50"/>
  <c r="AY17" i="50"/>
  <c r="AV71" i="50"/>
  <c r="AU71" i="50"/>
  <c r="AZ59" i="50"/>
  <c r="AY59" i="50"/>
  <c r="AZ43" i="50"/>
  <c r="AY43" i="50"/>
  <c r="J39" i="49"/>
  <c r="AQ39" i="49" s="1"/>
  <c r="J39" i="50"/>
  <c r="BH15" i="50"/>
  <c r="BG15" i="50"/>
  <c r="J42" i="49"/>
  <c r="AR42" i="49" s="1"/>
  <c r="J42" i="50"/>
  <c r="BH22" i="50"/>
  <c r="BG22" i="50"/>
  <c r="BD65" i="50"/>
  <c r="BC65" i="50"/>
  <c r="BH21" i="50"/>
  <c r="BG21" i="50"/>
  <c r="BG52" i="50"/>
  <c r="BH52" i="50"/>
  <c r="AV32" i="50"/>
  <c r="AU32" i="50"/>
  <c r="AV59" i="50"/>
  <c r="AU59" i="50"/>
  <c r="J58" i="49"/>
  <c r="AR58" i="49" s="1"/>
  <c r="J58" i="50"/>
  <c r="BG38" i="50"/>
  <c r="BH38" i="50"/>
  <c r="BD14" i="50"/>
  <c r="BC14" i="50"/>
  <c r="AV33" i="50"/>
  <c r="AU33" i="50"/>
  <c r="J28" i="49"/>
  <c r="AQ28" i="49" s="1"/>
  <c r="J28" i="50"/>
  <c r="BG44" i="50"/>
  <c r="BH44" i="50"/>
  <c r="AZ61" i="50"/>
  <c r="AY61" i="50"/>
  <c r="BG63" i="50"/>
  <c r="BH63" i="50"/>
  <c r="J45" i="49"/>
  <c r="AR45" i="49" s="1"/>
  <c r="J45" i="50"/>
  <c r="AZ37" i="50"/>
  <c r="AY37" i="50"/>
  <c r="BM42" i="49"/>
  <c r="BN42" i="49" s="1"/>
  <c r="BY46" i="50"/>
  <c r="BZ46" i="50" s="1"/>
  <c r="BY69" i="50"/>
  <c r="BZ69" i="50" s="1"/>
  <c r="BY37" i="50"/>
  <c r="BZ37" i="50" s="1"/>
  <c r="BY68" i="50"/>
  <c r="BZ68" i="50" s="1"/>
  <c r="BY36" i="50"/>
  <c r="BZ36" i="50" s="1"/>
  <c r="BY35" i="50"/>
  <c r="BZ35" i="50" s="1"/>
  <c r="CC66" i="50"/>
  <c r="CD66" i="50" s="1"/>
  <c r="CC41" i="50"/>
  <c r="CD41" i="50" s="1"/>
  <c r="CC60" i="50"/>
  <c r="CD60" i="50" s="1"/>
  <c r="CC28" i="50"/>
  <c r="CD28" i="50" s="1"/>
  <c r="CC47" i="50"/>
  <c r="CD47" i="50" s="1"/>
  <c r="CC15" i="50"/>
  <c r="CD15" i="50" s="1"/>
  <c r="BL62" i="50"/>
  <c r="BK62" i="50"/>
  <c r="H62" i="50"/>
  <c r="BU54" i="50"/>
  <c r="BV54" i="50" s="1"/>
  <c r="BK30" i="50"/>
  <c r="H30" i="50"/>
  <c r="BL30" i="50"/>
  <c r="BU18" i="50"/>
  <c r="BV18" i="50" s="1"/>
  <c r="BQ61" i="50"/>
  <c r="BR61" i="50" s="1"/>
  <c r="BL49" i="50"/>
  <c r="BK49" i="50"/>
  <c r="H49" i="50"/>
  <c r="BU41" i="50"/>
  <c r="BV41" i="50" s="1"/>
  <c r="BQ25" i="50"/>
  <c r="BR25" i="50" s="1"/>
  <c r="H72" i="50"/>
  <c r="BL72" i="50"/>
  <c r="BK72" i="50"/>
  <c r="BU64" i="50"/>
  <c r="BV64" i="50" s="1"/>
  <c r="H40" i="50"/>
  <c r="BL40" i="50"/>
  <c r="BK40" i="50"/>
  <c r="BU32" i="50"/>
  <c r="BV32" i="50" s="1"/>
  <c r="BL55" i="50"/>
  <c r="BK55" i="50"/>
  <c r="H55" i="50"/>
  <c r="BU47" i="50"/>
  <c r="BV47" i="50" s="1"/>
  <c r="BQ35" i="50"/>
  <c r="BR35" i="50" s="1"/>
  <c r="BL23" i="50"/>
  <c r="BK23" i="50"/>
  <c r="H23" i="50"/>
  <c r="BU15" i="50"/>
  <c r="BV15" i="50" s="1"/>
  <c r="BK58" i="50"/>
  <c r="H58" i="50"/>
  <c r="BL58" i="50"/>
  <c r="BQ57" i="50"/>
  <c r="BR57" i="50" s="1"/>
  <c r="BQ21" i="50"/>
  <c r="BR21" i="50" s="1"/>
  <c r="BU59" i="50"/>
  <c r="BV59" i="50" s="1"/>
  <c r="BY13" i="50"/>
  <c r="BZ13" i="50" s="1"/>
  <c r="BY50" i="50"/>
  <c r="BZ50" i="50" s="1"/>
  <c r="BY57" i="50"/>
  <c r="BZ57" i="50" s="1"/>
  <c r="BY21" i="50"/>
  <c r="BZ21" i="50" s="1"/>
  <c r="BY71" i="50"/>
  <c r="BZ71" i="50" s="1"/>
  <c r="BY39" i="50"/>
  <c r="BZ39" i="50" s="1"/>
  <c r="CC62" i="50"/>
  <c r="CD62" i="50" s="1"/>
  <c r="CC53" i="50"/>
  <c r="CD53" i="50" s="1"/>
  <c r="CC17" i="50"/>
  <c r="CD17" i="50" s="1"/>
  <c r="CC43" i="50"/>
  <c r="CD43" i="50" s="1"/>
  <c r="BU13" i="50"/>
  <c r="BV13" i="50" s="1"/>
  <c r="BQ62" i="50"/>
  <c r="BR62" i="50" s="1"/>
  <c r="H50" i="50"/>
  <c r="BL50" i="50"/>
  <c r="BK50" i="50"/>
  <c r="BK14" i="50"/>
  <c r="BL14" i="50"/>
  <c r="H14" i="50"/>
  <c r="BQ65" i="50"/>
  <c r="BR65" i="50" s="1"/>
  <c r="H53" i="50"/>
  <c r="BL53" i="50"/>
  <c r="BK53" i="50"/>
  <c r="BU45" i="50"/>
  <c r="BV45" i="50" s="1"/>
  <c r="BQ33" i="50"/>
  <c r="BR33" i="50" s="1"/>
  <c r="H17" i="50"/>
  <c r="BL17" i="50"/>
  <c r="BK17" i="50"/>
  <c r="BU68" i="50"/>
  <c r="BV68" i="50" s="1"/>
  <c r="BK44" i="50"/>
  <c r="H44" i="50"/>
  <c r="BL44" i="50"/>
  <c r="BU36" i="50"/>
  <c r="BV36" i="50" s="1"/>
  <c r="BQ71" i="50"/>
  <c r="BR71" i="50" s="1"/>
  <c r="H59" i="50"/>
  <c r="BL59" i="50"/>
  <c r="BK59" i="50"/>
  <c r="BU51" i="50"/>
  <c r="BV51" i="50" s="1"/>
  <c r="BQ39" i="50"/>
  <c r="BR39" i="50" s="1"/>
  <c r="BL27" i="50"/>
  <c r="BK27" i="50"/>
  <c r="H27" i="50"/>
  <c r="BU19" i="50"/>
  <c r="BV19" i="50" s="1"/>
  <c r="CC58" i="50"/>
  <c r="CD58" i="50" s="1"/>
  <c r="BQ66" i="50"/>
  <c r="BR66" i="50" s="1"/>
  <c r="BQ34" i="50"/>
  <c r="BR34" i="50" s="1"/>
  <c r="BY42" i="50"/>
  <c r="BZ42" i="50" s="1"/>
  <c r="BY63" i="50"/>
  <c r="BZ63" i="50" s="1"/>
  <c r="BU66" i="50"/>
  <c r="BV66" i="50" s="1"/>
  <c r="BQ63" i="50"/>
  <c r="BR63" i="50" s="1"/>
  <c r="CC38" i="50"/>
  <c r="CD38" i="50" s="1"/>
  <c r="CC67" i="50"/>
  <c r="CD67" i="50" s="1"/>
  <c r="BQ70" i="50"/>
  <c r="BR70" i="50" s="1"/>
  <c r="BQ38" i="50"/>
  <c r="BR38" i="50" s="1"/>
  <c r="H72" i="49"/>
  <c r="H56" i="49"/>
  <c r="H40" i="49"/>
  <c r="H24" i="49"/>
  <c r="BM28" i="49"/>
  <c r="BN28" i="49" s="1"/>
  <c r="BM64" i="49"/>
  <c r="BN64" i="49" s="1"/>
  <c r="BM63" i="49"/>
  <c r="BN63" i="49" s="1"/>
  <c r="BM26" i="49"/>
  <c r="BN26" i="49" s="1"/>
  <c r="BM25" i="49"/>
  <c r="BN25" i="49" s="1"/>
  <c r="BM16" i="49"/>
  <c r="BN16" i="49" s="1"/>
  <c r="BM69" i="49"/>
  <c r="BN69" i="49" s="1"/>
  <c r="BM14" i="49"/>
  <c r="BN14" i="49" s="1"/>
  <c r="H14" i="49"/>
  <c r="H55" i="49"/>
  <c r="H23" i="49"/>
  <c r="BM46" i="49"/>
  <c r="BN46" i="49" s="1"/>
  <c r="BM65" i="49"/>
  <c r="BN65" i="49" s="1"/>
  <c r="BM54" i="49"/>
  <c r="BN54" i="49" s="1"/>
  <c r="BM21" i="49"/>
  <c r="BN21" i="49" s="1"/>
  <c r="BM45" i="49"/>
  <c r="BN45" i="49" s="1"/>
  <c r="H19" i="49"/>
  <c r="H38" i="49"/>
  <c r="H26" i="49"/>
  <c r="H68" i="49"/>
  <c r="H43" i="49"/>
  <c r="BM33" i="49"/>
  <c r="BN33" i="49" s="1"/>
  <c r="BM70" i="49"/>
  <c r="BN70" i="49" s="1"/>
  <c r="BM51" i="49"/>
  <c r="BN51" i="49" s="1"/>
  <c r="BM19" i="49"/>
  <c r="BN19" i="49" s="1"/>
  <c r="H65" i="49"/>
  <c r="H49" i="49"/>
  <c r="H33" i="49"/>
  <c r="H71" i="49"/>
  <c r="H39" i="49"/>
  <c r="H66" i="49"/>
  <c r="H34" i="49"/>
  <c r="H54" i="49"/>
  <c r="H41" i="49"/>
  <c r="H32" i="49"/>
  <c r="H69" i="49"/>
  <c r="H60" i="49"/>
  <c r="BM37" i="49"/>
  <c r="BN37" i="49" s="1"/>
  <c r="BM62" i="49"/>
  <c r="BN62" i="49" s="1"/>
  <c r="T27" i="49"/>
  <c r="AR71" i="49"/>
  <c r="S43" i="49"/>
  <c r="S62" i="49"/>
  <c r="S46" i="49"/>
  <c r="S30" i="49"/>
  <c r="L71" i="49"/>
  <c r="N63" i="49"/>
  <c r="P51" i="49"/>
  <c r="N47" i="49"/>
  <c r="Q39" i="49"/>
  <c r="T31" i="49"/>
  <c r="L23" i="49"/>
  <c r="O15" i="49"/>
  <c r="S66" i="49"/>
  <c r="K58" i="49"/>
  <c r="N50" i="49"/>
  <c r="Q46" i="49"/>
  <c r="T38" i="49"/>
  <c r="L30" i="49"/>
  <c r="O22" i="49"/>
  <c r="M18" i="49"/>
  <c r="S69" i="49"/>
  <c r="K61" i="49"/>
  <c r="T57" i="49"/>
  <c r="R49" i="49"/>
  <c r="P45" i="49"/>
  <c r="N37" i="49"/>
  <c r="L33" i="49"/>
  <c r="S21" i="49"/>
  <c r="N71" i="49"/>
  <c r="S55" i="49"/>
  <c r="O43" i="49"/>
  <c r="P31" i="49"/>
  <c r="K15" i="49"/>
  <c r="N68" i="49"/>
  <c r="Q60" i="49"/>
  <c r="O56" i="49"/>
  <c r="M48" i="49"/>
  <c r="O44" i="49"/>
  <c r="T36" i="49"/>
  <c r="R32" i="49"/>
  <c r="P24" i="49"/>
  <c r="N20" i="49"/>
  <c r="K13" i="49"/>
  <c r="N62" i="49"/>
  <c r="O50" i="49"/>
  <c r="M67" i="49"/>
  <c r="R51" i="49"/>
  <c r="P43" i="49"/>
  <c r="N39" i="49"/>
  <c r="Q31" i="49"/>
  <c r="T23" i="49"/>
  <c r="L15" i="49"/>
  <c r="O69" i="49"/>
  <c r="M61" i="49"/>
  <c r="P57" i="49"/>
  <c r="L45" i="49"/>
  <c r="T37" i="49"/>
  <c r="Q25" i="49"/>
  <c r="N17" i="49"/>
  <c r="R70" i="49"/>
  <c r="P66" i="49"/>
  <c r="N58" i="49"/>
  <c r="L54" i="49"/>
  <c r="O46" i="49"/>
  <c r="M42" i="49"/>
  <c r="P34" i="49"/>
  <c r="N26" i="49"/>
  <c r="L22" i="49"/>
  <c r="P69" i="49"/>
  <c r="N61" i="49"/>
  <c r="L57" i="49"/>
  <c r="S45" i="49"/>
  <c r="Q37" i="49"/>
  <c r="O33" i="49"/>
  <c r="M25" i="49"/>
  <c r="K21" i="49"/>
  <c r="T17" i="49"/>
  <c r="Q72" i="49"/>
  <c r="S64" i="49"/>
  <c r="K56" i="49"/>
  <c r="S48" i="49"/>
  <c r="Q40" i="49"/>
  <c r="N32" i="49"/>
  <c r="K24" i="49"/>
  <c r="S16" i="49"/>
  <c r="L68" i="49"/>
  <c r="S60" i="49"/>
  <c r="Q52" i="49"/>
  <c r="O48" i="49"/>
  <c r="L36" i="49"/>
  <c r="O32" i="49"/>
  <c r="M24" i="49"/>
  <c r="K20" i="49"/>
  <c r="Q13" i="49"/>
  <c r="L17" i="49"/>
  <c r="K71" i="49"/>
  <c r="T67" i="49"/>
  <c r="L59" i="49"/>
  <c r="O51" i="49"/>
  <c r="L43" i="49"/>
  <c r="S31" i="49"/>
  <c r="Q27" i="49"/>
  <c r="O19" i="49"/>
  <c r="M15" i="49"/>
  <c r="O58" i="49"/>
  <c r="Q34" i="49"/>
  <c r="M22" i="49"/>
  <c r="P65" i="49"/>
  <c r="S41" i="49"/>
  <c r="M21" i="49"/>
  <c r="O72" i="49"/>
  <c r="M52" i="49"/>
  <c r="K32" i="49"/>
  <c r="R13" i="49"/>
  <c r="K59" i="49"/>
  <c r="Q54" i="49"/>
  <c r="Q50" i="49"/>
  <c r="M38" i="49"/>
  <c r="T26" i="49"/>
  <c r="P14" i="49"/>
  <c r="Q49" i="49"/>
  <c r="K33" i="49"/>
  <c r="S72" i="49"/>
  <c r="O60" i="49"/>
  <c r="Q48" i="49"/>
  <c r="S40" i="49"/>
  <c r="Q16" i="49"/>
  <c r="M44" i="49"/>
  <c r="R39" i="49"/>
  <c r="T40" i="49"/>
  <c r="L61" i="49"/>
  <c r="R45" i="49"/>
  <c r="R29" i="49"/>
  <c r="R60" i="49"/>
  <c r="O34" i="49"/>
  <c r="O36" i="49"/>
  <c r="O20" i="49"/>
  <c r="L53" i="49"/>
  <c r="R37" i="49"/>
  <c r="T29" i="49"/>
  <c r="L66" i="49"/>
  <c r="BW62" i="49"/>
  <c r="BX62" i="49"/>
  <c r="BX30" i="49"/>
  <c r="BW30" i="49"/>
  <c r="BX69" i="49"/>
  <c r="BW69" i="49"/>
  <c r="BX37" i="49"/>
  <c r="BW37" i="49"/>
  <c r="BX68" i="49"/>
  <c r="BW68" i="49"/>
  <c r="BW36" i="49"/>
  <c r="BX36" i="49"/>
  <c r="BX67" i="49"/>
  <c r="BW67" i="49"/>
  <c r="BX35" i="49"/>
  <c r="BW35" i="49"/>
  <c r="CB50" i="49"/>
  <c r="CA50" i="49"/>
  <c r="CB57" i="49"/>
  <c r="CA57" i="49"/>
  <c r="CB21" i="49"/>
  <c r="CA21" i="49"/>
  <c r="CA44" i="49"/>
  <c r="CB44" i="49"/>
  <c r="CB63" i="49"/>
  <c r="CA63" i="49"/>
  <c r="CB31" i="49"/>
  <c r="CA31" i="49"/>
  <c r="BS70" i="49"/>
  <c r="BT70" i="49"/>
  <c r="BP42" i="49"/>
  <c r="BO42" i="49"/>
  <c r="BT57" i="49"/>
  <c r="BS57" i="49"/>
  <c r="BP25" i="49"/>
  <c r="BO25" i="49"/>
  <c r="BS48" i="49"/>
  <c r="BT48" i="49"/>
  <c r="BP16" i="49"/>
  <c r="BO16" i="49"/>
  <c r="BO51" i="49"/>
  <c r="BP51" i="49"/>
  <c r="BS15" i="49"/>
  <c r="BT15" i="49"/>
  <c r="BT68" i="49"/>
  <c r="BS68" i="49"/>
  <c r="BS51" i="49"/>
  <c r="BT51" i="49"/>
  <c r="BX50" i="49"/>
  <c r="BW50" i="49"/>
  <c r="BX57" i="49"/>
  <c r="BW57" i="49"/>
  <c r="BX21" i="49"/>
  <c r="BW21" i="49"/>
  <c r="BX56" i="49"/>
  <c r="BW56" i="49"/>
  <c r="BX24" i="49"/>
  <c r="BW24" i="49"/>
  <c r="BX14" i="49"/>
  <c r="BW14" i="49"/>
  <c r="BW55" i="49"/>
  <c r="BX55" i="49"/>
  <c r="BW23" i="49"/>
  <c r="BX23" i="49"/>
  <c r="CB46" i="49"/>
  <c r="CA46" i="49"/>
  <c r="CB69" i="49"/>
  <c r="CA69" i="49"/>
  <c r="CB37" i="49"/>
  <c r="CA37" i="49"/>
  <c r="CB72" i="49"/>
  <c r="CA72" i="49"/>
  <c r="CA40" i="49"/>
  <c r="CB40" i="49"/>
  <c r="CB59" i="49"/>
  <c r="CA59" i="49"/>
  <c r="CB27" i="49"/>
  <c r="CA27" i="49"/>
  <c r="BT42" i="49"/>
  <c r="BS42" i="49"/>
  <c r="BP71" i="49"/>
  <c r="BO71" i="49"/>
  <c r="BO66" i="49"/>
  <c r="BP66" i="49"/>
  <c r="BT30" i="49"/>
  <c r="BS30" i="49"/>
  <c r="BT49" i="49"/>
  <c r="BS49" i="49"/>
  <c r="BP17" i="49"/>
  <c r="BO17" i="49"/>
  <c r="H48" i="49"/>
  <c r="BS40" i="49"/>
  <c r="BT40" i="49"/>
  <c r="BS55" i="49"/>
  <c r="BT55" i="49"/>
  <c r="BP27" i="49"/>
  <c r="BO27" i="49"/>
  <c r="BT50" i="49"/>
  <c r="BS50" i="49"/>
  <c r="H42" i="49"/>
  <c r="BP18" i="49"/>
  <c r="BO18" i="49"/>
  <c r="BT69" i="49"/>
  <c r="BS69" i="49"/>
  <c r="BP41" i="49"/>
  <c r="BO41" i="49"/>
  <c r="BS60" i="49"/>
  <c r="BT60" i="49"/>
  <c r="BP32" i="49"/>
  <c r="BO32" i="49"/>
  <c r="BS59" i="49"/>
  <c r="BT59" i="49"/>
  <c r="BP31" i="49"/>
  <c r="BO31" i="49"/>
  <c r="BT61" i="49"/>
  <c r="BS61" i="49"/>
  <c r="BO33" i="49"/>
  <c r="BP33" i="49"/>
  <c r="BT52" i="49"/>
  <c r="BS52" i="49"/>
  <c r="BS36" i="49"/>
  <c r="BT36" i="49"/>
  <c r="BT67" i="49"/>
  <c r="BS67" i="49"/>
  <c r="N13" i="49"/>
  <c r="T59" i="49"/>
  <c r="N59" i="49"/>
  <c r="N43" i="49"/>
  <c r="N27" i="49"/>
  <c r="K67" i="49"/>
  <c r="K35" i="49"/>
  <c r="M62" i="49"/>
  <c r="M46" i="49"/>
  <c r="M30" i="49"/>
  <c r="R62" i="49"/>
  <c r="R30" i="49"/>
  <c r="R59" i="49"/>
  <c r="M43" i="49"/>
  <c r="P35" i="49"/>
  <c r="N31" i="49"/>
  <c r="Q23" i="49"/>
  <c r="T15" i="49"/>
  <c r="O70" i="49"/>
  <c r="M66" i="49"/>
  <c r="P58" i="49"/>
  <c r="S50" i="49"/>
  <c r="K42" i="49"/>
  <c r="N34" i="49"/>
  <c r="Q30" i="49"/>
  <c r="T22" i="49"/>
  <c r="R14" i="49"/>
  <c r="M65" i="49"/>
  <c r="P61" i="49"/>
  <c r="N53" i="49"/>
  <c r="L49" i="49"/>
  <c r="S37" i="49"/>
  <c r="Q29" i="49"/>
  <c r="O25" i="49"/>
  <c r="M17" i="49"/>
  <c r="K63" i="49"/>
  <c r="M55" i="49"/>
  <c r="S39" i="49"/>
  <c r="O27" i="49"/>
  <c r="P15" i="49"/>
  <c r="P72" i="49"/>
  <c r="S68" i="49"/>
  <c r="K60" i="49"/>
  <c r="T52" i="49"/>
  <c r="R48" i="49"/>
  <c r="P40" i="49"/>
  <c r="N36" i="49"/>
  <c r="L28" i="49"/>
  <c r="S20" i="49"/>
  <c r="O13" i="49"/>
  <c r="R58" i="49"/>
  <c r="T50" i="49"/>
  <c r="R26" i="49"/>
  <c r="N14" i="49"/>
  <c r="O71" i="49"/>
  <c r="R67" i="49"/>
  <c r="O55" i="49"/>
  <c r="L47" i="49"/>
  <c r="M35" i="49"/>
  <c r="P27" i="49"/>
  <c r="N23" i="49"/>
  <c r="Q15" i="49"/>
  <c r="T69" i="49"/>
  <c r="R61" i="49"/>
  <c r="T53" i="49"/>
  <c r="Q41" i="49"/>
  <c r="N33" i="49"/>
  <c r="K25" i="49"/>
  <c r="S17" i="49"/>
  <c r="L70" i="49"/>
  <c r="S58" i="49"/>
  <c r="K50" i="49"/>
  <c r="T46" i="49"/>
  <c r="R38" i="49"/>
  <c r="S26" i="49"/>
  <c r="K18" i="49"/>
  <c r="S61" i="49"/>
  <c r="Q53" i="49"/>
  <c r="O49" i="49"/>
  <c r="M41" i="49"/>
  <c r="K37" i="49"/>
  <c r="T33" i="49"/>
  <c r="R25" i="49"/>
  <c r="P21" i="49"/>
  <c r="R72" i="49"/>
  <c r="M60" i="49"/>
  <c r="P52" i="49"/>
  <c r="Q44" i="49"/>
  <c r="K40" i="49"/>
  <c r="S32" i="49"/>
  <c r="P20" i="49"/>
  <c r="M13" i="49"/>
  <c r="Q68" i="49"/>
  <c r="O64" i="49"/>
  <c r="M56" i="49"/>
  <c r="K52" i="49"/>
  <c r="T44" i="49"/>
  <c r="Q36" i="49"/>
  <c r="T28" i="49"/>
  <c r="R24" i="49"/>
  <c r="P16" i="49"/>
  <c r="N72" i="49"/>
  <c r="P71" i="49"/>
  <c r="N67" i="49"/>
  <c r="Q59" i="49"/>
  <c r="T51" i="49"/>
  <c r="Q43" i="49"/>
  <c r="O35" i="49"/>
  <c r="M31" i="49"/>
  <c r="K23" i="49"/>
  <c r="T19" i="49"/>
  <c r="R15" i="49"/>
  <c r="M54" i="49"/>
  <c r="T42" i="49"/>
  <c r="P30" i="49"/>
  <c r="L18" i="49"/>
  <c r="M69" i="49"/>
  <c r="N57" i="49"/>
  <c r="Q33" i="49"/>
  <c r="K17" i="49"/>
  <c r="L64" i="49"/>
  <c r="K48" i="49"/>
  <c r="O28" i="49"/>
  <c r="T55" i="49"/>
  <c r="Q38" i="49"/>
  <c r="S47" i="49"/>
  <c r="S70" i="49"/>
  <c r="T58" i="49"/>
  <c r="P46" i="49"/>
  <c r="L34" i="49"/>
  <c r="S22" i="49"/>
  <c r="P49" i="49"/>
  <c r="S25" i="49"/>
  <c r="R68" i="49"/>
  <c r="N56" i="49"/>
  <c r="P44" i="49"/>
  <c r="R36" i="49"/>
  <c r="N24" i="49"/>
  <c r="K16" i="49"/>
  <c r="L63" i="49"/>
  <c r="R44" i="49"/>
  <c r="N70" i="49"/>
  <c r="T66" i="49"/>
  <c r="L32" i="49"/>
  <c r="AQ68" i="49"/>
  <c r="T34" i="49"/>
  <c r="M28" i="49"/>
  <c r="M63" i="49"/>
  <c r="Q66" i="49"/>
  <c r="O61" i="49"/>
  <c r="L37" i="49"/>
  <c r="R21" i="49"/>
  <c r="BP58" i="49"/>
  <c r="BO58" i="49"/>
  <c r="BT18" i="49"/>
  <c r="BS18" i="49"/>
  <c r="BP45" i="49"/>
  <c r="BO45" i="49"/>
  <c r="BT64" i="49"/>
  <c r="BS64" i="49"/>
  <c r="BO36" i="49"/>
  <c r="BP36" i="49"/>
  <c r="BM24" i="49"/>
  <c r="BN24" i="49" s="1"/>
  <c r="BP67" i="49"/>
  <c r="BO67" i="49"/>
  <c r="BM39" i="49"/>
  <c r="BN39" i="49" s="1"/>
  <c r="BT31" i="49"/>
  <c r="BS31" i="49"/>
  <c r="H44" i="49"/>
  <c r="BT58" i="49"/>
  <c r="BS58" i="49"/>
  <c r="H50" i="49"/>
  <c r="BP30" i="49"/>
  <c r="BO30" i="49"/>
  <c r="BP39" i="49"/>
  <c r="BO39" i="49"/>
  <c r="BS19" i="49"/>
  <c r="BT19" i="49"/>
  <c r="BW70" i="49"/>
  <c r="BX70" i="49"/>
  <c r="BX38" i="49"/>
  <c r="BW38" i="49"/>
  <c r="BX61" i="49"/>
  <c r="BW61" i="49"/>
  <c r="BX25" i="49"/>
  <c r="BW25" i="49"/>
  <c r="BW60" i="49"/>
  <c r="BX60" i="49"/>
  <c r="BX28" i="49"/>
  <c r="BW28" i="49"/>
  <c r="BX43" i="49"/>
  <c r="BW43" i="49"/>
  <c r="CB42" i="49"/>
  <c r="CA42" i="49"/>
  <c r="CB65" i="49"/>
  <c r="CA65" i="49"/>
  <c r="CA33" i="49"/>
  <c r="CB33" i="49"/>
  <c r="CB52" i="49"/>
  <c r="CA52" i="49"/>
  <c r="CB16" i="49"/>
  <c r="CA16" i="49"/>
  <c r="CA55" i="49"/>
  <c r="CB55" i="49"/>
  <c r="CA23" i="49"/>
  <c r="CB23" i="49"/>
  <c r="BT46" i="49"/>
  <c r="BS46" i="49"/>
  <c r="BP14" i="49"/>
  <c r="BO14" i="49"/>
  <c r="BT65" i="49"/>
  <c r="BS65" i="49"/>
  <c r="H57" i="49"/>
  <c r="BP37" i="49"/>
  <c r="BO37" i="49"/>
  <c r="BT56" i="49"/>
  <c r="BS56" i="49"/>
  <c r="BM48" i="49"/>
  <c r="BN48" i="49" s="1"/>
  <c r="BP28" i="49"/>
  <c r="BO28" i="49"/>
  <c r="BT71" i="49"/>
  <c r="BS71" i="49"/>
  <c r="BP43" i="49"/>
  <c r="BM31" i="49"/>
  <c r="BN31" i="49" s="1"/>
  <c r="H15" i="49"/>
  <c r="BX42" i="49"/>
  <c r="BW42" i="49"/>
  <c r="BX49" i="49"/>
  <c r="BW49" i="49"/>
  <c r="BW48" i="49"/>
  <c r="BX48" i="49"/>
  <c r="BW63" i="49"/>
  <c r="BX63" i="49"/>
  <c r="BX31" i="49"/>
  <c r="BW31" i="49"/>
  <c r="CA70" i="49"/>
  <c r="CB70" i="49"/>
  <c r="CB38" i="49"/>
  <c r="CA38" i="49"/>
  <c r="CB61" i="49"/>
  <c r="CA61" i="49"/>
  <c r="CB25" i="49"/>
  <c r="CA25" i="49"/>
  <c r="CA48" i="49"/>
  <c r="CB48" i="49"/>
  <c r="CB14" i="49"/>
  <c r="CA14" i="49"/>
  <c r="CA51" i="49"/>
  <c r="CB51" i="49"/>
  <c r="CA19" i="49"/>
  <c r="CB19" i="49"/>
  <c r="BS66" i="49"/>
  <c r="BT66" i="49"/>
  <c r="BP38" i="49"/>
  <c r="BO38" i="49"/>
  <c r="BP57" i="49"/>
  <c r="BO57" i="49"/>
  <c r="H45" i="49"/>
  <c r="BT17" i="49"/>
  <c r="BS17" i="49"/>
  <c r="BO48" i="49"/>
  <c r="BP48" i="49"/>
  <c r="H36" i="49"/>
  <c r="H67" i="49"/>
  <c r="BP47" i="49"/>
  <c r="BO47" i="49"/>
  <c r="BM35" i="49"/>
  <c r="BN35" i="49" s="1"/>
  <c r="BP49" i="49"/>
  <c r="BO49" i="49"/>
  <c r="H37" i="49"/>
  <c r="L67" i="49"/>
  <c r="L51" i="49"/>
  <c r="L35" i="49"/>
  <c r="L19" i="49"/>
  <c r="S59" i="49"/>
  <c r="S27" i="49"/>
  <c r="K70" i="49"/>
  <c r="K54" i="49"/>
  <c r="K38" i="49"/>
  <c r="K22" i="49"/>
  <c r="O63" i="49"/>
  <c r="L55" i="49"/>
  <c r="O47" i="49"/>
  <c r="R43" i="49"/>
  <c r="AQ35" i="49"/>
  <c r="M27" i="49"/>
  <c r="P19" i="49"/>
  <c r="N15" i="49"/>
  <c r="M70" i="49"/>
  <c r="L62" i="49"/>
  <c r="O54" i="49"/>
  <c r="M50" i="49"/>
  <c r="P42" i="49"/>
  <c r="S34" i="49"/>
  <c r="K26" i="49"/>
  <c r="N18" i="49"/>
  <c r="L14" i="49"/>
  <c r="R65" i="49"/>
  <c r="S53" i="49"/>
  <c r="Q45" i="49"/>
  <c r="O41" i="49"/>
  <c r="M33" i="49"/>
  <c r="K29" i="49"/>
  <c r="T25" i="49"/>
  <c r="S71" i="49"/>
  <c r="P63" i="49"/>
  <c r="K47" i="49"/>
  <c r="M39" i="49"/>
  <c r="S23" i="49"/>
  <c r="K72" i="49"/>
  <c r="M64" i="49"/>
  <c r="P56" i="49"/>
  <c r="N52" i="49"/>
  <c r="L44" i="49"/>
  <c r="S36" i="49"/>
  <c r="Q28" i="49"/>
  <c r="O24" i="49"/>
  <c r="M16" i="49"/>
  <c r="L58" i="49"/>
  <c r="R42" i="49"/>
  <c r="L26" i="49"/>
  <c r="S14" i="49"/>
  <c r="M71" i="49"/>
  <c r="Q63" i="49"/>
  <c r="N55" i="49"/>
  <c r="Q47" i="49"/>
  <c r="O39" i="49"/>
  <c r="R35" i="49"/>
  <c r="M19" i="49"/>
  <c r="N65" i="49"/>
  <c r="Q57" i="49"/>
  <c r="N49" i="49"/>
  <c r="K41" i="49"/>
  <c r="S33" i="49"/>
  <c r="P25" i="49"/>
  <c r="T70" i="49"/>
  <c r="O62" i="49"/>
  <c r="M58" i="49"/>
  <c r="P50" i="49"/>
  <c r="N42" i="49"/>
  <c r="L38" i="49"/>
  <c r="O30" i="49"/>
  <c r="M26" i="49"/>
  <c r="P18" i="49"/>
  <c r="Q69" i="49"/>
  <c r="O65" i="49"/>
  <c r="M57" i="49"/>
  <c r="K53" i="49"/>
  <c r="T49" i="49"/>
  <c r="R41" i="49"/>
  <c r="P37" i="49"/>
  <c r="N29" i="49"/>
  <c r="L25" i="49"/>
  <c r="P68" i="49"/>
  <c r="L56" i="49"/>
  <c r="T48" i="49"/>
  <c r="K44" i="49"/>
  <c r="P36" i="49"/>
  <c r="L24" i="49"/>
  <c r="T16" i="49"/>
  <c r="S13" i="49"/>
  <c r="M72" i="49"/>
  <c r="K68" i="49"/>
  <c r="T60" i="49"/>
  <c r="R56" i="49"/>
  <c r="P48" i="49"/>
  <c r="M40" i="49"/>
  <c r="K36" i="49"/>
  <c r="N28" i="49"/>
  <c r="L20" i="49"/>
  <c r="P67" i="49"/>
  <c r="Q61" i="49"/>
  <c r="L60" i="49"/>
  <c r="R71" i="49"/>
  <c r="S63" i="49"/>
  <c r="K55" i="49"/>
  <c r="N51" i="49"/>
  <c r="K39" i="49"/>
  <c r="T35" i="49"/>
  <c r="R31" i="49"/>
  <c r="P23" i="49"/>
  <c r="N19" i="49"/>
  <c r="R66" i="49"/>
  <c r="L50" i="49"/>
  <c r="S38" i="49"/>
  <c r="O26" i="49"/>
  <c r="K14" i="49"/>
  <c r="L69" i="49"/>
  <c r="M53" i="49"/>
  <c r="P33" i="49"/>
  <c r="K64" i="49"/>
  <c r="N44" i="49"/>
  <c r="M20" i="49"/>
  <c r="K27" i="49"/>
  <c r="Q22" i="49"/>
  <c r="Q70" i="49"/>
  <c r="S54" i="49"/>
  <c r="O42" i="49"/>
  <c r="K30" i="49"/>
  <c r="R18" i="49"/>
  <c r="K65" i="49"/>
  <c r="N41" i="49"/>
  <c r="Q17" i="49"/>
  <c r="Q64" i="49"/>
  <c r="S56" i="49"/>
  <c r="S44" i="49"/>
  <c r="Q32" i="49"/>
  <c r="S24" i="49"/>
  <c r="S51" i="49"/>
  <c r="P32" i="49"/>
  <c r="N54" i="49"/>
  <c r="R55" i="49"/>
  <c r="R23" i="49"/>
  <c r="N46" i="49"/>
  <c r="T56" i="49"/>
  <c r="T24" i="49"/>
  <c r="O53" i="49"/>
  <c r="O37" i="49"/>
  <c r="O21" i="49"/>
  <c r="O68" i="49"/>
  <c r="Q58" i="49"/>
  <c r="O18" i="49"/>
  <c r="O52" i="49"/>
  <c r="R28" i="49"/>
  <c r="P55" i="49"/>
  <c r="T61" i="49"/>
  <c r="O45" i="49"/>
  <c r="L21" i="49"/>
  <c r="BX46" i="49"/>
  <c r="BW46" i="49"/>
  <c r="BX53" i="49"/>
  <c r="BW53" i="49"/>
  <c r="BX17" i="49"/>
  <c r="BW17" i="49"/>
  <c r="BX52" i="49"/>
  <c r="BW52" i="49"/>
  <c r="BX16" i="49"/>
  <c r="BW16" i="49"/>
  <c r="BW51" i="49"/>
  <c r="BX51" i="49"/>
  <c r="BW19" i="49"/>
  <c r="BX19" i="49"/>
  <c r="CA66" i="49"/>
  <c r="CB66" i="49"/>
  <c r="CB34" i="49"/>
  <c r="CA34" i="49"/>
  <c r="CB41" i="49"/>
  <c r="CA41" i="49"/>
  <c r="CA60" i="49"/>
  <c r="CB60" i="49"/>
  <c r="CB28" i="49"/>
  <c r="CA28" i="49"/>
  <c r="CB47" i="49"/>
  <c r="CA47" i="49"/>
  <c r="CA15" i="49"/>
  <c r="CB15" i="49"/>
  <c r="BT38" i="49"/>
  <c r="BS38" i="49"/>
  <c r="H30" i="49"/>
  <c r="BP61" i="49"/>
  <c r="BO61" i="49"/>
  <c r="BT21" i="49"/>
  <c r="BS21" i="49"/>
  <c r="BP52" i="49"/>
  <c r="BO52" i="49"/>
  <c r="BM71" i="49"/>
  <c r="BN71" i="49" s="1"/>
  <c r="BT47" i="49"/>
  <c r="BS47" i="49"/>
  <c r="BO19" i="49"/>
  <c r="BP19" i="49"/>
  <c r="BP65" i="49"/>
  <c r="BP56" i="49"/>
  <c r="BO56" i="49"/>
  <c r="BT16" i="49"/>
  <c r="BS16" i="49"/>
  <c r="BO23" i="49"/>
  <c r="BP23" i="49"/>
  <c r="BW13" i="49"/>
  <c r="BX13" i="49"/>
  <c r="BW66" i="49"/>
  <c r="BX66" i="49"/>
  <c r="BX34" i="49"/>
  <c r="BW34" i="49"/>
  <c r="BX41" i="49"/>
  <c r="BW41" i="49"/>
  <c r="BX72" i="49"/>
  <c r="BW72" i="49"/>
  <c r="BW40" i="49"/>
  <c r="BX40" i="49"/>
  <c r="BX71" i="49"/>
  <c r="BW71" i="49"/>
  <c r="BX39" i="49"/>
  <c r="BW39" i="49"/>
  <c r="CA62" i="49"/>
  <c r="CB62" i="49"/>
  <c r="CB30" i="49"/>
  <c r="CA30" i="49"/>
  <c r="CB53" i="49"/>
  <c r="CA53" i="49"/>
  <c r="CB17" i="49"/>
  <c r="CA17" i="49"/>
  <c r="CB56" i="49"/>
  <c r="CA56" i="49"/>
  <c r="CB24" i="49"/>
  <c r="CA24" i="49"/>
  <c r="CA43" i="49"/>
  <c r="CB43" i="49"/>
  <c r="BS13" i="49"/>
  <c r="BT13" i="49"/>
  <c r="BM66" i="49"/>
  <c r="BN66" i="49" s="1"/>
  <c r="BP46" i="49"/>
  <c r="BO46" i="49"/>
  <c r="BM34" i="49"/>
  <c r="BN34" i="49" s="1"/>
  <c r="H70" i="49"/>
  <c r="BS62" i="49"/>
  <c r="BT62" i="49"/>
  <c r="BP34" i="49"/>
  <c r="BO34" i="49"/>
  <c r="H18" i="49"/>
  <c r="BP53" i="49"/>
  <c r="BM41" i="49"/>
  <c r="BN41" i="49" s="1"/>
  <c r="BT72" i="49"/>
  <c r="BS72" i="49"/>
  <c r="H64" i="49"/>
  <c r="BO44" i="49"/>
  <c r="BP44" i="49"/>
  <c r="BO59" i="49"/>
  <c r="BP59" i="49"/>
  <c r="H47" i="49"/>
  <c r="BS23" i="49"/>
  <c r="BT23" i="49"/>
  <c r="BM15" i="49"/>
  <c r="BN15" i="49" s="1"/>
  <c r="BP54" i="49"/>
  <c r="BT14" i="49"/>
  <c r="BS14" i="49"/>
  <c r="H61" i="49"/>
  <c r="BT37" i="49"/>
  <c r="BS37" i="49"/>
  <c r="H25" i="49"/>
  <c r="BO64" i="49"/>
  <c r="BP64" i="49"/>
  <c r="H52" i="49"/>
  <c r="BT28" i="49"/>
  <c r="BS28" i="49"/>
  <c r="H16" i="49"/>
  <c r="BP63" i="49"/>
  <c r="BO63" i="49"/>
  <c r="H51" i="49"/>
  <c r="BT27" i="49"/>
  <c r="BS27" i="49"/>
  <c r="BT25" i="49"/>
  <c r="BS25" i="49"/>
  <c r="H17" i="49"/>
  <c r="BO40" i="49"/>
  <c r="BP40" i="49"/>
  <c r="BP24" i="49"/>
  <c r="BO24" i="49"/>
  <c r="BO55" i="49"/>
  <c r="BP55" i="49"/>
  <c r="BM43" i="49"/>
  <c r="BN43" i="49" s="1"/>
  <c r="BK13" i="49"/>
  <c r="H13" i="49"/>
  <c r="BL13" i="49"/>
  <c r="T43" i="49"/>
  <c r="Q67" i="49"/>
  <c r="Q51" i="49"/>
  <c r="Q35" i="49"/>
  <c r="Q19" i="49"/>
  <c r="K51" i="49"/>
  <c r="K19" i="49"/>
  <c r="P70" i="49"/>
  <c r="P54" i="49"/>
  <c r="P38" i="49"/>
  <c r="P22" i="49"/>
  <c r="R46" i="49"/>
  <c r="T63" i="49"/>
  <c r="Q55" i="49"/>
  <c r="T47" i="49"/>
  <c r="L39" i="49"/>
  <c r="O31" i="49"/>
  <c r="R27" i="49"/>
  <c r="N66" i="49"/>
  <c r="Q62" i="49"/>
  <c r="T54" i="49"/>
  <c r="L46" i="49"/>
  <c r="O38" i="49"/>
  <c r="M34" i="49"/>
  <c r="P26" i="49"/>
  <c r="S18" i="49"/>
  <c r="Q14" i="49"/>
  <c r="N69" i="49"/>
  <c r="L65" i="49"/>
  <c r="O57" i="49"/>
  <c r="M49" i="49"/>
  <c r="K45" i="49"/>
  <c r="T41" i="49"/>
  <c r="R33" i="49"/>
  <c r="P29" i="49"/>
  <c r="N21" i="49"/>
  <c r="Q71" i="49"/>
  <c r="O59" i="49"/>
  <c r="P47" i="49"/>
  <c r="K31" i="49"/>
  <c r="M23" i="49"/>
  <c r="T68" i="49"/>
  <c r="R64" i="49"/>
  <c r="S52" i="49"/>
  <c r="O40" i="49"/>
  <c r="M32" i="49"/>
  <c r="K28" i="49"/>
  <c r="T20" i="49"/>
  <c r="R16" i="49"/>
  <c r="O66" i="49"/>
  <c r="Q42" i="49"/>
  <c r="Q26" i="49"/>
  <c r="M14" i="49"/>
  <c r="S67" i="49"/>
  <c r="P59" i="49"/>
  <c r="M51" i="49"/>
  <c r="K43" i="49"/>
  <c r="T39" i="49"/>
  <c r="L31" i="49"/>
  <c r="O23" i="49"/>
  <c r="R19" i="49"/>
  <c r="S65" i="49"/>
  <c r="K57" i="49"/>
  <c r="S49" i="49"/>
  <c r="P41" i="49"/>
  <c r="L29" i="49"/>
  <c r="T21" i="49"/>
  <c r="K66" i="49"/>
  <c r="T62" i="49"/>
  <c r="R54" i="49"/>
  <c r="S42" i="49"/>
  <c r="K34" i="49"/>
  <c r="T30" i="49"/>
  <c r="R22" i="49"/>
  <c r="K69" i="49"/>
  <c r="T65" i="49"/>
  <c r="R57" i="49"/>
  <c r="P53" i="49"/>
  <c r="N45" i="49"/>
  <c r="L41" i="49"/>
  <c r="S29" i="49"/>
  <c r="Q21" i="49"/>
  <c r="O17" i="49"/>
  <c r="L72" i="49"/>
  <c r="N64" i="49"/>
  <c r="Q56" i="49"/>
  <c r="N48" i="49"/>
  <c r="L40" i="49"/>
  <c r="T32" i="49"/>
  <c r="Q24" i="49"/>
  <c r="N16" i="49"/>
  <c r="P64" i="49"/>
  <c r="N60" i="49"/>
  <c r="L52" i="49"/>
  <c r="R40" i="49"/>
  <c r="S28" i="49"/>
  <c r="Q20" i="49"/>
  <c r="O16" i="49"/>
  <c r="M59" i="49"/>
  <c r="R17" i="49"/>
  <c r="P13" i="49"/>
  <c r="O67" i="49"/>
  <c r="R63" i="49"/>
  <c r="R47" i="49"/>
  <c r="P39" i="49"/>
  <c r="N35" i="49"/>
  <c r="L27" i="49"/>
  <c r="S15" i="49"/>
  <c r="P62" i="49"/>
  <c r="K46" i="49"/>
  <c r="R34" i="49"/>
  <c r="N22" i="49"/>
  <c r="Q65" i="49"/>
  <c r="K49" i="49"/>
  <c r="N25" i="49"/>
  <c r="M36" i="49"/>
  <c r="T13" i="49"/>
  <c r="T71" i="49"/>
  <c r="S19" i="49"/>
  <c r="O14" i="49"/>
  <c r="K62" i="49"/>
  <c r="R50" i="49"/>
  <c r="N38" i="49"/>
  <c r="Q18" i="49"/>
  <c r="S57" i="49"/>
  <c r="M37" i="49"/>
  <c r="P17" i="49"/>
  <c r="T72" i="49"/>
  <c r="P60" i="49"/>
  <c r="R52" i="49"/>
  <c r="N40" i="49"/>
  <c r="P28" i="49"/>
  <c r="R20" i="49"/>
  <c r="S35" i="49"/>
  <c r="T14" i="49"/>
  <c r="N30" i="49"/>
  <c r="L48" i="49"/>
  <c r="L16" i="49"/>
  <c r="M45" i="49"/>
  <c r="M29" i="49"/>
  <c r="T64" i="49"/>
  <c r="L42" i="49"/>
  <c r="T18" i="49"/>
  <c r="M47" i="49"/>
  <c r="R69" i="49"/>
  <c r="R53" i="49"/>
  <c r="T45" i="49"/>
  <c r="O29" i="49"/>
  <c r="L13" i="49"/>
  <c r="M68" i="49"/>
  <c r="H62" i="49"/>
  <c r="BT54" i="49"/>
  <c r="BS54" i="49"/>
  <c r="H46" i="49"/>
  <c r="BP26" i="49"/>
  <c r="BO26" i="49"/>
  <c r="BT41" i="49"/>
  <c r="BS41" i="49"/>
  <c r="BP68" i="49"/>
  <c r="BO68" i="49"/>
  <c r="BM56" i="49"/>
  <c r="BN56" i="49" s="1"/>
  <c r="BT32" i="49"/>
  <c r="BS32" i="49"/>
  <c r="BT63" i="49"/>
  <c r="BS63" i="49"/>
  <c r="BP35" i="49"/>
  <c r="BO35" i="49"/>
  <c r="H28" i="49"/>
  <c r="BO62" i="49"/>
  <c r="BP62" i="49"/>
  <c r="BT26" i="49"/>
  <c r="BS26" i="49"/>
  <c r="H59" i="49"/>
  <c r="BT35" i="49"/>
  <c r="BS35" i="49"/>
  <c r="BX54" i="49"/>
  <c r="BW54" i="49"/>
  <c r="BX18" i="49"/>
  <c r="BW18" i="49"/>
  <c r="BX45" i="49"/>
  <c r="BW45" i="49"/>
  <c r="BW44" i="49"/>
  <c r="BX44" i="49"/>
  <c r="BX59" i="49"/>
  <c r="BW59" i="49"/>
  <c r="BX27" i="49"/>
  <c r="BW27" i="49"/>
  <c r="CB58" i="49"/>
  <c r="CA58" i="49"/>
  <c r="CB26" i="49"/>
  <c r="CA26" i="49"/>
  <c r="CB49" i="49"/>
  <c r="CA49" i="49"/>
  <c r="CB68" i="49"/>
  <c r="CA68" i="49"/>
  <c r="CA36" i="49"/>
  <c r="CB36" i="49"/>
  <c r="CB71" i="49"/>
  <c r="CA71" i="49"/>
  <c r="CB39" i="49"/>
  <c r="CA39" i="49"/>
  <c r="CA13" i="49"/>
  <c r="CB13" i="49"/>
  <c r="BP50" i="49"/>
  <c r="BO50" i="49"/>
  <c r="BM38" i="49"/>
  <c r="BN38" i="49" s="1"/>
  <c r="BM18" i="49"/>
  <c r="BN18" i="49" s="1"/>
  <c r="BP69" i="49"/>
  <c r="BO69" i="49"/>
  <c r="BM57" i="49"/>
  <c r="BN57" i="49" s="1"/>
  <c r="BS33" i="49"/>
  <c r="BT33" i="49"/>
  <c r="H21" i="49"/>
  <c r="BO60" i="49"/>
  <c r="BP60" i="49"/>
  <c r="BM32" i="49"/>
  <c r="BN32" i="49" s="1"/>
  <c r="BT24" i="49"/>
  <c r="BS24" i="49"/>
  <c r="H63" i="49"/>
  <c r="BM47" i="49"/>
  <c r="BN47" i="49" s="1"/>
  <c r="BT39" i="49"/>
  <c r="BS39" i="49"/>
  <c r="H31" i="49"/>
  <c r="BO13" i="49"/>
  <c r="BP13" i="49"/>
  <c r="BX58" i="49"/>
  <c r="BW58" i="49"/>
  <c r="BX26" i="49"/>
  <c r="BW26" i="49"/>
  <c r="BX65" i="49"/>
  <c r="BW65" i="49"/>
  <c r="BW33" i="49"/>
  <c r="BX33" i="49"/>
  <c r="BX64" i="49"/>
  <c r="BW64" i="49"/>
  <c r="BX32" i="49"/>
  <c r="BW32" i="49"/>
  <c r="BX47" i="49"/>
  <c r="BW47" i="49"/>
  <c r="BW15" i="49"/>
  <c r="BX15" i="49"/>
  <c r="CB54" i="49"/>
  <c r="CA54" i="49"/>
  <c r="CB18" i="49"/>
  <c r="CA18" i="49"/>
  <c r="CB45" i="49"/>
  <c r="CA45" i="49"/>
  <c r="CB64" i="49"/>
  <c r="CA64" i="49"/>
  <c r="CB32" i="49"/>
  <c r="CA32" i="49"/>
  <c r="CB67" i="49"/>
  <c r="CA67" i="49"/>
  <c r="CB35" i="49"/>
  <c r="CA35" i="49"/>
  <c r="BP70" i="49"/>
  <c r="H58" i="49"/>
  <c r="BT34" i="49"/>
  <c r="BS34" i="49"/>
  <c r="BM61" i="49"/>
  <c r="BN61" i="49" s="1"/>
  <c r="BT53" i="49"/>
  <c r="BS53" i="49"/>
  <c r="BP21" i="49"/>
  <c r="BO21" i="49"/>
  <c r="BM68" i="49"/>
  <c r="BN68" i="49" s="1"/>
  <c r="BM52" i="49"/>
  <c r="BN52" i="49" s="1"/>
  <c r="BS44" i="49"/>
  <c r="BT44" i="49"/>
  <c r="BM36" i="49"/>
  <c r="BN36" i="49" s="1"/>
  <c r="BM67" i="49"/>
  <c r="BN67" i="49" s="1"/>
  <c r="BT43" i="49"/>
  <c r="BS43" i="49"/>
  <c r="H35" i="49"/>
  <c r="BO15" i="49"/>
  <c r="BP15" i="49"/>
  <c r="H53" i="49"/>
  <c r="BT45" i="49"/>
  <c r="BS45" i="49"/>
  <c r="BP72" i="49"/>
  <c r="BO72" i="49"/>
  <c r="BM60" i="49"/>
  <c r="BN60" i="49" s="1"/>
  <c r="H27" i="49"/>
  <c r="AR33" i="49" l="1"/>
  <c r="AQ67" i="49"/>
  <c r="AR59" i="49"/>
  <c r="AQ13" i="49"/>
  <c r="AQ62" i="49"/>
  <c r="AS62" i="49" s="1"/>
  <c r="AT62" i="49" s="1"/>
  <c r="AR26" i="49"/>
  <c r="AR48" i="49"/>
  <c r="AQ36" i="49"/>
  <c r="AS36" i="49" s="1"/>
  <c r="AT36" i="49" s="1"/>
  <c r="AR56" i="49"/>
  <c r="AQ66" i="49"/>
  <c r="AQ42" i="49"/>
  <c r="AQ38" i="49"/>
  <c r="AS38" i="49" s="1"/>
  <c r="AT38" i="49" s="1"/>
  <c r="AR51" i="49"/>
  <c r="AS51" i="49" s="1"/>
  <c r="AT51" i="49" s="1"/>
  <c r="AR39" i="49"/>
  <c r="AR61" i="49"/>
  <c r="AR40" i="49"/>
  <c r="AS40" i="49" s="1"/>
  <c r="AT40" i="49" s="1"/>
  <c r="AQ34" i="49"/>
  <c r="AS34" i="49" s="1"/>
  <c r="AT34" i="49" s="1"/>
  <c r="AQ22" i="49"/>
  <c r="AQ37" i="49"/>
  <c r="AR63" i="49"/>
  <c r="AS63" i="49" s="1"/>
  <c r="AT63" i="49" s="1"/>
  <c r="AQ43" i="49"/>
  <c r="AS43" i="49" s="1"/>
  <c r="AT43" i="49" s="1"/>
  <c r="AQ24" i="49"/>
  <c r="AR18" i="49"/>
  <c r="AR28" i="49"/>
  <c r="AS28" i="49" s="1"/>
  <c r="AT28" i="49" s="1"/>
  <c r="AR15" i="49"/>
  <c r="AS15" i="49" s="1"/>
  <c r="AT15" i="49" s="1"/>
  <c r="AR55" i="49"/>
  <c r="AQ69" i="49"/>
  <c r="AQ50" i="49"/>
  <c r="AS50" i="49" s="1"/>
  <c r="AT50" i="49" s="1"/>
  <c r="AR54" i="49"/>
  <c r="AS54" i="49" s="1"/>
  <c r="AT54" i="49" s="1"/>
  <c r="AQ58" i="49"/>
  <c r="AQ29" i="49"/>
  <c r="AS29" i="49" s="1"/>
  <c r="AT29" i="49" s="1"/>
  <c r="AR17" i="49"/>
  <c r="AS17" i="49" s="1"/>
  <c r="AT17" i="49" s="1"/>
  <c r="AR14" i="49"/>
  <c r="AS14" i="49" s="1"/>
  <c r="AT14" i="49" s="1"/>
  <c r="AR52" i="49"/>
  <c r="AR21" i="49"/>
  <c r="AS21" i="49" s="1"/>
  <c r="AT21" i="49" s="1"/>
  <c r="AQ53" i="49"/>
  <c r="AS53" i="49" s="1"/>
  <c r="AT53" i="49" s="1"/>
  <c r="AR31" i="49"/>
  <c r="AS31" i="49" s="1"/>
  <c r="AT31" i="49" s="1"/>
  <c r="AR65" i="49"/>
  <c r="AS65" i="49" s="1"/>
  <c r="AT65" i="49" s="1"/>
  <c r="AR30" i="49"/>
  <c r="AS30" i="49" s="1"/>
  <c r="AT30" i="49" s="1"/>
  <c r="AQ27" i="49"/>
  <c r="AS27" i="49" s="1"/>
  <c r="AT27" i="49" s="1"/>
  <c r="AQ57" i="49"/>
  <c r="AS57" i="49" s="1"/>
  <c r="AT57" i="49" s="1"/>
  <c r="AQ45" i="49"/>
  <c r="AQ41" i="49"/>
  <c r="AS41" i="49" s="1"/>
  <c r="AT41" i="49" s="1"/>
  <c r="AR70" i="49"/>
  <c r="AS70" i="49" s="1"/>
  <c r="AT70" i="49" s="1"/>
  <c r="BM27" i="50"/>
  <c r="BN27" i="50" s="1"/>
  <c r="BM59" i="50"/>
  <c r="BN59" i="50" s="1"/>
  <c r="BM23" i="50"/>
  <c r="BN23" i="50" s="1"/>
  <c r="BM40" i="50"/>
  <c r="BN40" i="50" s="1"/>
  <c r="BM72" i="50"/>
  <c r="BN72" i="50" s="1"/>
  <c r="BA61" i="50"/>
  <c r="BB61" i="50" s="1"/>
  <c r="BE14" i="50"/>
  <c r="BF14" i="50" s="1"/>
  <c r="AW32" i="50"/>
  <c r="AX32" i="50" s="1"/>
  <c r="BI21" i="50"/>
  <c r="BJ21" i="50" s="1"/>
  <c r="BI22" i="50"/>
  <c r="BJ22" i="50" s="1"/>
  <c r="BI15" i="50"/>
  <c r="BJ15" i="50" s="1"/>
  <c r="BA43" i="50"/>
  <c r="BB43" i="50" s="1"/>
  <c r="AW71" i="50"/>
  <c r="AX71" i="50" s="1"/>
  <c r="BA36" i="50"/>
  <c r="BB36" i="50" s="1"/>
  <c r="BA68" i="50"/>
  <c r="BB68" i="50" s="1"/>
  <c r="AW56" i="50"/>
  <c r="AX56" i="50" s="1"/>
  <c r="BI25" i="50"/>
  <c r="BJ25" i="50" s="1"/>
  <c r="BA57" i="50"/>
  <c r="BB57" i="50" s="1"/>
  <c r="BA22" i="50"/>
  <c r="BB22" i="50" s="1"/>
  <c r="BE57" i="50"/>
  <c r="BF57" i="50" s="1"/>
  <c r="BA15" i="50"/>
  <c r="BB15" i="50" s="1"/>
  <c r="AW13" i="50"/>
  <c r="AX13" i="50" s="1"/>
  <c r="BE31" i="50"/>
  <c r="BF31" i="50" s="1"/>
  <c r="BA33" i="50"/>
  <c r="BB33" i="50" s="1"/>
  <c r="AW61" i="50"/>
  <c r="AX61" i="50" s="1"/>
  <c r="BA23" i="50"/>
  <c r="BB23" i="50" s="1"/>
  <c r="BA71" i="50"/>
  <c r="BB71" i="50" s="1"/>
  <c r="BE54" i="50"/>
  <c r="BF54" i="50" s="1"/>
  <c r="BI53" i="50"/>
  <c r="BJ53" i="50" s="1"/>
  <c r="BA50" i="50"/>
  <c r="BB50" i="50" s="1"/>
  <c r="BI40" i="50"/>
  <c r="BJ40" i="50" s="1"/>
  <c r="BI26" i="50"/>
  <c r="BJ26" i="50" s="1"/>
  <c r="BE50" i="50"/>
  <c r="BF50" i="50" s="1"/>
  <c r="BI19" i="50"/>
  <c r="BJ19" i="50" s="1"/>
  <c r="BI64" i="50"/>
  <c r="BJ64" i="50" s="1"/>
  <c r="BI50" i="50"/>
  <c r="BJ50" i="50" s="1"/>
  <c r="BE19" i="50"/>
  <c r="BF19" i="50" s="1"/>
  <c r="BA55" i="50"/>
  <c r="BB55" i="50" s="1"/>
  <c r="BM36" i="50"/>
  <c r="BN36" i="50" s="1"/>
  <c r="BM47" i="50"/>
  <c r="BN47" i="50" s="1"/>
  <c r="BM37" i="50"/>
  <c r="BN37" i="50" s="1"/>
  <c r="BM69" i="50"/>
  <c r="BN69" i="50" s="1"/>
  <c r="BM35" i="50"/>
  <c r="BN35" i="50" s="1"/>
  <c r="BM39" i="50"/>
  <c r="BN39" i="50" s="1"/>
  <c r="BM71" i="50"/>
  <c r="BN71" i="50" s="1"/>
  <c r="BA13" i="50"/>
  <c r="BB13" i="50" s="1"/>
  <c r="BE32" i="50"/>
  <c r="BF32" i="50" s="1"/>
  <c r="BM31" i="50"/>
  <c r="BN31" i="50" s="1"/>
  <c r="AW17" i="50"/>
  <c r="AX17" i="50" s="1"/>
  <c r="BA18" i="50"/>
  <c r="BB18" i="50" s="1"/>
  <c r="BI54" i="50"/>
  <c r="BJ54" i="50" s="1"/>
  <c r="BI31" i="50"/>
  <c r="BJ31" i="50" s="1"/>
  <c r="BI13" i="50"/>
  <c r="BJ13" i="50" s="1"/>
  <c r="AW40" i="50"/>
  <c r="AX40" i="50" s="1"/>
  <c r="BI60" i="50"/>
  <c r="BJ60" i="50" s="1"/>
  <c r="AW37" i="50"/>
  <c r="AX37" i="50" s="1"/>
  <c r="AW25" i="50"/>
  <c r="AX25" i="50" s="1"/>
  <c r="BI35" i="50"/>
  <c r="BJ35" i="50" s="1"/>
  <c r="BA47" i="50"/>
  <c r="BB47" i="50" s="1"/>
  <c r="AW60" i="50"/>
  <c r="AX60" i="50" s="1"/>
  <c r="BE15" i="50"/>
  <c r="BF15" i="50" s="1"/>
  <c r="BI43" i="50"/>
  <c r="BJ43" i="50" s="1"/>
  <c r="BI46" i="50"/>
  <c r="BJ46" i="50" s="1"/>
  <c r="AW35" i="50"/>
  <c r="AX35" i="50" s="1"/>
  <c r="AR20" i="49"/>
  <c r="AQ20" i="49"/>
  <c r="AQ19" i="49"/>
  <c r="AR19" i="49"/>
  <c r="AR16" i="49"/>
  <c r="AQ16" i="49"/>
  <c r="AR72" i="49"/>
  <c r="AQ72" i="49"/>
  <c r="AR44" i="49"/>
  <c r="AQ44" i="49"/>
  <c r="AR60" i="49"/>
  <c r="AS60" i="49" s="1"/>
  <c r="AT60" i="49" s="1"/>
  <c r="AQ23" i="49"/>
  <c r="AR23" i="49"/>
  <c r="AR32" i="49"/>
  <c r="AQ32" i="49"/>
  <c r="AQ47" i="49"/>
  <c r="AS47" i="49" s="1"/>
  <c r="AT47" i="49" s="1"/>
  <c r="AQ46" i="49"/>
  <c r="AS46" i="49" s="1"/>
  <c r="AT46" i="49" s="1"/>
  <c r="AQ64" i="49"/>
  <c r="AQ49" i="49"/>
  <c r="AS49" i="49" s="1"/>
  <c r="AT49" i="49" s="1"/>
  <c r="AQ25" i="49"/>
  <c r="AS25" i="49" s="1"/>
  <c r="AT25" i="49" s="1"/>
  <c r="BM14" i="50"/>
  <c r="BN14" i="50" s="1"/>
  <c r="AW53" i="50"/>
  <c r="AX53" i="50" s="1"/>
  <c r="AW72" i="50"/>
  <c r="AX72" i="50" s="1"/>
  <c r="AW29" i="50"/>
  <c r="AX29" i="50" s="1"/>
  <c r="BA62" i="50"/>
  <c r="BB62" i="50" s="1"/>
  <c r="G15" i="49"/>
  <c r="F15" i="49" s="1"/>
  <c r="BM48" i="50"/>
  <c r="BN48" i="50" s="1"/>
  <c r="BM56" i="50"/>
  <c r="BN56" i="50" s="1"/>
  <c r="BM70" i="50"/>
  <c r="BN70" i="50" s="1"/>
  <c r="G19" i="49"/>
  <c r="F19" i="49" s="1"/>
  <c r="G32" i="49"/>
  <c r="F32" i="49" s="1"/>
  <c r="G55" i="49"/>
  <c r="F55" i="49" s="1"/>
  <c r="BM53" i="50"/>
  <c r="BN53" i="50" s="1"/>
  <c r="BM49" i="50"/>
  <c r="BN49" i="50" s="1"/>
  <c r="BA37" i="50"/>
  <c r="BB37" i="50" s="1"/>
  <c r="AW33" i="50"/>
  <c r="AX33" i="50" s="1"/>
  <c r="AW59" i="50"/>
  <c r="AX59" i="50" s="1"/>
  <c r="BE65" i="50"/>
  <c r="BF65" i="50" s="1"/>
  <c r="BA59" i="50"/>
  <c r="BB59" i="50" s="1"/>
  <c r="BA17" i="50"/>
  <c r="BB17" i="50" s="1"/>
  <c r="AW21" i="50"/>
  <c r="AX21" i="50" s="1"/>
  <c r="BE69" i="50"/>
  <c r="BF69" i="50" s="1"/>
  <c r="BA54" i="50"/>
  <c r="BB54" i="50" s="1"/>
  <c r="BA45" i="50"/>
  <c r="BB45" i="50" s="1"/>
  <c r="BI61" i="50"/>
  <c r="BJ61" i="50" s="1"/>
  <c r="BE43" i="50"/>
  <c r="BF43" i="50" s="1"/>
  <c r="AW15" i="50"/>
  <c r="AX15" i="50" s="1"/>
  <c r="BE45" i="50"/>
  <c r="BF45" i="50" s="1"/>
  <c r="BI18" i="50"/>
  <c r="BJ18" i="50" s="1"/>
  <c r="BE51" i="50"/>
  <c r="BF51" i="50" s="1"/>
  <c r="BE22" i="50"/>
  <c r="BF22" i="50" s="1"/>
  <c r="AW64" i="50"/>
  <c r="AX64" i="50" s="1"/>
  <c r="AW55" i="50"/>
  <c r="AX55" i="50" s="1"/>
  <c r="AW68" i="50"/>
  <c r="AX68" i="50" s="1"/>
  <c r="BE68" i="50"/>
  <c r="BF68" i="50" s="1"/>
  <c r="BE37" i="50"/>
  <c r="BF37" i="50" s="1"/>
  <c r="AW41" i="50"/>
  <c r="AX41" i="50" s="1"/>
  <c r="BA14" i="50"/>
  <c r="BB14" i="50" s="1"/>
  <c r="BA19" i="50"/>
  <c r="BB19" i="50" s="1"/>
  <c r="BM19" i="50"/>
  <c r="BN19" i="50" s="1"/>
  <c r="BM45" i="50"/>
  <c r="BN45" i="50" s="1"/>
  <c r="BM54" i="50"/>
  <c r="BN54" i="50" s="1"/>
  <c r="BM28" i="50"/>
  <c r="BN28" i="50" s="1"/>
  <c r="BM60" i="50"/>
  <c r="BN60" i="50" s="1"/>
  <c r="BI68" i="50"/>
  <c r="BJ68" i="50" s="1"/>
  <c r="BI47" i="50"/>
  <c r="BJ47" i="50" s="1"/>
  <c r="AW65" i="50"/>
  <c r="AX65" i="50" s="1"/>
  <c r="BM32" i="50"/>
  <c r="BN32" i="50" s="1"/>
  <c r="BA21" i="50"/>
  <c r="BB21" i="50" s="1"/>
  <c r="BE55" i="50"/>
  <c r="BF55" i="50" s="1"/>
  <c r="BA32" i="50"/>
  <c r="BB32" i="50" s="1"/>
  <c r="BE49" i="50"/>
  <c r="BF49" i="50" s="1"/>
  <c r="BE46" i="50"/>
  <c r="BF46" i="50" s="1"/>
  <c r="BA64" i="50"/>
  <c r="BB64" i="50" s="1"/>
  <c r="BI69" i="50"/>
  <c r="BJ69" i="50" s="1"/>
  <c r="AW23" i="50"/>
  <c r="AX23" i="50" s="1"/>
  <c r="BE71" i="50"/>
  <c r="BF71" i="50" s="1"/>
  <c r="BE21" i="50"/>
  <c r="BF21" i="50" s="1"/>
  <c r="BI41" i="50"/>
  <c r="BJ41" i="50" s="1"/>
  <c r="AW18" i="50"/>
  <c r="AX18" i="50" s="1"/>
  <c r="AW50" i="50"/>
  <c r="AX50" i="50" s="1"/>
  <c r="BE40" i="50"/>
  <c r="BF40" i="50" s="1"/>
  <c r="BE72" i="50"/>
  <c r="BF72" i="50" s="1"/>
  <c r="BI17" i="50"/>
  <c r="BJ17" i="50" s="1"/>
  <c r="BA49" i="50"/>
  <c r="BB49" i="50" s="1"/>
  <c r="BI65" i="50"/>
  <c r="BJ65" i="50" s="1"/>
  <c r="BE35" i="50"/>
  <c r="BF35" i="50" s="1"/>
  <c r="BI62" i="50"/>
  <c r="BJ62" i="50" s="1"/>
  <c r="BE23" i="50"/>
  <c r="BF23" i="50" s="1"/>
  <c r="BA25" i="50"/>
  <c r="BB25" i="50" s="1"/>
  <c r="BI39" i="50"/>
  <c r="BJ39" i="50" s="1"/>
  <c r="AW26" i="50"/>
  <c r="AX26" i="50" s="1"/>
  <c r="AW54" i="50"/>
  <c r="AX54" i="50" s="1"/>
  <c r="BM34" i="50"/>
  <c r="BN34" i="50" s="1"/>
  <c r="BM66" i="50"/>
  <c r="BN66" i="50" s="1"/>
  <c r="CD73" i="50"/>
  <c r="BM44" i="50"/>
  <c r="BN44" i="50" s="1"/>
  <c r="BZ73" i="50"/>
  <c r="BI29" i="50"/>
  <c r="BJ29" i="50" s="1"/>
  <c r="BE17" i="50"/>
  <c r="BF17" i="50" s="1"/>
  <c r="BI36" i="50"/>
  <c r="BJ36" i="50" s="1"/>
  <c r="AW49" i="50"/>
  <c r="AX49" i="50" s="1"/>
  <c r="BE62" i="50"/>
  <c r="BF62" i="50" s="1"/>
  <c r="BA27" i="50"/>
  <c r="BB27" i="50" s="1"/>
  <c r="BI59" i="50"/>
  <c r="BJ59" i="50" s="1"/>
  <c r="BE64" i="50"/>
  <c r="BF64" i="50" s="1"/>
  <c r="BA40" i="50"/>
  <c r="BB40" i="50" s="1"/>
  <c r="BE53" i="50"/>
  <c r="BF53" i="50" s="1"/>
  <c r="BE41" i="50"/>
  <c r="BF41" i="50" s="1"/>
  <c r="AW43" i="50"/>
  <c r="AX43" i="50" s="1"/>
  <c r="BE59" i="50"/>
  <c r="BF59" i="50" s="1"/>
  <c r="BI32" i="50"/>
  <c r="BJ32" i="50" s="1"/>
  <c r="AW31" i="50"/>
  <c r="AX31" i="50" s="1"/>
  <c r="BE29" i="50"/>
  <c r="BF29" i="50" s="1"/>
  <c r="BI49" i="50"/>
  <c r="BJ49" i="50" s="1"/>
  <c r="BE26" i="50"/>
  <c r="BF26" i="50" s="1"/>
  <c r="BA46" i="50"/>
  <c r="BB46" i="50" s="1"/>
  <c r="BA39" i="50"/>
  <c r="BB39" i="50" s="1"/>
  <c r="AW51" i="50"/>
  <c r="AX51" i="50" s="1"/>
  <c r="BA69" i="50"/>
  <c r="BB69" i="50" s="1"/>
  <c r="BA60" i="50"/>
  <c r="BB60" i="50" s="1"/>
  <c r="AW36" i="50"/>
  <c r="AX36" i="50" s="1"/>
  <c r="BI72" i="50"/>
  <c r="BJ72" i="50" s="1"/>
  <c r="BE18" i="50"/>
  <c r="BF18" i="50" s="1"/>
  <c r="BI71" i="50"/>
  <c r="BJ71" i="50" s="1"/>
  <c r="AW47" i="50"/>
  <c r="AX47" i="50" s="1"/>
  <c r="G50" i="49"/>
  <c r="F50" i="49" s="1"/>
  <c r="G36" i="49"/>
  <c r="F36" i="49" s="1"/>
  <c r="G33" i="49"/>
  <c r="F33" i="49" s="1"/>
  <c r="BM67" i="50"/>
  <c r="BN67" i="50" s="1"/>
  <c r="BA51" i="50"/>
  <c r="BB51" i="50" s="1"/>
  <c r="BV73" i="50"/>
  <c r="BR73" i="50"/>
  <c r="BA53" i="50"/>
  <c r="BB53" i="50" s="1"/>
  <c r="BI45" i="50"/>
  <c r="BJ45" i="50" s="1"/>
  <c r="BE60" i="50"/>
  <c r="BF60" i="50" s="1"/>
  <c r="BI37" i="50"/>
  <c r="BJ37" i="50" s="1"/>
  <c r="AW62" i="50"/>
  <c r="AX62" i="50" s="1"/>
  <c r="AW46" i="50"/>
  <c r="AX46" i="50" s="1"/>
  <c r="BE39" i="50"/>
  <c r="BF39" i="50" s="1"/>
  <c r="BE13" i="50"/>
  <c r="BF13" i="50" s="1"/>
  <c r="BA72" i="50"/>
  <c r="BB72" i="50" s="1"/>
  <c r="BA41" i="50"/>
  <c r="BB41" i="50" s="1"/>
  <c r="AW69" i="50"/>
  <c r="AX69" i="50" s="1"/>
  <c r="BA29" i="50"/>
  <c r="BB29" i="50" s="1"/>
  <c r="AW57" i="50"/>
  <c r="AX57" i="50" s="1"/>
  <c r="BA31" i="50"/>
  <c r="BB31" i="50" s="1"/>
  <c r="BI51" i="50"/>
  <c r="BJ51" i="50" s="1"/>
  <c r="BI14" i="50"/>
  <c r="BJ14" i="50" s="1"/>
  <c r="BI23" i="50"/>
  <c r="BJ23" i="50" s="1"/>
  <c r="BE47" i="50"/>
  <c r="BF47" i="50" s="1"/>
  <c r="AW45" i="50"/>
  <c r="AX45" i="50" s="1"/>
  <c r="BA65" i="50"/>
  <c r="BB65" i="50" s="1"/>
  <c r="AW19" i="50"/>
  <c r="AX19" i="50" s="1"/>
  <c r="AW27" i="50"/>
  <c r="AX27" i="50" s="1"/>
  <c r="BE33" i="50"/>
  <c r="BF33" i="50" s="1"/>
  <c r="AW39" i="50"/>
  <c r="AX39" i="50" s="1"/>
  <c r="BE36" i="50"/>
  <c r="BF36" i="50" s="1"/>
  <c r="BI57" i="50"/>
  <c r="BJ57" i="50" s="1"/>
  <c r="BE25" i="50"/>
  <c r="BF25" i="50" s="1"/>
  <c r="BA26" i="50"/>
  <c r="BB26" i="50" s="1"/>
  <c r="BI33" i="50"/>
  <c r="BJ33" i="50" s="1"/>
  <c r="BI27" i="50"/>
  <c r="BJ27" i="50" s="1"/>
  <c r="AW22" i="50"/>
  <c r="AX22" i="50" s="1"/>
  <c r="BA35" i="50"/>
  <c r="BB35" i="50" s="1"/>
  <c r="BM24" i="50"/>
  <c r="BN24" i="50" s="1"/>
  <c r="BM63" i="50"/>
  <c r="BN63" i="50" s="1"/>
  <c r="BM38" i="50"/>
  <c r="BN38" i="50" s="1"/>
  <c r="AQ42" i="50"/>
  <c r="AR42" i="50"/>
  <c r="G42" i="50"/>
  <c r="F42" i="50" s="1"/>
  <c r="AR39" i="50"/>
  <c r="G39" i="50"/>
  <c r="F39" i="50" s="1"/>
  <c r="AQ39" i="50"/>
  <c r="AR64" i="50"/>
  <c r="G64" i="50"/>
  <c r="F64" i="50" s="1"/>
  <c r="AQ64" i="50"/>
  <c r="AQ49" i="50"/>
  <c r="G49" i="50"/>
  <c r="F49" i="50" s="1"/>
  <c r="AR49" i="50"/>
  <c r="AQ34" i="50"/>
  <c r="AR34" i="50"/>
  <c r="G34" i="50"/>
  <c r="F34" i="50" s="1"/>
  <c r="AR25" i="50"/>
  <c r="G25" i="50"/>
  <c r="F25" i="50" s="1"/>
  <c r="AQ25" i="50"/>
  <c r="AQ38" i="50"/>
  <c r="AR38" i="50"/>
  <c r="G38" i="50"/>
  <c r="F38" i="50" s="1"/>
  <c r="G66" i="50"/>
  <c r="F66" i="50" s="1"/>
  <c r="AR66" i="50"/>
  <c r="AQ66" i="50"/>
  <c r="AR40" i="50"/>
  <c r="G40" i="50"/>
  <c r="F40" i="50" s="1"/>
  <c r="AQ40" i="50"/>
  <c r="AR35" i="50"/>
  <c r="G35" i="50"/>
  <c r="F35" i="50" s="1"/>
  <c r="AQ35" i="50"/>
  <c r="AR22" i="50"/>
  <c r="G22" i="50"/>
  <c r="F22" i="50" s="1"/>
  <c r="AQ22" i="50"/>
  <c r="AQ20" i="50"/>
  <c r="AR20" i="50"/>
  <c r="G20" i="50"/>
  <c r="F20" i="50" s="1"/>
  <c r="AR47" i="50"/>
  <c r="G47" i="50"/>
  <c r="F47" i="50" s="1"/>
  <c r="AQ47" i="50"/>
  <c r="AR60" i="50"/>
  <c r="G60" i="50"/>
  <c r="F60" i="50" s="1"/>
  <c r="AQ60" i="50"/>
  <c r="AR23" i="50"/>
  <c r="G23" i="50"/>
  <c r="F23" i="50" s="1"/>
  <c r="AQ23" i="50"/>
  <c r="AR32" i="50"/>
  <c r="G32" i="50"/>
  <c r="F32" i="50" s="1"/>
  <c r="AQ32" i="50"/>
  <c r="AR72" i="50"/>
  <c r="G72" i="50"/>
  <c r="F72" i="50" s="1"/>
  <c r="AQ72" i="50"/>
  <c r="AR46" i="50"/>
  <c r="G46" i="50"/>
  <c r="F46" i="50" s="1"/>
  <c r="AQ46" i="50"/>
  <c r="AQ44" i="50"/>
  <c r="AR44" i="50"/>
  <c r="G44" i="50"/>
  <c r="F44" i="50" s="1"/>
  <c r="AR19" i="50"/>
  <c r="G19" i="50"/>
  <c r="F19" i="50" s="1"/>
  <c r="AQ19" i="50"/>
  <c r="AQ16" i="50"/>
  <c r="AR16" i="50"/>
  <c r="G16" i="50"/>
  <c r="F16" i="50" s="1"/>
  <c r="AR68" i="50"/>
  <c r="G68" i="50"/>
  <c r="F68" i="50" s="1"/>
  <c r="AQ68" i="50"/>
  <c r="AR37" i="50"/>
  <c r="G37" i="50"/>
  <c r="F37" i="50" s="1"/>
  <c r="AQ37" i="50"/>
  <c r="AQ63" i="50"/>
  <c r="G63" i="50"/>
  <c r="F63" i="50" s="1"/>
  <c r="AR63" i="50"/>
  <c r="AR43" i="50"/>
  <c r="G43" i="50"/>
  <c r="F43" i="50" s="1"/>
  <c r="AQ43" i="50"/>
  <c r="AQ24" i="50"/>
  <c r="AR24" i="50"/>
  <c r="G24" i="50"/>
  <c r="F24" i="50" s="1"/>
  <c r="AR51" i="50"/>
  <c r="G51" i="50"/>
  <c r="F51" i="50" s="1"/>
  <c r="AQ51" i="50"/>
  <c r="BM62" i="50"/>
  <c r="BN62" i="50" s="1"/>
  <c r="BI63" i="50"/>
  <c r="BJ63" i="50" s="1"/>
  <c r="BI44" i="50"/>
  <c r="BJ44" i="50" s="1"/>
  <c r="BI38" i="50"/>
  <c r="BJ38" i="50" s="1"/>
  <c r="BI52" i="50"/>
  <c r="BJ52" i="50" s="1"/>
  <c r="BI24" i="50"/>
  <c r="BJ24" i="50" s="1"/>
  <c r="AW24" i="50"/>
  <c r="AX24" i="50" s="1"/>
  <c r="BE34" i="50"/>
  <c r="BF34" i="50" s="1"/>
  <c r="BI67" i="50"/>
  <c r="BJ67" i="50" s="1"/>
  <c r="BE24" i="50"/>
  <c r="BF24" i="50" s="1"/>
  <c r="AW58" i="50"/>
  <c r="AX58" i="50" s="1"/>
  <c r="AW14" i="50"/>
  <c r="AX14" i="50" s="1"/>
  <c r="BA20" i="50"/>
  <c r="BB20" i="50" s="1"/>
  <c r="BA38" i="50"/>
  <c r="BB38" i="50" s="1"/>
  <c r="BE63" i="50"/>
  <c r="BF63" i="50" s="1"/>
  <c r="BI70" i="50"/>
  <c r="BJ70" i="50" s="1"/>
  <c r="BM51" i="50"/>
  <c r="BN51" i="50" s="1"/>
  <c r="BM68" i="50"/>
  <c r="BN68" i="50" s="1"/>
  <c r="BM18" i="50"/>
  <c r="BN18" i="50" s="1"/>
  <c r="BA42" i="50"/>
  <c r="BB42" i="50" s="1"/>
  <c r="BA48" i="50"/>
  <c r="BB48" i="50" s="1"/>
  <c r="BA52" i="50"/>
  <c r="BB52" i="50" s="1"/>
  <c r="AW28" i="50"/>
  <c r="AX28" i="50" s="1"/>
  <c r="BI34" i="50"/>
  <c r="BJ34" i="50" s="1"/>
  <c r="BE38" i="50"/>
  <c r="BF38" i="50" s="1"/>
  <c r="BE48" i="50"/>
  <c r="BF48" i="50" s="1"/>
  <c r="BE56" i="50"/>
  <c r="BF56" i="50" s="1"/>
  <c r="BM33" i="50"/>
  <c r="BN33" i="50" s="1"/>
  <c r="BM65" i="50"/>
  <c r="BN65" i="50" s="1"/>
  <c r="BM46" i="50"/>
  <c r="BN46" i="50" s="1"/>
  <c r="AW30" i="50"/>
  <c r="AX30" i="50" s="1"/>
  <c r="BM64" i="50"/>
  <c r="BN64" i="50" s="1"/>
  <c r="BM41" i="50"/>
  <c r="BN41" i="50" s="1"/>
  <c r="BI28" i="50"/>
  <c r="BJ28" i="50" s="1"/>
  <c r="AW16" i="50"/>
  <c r="AX16" i="50" s="1"/>
  <c r="BE30" i="50"/>
  <c r="BF30" i="50" s="1"/>
  <c r="BE16" i="50"/>
  <c r="BF16" i="50" s="1"/>
  <c r="BI56" i="50"/>
  <c r="BJ56" i="50" s="1"/>
  <c r="BE20" i="50"/>
  <c r="BF20" i="50" s="1"/>
  <c r="BE52" i="50"/>
  <c r="BF52" i="50" s="1"/>
  <c r="BA70" i="50"/>
  <c r="BB70" i="50" s="1"/>
  <c r="BE27" i="50"/>
  <c r="BF27" i="50" s="1"/>
  <c r="BI55" i="50"/>
  <c r="BJ55" i="50" s="1"/>
  <c r="BE58" i="50"/>
  <c r="BF58" i="50" s="1"/>
  <c r="BI30" i="50"/>
  <c r="BJ30" i="50" s="1"/>
  <c r="AW67" i="50"/>
  <c r="AX67" i="50" s="1"/>
  <c r="BI58" i="50"/>
  <c r="BJ58" i="50" s="1"/>
  <c r="BA44" i="50"/>
  <c r="BB44" i="50" s="1"/>
  <c r="BM30" i="50"/>
  <c r="BN30" i="50" s="1"/>
  <c r="AR45" i="50"/>
  <c r="G45" i="50"/>
  <c r="F45" i="50" s="1"/>
  <c r="AQ45" i="50"/>
  <c r="G28" i="50"/>
  <c r="F28" i="50" s="1"/>
  <c r="AR28" i="50"/>
  <c r="AQ28" i="50"/>
  <c r="AQ58" i="50"/>
  <c r="AR58" i="50"/>
  <c r="G58" i="50"/>
  <c r="F58" i="50" s="1"/>
  <c r="AR59" i="50"/>
  <c r="G59" i="50"/>
  <c r="F59" i="50" s="1"/>
  <c r="AQ59" i="50"/>
  <c r="AR18" i="50"/>
  <c r="G18" i="50"/>
  <c r="F18" i="50" s="1"/>
  <c r="AQ18" i="50"/>
  <c r="AQ70" i="50"/>
  <c r="G70" i="50"/>
  <c r="F70" i="50" s="1"/>
  <c r="AR70" i="50"/>
  <c r="AR17" i="50"/>
  <c r="G17" i="50"/>
  <c r="F17" i="50" s="1"/>
  <c r="AQ17" i="50"/>
  <c r="AR57" i="50"/>
  <c r="G57" i="50"/>
  <c r="F57" i="50" s="1"/>
  <c r="AQ57" i="50"/>
  <c r="AR61" i="50"/>
  <c r="G61" i="50"/>
  <c r="F61" i="50" s="1"/>
  <c r="AQ61" i="50"/>
  <c r="AR36" i="50"/>
  <c r="G36" i="50"/>
  <c r="F36" i="50" s="1"/>
  <c r="AQ36" i="50"/>
  <c r="AR15" i="50"/>
  <c r="AQ15" i="50"/>
  <c r="G15" i="50"/>
  <c r="F15" i="50" s="1"/>
  <c r="AR26" i="50"/>
  <c r="G26" i="50"/>
  <c r="F26" i="50" s="1"/>
  <c r="AQ26" i="50"/>
  <c r="AQ55" i="50"/>
  <c r="G55" i="50"/>
  <c r="F55" i="50" s="1"/>
  <c r="AR55" i="50"/>
  <c r="AQ48" i="50"/>
  <c r="G48" i="50"/>
  <c r="F48" i="50" s="1"/>
  <c r="AR48" i="50"/>
  <c r="AR33" i="50"/>
  <c r="G33" i="50"/>
  <c r="F33" i="50" s="1"/>
  <c r="AQ33" i="50"/>
  <c r="AR69" i="50"/>
  <c r="G69" i="50"/>
  <c r="F69" i="50" s="1"/>
  <c r="AQ69" i="50"/>
  <c r="AR50" i="50"/>
  <c r="G50" i="50"/>
  <c r="F50" i="50" s="1"/>
  <c r="AQ50" i="50"/>
  <c r="G56" i="50"/>
  <c r="F56" i="50" s="1"/>
  <c r="AR56" i="50"/>
  <c r="AQ56" i="50"/>
  <c r="AR54" i="50"/>
  <c r="G54" i="50"/>
  <c r="F54" i="50" s="1"/>
  <c r="AQ54" i="50"/>
  <c r="BM52" i="50"/>
  <c r="BN52" i="50" s="1"/>
  <c r="AR29" i="50"/>
  <c r="G29" i="50"/>
  <c r="F29" i="50" s="1"/>
  <c r="AQ29" i="50"/>
  <c r="G14" i="50"/>
  <c r="F14" i="50" s="1"/>
  <c r="AR14" i="50"/>
  <c r="AQ14" i="50"/>
  <c r="AQ52" i="50"/>
  <c r="AR52" i="50"/>
  <c r="G52" i="50"/>
  <c r="F52" i="50" s="1"/>
  <c r="AR21" i="50"/>
  <c r="G21" i="50"/>
  <c r="F21" i="50" s="1"/>
  <c r="AQ21" i="50"/>
  <c r="AR53" i="50"/>
  <c r="G53" i="50"/>
  <c r="F53" i="50" s="1"/>
  <c r="AQ53" i="50"/>
  <c r="AR31" i="50"/>
  <c r="G31" i="50"/>
  <c r="F31" i="50" s="1"/>
  <c r="AQ31" i="50"/>
  <c r="AR13" i="50"/>
  <c r="G13" i="50"/>
  <c r="F13" i="50" s="1"/>
  <c r="AQ13" i="50"/>
  <c r="AR65" i="50"/>
  <c r="G65" i="50"/>
  <c r="F65" i="50" s="1"/>
  <c r="AQ65" i="50"/>
  <c r="AQ30" i="50"/>
  <c r="AR30" i="50"/>
  <c r="G30" i="50"/>
  <c r="F30" i="50" s="1"/>
  <c r="AR62" i="50"/>
  <c r="G62" i="50"/>
  <c r="F62" i="50" s="1"/>
  <c r="AQ62" i="50"/>
  <c r="AR41" i="50"/>
  <c r="G41" i="50"/>
  <c r="F41" i="50" s="1"/>
  <c r="AQ41" i="50"/>
  <c r="AQ67" i="50"/>
  <c r="AR67" i="50"/>
  <c r="G67" i="50"/>
  <c r="F67" i="50" s="1"/>
  <c r="AR71" i="50"/>
  <c r="G71" i="50"/>
  <c r="F71" i="50" s="1"/>
  <c r="AQ71" i="50"/>
  <c r="AR27" i="50"/>
  <c r="G27" i="50"/>
  <c r="F27" i="50" s="1"/>
  <c r="AQ27" i="50"/>
  <c r="BM17" i="50"/>
  <c r="BN17" i="50" s="1"/>
  <c r="BM50" i="50"/>
  <c r="BN50" i="50" s="1"/>
  <c r="BM58" i="50"/>
  <c r="BN58" i="50" s="1"/>
  <c r="BM55" i="50"/>
  <c r="BN55" i="50" s="1"/>
  <c r="AW20" i="50"/>
  <c r="AX20" i="50" s="1"/>
  <c r="BI42" i="50"/>
  <c r="BJ42" i="50" s="1"/>
  <c r="BE66" i="50"/>
  <c r="BF66" i="50" s="1"/>
  <c r="BI48" i="50"/>
  <c r="BJ48" i="50" s="1"/>
  <c r="BA30" i="50"/>
  <c r="BB30" i="50" s="1"/>
  <c r="BE67" i="50"/>
  <c r="BF67" i="50" s="1"/>
  <c r="AW44" i="50"/>
  <c r="AX44" i="50" s="1"/>
  <c r="BI16" i="50"/>
  <c r="BJ16" i="50" s="1"/>
  <c r="AW38" i="50"/>
  <c r="AX38" i="50" s="1"/>
  <c r="BA67" i="50"/>
  <c r="BB67" i="50" s="1"/>
  <c r="BM26" i="50"/>
  <c r="BN26" i="50" s="1"/>
  <c r="BM15" i="50"/>
  <c r="BN15" i="50" s="1"/>
  <c r="BM21" i="50"/>
  <c r="BN21" i="50" s="1"/>
  <c r="BM57" i="50"/>
  <c r="BN57" i="50" s="1"/>
  <c r="BA66" i="50"/>
  <c r="BB66" i="50" s="1"/>
  <c r="BA16" i="50"/>
  <c r="BB16" i="50" s="1"/>
  <c r="BE28" i="50"/>
  <c r="BF28" i="50" s="1"/>
  <c r="AW34" i="50"/>
  <c r="AX34" i="50" s="1"/>
  <c r="AW66" i="50"/>
  <c r="AX66" i="50" s="1"/>
  <c r="BE70" i="50"/>
  <c r="BF70" i="50" s="1"/>
  <c r="BI20" i="50"/>
  <c r="BJ20" i="50" s="1"/>
  <c r="BA56" i="50"/>
  <c r="BB56" i="50" s="1"/>
  <c r="BA58" i="50"/>
  <c r="BB58" i="50" s="1"/>
  <c r="BE42" i="50"/>
  <c r="BF42" i="50" s="1"/>
  <c r="AW70" i="50"/>
  <c r="AX70" i="50" s="1"/>
  <c r="BM43" i="50"/>
  <c r="BN43" i="50" s="1"/>
  <c r="BM16" i="50"/>
  <c r="BN16" i="50" s="1"/>
  <c r="BM25" i="50"/>
  <c r="BN25" i="50" s="1"/>
  <c r="BM61" i="50"/>
  <c r="BN61" i="50" s="1"/>
  <c r="BM42" i="50"/>
  <c r="BN42" i="50" s="1"/>
  <c r="BA63" i="50"/>
  <c r="BB63" i="50" s="1"/>
  <c r="BE44" i="50"/>
  <c r="BF44" i="50" s="1"/>
  <c r="BA34" i="50"/>
  <c r="BB34" i="50" s="1"/>
  <c r="AW48" i="50"/>
  <c r="AX48" i="50" s="1"/>
  <c r="AW52" i="50"/>
  <c r="AX52" i="50" s="1"/>
  <c r="BA28" i="50"/>
  <c r="BB28" i="50" s="1"/>
  <c r="AW63" i="50"/>
  <c r="AX63" i="50" s="1"/>
  <c r="BE61" i="50"/>
  <c r="BF61" i="50" s="1"/>
  <c r="AW42" i="50"/>
  <c r="AX42" i="50" s="1"/>
  <c r="BI66" i="50"/>
  <c r="BJ66" i="50" s="1"/>
  <c r="BA24" i="50"/>
  <c r="BB24" i="50" s="1"/>
  <c r="BQ63" i="49"/>
  <c r="BR63" i="49" s="1"/>
  <c r="BU14" i="49"/>
  <c r="BV14" i="49" s="1"/>
  <c r="BQ53" i="49"/>
  <c r="BR53" i="49" s="1"/>
  <c r="CC24" i="49"/>
  <c r="CD24" i="49" s="1"/>
  <c r="CC17" i="49"/>
  <c r="CD17" i="49" s="1"/>
  <c r="CC30" i="49"/>
  <c r="CD30" i="49" s="1"/>
  <c r="BY39" i="49"/>
  <c r="BZ39" i="49" s="1"/>
  <c r="BY41" i="49"/>
  <c r="BZ41" i="49" s="1"/>
  <c r="BU21" i="49"/>
  <c r="BV21" i="49" s="1"/>
  <c r="AS52" i="49"/>
  <c r="AT52" i="49" s="1"/>
  <c r="AS24" i="49"/>
  <c r="AT24" i="49" s="1"/>
  <c r="BU67" i="49"/>
  <c r="BV67" i="49" s="1"/>
  <c r="BU52" i="49"/>
  <c r="BV52" i="49" s="1"/>
  <c r="BQ31" i="49"/>
  <c r="BR31" i="49" s="1"/>
  <c r="BQ32" i="49"/>
  <c r="BR32" i="49" s="1"/>
  <c r="BQ41" i="49"/>
  <c r="BR41" i="49" s="1"/>
  <c r="BQ18" i="49"/>
  <c r="BR18" i="49" s="1"/>
  <c r="BQ17" i="49"/>
  <c r="BR17" i="49" s="1"/>
  <c r="BU30" i="49"/>
  <c r="BV30" i="49" s="1"/>
  <c r="BQ71" i="49"/>
  <c r="BR71" i="49" s="1"/>
  <c r="CC27" i="49"/>
  <c r="CD27" i="49" s="1"/>
  <c r="CC37" i="49"/>
  <c r="CD37" i="49" s="1"/>
  <c r="CC46" i="49"/>
  <c r="CD46" i="49" s="1"/>
  <c r="G44" i="49"/>
  <c r="F44" i="49" s="1"/>
  <c r="BY24" i="49"/>
  <c r="BZ24" i="49" s="1"/>
  <c r="BY21" i="49"/>
  <c r="BZ21" i="49" s="1"/>
  <c r="G48" i="49"/>
  <c r="F48" i="49" s="1"/>
  <c r="G56" i="49"/>
  <c r="F56" i="49" s="1"/>
  <c r="BU36" i="49"/>
  <c r="BV36" i="49" s="1"/>
  <c r="BU59" i="49"/>
  <c r="BV59" i="49" s="1"/>
  <c r="BU60" i="49"/>
  <c r="BV60" i="49" s="1"/>
  <c r="BQ66" i="49"/>
  <c r="BR66" i="49" s="1"/>
  <c r="G62" i="49"/>
  <c r="F62" i="49" s="1"/>
  <c r="BU45" i="49"/>
  <c r="BV45" i="49" s="1"/>
  <c r="G23" i="49"/>
  <c r="F23" i="49" s="1"/>
  <c r="CC28" i="49"/>
  <c r="CD28" i="49" s="1"/>
  <c r="CC41" i="49"/>
  <c r="CD41" i="49" s="1"/>
  <c r="BY52" i="49"/>
  <c r="BZ52" i="49" s="1"/>
  <c r="BY53" i="49"/>
  <c r="BZ53" i="49" s="1"/>
  <c r="BQ33" i="49"/>
  <c r="BR33" i="49" s="1"/>
  <c r="BU55" i="49"/>
  <c r="BV55" i="49" s="1"/>
  <c r="BY50" i="49"/>
  <c r="BZ50" i="49" s="1"/>
  <c r="BU68" i="49"/>
  <c r="BV68" i="49" s="1"/>
  <c r="BU57" i="49"/>
  <c r="BV57" i="49" s="1"/>
  <c r="BU44" i="49"/>
  <c r="BV44" i="49" s="1"/>
  <c r="BQ70" i="49"/>
  <c r="BR70" i="49" s="1"/>
  <c r="BY15" i="49"/>
  <c r="BZ15" i="49" s="1"/>
  <c r="BY33" i="49"/>
  <c r="BZ33" i="49" s="1"/>
  <c r="BQ13" i="49"/>
  <c r="BR13" i="49" s="1"/>
  <c r="CC36" i="49"/>
  <c r="CD36" i="49" s="1"/>
  <c r="BU53" i="49"/>
  <c r="BV53" i="49" s="1"/>
  <c r="CC35" i="49"/>
  <c r="CD35" i="49" s="1"/>
  <c r="CC32" i="49"/>
  <c r="CD32" i="49" s="1"/>
  <c r="CC45" i="49"/>
  <c r="CD45" i="49" s="1"/>
  <c r="CC54" i="49"/>
  <c r="CD54" i="49" s="1"/>
  <c r="BY47" i="49"/>
  <c r="BZ47" i="49" s="1"/>
  <c r="BY64" i="49"/>
  <c r="BZ64" i="49" s="1"/>
  <c r="BY65" i="49"/>
  <c r="BZ65" i="49" s="1"/>
  <c r="BY58" i="49"/>
  <c r="BZ58" i="49" s="1"/>
  <c r="CC71" i="49"/>
  <c r="CD71" i="49" s="1"/>
  <c r="CC68" i="49"/>
  <c r="CD68" i="49" s="1"/>
  <c r="CC26" i="49"/>
  <c r="CD26" i="49" s="1"/>
  <c r="BY27" i="49"/>
  <c r="BZ27" i="49" s="1"/>
  <c r="BY18" i="49"/>
  <c r="BZ18" i="49" s="1"/>
  <c r="BU35" i="49"/>
  <c r="BV35" i="49" s="1"/>
  <c r="BQ68" i="49"/>
  <c r="BR68" i="49" s="1"/>
  <c r="BQ26" i="49"/>
  <c r="BR26" i="49" s="1"/>
  <c r="CC19" i="49"/>
  <c r="CD19" i="49" s="1"/>
  <c r="AS71" i="49"/>
  <c r="AT71" i="49" s="1"/>
  <c r="G72" i="49"/>
  <c r="F72" i="49" s="1"/>
  <c r="AS48" i="49"/>
  <c r="AT48" i="49" s="1"/>
  <c r="BY48" i="49"/>
  <c r="BZ48" i="49" s="1"/>
  <c r="CC63" i="49"/>
  <c r="CD63" i="49" s="1"/>
  <c r="CC21" i="49"/>
  <c r="CD21" i="49" s="1"/>
  <c r="CC50" i="49"/>
  <c r="CD50" i="49" s="1"/>
  <c r="BY67" i="49"/>
  <c r="BZ67" i="49" s="1"/>
  <c r="BY68" i="49"/>
  <c r="BZ68" i="49" s="1"/>
  <c r="BY69" i="49"/>
  <c r="BZ69" i="49" s="1"/>
  <c r="BQ15" i="49"/>
  <c r="BR15" i="49" s="1"/>
  <c r="BU33" i="49"/>
  <c r="BV33" i="49" s="1"/>
  <c r="AS55" i="49"/>
  <c r="AT55" i="49" s="1"/>
  <c r="AS56" i="49"/>
  <c r="AT56" i="49" s="1"/>
  <c r="G31" i="49"/>
  <c r="F31" i="49" s="1"/>
  <c r="BQ47" i="49"/>
  <c r="BR47" i="49" s="1"/>
  <c r="CC55" i="49"/>
  <c r="CD55" i="49" s="1"/>
  <c r="BQ62" i="49"/>
  <c r="BR62" i="49" s="1"/>
  <c r="AS69" i="49"/>
  <c r="AT69" i="49" s="1"/>
  <c r="G26" i="49"/>
  <c r="F26" i="49" s="1"/>
  <c r="BQ64" i="49"/>
  <c r="BR64" i="49" s="1"/>
  <c r="BQ44" i="49"/>
  <c r="BR44" i="49" s="1"/>
  <c r="CC43" i="49"/>
  <c r="CD43" i="49" s="1"/>
  <c r="CC62" i="49"/>
  <c r="CD62" i="49" s="1"/>
  <c r="BY13" i="49"/>
  <c r="BZ13" i="49" s="1"/>
  <c r="CC60" i="49"/>
  <c r="CD60" i="49" s="1"/>
  <c r="BY19" i="49"/>
  <c r="BZ19" i="49" s="1"/>
  <c r="BQ49" i="49"/>
  <c r="BR49" i="49" s="1"/>
  <c r="BQ57" i="49"/>
  <c r="BR57" i="49" s="1"/>
  <c r="CC61" i="49"/>
  <c r="CD61" i="49" s="1"/>
  <c r="BY49" i="49"/>
  <c r="BZ49" i="49" s="1"/>
  <c r="BU71" i="49"/>
  <c r="BV71" i="49" s="1"/>
  <c r="BQ14" i="49"/>
  <c r="BR14" i="49" s="1"/>
  <c r="CC16" i="49"/>
  <c r="CD16" i="49" s="1"/>
  <c r="CC42" i="49"/>
  <c r="CD42" i="49" s="1"/>
  <c r="BY28" i="49"/>
  <c r="BZ28" i="49" s="1"/>
  <c r="BY25" i="49"/>
  <c r="BZ25" i="49" s="1"/>
  <c r="BY38" i="49"/>
  <c r="BZ38" i="49" s="1"/>
  <c r="BQ30" i="49"/>
  <c r="BR30" i="49" s="1"/>
  <c r="BY23" i="49"/>
  <c r="BZ23" i="49" s="1"/>
  <c r="BU51" i="49"/>
  <c r="BV51" i="49" s="1"/>
  <c r="BU15" i="49"/>
  <c r="BV15" i="49" s="1"/>
  <c r="CC44" i="49"/>
  <c r="CD44" i="49" s="1"/>
  <c r="BY36" i="49"/>
  <c r="BZ36" i="49" s="1"/>
  <c r="AS59" i="49"/>
  <c r="AT59" i="49" s="1"/>
  <c r="G30" i="49"/>
  <c r="F30" i="49" s="1"/>
  <c r="G41" i="49"/>
  <c r="F41" i="49" s="1"/>
  <c r="G70" i="49"/>
  <c r="F70" i="49" s="1"/>
  <c r="G61" i="49"/>
  <c r="F61" i="49" s="1"/>
  <c r="G59" i="49"/>
  <c r="F59" i="49" s="1"/>
  <c r="AS42" i="49"/>
  <c r="AT42" i="49" s="1"/>
  <c r="AS39" i="49"/>
  <c r="AT39" i="49" s="1"/>
  <c r="BU39" i="49"/>
  <c r="BV39" i="49" s="1"/>
  <c r="BU24" i="49"/>
  <c r="BV24" i="49" s="1"/>
  <c r="BQ35" i="49"/>
  <c r="BR35" i="49" s="1"/>
  <c r="BU32" i="49"/>
  <c r="BV32" i="49" s="1"/>
  <c r="AS26" i="49"/>
  <c r="AT26" i="49" s="1"/>
  <c r="G35" i="49"/>
  <c r="F35" i="49" s="1"/>
  <c r="G20" i="49"/>
  <c r="F20" i="49" s="1"/>
  <c r="BU27" i="49"/>
  <c r="BV27" i="49" s="1"/>
  <c r="BU37" i="49"/>
  <c r="BV37" i="49" s="1"/>
  <c r="BU72" i="49"/>
  <c r="BV72" i="49" s="1"/>
  <c r="BQ46" i="49"/>
  <c r="BR46" i="49" s="1"/>
  <c r="BQ56" i="49"/>
  <c r="BR56" i="49" s="1"/>
  <c r="BQ36" i="49"/>
  <c r="BR36" i="49" s="1"/>
  <c r="BQ27" i="49"/>
  <c r="BR27" i="49" s="1"/>
  <c r="G17" i="49"/>
  <c r="F17" i="49" s="1"/>
  <c r="G27" i="49"/>
  <c r="F27" i="49" s="1"/>
  <c r="G39" i="49"/>
  <c r="F39" i="49" s="1"/>
  <c r="G53" i="49"/>
  <c r="F53" i="49" s="1"/>
  <c r="BQ37" i="49"/>
  <c r="BR37" i="49" s="1"/>
  <c r="BY60" i="49"/>
  <c r="BZ60" i="49" s="1"/>
  <c r="BY70" i="49"/>
  <c r="BZ70" i="49" s="1"/>
  <c r="BU58" i="49"/>
  <c r="BV58" i="49" s="1"/>
  <c r="BU31" i="49"/>
  <c r="BV31" i="49" s="1"/>
  <c r="BU64" i="49"/>
  <c r="BV64" i="49" s="1"/>
  <c r="BU18" i="49"/>
  <c r="BV18" i="49" s="1"/>
  <c r="AS45" i="49"/>
  <c r="AT45" i="49" s="1"/>
  <c r="AS68" i="49"/>
  <c r="AT68" i="49" s="1"/>
  <c r="AS37" i="49"/>
  <c r="AT37" i="49" s="1"/>
  <c r="G71" i="49"/>
  <c r="F71" i="49" s="1"/>
  <c r="AY13" i="49"/>
  <c r="AZ13" i="49"/>
  <c r="AZ42" i="49"/>
  <c r="AY42" i="49"/>
  <c r="BG29" i="49"/>
  <c r="BH29" i="49"/>
  <c r="AZ16" i="49"/>
  <c r="AY16" i="49"/>
  <c r="BC60" i="49"/>
  <c r="BD60" i="49"/>
  <c r="BD17" i="49"/>
  <c r="BC17" i="49"/>
  <c r="G60" i="49"/>
  <c r="F60" i="49" s="1"/>
  <c r="AV49" i="49"/>
  <c r="AU49" i="49"/>
  <c r="AV46" i="49"/>
  <c r="AU46" i="49"/>
  <c r="BC13" i="49"/>
  <c r="BD13" i="49"/>
  <c r="BG59" i="49"/>
  <c r="BH59" i="49"/>
  <c r="AY52" i="49"/>
  <c r="AZ52" i="49"/>
  <c r="BD64" i="49"/>
  <c r="BC64" i="49"/>
  <c r="AV69" i="49"/>
  <c r="AU69" i="49"/>
  <c r="G69" i="49"/>
  <c r="F69" i="49" s="1"/>
  <c r="BH51" i="49"/>
  <c r="BG51" i="49"/>
  <c r="AZ39" i="49"/>
  <c r="AY39" i="49"/>
  <c r="BD38" i="49"/>
  <c r="BC38" i="49"/>
  <c r="BC70" i="49"/>
  <c r="BD70" i="49"/>
  <c r="AV51" i="49"/>
  <c r="AU51" i="49"/>
  <c r="AZ21" i="49"/>
  <c r="AY21" i="49"/>
  <c r="G16" i="49"/>
  <c r="F16" i="49" s="1"/>
  <c r="BG40" i="49"/>
  <c r="BH40" i="49"/>
  <c r="AV68" i="49"/>
  <c r="AU68" i="49"/>
  <c r="AZ24" i="49"/>
  <c r="AY24" i="49"/>
  <c r="AV44" i="49"/>
  <c r="AU44" i="49"/>
  <c r="AZ56" i="49"/>
  <c r="AY56" i="49"/>
  <c r="BH64" i="49"/>
  <c r="BG64" i="49"/>
  <c r="AV47" i="49"/>
  <c r="AU47" i="49"/>
  <c r="AU29" i="49"/>
  <c r="AV29" i="49"/>
  <c r="AV22" i="49"/>
  <c r="AU22" i="49"/>
  <c r="AU54" i="49"/>
  <c r="AV54" i="49"/>
  <c r="AY19" i="49"/>
  <c r="AZ19" i="49"/>
  <c r="AZ51" i="49"/>
  <c r="AY51" i="49"/>
  <c r="BH28" i="49"/>
  <c r="BG28" i="49"/>
  <c r="G68" i="49"/>
  <c r="F68" i="49" s="1"/>
  <c r="AU52" i="49"/>
  <c r="AV52" i="49"/>
  <c r="BG13" i="49"/>
  <c r="BH13" i="49"/>
  <c r="BG60" i="49"/>
  <c r="BH60" i="49"/>
  <c r="BD21" i="49"/>
  <c r="BC21" i="49"/>
  <c r="BH41" i="49"/>
  <c r="BG41" i="49"/>
  <c r="AZ47" i="49"/>
  <c r="AY47" i="49"/>
  <c r="AZ49" i="49"/>
  <c r="AY49" i="49"/>
  <c r="BD61" i="49"/>
  <c r="BC61" i="49"/>
  <c r="AV42" i="49"/>
  <c r="AU42" i="49"/>
  <c r="BD58" i="49"/>
  <c r="BC58" i="49"/>
  <c r="BD35" i="49"/>
  <c r="BC35" i="49"/>
  <c r="BH30" i="49"/>
  <c r="BG30" i="49"/>
  <c r="BG62" i="49"/>
  <c r="BH62" i="49"/>
  <c r="AV67" i="49"/>
  <c r="AU67" i="49"/>
  <c r="AY53" i="49"/>
  <c r="AZ53" i="49"/>
  <c r="G42" i="49"/>
  <c r="F42" i="49" s="1"/>
  <c r="BG15" i="49"/>
  <c r="BH15" i="49"/>
  <c r="BH25" i="49"/>
  <c r="BG25" i="49"/>
  <c r="BH67" i="49"/>
  <c r="BG67" i="49"/>
  <c r="AU13" i="49"/>
  <c r="AV13" i="49"/>
  <c r="BD24" i="49"/>
  <c r="BC24" i="49"/>
  <c r="BG48" i="49"/>
  <c r="BH48" i="49"/>
  <c r="AU15" i="49"/>
  <c r="AV15" i="49"/>
  <c r="BQ60" i="49"/>
  <c r="BR60" i="49" s="1"/>
  <c r="CC13" i="49"/>
  <c r="CD13" i="49" s="1"/>
  <c r="BY44" i="49"/>
  <c r="BZ44" i="49" s="1"/>
  <c r="BG36" i="49"/>
  <c r="BH36" i="49"/>
  <c r="AZ27" i="49"/>
  <c r="AY27" i="49"/>
  <c r="BD39" i="49"/>
  <c r="BC39" i="49"/>
  <c r="AS33" i="49"/>
  <c r="AT33" i="49" s="1"/>
  <c r="AU66" i="49"/>
  <c r="AV66" i="49"/>
  <c r="AY29" i="49"/>
  <c r="AZ29" i="49"/>
  <c r="AU28" i="49"/>
  <c r="AV28" i="49"/>
  <c r="AV31" i="49"/>
  <c r="AU31" i="49"/>
  <c r="AV45" i="49"/>
  <c r="AU45" i="49"/>
  <c r="BH34" i="49"/>
  <c r="BG34" i="49"/>
  <c r="AZ46" i="49"/>
  <c r="AY46" i="49"/>
  <c r="BQ55" i="49"/>
  <c r="BR55" i="49" s="1"/>
  <c r="BQ40" i="49"/>
  <c r="BR40" i="49" s="1"/>
  <c r="BQ59" i="49"/>
  <c r="BR59" i="49" s="1"/>
  <c r="BU13" i="49"/>
  <c r="BV13" i="49" s="1"/>
  <c r="BY40" i="49"/>
  <c r="BZ40" i="49" s="1"/>
  <c r="BY66" i="49"/>
  <c r="BZ66" i="49" s="1"/>
  <c r="BQ23" i="49"/>
  <c r="BR23" i="49" s="1"/>
  <c r="CC15" i="49"/>
  <c r="CD15" i="49" s="1"/>
  <c r="CC66" i="49"/>
  <c r="CD66" i="49" s="1"/>
  <c r="BY51" i="49"/>
  <c r="BZ51" i="49" s="1"/>
  <c r="BC55" i="49"/>
  <c r="BD55" i="49"/>
  <c r="AV65" i="49"/>
  <c r="AU65" i="49"/>
  <c r="AV30" i="49"/>
  <c r="AU30" i="49"/>
  <c r="BH20" i="49"/>
  <c r="BG20" i="49"/>
  <c r="AV64" i="49"/>
  <c r="AU64" i="49"/>
  <c r="BG53" i="49"/>
  <c r="BH53" i="49"/>
  <c r="AV14" i="49"/>
  <c r="AU14" i="49"/>
  <c r="BC23" i="49"/>
  <c r="BD23" i="49"/>
  <c r="AY60" i="49"/>
  <c r="AZ60" i="49"/>
  <c r="BD67" i="49"/>
  <c r="BC67" i="49"/>
  <c r="AU53" i="49"/>
  <c r="AV53" i="49"/>
  <c r="BD18" i="49"/>
  <c r="BC18" i="49"/>
  <c r="BH58" i="49"/>
  <c r="BG58" i="49"/>
  <c r="G66" i="49"/>
  <c r="F66" i="49" s="1"/>
  <c r="BH50" i="49"/>
  <c r="BG50" i="49"/>
  <c r="AY62" i="49"/>
  <c r="AZ62" i="49"/>
  <c r="BH27" i="49"/>
  <c r="BG27" i="49"/>
  <c r="G54" i="49"/>
  <c r="F54" i="49" s="1"/>
  <c r="BQ48" i="49"/>
  <c r="BR48" i="49" s="1"/>
  <c r="G45" i="49"/>
  <c r="F45" i="49" s="1"/>
  <c r="AZ63" i="49"/>
  <c r="AY63" i="49"/>
  <c r="BC44" i="49"/>
  <c r="BD44" i="49"/>
  <c r="BD49" i="49"/>
  <c r="BC49" i="49"/>
  <c r="AZ34" i="49"/>
  <c r="AY34" i="49"/>
  <c r="AU48" i="49"/>
  <c r="AV48" i="49"/>
  <c r="AV17" i="49"/>
  <c r="AU17" i="49"/>
  <c r="AZ18" i="49"/>
  <c r="AY18" i="49"/>
  <c r="AU23" i="49"/>
  <c r="AV23" i="49"/>
  <c r="AS13" i="49"/>
  <c r="AT13" i="49" s="1"/>
  <c r="G65" i="49"/>
  <c r="F65" i="49" s="1"/>
  <c r="AY70" i="49"/>
  <c r="AZ70" i="49"/>
  <c r="AV25" i="49"/>
  <c r="AU25" i="49"/>
  <c r="BD27" i="49"/>
  <c r="BC27" i="49"/>
  <c r="G24" i="49"/>
  <c r="F24" i="49" s="1"/>
  <c r="AU60" i="49"/>
  <c r="AV60" i="49"/>
  <c r="BD72" i="49"/>
  <c r="BC72" i="49"/>
  <c r="BG55" i="49"/>
  <c r="BH55" i="49"/>
  <c r="BH17" i="49"/>
  <c r="BG17" i="49"/>
  <c r="G51" i="49"/>
  <c r="F51" i="49" s="1"/>
  <c r="AS67" i="49"/>
  <c r="AT67" i="49" s="1"/>
  <c r="CC40" i="49"/>
  <c r="CD40" i="49" s="1"/>
  <c r="BY55" i="49"/>
  <c r="BZ55" i="49" s="1"/>
  <c r="BQ51" i="49"/>
  <c r="BR51" i="49" s="1"/>
  <c r="BU48" i="49"/>
  <c r="BV48" i="49" s="1"/>
  <c r="BU70" i="49"/>
  <c r="BV70" i="49" s="1"/>
  <c r="BY62" i="49"/>
  <c r="BZ62" i="49" s="1"/>
  <c r="AZ61" i="49"/>
  <c r="AY61" i="49"/>
  <c r="BH52" i="49"/>
  <c r="BG52" i="49"/>
  <c r="BH21" i="49"/>
  <c r="BG21" i="49"/>
  <c r="BD65" i="49"/>
  <c r="BC65" i="49"/>
  <c r="AZ17" i="49"/>
  <c r="AY17" i="49"/>
  <c r="AV20" i="49"/>
  <c r="AU20" i="49"/>
  <c r="G64" i="49"/>
  <c r="F64" i="49" s="1"/>
  <c r="G49" i="49"/>
  <c r="F49" i="49" s="1"/>
  <c r="AZ22" i="49"/>
  <c r="AY22" i="49"/>
  <c r="BD34" i="49"/>
  <c r="BC34" i="49"/>
  <c r="AZ45" i="49"/>
  <c r="AY45" i="49"/>
  <c r="BH61" i="49"/>
  <c r="BG61" i="49"/>
  <c r="AY15" i="49"/>
  <c r="AZ15" i="49"/>
  <c r="BD43" i="49"/>
  <c r="BC43" i="49"/>
  <c r="G25" i="49"/>
  <c r="F25" i="49" s="1"/>
  <c r="AV61" i="49"/>
  <c r="AU61" i="49"/>
  <c r="BH18" i="49"/>
  <c r="BG18" i="49"/>
  <c r="AZ30" i="49"/>
  <c r="AY30" i="49"/>
  <c r="AV58" i="49"/>
  <c r="AU58" i="49"/>
  <c r="BQ72" i="49"/>
  <c r="BR72" i="49" s="1"/>
  <c r="BU43" i="49"/>
  <c r="BV43" i="49" s="1"/>
  <c r="BQ21" i="49"/>
  <c r="BR21" i="49" s="1"/>
  <c r="CC67" i="49"/>
  <c r="CD67" i="49" s="1"/>
  <c r="CC64" i="49"/>
  <c r="CD64" i="49" s="1"/>
  <c r="CC18" i="49"/>
  <c r="CD18" i="49" s="1"/>
  <c r="BY32" i="49"/>
  <c r="BZ32" i="49" s="1"/>
  <c r="BY26" i="49"/>
  <c r="BZ26" i="49" s="1"/>
  <c r="BQ69" i="49"/>
  <c r="BR69" i="49" s="1"/>
  <c r="BQ50" i="49"/>
  <c r="BR50" i="49" s="1"/>
  <c r="CC39" i="49"/>
  <c r="CD39" i="49" s="1"/>
  <c r="CC49" i="49"/>
  <c r="CD49" i="49" s="1"/>
  <c r="CC58" i="49"/>
  <c r="CD58" i="49" s="1"/>
  <c r="BY59" i="49"/>
  <c r="BZ59" i="49" s="1"/>
  <c r="BY45" i="49"/>
  <c r="BZ45" i="49" s="1"/>
  <c r="BY54" i="49"/>
  <c r="BZ54" i="49" s="1"/>
  <c r="BU41" i="49"/>
  <c r="BV41" i="49" s="1"/>
  <c r="BH68" i="49"/>
  <c r="BG68" i="49"/>
  <c r="BH47" i="49"/>
  <c r="BG47" i="49"/>
  <c r="BH45" i="49"/>
  <c r="BG45" i="49"/>
  <c r="AY48" i="49"/>
  <c r="AZ48" i="49"/>
  <c r="G47" i="49"/>
  <c r="F47" i="49" s="1"/>
  <c r="BD28" i="49"/>
  <c r="BC28" i="49"/>
  <c r="BH37" i="49"/>
  <c r="BG37" i="49"/>
  <c r="BC62" i="49"/>
  <c r="BD62" i="49"/>
  <c r="AZ41" i="49"/>
  <c r="AY41" i="49"/>
  <c r="BC53" i="49"/>
  <c r="BD53" i="49"/>
  <c r="AV34" i="49"/>
  <c r="AU34" i="49"/>
  <c r="G46" i="49"/>
  <c r="F46" i="49" s="1"/>
  <c r="AZ31" i="49"/>
  <c r="AY31" i="49"/>
  <c r="AU43" i="49"/>
  <c r="AV43" i="49"/>
  <c r="BC59" i="49"/>
  <c r="BD59" i="49"/>
  <c r="BH14" i="49"/>
  <c r="BG14" i="49"/>
  <c r="BD22" i="49"/>
  <c r="BC22" i="49"/>
  <c r="BC54" i="49"/>
  <c r="BD54" i="49"/>
  <c r="AU19" i="49"/>
  <c r="AV19" i="49"/>
  <c r="BM13" i="49"/>
  <c r="BN13" i="49" s="1"/>
  <c r="BN73" i="49" s="1"/>
  <c r="BN75" i="49" s="1"/>
  <c r="BQ24" i="49"/>
  <c r="BR24" i="49" s="1"/>
  <c r="BQ54" i="49"/>
  <c r="BR54" i="49" s="1"/>
  <c r="BU23" i="49"/>
  <c r="BV23" i="49" s="1"/>
  <c r="BU62" i="49"/>
  <c r="BV62" i="49" s="1"/>
  <c r="CC56" i="49"/>
  <c r="CD56" i="49" s="1"/>
  <c r="CC53" i="49"/>
  <c r="CD53" i="49" s="1"/>
  <c r="BY71" i="49"/>
  <c r="BZ71" i="49" s="1"/>
  <c r="BY72" i="49"/>
  <c r="BZ72" i="49" s="1"/>
  <c r="BY34" i="49"/>
  <c r="BZ34" i="49" s="1"/>
  <c r="BU16" i="49"/>
  <c r="BV16" i="49" s="1"/>
  <c r="BQ19" i="49"/>
  <c r="BR19" i="49" s="1"/>
  <c r="BQ52" i="49"/>
  <c r="BR52" i="49" s="1"/>
  <c r="BU38" i="49"/>
  <c r="BV38" i="49" s="1"/>
  <c r="CC47" i="49"/>
  <c r="CD47" i="49" s="1"/>
  <c r="CC34" i="49"/>
  <c r="CD34" i="49" s="1"/>
  <c r="BY16" i="49"/>
  <c r="BZ16" i="49" s="1"/>
  <c r="BY17" i="49"/>
  <c r="BZ17" i="49" s="1"/>
  <c r="BY46" i="49"/>
  <c r="BZ46" i="49" s="1"/>
  <c r="G29" i="49"/>
  <c r="F29" i="49" s="1"/>
  <c r="AZ20" i="49"/>
  <c r="AY20" i="49"/>
  <c r="AU36" i="49"/>
  <c r="AV36" i="49"/>
  <c r="BC48" i="49"/>
  <c r="BD48" i="49"/>
  <c r="BH72" i="49"/>
  <c r="BG72" i="49"/>
  <c r="BC36" i="49"/>
  <c r="BD36" i="49"/>
  <c r="BD68" i="49"/>
  <c r="BC68" i="49"/>
  <c r="BH71" i="49"/>
  <c r="BG71" i="49"/>
  <c r="AZ26" i="49"/>
  <c r="AY26" i="49"/>
  <c r="AZ58" i="49"/>
  <c r="AY58" i="49"/>
  <c r="AS66" i="49"/>
  <c r="AT66" i="49" s="1"/>
  <c r="AZ44" i="49"/>
  <c r="AY44" i="49"/>
  <c r="BD56" i="49"/>
  <c r="BC56" i="49"/>
  <c r="AV72" i="49"/>
  <c r="AU72" i="49"/>
  <c r="BH39" i="49"/>
  <c r="BG39" i="49"/>
  <c r="BD63" i="49"/>
  <c r="BC63" i="49"/>
  <c r="BG33" i="49"/>
  <c r="BH33" i="49"/>
  <c r="AY55" i="49"/>
  <c r="AZ55" i="49"/>
  <c r="AS22" i="49"/>
  <c r="AT22" i="49" s="1"/>
  <c r="AV38" i="49"/>
  <c r="AU38" i="49"/>
  <c r="AU70" i="49"/>
  <c r="AV70" i="49"/>
  <c r="AZ35" i="49"/>
  <c r="AY35" i="49"/>
  <c r="AZ67" i="49"/>
  <c r="AY67" i="49"/>
  <c r="BU17" i="49"/>
  <c r="BV17" i="49" s="1"/>
  <c r="BU66" i="49"/>
  <c r="BV66" i="49" s="1"/>
  <c r="CC51" i="49"/>
  <c r="CD51" i="49" s="1"/>
  <c r="CC48" i="49"/>
  <c r="CD48" i="49" s="1"/>
  <c r="CC70" i="49"/>
  <c r="CD70" i="49" s="1"/>
  <c r="BY63" i="49"/>
  <c r="BZ63" i="49" s="1"/>
  <c r="BU56" i="49"/>
  <c r="BV56" i="49" s="1"/>
  <c r="CC23" i="49"/>
  <c r="CD23" i="49" s="1"/>
  <c r="CC33" i="49"/>
  <c r="CD33" i="49" s="1"/>
  <c r="BU19" i="49"/>
  <c r="BV19" i="49" s="1"/>
  <c r="BQ45" i="49"/>
  <c r="BR45" i="49" s="1"/>
  <c r="BQ58" i="49"/>
  <c r="BR58" i="49" s="1"/>
  <c r="AZ37" i="49"/>
  <c r="AY37" i="49"/>
  <c r="G14" i="49"/>
  <c r="F14" i="49" s="1"/>
  <c r="G52" i="49"/>
  <c r="F52" i="49" s="1"/>
  <c r="BD16" i="49"/>
  <c r="BC16" i="49"/>
  <c r="BH56" i="49"/>
  <c r="BG56" i="49"/>
  <c r="BD20" i="49"/>
  <c r="BC20" i="49"/>
  <c r="AU40" i="49"/>
  <c r="AV40" i="49"/>
  <c r="BC52" i="49"/>
  <c r="BD52" i="49"/>
  <c r="AU37" i="49"/>
  <c r="AV37" i="49"/>
  <c r="AV50" i="49"/>
  <c r="AU50" i="49"/>
  <c r="BH65" i="49"/>
  <c r="BG65" i="49"/>
  <c r="BG66" i="49"/>
  <c r="BH66" i="49"/>
  <c r="BH43" i="49"/>
  <c r="BG43" i="49"/>
  <c r="G67" i="49"/>
  <c r="F67" i="49" s="1"/>
  <c r="BH46" i="49"/>
  <c r="BG46" i="49"/>
  <c r="AV35" i="49"/>
  <c r="AU35" i="49"/>
  <c r="BU61" i="49"/>
  <c r="BV61" i="49" s="1"/>
  <c r="BU69" i="49"/>
  <c r="BV69" i="49" s="1"/>
  <c r="BU40" i="49"/>
  <c r="BV40" i="49" s="1"/>
  <c r="BU49" i="49"/>
  <c r="BV49" i="49" s="1"/>
  <c r="BU42" i="49"/>
  <c r="BV42" i="49" s="1"/>
  <c r="CC59" i="49"/>
  <c r="CD59" i="49" s="1"/>
  <c r="CC72" i="49"/>
  <c r="CD72" i="49" s="1"/>
  <c r="CC69" i="49"/>
  <c r="CD69" i="49" s="1"/>
  <c r="BY14" i="49"/>
  <c r="BZ14" i="49" s="1"/>
  <c r="BY56" i="49"/>
  <c r="BZ56" i="49" s="1"/>
  <c r="BY57" i="49"/>
  <c r="BZ57" i="49" s="1"/>
  <c r="BQ16" i="49"/>
  <c r="BR16" i="49" s="1"/>
  <c r="BQ25" i="49"/>
  <c r="BR25" i="49" s="1"/>
  <c r="BQ42" i="49"/>
  <c r="BR42" i="49" s="1"/>
  <c r="CC31" i="49"/>
  <c r="CD31" i="49" s="1"/>
  <c r="CC57" i="49"/>
  <c r="CD57" i="49" s="1"/>
  <c r="BY35" i="49"/>
  <c r="BZ35" i="49" s="1"/>
  <c r="BY37" i="49"/>
  <c r="BZ37" i="49" s="1"/>
  <c r="BY30" i="49"/>
  <c r="BZ30" i="49" s="1"/>
  <c r="AY66" i="49"/>
  <c r="AZ66" i="49"/>
  <c r="AU33" i="49"/>
  <c r="AV33" i="49"/>
  <c r="BD14" i="49"/>
  <c r="BC14" i="49"/>
  <c r="BH38" i="49"/>
  <c r="BG38" i="49"/>
  <c r="AS58" i="49"/>
  <c r="AT58" i="49" s="1"/>
  <c r="AZ68" i="49"/>
  <c r="AY68" i="49"/>
  <c r="AV24" i="49"/>
  <c r="AU24" i="49"/>
  <c r="AV56" i="49"/>
  <c r="AU56" i="49"/>
  <c r="AV21" i="49"/>
  <c r="AU21" i="49"/>
  <c r="AS18" i="49"/>
  <c r="AT18" i="49" s="1"/>
  <c r="G34" i="49"/>
  <c r="F34" i="49" s="1"/>
  <c r="BD31" i="49"/>
  <c r="BC31" i="49"/>
  <c r="G38" i="49"/>
  <c r="F38" i="49" s="1"/>
  <c r="BU34" i="49"/>
  <c r="BV34" i="49" s="1"/>
  <c r="BU26" i="49"/>
  <c r="BV26" i="49" s="1"/>
  <c r="BU63" i="49"/>
  <c r="BV63" i="49" s="1"/>
  <c r="BU54" i="49"/>
  <c r="BV54" i="49" s="1"/>
  <c r="AU62" i="49"/>
  <c r="AV62" i="49"/>
  <c r="AY40" i="49"/>
  <c r="AZ40" i="49"/>
  <c r="AZ72" i="49"/>
  <c r="AY72" i="49"/>
  <c r="BD41" i="49"/>
  <c r="BC41" i="49"/>
  <c r="AV57" i="49"/>
  <c r="AU57" i="49"/>
  <c r="BH32" i="49"/>
  <c r="BG32" i="49"/>
  <c r="BG23" i="49"/>
  <c r="BH23" i="49"/>
  <c r="BD47" i="49"/>
  <c r="BC47" i="49"/>
  <c r="BC29" i="49"/>
  <c r="BD29" i="49"/>
  <c r="BH49" i="49"/>
  <c r="BG49" i="49"/>
  <c r="AZ65" i="49"/>
  <c r="AY65" i="49"/>
  <c r="BD26" i="49"/>
  <c r="BC26" i="49"/>
  <c r="BU25" i="49"/>
  <c r="BV25" i="49" s="1"/>
  <c r="BU28" i="49"/>
  <c r="BV28" i="49" s="1"/>
  <c r="BQ34" i="49"/>
  <c r="BR34" i="49" s="1"/>
  <c r="BQ65" i="49"/>
  <c r="BR65" i="49" s="1"/>
  <c r="BU47" i="49"/>
  <c r="BV47" i="49" s="1"/>
  <c r="BQ61" i="49"/>
  <c r="BR61" i="49" s="1"/>
  <c r="BD32" i="49"/>
  <c r="BC32" i="49"/>
  <c r="AV27" i="49"/>
  <c r="AU27" i="49"/>
  <c r="BC33" i="49"/>
  <c r="BD33" i="49"/>
  <c r="AZ69" i="49"/>
  <c r="AY69" i="49"/>
  <c r="AZ50" i="49"/>
  <c r="AY50" i="49"/>
  <c r="AV39" i="49"/>
  <c r="AU39" i="49"/>
  <c r="AU55" i="49"/>
  <c r="AV55" i="49"/>
  <c r="AZ25" i="49"/>
  <c r="AY25" i="49"/>
  <c r="BD37" i="49"/>
  <c r="BC37" i="49"/>
  <c r="BH57" i="49"/>
  <c r="BG57" i="49"/>
  <c r="BH26" i="49"/>
  <c r="BG26" i="49"/>
  <c r="AZ38" i="49"/>
  <c r="AY38" i="49"/>
  <c r="BD50" i="49"/>
  <c r="BC50" i="49"/>
  <c r="BD25" i="49"/>
  <c r="BC25" i="49"/>
  <c r="AV41" i="49"/>
  <c r="AU41" i="49"/>
  <c r="BG19" i="49"/>
  <c r="BH19" i="49"/>
  <c r="BH16" i="49"/>
  <c r="BG16" i="49"/>
  <c r="G40" i="49"/>
  <c r="F40" i="49" s="1"/>
  <c r="G57" i="49"/>
  <c r="F57" i="49" s="1"/>
  <c r="AZ14" i="49"/>
  <c r="AY14" i="49"/>
  <c r="AV26" i="49"/>
  <c r="AU26" i="49"/>
  <c r="BD42" i="49"/>
  <c r="BC42" i="49"/>
  <c r="BG70" i="49"/>
  <c r="BH70" i="49"/>
  <c r="BC19" i="49"/>
  <c r="BD19" i="49"/>
  <c r="AS35" i="49"/>
  <c r="AT35" i="49" s="1"/>
  <c r="G22" i="49"/>
  <c r="F22" i="49" s="1"/>
  <c r="BQ38" i="49"/>
  <c r="BR38" i="49" s="1"/>
  <c r="CC14" i="49"/>
  <c r="CD14" i="49" s="1"/>
  <c r="CC25" i="49"/>
  <c r="CD25" i="49" s="1"/>
  <c r="CC38" i="49"/>
  <c r="CD38" i="49" s="1"/>
  <c r="BY31" i="49"/>
  <c r="BZ31" i="49" s="1"/>
  <c r="BY42" i="49"/>
  <c r="BZ42" i="49" s="1"/>
  <c r="BQ43" i="49"/>
  <c r="BR43" i="49" s="1"/>
  <c r="BQ28" i="49"/>
  <c r="BR28" i="49" s="1"/>
  <c r="BU65" i="49"/>
  <c r="BV65" i="49" s="1"/>
  <c r="BU46" i="49"/>
  <c r="BV46" i="49" s="1"/>
  <c r="CC52" i="49"/>
  <c r="CD52" i="49" s="1"/>
  <c r="CC65" i="49"/>
  <c r="CD65" i="49" s="1"/>
  <c r="BY43" i="49"/>
  <c r="BZ43" i="49" s="1"/>
  <c r="BY61" i="49"/>
  <c r="BZ61" i="49" s="1"/>
  <c r="BQ39" i="49"/>
  <c r="BR39" i="49" s="1"/>
  <c r="BQ67" i="49"/>
  <c r="BR67" i="49" s="1"/>
  <c r="BG63" i="49"/>
  <c r="BH63" i="49"/>
  <c r="G21" i="49"/>
  <c r="F21" i="49" s="1"/>
  <c r="G37" i="49"/>
  <c r="F37" i="49" s="1"/>
  <c r="AZ32" i="49"/>
  <c r="AY32" i="49"/>
  <c r="G63" i="49"/>
  <c r="F63" i="49" s="1"/>
  <c r="AV16" i="49"/>
  <c r="AU16" i="49"/>
  <c r="BD46" i="49"/>
  <c r="BC46" i="49"/>
  <c r="AY64" i="49"/>
  <c r="AZ64" i="49"/>
  <c r="BH69" i="49"/>
  <c r="BG69" i="49"/>
  <c r="BD30" i="49"/>
  <c r="BC30" i="49"/>
  <c r="BH54" i="49"/>
  <c r="BG54" i="49"/>
  <c r="BH31" i="49"/>
  <c r="BG31" i="49"/>
  <c r="BD71" i="49"/>
  <c r="BC71" i="49"/>
  <c r="G13" i="49"/>
  <c r="F13" i="49" s="1"/>
  <c r="AV18" i="49"/>
  <c r="AU18" i="49"/>
  <c r="BH35" i="49"/>
  <c r="BG35" i="49"/>
  <c r="G43" i="49"/>
  <c r="F43" i="49" s="1"/>
  <c r="AZ28" i="49"/>
  <c r="AY28" i="49"/>
  <c r="BC40" i="49"/>
  <c r="BD40" i="49"/>
  <c r="BC15" i="49"/>
  <c r="BD15" i="49"/>
  <c r="AV63" i="49"/>
  <c r="AU63" i="49"/>
  <c r="BU50" i="49"/>
  <c r="BV50" i="49" s="1"/>
  <c r="AS61" i="49"/>
  <c r="AT61" i="49" s="1"/>
  <c r="BG44" i="49"/>
  <c r="BH44" i="49"/>
  <c r="G28" i="49"/>
  <c r="F28" i="49" s="1"/>
  <c r="G58" i="49"/>
  <c r="F58" i="49" s="1"/>
  <c r="AU59" i="49"/>
  <c r="AV59" i="49"/>
  <c r="AV32" i="49"/>
  <c r="AU32" i="49"/>
  <c r="BH22" i="49"/>
  <c r="BG22" i="49"/>
  <c r="AZ43" i="49"/>
  <c r="AY43" i="49"/>
  <c r="AY59" i="49"/>
  <c r="AZ59" i="49"/>
  <c r="AV71" i="49"/>
  <c r="AU71" i="49"/>
  <c r="BH24" i="49"/>
  <c r="BG24" i="49"/>
  <c r="AY36" i="49"/>
  <c r="AZ36" i="49"/>
  <c r="AS64" i="49"/>
  <c r="AT64" i="49" s="1"/>
  <c r="AZ57" i="49"/>
  <c r="AY57" i="49"/>
  <c r="BD69" i="49"/>
  <c r="BC69" i="49"/>
  <c r="BH42" i="49"/>
  <c r="BG42" i="49"/>
  <c r="AY54" i="49"/>
  <c r="AZ54" i="49"/>
  <c r="BC66" i="49"/>
  <c r="BD66" i="49"/>
  <c r="BD57" i="49"/>
  <c r="BC57" i="49"/>
  <c r="G18" i="49"/>
  <c r="F18" i="49" s="1"/>
  <c r="AY33" i="49"/>
  <c r="AZ33" i="49"/>
  <c r="BD45" i="49"/>
  <c r="BC45" i="49"/>
  <c r="AY23" i="49"/>
  <c r="AZ23" i="49"/>
  <c r="BD51" i="49"/>
  <c r="BC51" i="49"/>
  <c r="AZ71" i="49"/>
  <c r="AY71" i="49"/>
  <c r="AS44" i="49" l="1"/>
  <c r="AT44" i="49" s="1"/>
  <c r="AS20" i="49"/>
  <c r="AT20" i="49" s="1"/>
  <c r="BZ74" i="50"/>
  <c r="BZ75" i="50" s="1"/>
  <c r="BT77" i="50" s="1"/>
  <c r="CP8" i="50" s="1"/>
  <c r="BR74" i="50"/>
  <c r="BR75" i="50" s="1"/>
  <c r="BR77" i="50" s="1"/>
  <c r="CN8" i="50" s="1"/>
  <c r="BV74" i="50"/>
  <c r="BV75" i="50" s="1"/>
  <c r="BS77" i="50" s="1"/>
  <c r="CO8" i="50" s="1"/>
  <c r="CD74" i="50"/>
  <c r="CD75" i="50" s="1"/>
  <c r="BU77" i="50" s="1"/>
  <c r="CQ8" i="50" s="1"/>
  <c r="AS72" i="49"/>
  <c r="AT72" i="49" s="1"/>
  <c r="BN74" i="49"/>
  <c r="BQ77" i="49" s="1"/>
  <c r="CM8" i="49" s="1"/>
  <c r="AS32" i="49"/>
  <c r="AT32" i="49" s="1"/>
  <c r="AS16" i="49"/>
  <c r="AT16" i="49" s="1"/>
  <c r="AS23" i="49"/>
  <c r="AT23" i="49" s="1"/>
  <c r="AS19" i="49"/>
  <c r="AS25" i="50"/>
  <c r="AT25" i="50" s="1"/>
  <c r="AS24" i="50"/>
  <c r="AT24" i="50" s="1"/>
  <c r="BJ73" i="50"/>
  <c r="AS20" i="50"/>
  <c r="AT20" i="50" s="1"/>
  <c r="AS51" i="50"/>
  <c r="AT51" i="50" s="1"/>
  <c r="AS37" i="50"/>
  <c r="AT37" i="50" s="1"/>
  <c r="AS23" i="50"/>
  <c r="AT23" i="50" s="1"/>
  <c r="AS22" i="50"/>
  <c r="AT22" i="50" s="1"/>
  <c r="AS64" i="50"/>
  <c r="AT64" i="50" s="1"/>
  <c r="AS19" i="50"/>
  <c r="AT19" i="50" s="1"/>
  <c r="AS66" i="50"/>
  <c r="AT66" i="50" s="1"/>
  <c r="AS27" i="50"/>
  <c r="AT27" i="50" s="1"/>
  <c r="AS62" i="50"/>
  <c r="AT62" i="50" s="1"/>
  <c r="AS31" i="50"/>
  <c r="AT31" i="50" s="1"/>
  <c r="AS14" i="50"/>
  <c r="AT14" i="50" s="1"/>
  <c r="AS69" i="50"/>
  <c r="AT69" i="50" s="1"/>
  <c r="AS48" i="50"/>
  <c r="AT48" i="50" s="1"/>
  <c r="AS26" i="50"/>
  <c r="AT26" i="50" s="1"/>
  <c r="AS15" i="50"/>
  <c r="AT15" i="50" s="1"/>
  <c r="AS32" i="50"/>
  <c r="AT32" i="50" s="1"/>
  <c r="BB73" i="50"/>
  <c r="BN73" i="50"/>
  <c r="AS34" i="50"/>
  <c r="AT34" i="50" s="1"/>
  <c r="AS71" i="50"/>
  <c r="AT71" i="50" s="1"/>
  <c r="AS53" i="50"/>
  <c r="AT53" i="50" s="1"/>
  <c r="AS52" i="50"/>
  <c r="AT52" i="50" s="1"/>
  <c r="AS29" i="50"/>
  <c r="AT29" i="50" s="1"/>
  <c r="AS54" i="50"/>
  <c r="AT54" i="50" s="1"/>
  <c r="AS33" i="50"/>
  <c r="AT33" i="50" s="1"/>
  <c r="AS55" i="50"/>
  <c r="AT55" i="50" s="1"/>
  <c r="AS17" i="50"/>
  <c r="AT17" i="50" s="1"/>
  <c r="AX73" i="50"/>
  <c r="AS57" i="50"/>
  <c r="AT57" i="50" s="1"/>
  <c r="AS70" i="50"/>
  <c r="AT70" i="50" s="1"/>
  <c r="AS59" i="50"/>
  <c r="AT59" i="50" s="1"/>
  <c r="BF73" i="50"/>
  <c r="BE66" i="49"/>
  <c r="BF66" i="49" s="1"/>
  <c r="BE29" i="49"/>
  <c r="BF29" i="49" s="1"/>
  <c r="BI23" i="49"/>
  <c r="BJ23" i="49" s="1"/>
  <c r="BA66" i="49"/>
  <c r="BB66" i="49" s="1"/>
  <c r="BI66" i="49"/>
  <c r="BJ66" i="49" s="1"/>
  <c r="BE52" i="49"/>
  <c r="BF52" i="49" s="1"/>
  <c r="AW70" i="49"/>
  <c r="AX70" i="49" s="1"/>
  <c r="BI33" i="49"/>
  <c r="BJ33" i="49" s="1"/>
  <c r="AS41" i="50"/>
  <c r="AT41" i="50" s="1"/>
  <c r="AS30" i="50"/>
  <c r="AT30" i="50" s="1"/>
  <c r="AS13" i="50"/>
  <c r="AT13" i="50" s="1"/>
  <c r="AS50" i="50"/>
  <c r="AT50" i="50" s="1"/>
  <c r="AS61" i="50"/>
  <c r="AT61" i="50" s="1"/>
  <c r="AS18" i="50"/>
  <c r="AT18" i="50" s="1"/>
  <c r="AS58" i="50"/>
  <c r="AT58" i="50" s="1"/>
  <c r="AS45" i="50"/>
  <c r="AT45" i="50" s="1"/>
  <c r="AS43" i="50"/>
  <c r="AT43" i="50" s="1"/>
  <c r="AS44" i="50"/>
  <c r="AT44" i="50" s="1"/>
  <c r="AS72" i="50"/>
  <c r="AT72" i="50" s="1"/>
  <c r="AS47" i="50"/>
  <c r="AT47" i="50" s="1"/>
  <c r="AS40" i="50"/>
  <c r="AT40" i="50" s="1"/>
  <c r="AS38" i="50"/>
  <c r="AT38" i="50" s="1"/>
  <c r="AS65" i="50"/>
  <c r="AT65" i="50" s="1"/>
  <c r="AS21" i="50"/>
  <c r="AT21" i="50" s="1"/>
  <c r="AS56" i="50"/>
  <c r="AT56" i="50" s="1"/>
  <c r="AS36" i="50"/>
  <c r="AT36" i="50" s="1"/>
  <c r="AS28" i="50"/>
  <c r="AT28" i="50" s="1"/>
  <c r="AS63" i="50"/>
  <c r="AT63" i="50" s="1"/>
  <c r="AS68" i="50"/>
  <c r="AT68" i="50" s="1"/>
  <c r="AS46" i="50"/>
  <c r="AT46" i="50" s="1"/>
  <c r="AS60" i="50"/>
  <c r="AT60" i="50" s="1"/>
  <c r="AS35" i="50"/>
  <c r="AT35" i="50" s="1"/>
  <c r="AS49" i="50"/>
  <c r="AT49" i="50" s="1"/>
  <c r="AS39" i="50"/>
  <c r="AT39" i="50" s="1"/>
  <c r="AS16" i="50"/>
  <c r="AT16" i="50" s="1"/>
  <c r="AS42" i="50"/>
  <c r="AT42" i="50" s="1"/>
  <c r="AS67" i="50"/>
  <c r="AT67" i="50" s="1"/>
  <c r="BE57" i="49"/>
  <c r="BF57" i="49" s="1"/>
  <c r="BE69" i="49"/>
  <c r="BF69" i="49" s="1"/>
  <c r="BI35" i="49"/>
  <c r="BJ35" i="49" s="1"/>
  <c r="BI31" i="49"/>
  <c r="BJ31" i="49" s="1"/>
  <c r="BE30" i="49"/>
  <c r="BF30" i="49" s="1"/>
  <c r="AW16" i="49"/>
  <c r="AX16" i="49" s="1"/>
  <c r="AW25" i="49"/>
  <c r="AX25" i="49" s="1"/>
  <c r="BA18" i="49"/>
  <c r="BB18" i="49" s="1"/>
  <c r="BE49" i="49"/>
  <c r="BF49" i="49" s="1"/>
  <c r="BA63" i="49"/>
  <c r="BB63" i="49" s="1"/>
  <c r="BE18" i="49"/>
  <c r="BF18" i="49" s="1"/>
  <c r="AW51" i="49"/>
  <c r="AX51" i="49" s="1"/>
  <c r="BE38" i="49"/>
  <c r="BF38" i="49" s="1"/>
  <c r="BI51" i="49"/>
  <c r="BJ51" i="49" s="1"/>
  <c r="BA15" i="49"/>
  <c r="BB15" i="49" s="1"/>
  <c r="BI55" i="49"/>
  <c r="BJ55" i="49" s="1"/>
  <c r="AW60" i="49"/>
  <c r="AX60" i="49" s="1"/>
  <c r="BA19" i="49"/>
  <c r="BB19" i="49" s="1"/>
  <c r="BI40" i="49"/>
  <c r="BJ40" i="49" s="1"/>
  <c r="BE51" i="49"/>
  <c r="BF51" i="49" s="1"/>
  <c r="BE45" i="49"/>
  <c r="BF45" i="49" s="1"/>
  <c r="BI24" i="49"/>
  <c r="BJ24" i="49" s="1"/>
  <c r="BI22" i="49"/>
  <c r="BJ22" i="49" s="1"/>
  <c r="AW63" i="49"/>
  <c r="AX63" i="49" s="1"/>
  <c r="AW18" i="49"/>
  <c r="AX18" i="49" s="1"/>
  <c r="BA32" i="49"/>
  <c r="BB32" i="49" s="1"/>
  <c r="BE42" i="49"/>
  <c r="BF42" i="49" s="1"/>
  <c r="BA14" i="49"/>
  <c r="BB14" i="49" s="1"/>
  <c r="BI16" i="49"/>
  <c r="BJ16" i="49" s="1"/>
  <c r="AW41" i="49"/>
  <c r="AX41" i="49" s="1"/>
  <c r="BE50" i="49"/>
  <c r="BF50" i="49" s="1"/>
  <c r="BI26" i="49"/>
  <c r="BJ26" i="49" s="1"/>
  <c r="BE37" i="49"/>
  <c r="BF37" i="49" s="1"/>
  <c r="BA72" i="49"/>
  <c r="BB72" i="49" s="1"/>
  <c r="BE31" i="49"/>
  <c r="BF31" i="49" s="1"/>
  <c r="AW21" i="49"/>
  <c r="AX21" i="49" s="1"/>
  <c r="AW24" i="49"/>
  <c r="AX24" i="49" s="1"/>
  <c r="AW35" i="49"/>
  <c r="AX35" i="49" s="1"/>
  <c r="BA58" i="49"/>
  <c r="BB58" i="49" s="1"/>
  <c r="BI71" i="49"/>
  <c r="BJ71" i="49" s="1"/>
  <c r="BA20" i="49"/>
  <c r="BB20" i="49" s="1"/>
  <c r="BI14" i="49"/>
  <c r="BJ14" i="49" s="1"/>
  <c r="BE28" i="49"/>
  <c r="BF28" i="49" s="1"/>
  <c r="AW54" i="49"/>
  <c r="AX54" i="49" s="1"/>
  <c r="AW29" i="49"/>
  <c r="AX29" i="49" s="1"/>
  <c r="BA21" i="49"/>
  <c r="BB21" i="49" s="1"/>
  <c r="BA39" i="49"/>
  <c r="BB39" i="49" s="1"/>
  <c r="BI59" i="49"/>
  <c r="BJ59" i="49" s="1"/>
  <c r="BE17" i="49"/>
  <c r="BF17" i="49" s="1"/>
  <c r="BA16" i="49"/>
  <c r="BB16" i="49" s="1"/>
  <c r="BA42" i="49"/>
  <c r="BB42" i="49" s="1"/>
  <c r="BA23" i="49"/>
  <c r="BB23" i="49" s="1"/>
  <c r="BA33" i="49"/>
  <c r="BB33" i="49" s="1"/>
  <c r="BA36" i="49"/>
  <c r="BB36" i="49" s="1"/>
  <c r="BE15" i="49"/>
  <c r="BF15" i="49" s="1"/>
  <c r="BI70" i="49"/>
  <c r="BJ70" i="49" s="1"/>
  <c r="BI19" i="49"/>
  <c r="BJ19" i="49" s="1"/>
  <c r="BA40" i="49"/>
  <c r="BB40" i="49" s="1"/>
  <c r="AW36" i="49"/>
  <c r="AX36" i="49" s="1"/>
  <c r="AW19" i="49"/>
  <c r="AX19" i="49" s="1"/>
  <c r="BE59" i="49"/>
  <c r="BF59" i="49" s="1"/>
  <c r="BI47" i="49"/>
  <c r="BJ47" i="49" s="1"/>
  <c r="BA30" i="49"/>
  <c r="BB30" i="49" s="1"/>
  <c r="AW61" i="49"/>
  <c r="AX61" i="49" s="1"/>
  <c r="BE43" i="49"/>
  <c r="BF43" i="49" s="1"/>
  <c r="BI61" i="49"/>
  <c r="BJ61" i="49" s="1"/>
  <c r="BE34" i="49"/>
  <c r="BF34" i="49" s="1"/>
  <c r="BA17" i="49"/>
  <c r="BB17" i="49" s="1"/>
  <c r="BI21" i="49"/>
  <c r="BJ21" i="49" s="1"/>
  <c r="BI17" i="49"/>
  <c r="BJ17" i="49" s="1"/>
  <c r="BE72" i="49"/>
  <c r="BF72" i="49" s="1"/>
  <c r="BE23" i="49"/>
  <c r="BF23" i="49" s="1"/>
  <c r="BI53" i="49"/>
  <c r="BJ53" i="49" s="1"/>
  <c r="BA29" i="49"/>
  <c r="BB29" i="49" s="1"/>
  <c r="BE39" i="49"/>
  <c r="BF39" i="49" s="1"/>
  <c r="BE24" i="49"/>
  <c r="BF24" i="49" s="1"/>
  <c r="BI67" i="49"/>
  <c r="BJ67" i="49" s="1"/>
  <c r="BA53" i="49"/>
  <c r="BB53" i="49" s="1"/>
  <c r="BI62" i="49"/>
  <c r="BJ62" i="49" s="1"/>
  <c r="BI60" i="49"/>
  <c r="BJ60" i="49" s="1"/>
  <c r="AW52" i="49"/>
  <c r="AX52" i="49" s="1"/>
  <c r="BZ73" i="49"/>
  <c r="BZ75" i="49" s="1"/>
  <c r="BR73" i="49"/>
  <c r="BR75" i="49" s="1"/>
  <c r="BV73" i="49"/>
  <c r="BV75" i="49" s="1"/>
  <c r="BA50" i="49"/>
  <c r="BB50" i="49" s="1"/>
  <c r="BE32" i="49"/>
  <c r="BF32" i="49" s="1"/>
  <c r="BE26" i="49"/>
  <c r="BF26" i="49" s="1"/>
  <c r="BI49" i="49"/>
  <c r="BJ49" i="49" s="1"/>
  <c r="BE47" i="49"/>
  <c r="BF47" i="49" s="1"/>
  <c r="BI32" i="49"/>
  <c r="BJ32" i="49" s="1"/>
  <c r="BE41" i="49"/>
  <c r="BF41" i="49" s="1"/>
  <c r="BI38" i="49"/>
  <c r="BJ38" i="49" s="1"/>
  <c r="BI43" i="49"/>
  <c r="BJ43" i="49" s="1"/>
  <c r="BI65" i="49"/>
  <c r="BJ65" i="49" s="1"/>
  <c r="BI56" i="49"/>
  <c r="BJ56" i="49" s="1"/>
  <c r="BA37" i="49"/>
  <c r="BB37" i="49" s="1"/>
  <c r="BA35" i="49"/>
  <c r="BB35" i="49" s="1"/>
  <c r="AW38" i="49"/>
  <c r="AX38" i="49" s="1"/>
  <c r="BE63" i="49"/>
  <c r="BF63" i="49" s="1"/>
  <c r="AW72" i="49"/>
  <c r="AX72" i="49" s="1"/>
  <c r="BA44" i="49"/>
  <c r="BB44" i="49" s="1"/>
  <c r="BA70" i="49"/>
  <c r="BB70" i="49" s="1"/>
  <c r="AW23" i="49"/>
  <c r="AX23" i="49" s="1"/>
  <c r="BE44" i="49"/>
  <c r="BF44" i="49" s="1"/>
  <c r="AW53" i="49"/>
  <c r="AX53" i="49" s="1"/>
  <c r="BA60" i="49"/>
  <c r="BB60" i="49" s="1"/>
  <c r="BE55" i="49"/>
  <c r="BF55" i="49" s="1"/>
  <c r="AW28" i="49"/>
  <c r="AX28" i="49" s="1"/>
  <c r="AW66" i="49"/>
  <c r="AX66" i="49" s="1"/>
  <c r="BA27" i="49"/>
  <c r="BB27" i="49" s="1"/>
  <c r="BI36" i="49"/>
  <c r="BJ36" i="49" s="1"/>
  <c r="CD73" i="49"/>
  <c r="CD75" i="49" s="1"/>
  <c r="BI25" i="49"/>
  <c r="BJ25" i="49" s="1"/>
  <c r="BI13" i="49"/>
  <c r="BJ13" i="49" s="1"/>
  <c r="AW69" i="49"/>
  <c r="AX69" i="49" s="1"/>
  <c r="AW49" i="49"/>
  <c r="AX49" i="49" s="1"/>
  <c r="BA71" i="49"/>
  <c r="BB71" i="49" s="1"/>
  <c r="BA54" i="49"/>
  <c r="BB54" i="49" s="1"/>
  <c r="AW71" i="49"/>
  <c r="AX71" i="49" s="1"/>
  <c r="BA43" i="49"/>
  <c r="BB43" i="49" s="1"/>
  <c r="AW32" i="49"/>
  <c r="AX32" i="49" s="1"/>
  <c r="BA28" i="49"/>
  <c r="BB28" i="49" s="1"/>
  <c r="BA64" i="49"/>
  <c r="BB64" i="49" s="1"/>
  <c r="AW26" i="49"/>
  <c r="AX26" i="49" s="1"/>
  <c r="BE25" i="49"/>
  <c r="BF25" i="49" s="1"/>
  <c r="BA38" i="49"/>
  <c r="BB38" i="49" s="1"/>
  <c r="BI57" i="49"/>
  <c r="BJ57" i="49" s="1"/>
  <c r="BA25" i="49"/>
  <c r="BB25" i="49" s="1"/>
  <c r="AW55" i="49"/>
  <c r="AX55" i="49" s="1"/>
  <c r="BE33" i="49"/>
  <c r="BF33" i="49" s="1"/>
  <c r="AW56" i="49"/>
  <c r="AX56" i="49" s="1"/>
  <c r="BA68" i="49"/>
  <c r="BB68" i="49" s="1"/>
  <c r="AW33" i="49"/>
  <c r="AX33" i="49" s="1"/>
  <c r="BI46" i="49"/>
  <c r="BJ46" i="49" s="1"/>
  <c r="AW37" i="49"/>
  <c r="AX37" i="49" s="1"/>
  <c r="AW40" i="49"/>
  <c r="AX40" i="49" s="1"/>
  <c r="BA26" i="49"/>
  <c r="BB26" i="49" s="1"/>
  <c r="BE68" i="49"/>
  <c r="BF68" i="49" s="1"/>
  <c r="BI72" i="49"/>
  <c r="BJ72" i="49" s="1"/>
  <c r="BE54" i="49"/>
  <c r="BF54" i="49" s="1"/>
  <c r="AW43" i="49"/>
  <c r="AX43" i="49" s="1"/>
  <c r="AW34" i="49"/>
  <c r="AX34" i="49" s="1"/>
  <c r="BA41" i="49"/>
  <c r="BB41" i="49" s="1"/>
  <c r="BE62" i="49"/>
  <c r="BF62" i="49" s="1"/>
  <c r="BI45" i="49"/>
  <c r="BJ45" i="49" s="1"/>
  <c r="BI68" i="49"/>
  <c r="BJ68" i="49" s="1"/>
  <c r="BA61" i="49"/>
  <c r="BB61" i="49" s="1"/>
  <c r="BE27" i="49"/>
  <c r="BF27" i="49" s="1"/>
  <c r="AW17" i="49"/>
  <c r="AX17" i="49" s="1"/>
  <c r="BA34" i="49"/>
  <c r="BB34" i="49" s="1"/>
  <c r="BI27" i="49"/>
  <c r="BJ27" i="49" s="1"/>
  <c r="BI50" i="49"/>
  <c r="BJ50" i="49" s="1"/>
  <c r="BI58" i="49"/>
  <c r="BJ58" i="49" s="1"/>
  <c r="AW14" i="49"/>
  <c r="AX14" i="49" s="1"/>
  <c r="AW64" i="49"/>
  <c r="AX64" i="49" s="1"/>
  <c r="AW30" i="49"/>
  <c r="AX30" i="49" s="1"/>
  <c r="BA46" i="49"/>
  <c r="BB46" i="49" s="1"/>
  <c r="AW45" i="49"/>
  <c r="AX45" i="49" s="1"/>
  <c r="AW15" i="49"/>
  <c r="AX15" i="49" s="1"/>
  <c r="BI15" i="49"/>
  <c r="BJ15" i="49" s="1"/>
  <c r="AW67" i="49"/>
  <c r="AX67" i="49" s="1"/>
  <c r="BI30" i="49"/>
  <c r="BJ30" i="49" s="1"/>
  <c r="BE58" i="49"/>
  <c r="BF58" i="49" s="1"/>
  <c r="BE61" i="49"/>
  <c r="BF61" i="49" s="1"/>
  <c r="BA47" i="49"/>
  <c r="BB47" i="49" s="1"/>
  <c r="BE21" i="49"/>
  <c r="BF21" i="49" s="1"/>
  <c r="BA51" i="49"/>
  <c r="BB51" i="49" s="1"/>
  <c r="BI64" i="49"/>
  <c r="BJ64" i="49" s="1"/>
  <c r="AW44" i="49"/>
  <c r="AX44" i="49" s="1"/>
  <c r="AW68" i="49"/>
  <c r="AX68" i="49" s="1"/>
  <c r="BE70" i="49"/>
  <c r="BF70" i="49" s="1"/>
  <c r="BI42" i="49"/>
  <c r="BJ42" i="49" s="1"/>
  <c r="BA57" i="49"/>
  <c r="BB57" i="49" s="1"/>
  <c r="BE71" i="49"/>
  <c r="BF71" i="49" s="1"/>
  <c r="BI54" i="49"/>
  <c r="BJ54" i="49" s="1"/>
  <c r="BI69" i="49"/>
  <c r="BJ69" i="49" s="1"/>
  <c r="BE46" i="49"/>
  <c r="BF46" i="49" s="1"/>
  <c r="AW39" i="49"/>
  <c r="AX39" i="49" s="1"/>
  <c r="BA69" i="49"/>
  <c r="BB69" i="49" s="1"/>
  <c r="AW27" i="49"/>
  <c r="AX27" i="49" s="1"/>
  <c r="BA65" i="49"/>
  <c r="BB65" i="49" s="1"/>
  <c r="AW57" i="49"/>
  <c r="AX57" i="49" s="1"/>
  <c r="BE14" i="49"/>
  <c r="BF14" i="49" s="1"/>
  <c r="AW50" i="49"/>
  <c r="AX50" i="49" s="1"/>
  <c r="BE20" i="49"/>
  <c r="BF20" i="49" s="1"/>
  <c r="BE16" i="49"/>
  <c r="BF16" i="49" s="1"/>
  <c r="BA67" i="49"/>
  <c r="BB67" i="49" s="1"/>
  <c r="BI39" i="49"/>
  <c r="BJ39" i="49" s="1"/>
  <c r="BE56" i="49"/>
  <c r="BF56" i="49" s="1"/>
  <c r="BE22" i="49"/>
  <c r="BF22" i="49" s="1"/>
  <c r="BA31" i="49"/>
  <c r="BB31" i="49" s="1"/>
  <c r="BI37" i="49"/>
  <c r="BJ37" i="49" s="1"/>
  <c r="AW58" i="49"/>
  <c r="AX58" i="49" s="1"/>
  <c r="BI18" i="49"/>
  <c r="BJ18" i="49" s="1"/>
  <c r="BA45" i="49"/>
  <c r="BB45" i="49" s="1"/>
  <c r="BA22" i="49"/>
  <c r="BB22" i="49" s="1"/>
  <c r="AW20" i="49"/>
  <c r="AX20" i="49" s="1"/>
  <c r="BE65" i="49"/>
  <c r="BF65" i="49" s="1"/>
  <c r="BI52" i="49"/>
  <c r="BJ52" i="49" s="1"/>
  <c r="BA52" i="49"/>
  <c r="BB52" i="49" s="1"/>
  <c r="BE13" i="49"/>
  <c r="BF13" i="49" s="1"/>
  <c r="BE67" i="49"/>
  <c r="BF67" i="49" s="1"/>
  <c r="BI20" i="49"/>
  <c r="BJ20" i="49" s="1"/>
  <c r="AW65" i="49"/>
  <c r="AX65" i="49" s="1"/>
  <c r="BI34" i="49"/>
  <c r="BJ34" i="49" s="1"/>
  <c r="AW31" i="49"/>
  <c r="AX31" i="49" s="1"/>
  <c r="BI48" i="49"/>
  <c r="BJ48" i="49" s="1"/>
  <c r="AW13" i="49"/>
  <c r="AX13" i="49" s="1"/>
  <c r="BE35" i="49"/>
  <c r="BF35" i="49" s="1"/>
  <c r="AW42" i="49"/>
  <c r="AX42" i="49" s="1"/>
  <c r="BA49" i="49"/>
  <c r="BB49" i="49" s="1"/>
  <c r="BI41" i="49"/>
  <c r="BJ41" i="49" s="1"/>
  <c r="BI28" i="49"/>
  <c r="BJ28" i="49" s="1"/>
  <c r="AW22" i="49"/>
  <c r="AX22" i="49" s="1"/>
  <c r="AW47" i="49"/>
  <c r="AX47" i="49" s="1"/>
  <c r="BA56" i="49"/>
  <c r="BB56" i="49" s="1"/>
  <c r="BA24" i="49"/>
  <c r="BB24" i="49" s="1"/>
  <c r="BE64" i="49"/>
  <c r="BF64" i="49" s="1"/>
  <c r="AW46" i="49"/>
  <c r="AX46" i="49" s="1"/>
  <c r="BE60" i="49"/>
  <c r="BF60" i="49" s="1"/>
  <c r="BI29" i="49"/>
  <c r="BJ29" i="49" s="1"/>
  <c r="BA13" i="49"/>
  <c r="BB13" i="49" s="1"/>
  <c r="BA59" i="49"/>
  <c r="BB59" i="49" s="1"/>
  <c r="AW59" i="49"/>
  <c r="AX59" i="49" s="1"/>
  <c r="BI44" i="49"/>
  <c r="BJ44" i="49" s="1"/>
  <c r="BE40" i="49"/>
  <c r="BF40" i="49" s="1"/>
  <c r="BI63" i="49"/>
  <c r="BJ63" i="49" s="1"/>
  <c r="BE19" i="49"/>
  <c r="BF19" i="49" s="1"/>
  <c r="AW62" i="49"/>
  <c r="AX62" i="49" s="1"/>
  <c r="BA55" i="49"/>
  <c r="BB55" i="49" s="1"/>
  <c r="BE36" i="49"/>
  <c r="BF36" i="49" s="1"/>
  <c r="BE48" i="49"/>
  <c r="BF48" i="49" s="1"/>
  <c r="BE53" i="49"/>
  <c r="BF53" i="49" s="1"/>
  <c r="BA48" i="49"/>
  <c r="BB48" i="49" s="1"/>
  <c r="AW48" i="49"/>
  <c r="AX48" i="49" s="1"/>
  <c r="BA62" i="49"/>
  <c r="BB62" i="49" s="1"/>
  <c r="BN74" i="50" l="1"/>
  <c r="BN75" i="50" s="1"/>
  <c r="BQ77" i="50" s="1"/>
  <c r="BB74" i="50"/>
  <c r="BB75" i="50" s="1"/>
  <c r="AY77" i="50" s="1"/>
  <c r="CJ8" i="50" s="1"/>
  <c r="CJ14" i="50" s="1"/>
  <c r="BF74" i="50"/>
  <c r="BF75" i="50" s="1"/>
  <c r="AZ77" i="50" s="1"/>
  <c r="CK8" i="50" s="1"/>
  <c r="CK14" i="50" s="1"/>
  <c r="AX74" i="50"/>
  <c r="AX75" i="50" s="1"/>
  <c r="AX77" i="50" s="1"/>
  <c r="CI8" i="50" s="1"/>
  <c r="CI14" i="50" s="1"/>
  <c r="BJ74" i="50"/>
  <c r="BJ75" i="50" s="1"/>
  <c r="BA77" i="50" s="1"/>
  <c r="CL8" i="50" s="1"/>
  <c r="CL14" i="50" s="1"/>
  <c r="CD74" i="49"/>
  <c r="BV74" i="49"/>
  <c r="BS77" i="49" s="1"/>
  <c r="CO8" i="49" s="1"/>
  <c r="BR74" i="49"/>
  <c r="BR77" i="49" s="1"/>
  <c r="AT19" i="49"/>
  <c r="AT73" i="49" s="1"/>
  <c r="BZ74" i="49"/>
  <c r="BT77" i="49" s="1"/>
  <c r="CP8" i="49" s="1"/>
  <c r="AT73" i="50"/>
  <c r="BB73" i="49"/>
  <c r="BB75" i="49" s="1"/>
  <c r="BJ73" i="49"/>
  <c r="BJ75" i="49" s="1"/>
  <c r="BF73" i="49"/>
  <c r="BF75" i="49" s="1"/>
  <c r="AX73" i="49"/>
  <c r="AX75" i="49" s="1"/>
  <c r="AT74" i="49" l="1"/>
  <c r="AT75" i="49"/>
  <c r="AW77" i="49" s="1"/>
  <c r="CH8" i="49" s="1"/>
  <c r="CH14" i="49" s="1"/>
  <c r="BV77" i="50"/>
  <c r="CM8" i="50"/>
  <c r="AT74" i="50"/>
  <c r="AT75" i="50" s="1"/>
  <c r="AW77" i="50" s="1"/>
  <c r="BU77" i="49"/>
  <c r="CQ8" i="49" s="1"/>
  <c r="CN8" i="49"/>
  <c r="AY77" i="49"/>
  <c r="CJ8" i="49" s="1"/>
  <c r="CJ14" i="49" s="1"/>
  <c r="BB74" i="49"/>
  <c r="BF74" i="49"/>
  <c r="AZ77" i="49" s="1"/>
  <c r="CK8" i="49" s="1"/>
  <c r="CK14" i="49" s="1"/>
  <c r="AX77" i="49"/>
  <c r="CI8" i="49" s="1"/>
  <c r="CI14" i="49" s="1"/>
  <c r="AX74" i="49"/>
  <c r="BJ74" i="49"/>
  <c r="BV77" i="49" l="1"/>
  <c r="BB77" i="50"/>
  <c r="BZ77" i="50" s="1"/>
  <c r="CH8" i="50"/>
  <c r="CH14" i="50" s="1"/>
  <c r="CM14" i="50" s="1"/>
  <c r="BA77" i="49"/>
  <c r="CL8" i="49" s="1"/>
  <c r="CL14" i="49" s="1"/>
  <c r="CM14" i="49" s="1"/>
  <c r="AN29" i="48"/>
  <c r="AJ29" i="48"/>
  <c r="AF29" i="48"/>
  <c r="AM22" i="48"/>
  <c r="AI22" i="48"/>
  <c r="AE22" i="48"/>
  <c r="AA22" i="48"/>
  <c r="W22" i="48"/>
  <c r="AP20" i="48"/>
  <c r="AL20" i="48"/>
  <c r="AH20" i="48"/>
  <c r="AM29" i="48"/>
  <c r="AI29" i="48"/>
  <c r="AP22" i="48"/>
  <c r="AL22" i="48"/>
  <c r="AH22" i="48"/>
  <c r="AD22" i="48"/>
  <c r="Z22" i="48"/>
  <c r="V22" i="48"/>
  <c r="AO20" i="48"/>
  <c r="AK20" i="48"/>
  <c r="AG20" i="48"/>
  <c r="AP29" i="48"/>
  <c r="AL29" i="48"/>
  <c r="AH29" i="48"/>
  <c r="AO22" i="48"/>
  <c r="AK22" i="48"/>
  <c r="AG22" i="48"/>
  <c r="AC22" i="48"/>
  <c r="Y22" i="48"/>
  <c r="U22" i="48"/>
  <c r="AN20" i="48"/>
  <c r="AJ20" i="48"/>
  <c r="AF20" i="48"/>
  <c r="AO29" i="48"/>
  <c r="AK29" i="48"/>
  <c r="AG29" i="48"/>
  <c r="AN22" i="48"/>
  <c r="AJ22" i="48"/>
  <c r="AF22" i="48"/>
  <c r="AB22" i="48"/>
  <c r="X22" i="48"/>
  <c r="AM20" i="48"/>
  <c r="AI20" i="48"/>
  <c r="E14" i="48"/>
  <c r="E15" i="48"/>
  <c r="E16" i="48"/>
  <c r="E17" i="48"/>
  <c r="E18" i="48"/>
  <c r="E19" i="48"/>
  <c r="E20" i="48"/>
  <c r="E21" i="48"/>
  <c r="E23" i="48"/>
  <c r="E24" i="48"/>
  <c r="E25" i="48"/>
  <c r="E26" i="48"/>
  <c r="E27" i="48"/>
  <c r="E28" i="48"/>
  <c r="E29" i="48"/>
  <c r="E30" i="48"/>
  <c r="E31" i="48"/>
  <c r="E32" i="48"/>
  <c r="E33" i="48"/>
  <c r="E34" i="48"/>
  <c r="E35" i="48"/>
  <c r="E36" i="48"/>
  <c r="E37" i="48"/>
  <c r="E38" i="48"/>
  <c r="E39" i="48"/>
  <c r="E40" i="48"/>
  <c r="E41" i="48"/>
  <c r="E42" i="48"/>
  <c r="E43" i="48"/>
  <c r="E44" i="48"/>
  <c r="E45" i="48"/>
  <c r="E46" i="48"/>
  <c r="E47" i="48"/>
  <c r="E48" i="48"/>
  <c r="E49" i="48"/>
  <c r="E50" i="48"/>
  <c r="E51" i="48"/>
  <c r="E52" i="48"/>
  <c r="E53" i="48"/>
  <c r="E54" i="48"/>
  <c r="E55" i="48"/>
  <c r="E56" i="48"/>
  <c r="E57" i="48"/>
  <c r="E58" i="48"/>
  <c r="E59" i="48"/>
  <c r="E60" i="48"/>
  <c r="E61" i="48"/>
  <c r="E62" i="48"/>
  <c r="E63" i="48"/>
  <c r="E64" i="48"/>
  <c r="E65" i="48"/>
  <c r="E66" i="48"/>
  <c r="E67" i="48"/>
  <c r="E68" i="48"/>
  <c r="E69" i="48"/>
  <c r="E70" i="48"/>
  <c r="E71" i="48"/>
  <c r="E72" i="48"/>
  <c r="E13" i="48"/>
  <c r="BB77" i="49" l="1"/>
  <c r="BZ77" i="49" s="1"/>
  <c r="CA20" i="48"/>
  <c r="CB20" i="48"/>
  <c r="H22" i="48"/>
  <c r="BL22" i="48"/>
  <c r="BK22" i="48"/>
  <c r="BK20" i="48"/>
  <c r="H20" i="48"/>
  <c r="BL20" i="48"/>
  <c r="BP22" i="48"/>
  <c r="BO22" i="48"/>
  <c r="BW29" i="48"/>
  <c r="BX29" i="48"/>
  <c r="BO20" i="48"/>
  <c r="BP20" i="48"/>
  <c r="BT22" i="48"/>
  <c r="BS22" i="48"/>
  <c r="BW20" i="48"/>
  <c r="BX20" i="48"/>
  <c r="E22" i="48"/>
  <c r="BO29" i="48"/>
  <c r="BP29" i="48"/>
  <c r="BS29" i="48"/>
  <c r="BT29" i="48"/>
  <c r="BX22" i="48"/>
  <c r="BW22" i="48"/>
  <c r="CA29" i="48"/>
  <c r="CB29" i="48"/>
  <c r="BS20" i="48"/>
  <c r="BT20" i="48"/>
  <c r="CB22" i="48"/>
  <c r="CA22" i="48"/>
  <c r="H29" i="48"/>
  <c r="AF18" i="48"/>
  <c r="AF60" i="48"/>
  <c r="AF52" i="48"/>
  <c r="E76" i="48"/>
  <c r="CC22" i="48" l="1"/>
  <c r="CD22" i="48" s="1"/>
  <c r="BU22" i="48"/>
  <c r="BV22" i="48" s="1"/>
  <c r="BU20" i="48"/>
  <c r="BV20" i="48" s="1"/>
  <c r="BQ29" i="48"/>
  <c r="BR29" i="48" s="1"/>
  <c r="BY20" i="48"/>
  <c r="BZ20" i="48" s="1"/>
  <c r="BQ20" i="48"/>
  <c r="BR20" i="48" s="1"/>
  <c r="BM22" i="48"/>
  <c r="BN22" i="48" s="1"/>
  <c r="BM29" i="48"/>
  <c r="BN29" i="48" s="1"/>
  <c r="CC20" i="48"/>
  <c r="CD20" i="48" s="1"/>
  <c r="AI15" i="48"/>
  <c r="AM15" i="48"/>
  <c r="AG15" i="48"/>
  <c r="AN15" i="48"/>
  <c r="X15" i="48"/>
  <c r="V19" i="48"/>
  <c r="AC19" i="48"/>
  <c r="AN19" i="48"/>
  <c r="X19" i="48"/>
  <c r="AA19" i="48"/>
  <c r="AB23" i="48"/>
  <c r="X23" i="48"/>
  <c r="AL23" i="48"/>
  <c r="AG23" i="48"/>
  <c r="AC23" i="48"/>
  <c r="AK23" i="48"/>
  <c r="AJ23" i="48"/>
  <c r="AA23" i="48"/>
  <c r="AO27" i="48"/>
  <c r="AC27" i="48"/>
  <c r="W27" i="48"/>
  <c r="AF27" i="48"/>
  <c r="AP27" i="48"/>
  <c r="Z27" i="48"/>
  <c r="AG31" i="48"/>
  <c r="AD31" i="48"/>
  <c r="AO31" i="48"/>
  <c r="V31" i="48"/>
  <c r="U31" i="48"/>
  <c r="Z31" i="48"/>
  <c r="AF31" i="48"/>
  <c r="AE31" i="48"/>
  <c r="AC35" i="48"/>
  <c r="Y35" i="48"/>
  <c r="AH35" i="48"/>
  <c r="AG35" i="48"/>
  <c r="AF35" i="48"/>
  <c r="AA35" i="48"/>
  <c r="V39" i="48"/>
  <c r="AA39" i="48"/>
  <c r="AG39" i="48"/>
  <c r="AN39" i="48"/>
  <c r="X39" i="48"/>
  <c r="W43" i="48"/>
  <c r="AH43" i="48"/>
  <c r="AK43" i="48"/>
  <c r="U43" i="48"/>
  <c r="X47" i="48"/>
  <c r="AI47" i="48"/>
  <c r="AA47" i="48"/>
  <c r="AH47" i="48"/>
  <c r="AK47" i="48"/>
  <c r="U47" i="48"/>
  <c r="AH51" i="48"/>
  <c r="AK51" i="48"/>
  <c r="U51" i="48"/>
  <c r="AI55" i="48"/>
  <c r="AN55" i="48"/>
  <c r="AH55" i="48"/>
  <c r="AK55" i="48"/>
  <c r="U55" i="48"/>
  <c r="W59" i="48"/>
  <c r="AE59" i="48"/>
  <c r="AH59" i="48"/>
  <c r="AK59" i="48"/>
  <c r="U59" i="48"/>
  <c r="AH63" i="48"/>
  <c r="AK63" i="48"/>
  <c r="U63" i="48"/>
  <c r="U67" i="48"/>
  <c r="AO67" i="48"/>
  <c r="AN67" i="48"/>
  <c r="AM67" i="48"/>
  <c r="AP67" i="48"/>
  <c r="Z67" i="48"/>
  <c r="AN71" i="48"/>
  <c r="M22" i="48"/>
  <c r="Z15" i="48"/>
  <c r="AP15" i="48"/>
  <c r="AE15" i="48"/>
  <c r="AL15" i="48"/>
  <c r="AC15" i="48"/>
  <c r="AJ15" i="48"/>
  <c r="AP19" i="48"/>
  <c r="AO19" i="48"/>
  <c r="U19" i="48"/>
  <c r="AJ19" i="48"/>
  <c r="AM19" i="48"/>
  <c r="W19" i="48"/>
  <c r="V23" i="48"/>
  <c r="AF23" i="48"/>
  <c r="AD23" i="48"/>
  <c r="AM23" i="48"/>
  <c r="W23" i="48"/>
  <c r="AI27" i="48"/>
  <c r="AE27" i="48"/>
  <c r="AM27" i="48"/>
  <c r="AA27" i="48"/>
  <c r="AL27" i="48"/>
  <c r="V27" i="48"/>
  <c r="Y31" i="48"/>
  <c r="AB31" i="48"/>
  <c r="AA31" i="48"/>
  <c r="AN35" i="48"/>
  <c r="X35" i="48"/>
  <c r="AO35" i="48"/>
  <c r="AB35" i="48"/>
  <c r="Z35" i="48"/>
  <c r="AM35" i="48"/>
  <c r="W35" i="48"/>
  <c r="AH39" i="48"/>
  <c r="Z39" i="48"/>
  <c r="AM39" i="48"/>
  <c r="AC39" i="48"/>
  <c r="AJ39" i="48"/>
  <c r="AJ43" i="48"/>
  <c r="AB43" i="48"/>
  <c r="AN43" i="48"/>
  <c r="AD43" i="48"/>
  <c r="AG43" i="48"/>
  <c r="AM47" i="48"/>
  <c r="AD47" i="48"/>
  <c r="AG47" i="48"/>
  <c r="W51" i="48"/>
  <c r="AN51" i="48"/>
  <c r="AD51" i="48"/>
  <c r="AG51" i="48"/>
  <c r="AF55" i="48"/>
  <c r="AM55" i="48"/>
  <c r="AD55" i="48"/>
  <c r="AG55" i="48"/>
  <c r="AB59" i="48"/>
  <c r="AN59" i="48"/>
  <c r="AD59" i="48"/>
  <c r="AG59" i="48"/>
  <c r="AE63" i="48"/>
  <c r="AN63" i="48"/>
  <c r="AD63" i="48"/>
  <c r="AG63" i="48"/>
  <c r="AK67" i="48"/>
  <c r="AJ67" i="48"/>
  <c r="AI67" i="48"/>
  <c r="AG67" i="48"/>
  <c r="AL67" i="48"/>
  <c r="V67" i="48"/>
  <c r="AB71" i="48"/>
  <c r="X71" i="48"/>
  <c r="AA71" i="48"/>
  <c r="AD71" i="48"/>
  <c r="AG71" i="48"/>
  <c r="AN64" i="48"/>
  <c r="Y64" i="48"/>
  <c r="AI64" i="48"/>
  <c r="AL64" i="48"/>
  <c r="V64" i="48"/>
  <c r="AC72" i="48"/>
  <c r="U72" i="48"/>
  <c r="AG72" i="48"/>
  <c r="AF72" i="48"/>
  <c r="AI72" i="48"/>
  <c r="AL72" i="48"/>
  <c r="V72" i="48"/>
  <c r="AL62" i="48"/>
  <c r="AI62" i="48"/>
  <c r="AH62" i="48"/>
  <c r="W62" i="48"/>
  <c r="AC62" i="48"/>
  <c r="AJ62" i="48"/>
  <c r="AI16" i="48"/>
  <c r="X16" i="48"/>
  <c r="AE16" i="48"/>
  <c r="AP16" i="48"/>
  <c r="Z16" i="48"/>
  <c r="AC16" i="48"/>
  <c r="W20" i="48"/>
  <c r="V20" i="48"/>
  <c r="Y20" i="48"/>
  <c r="AC24" i="48"/>
  <c r="AA24" i="48"/>
  <c r="AP24" i="48"/>
  <c r="U24" i="48"/>
  <c r="AJ24" i="48"/>
  <c r="Y28" i="48"/>
  <c r="AP28" i="48"/>
  <c r="AC28" i="48"/>
  <c r="V28" i="48"/>
  <c r="AM28" i="48"/>
  <c r="W28" i="48"/>
  <c r="AE32" i="48"/>
  <c r="V32" i="48"/>
  <c r="AI32" i="48"/>
  <c r="W32" i="48"/>
  <c r="AJ32" i="48"/>
  <c r="AD36" i="48"/>
  <c r="AC36" i="48"/>
  <c r="V36" i="48"/>
  <c r="AJ36" i="48"/>
  <c r="U40" i="48"/>
  <c r="AC40" i="48"/>
  <c r="AB40" i="48"/>
  <c r="AA40" i="48"/>
  <c r="AD40" i="48"/>
  <c r="AK44" i="48"/>
  <c r="X44" i="48"/>
  <c r="Y44" i="48"/>
  <c r="AI44" i="48"/>
  <c r="AL44" i="48"/>
  <c r="V44" i="48"/>
  <c r="AJ48" i="48"/>
  <c r="AN48" i="48"/>
  <c r="AC48" i="48"/>
  <c r="AE48" i="48"/>
  <c r="AH48" i="48"/>
  <c r="BL52" i="48"/>
  <c r="BK52" i="48"/>
  <c r="X52" i="48"/>
  <c r="Y52" i="48"/>
  <c r="AI52" i="48"/>
  <c r="AL52" i="48"/>
  <c r="V52" i="48"/>
  <c r="U56" i="48"/>
  <c r="AI56" i="48"/>
  <c r="AL56" i="48"/>
  <c r="V56" i="48"/>
  <c r="BL60" i="48"/>
  <c r="BK60" i="48"/>
  <c r="Y60" i="48"/>
  <c r="AI60" i="48"/>
  <c r="AL60" i="48"/>
  <c r="V60" i="48"/>
  <c r="AO68" i="48"/>
  <c r="U68" i="48"/>
  <c r="AG68" i="48"/>
  <c r="AC68" i="48"/>
  <c r="AF68" i="48"/>
  <c r="AE68" i="48"/>
  <c r="AH68" i="48"/>
  <c r="U65" i="48"/>
  <c r="AH65" i="48"/>
  <c r="AJ65" i="48"/>
  <c r="AM65" i="48"/>
  <c r="W65" i="48"/>
  <c r="W18" i="48"/>
  <c r="AD18" i="48"/>
  <c r="AC18" i="48"/>
  <c r="BL18" i="48"/>
  <c r="BK18" i="48"/>
  <c r="X26" i="48"/>
  <c r="AM26" i="48"/>
  <c r="AD26" i="48"/>
  <c r="R22" i="48"/>
  <c r="N22" i="48"/>
  <c r="T22" i="48"/>
  <c r="AH15" i="48"/>
  <c r="W15" i="48"/>
  <c r="AD15" i="48"/>
  <c r="AO15" i="48"/>
  <c r="Y15" i="48"/>
  <c r="AF15" i="48"/>
  <c r="AG19" i="48"/>
  <c r="Z19" i="48"/>
  <c r="Y19" i="48"/>
  <c r="AL19" i="48"/>
  <c r="AF19" i="48"/>
  <c r="AI19" i="48"/>
  <c r="Z23" i="48"/>
  <c r="Y23" i="48"/>
  <c r="AI23" i="48"/>
  <c r="AJ27" i="48"/>
  <c r="AG27" i="48"/>
  <c r="U27" i="48"/>
  <c r="AH27" i="48"/>
  <c r="AL31" i="48"/>
  <c r="AK31" i="48"/>
  <c r="AP31" i="48"/>
  <c r="AN31" i="48"/>
  <c r="X31" i="48"/>
  <c r="AM31" i="48"/>
  <c r="W31" i="48"/>
  <c r="AD35" i="48"/>
  <c r="V35" i="48"/>
  <c r="AP35" i="48"/>
  <c r="U35" i="48"/>
  <c r="AI35" i="48"/>
  <c r="AP39" i="48"/>
  <c r="AE39" i="48"/>
  <c r="AL39" i="48"/>
  <c r="AO39" i="48"/>
  <c r="Y39" i="48"/>
  <c r="AF39" i="48"/>
  <c r="AI43" i="48"/>
  <c r="AF43" i="48"/>
  <c r="AP43" i="48"/>
  <c r="Z43" i="48"/>
  <c r="AC43" i="48"/>
  <c r="AN47" i="48"/>
  <c r="AF47" i="48"/>
  <c r="AE47" i="48"/>
  <c r="AJ47" i="48"/>
  <c r="AP47" i="48"/>
  <c r="Z47" i="48"/>
  <c r="AC47" i="48"/>
  <c r="AM51" i="48"/>
  <c r="AE51" i="48"/>
  <c r="AJ51" i="48"/>
  <c r="AI51" i="48"/>
  <c r="AF51" i="48"/>
  <c r="AP51" i="48"/>
  <c r="Z51" i="48"/>
  <c r="AC51" i="48"/>
  <c r="AA55" i="48"/>
  <c r="X55" i="48"/>
  <c r="AE55" i="48"/>
  <c r="AJ55" i="48"/>
  <c r="AP55" i="48"/>
  <c r="Z55" i="48"/>
  <c r="AC55" i="48"/>
  <c r="AJ59" i="48"/>
  <c r="AI59" i="48"/>
  <c r="AF59" i="48"/>
  <c r="AP59" i="48"/>
  <c r="Z59" i="48"/>
  <c r="AC59" i="48"/>
  <c r="W63" i="48"/>
  <c r="AM63" i="48"/>
  <c r="AJ63" i="48"/>
  <c r="AI63" i="48"/>
  <c r="AF63" i="48"/>
  <c r="AP63" i="48"/>
  <c r="Z63" i="48"/>
  <c r="AC63" i="48"/>
  <c r="AF67" i="48"/>
  <c r="AE67" i="48"/>
  <c r="AC67" i="48"/>
  <c r="AB67" i="48"/>
  <c r="AH67" i="48"/>
  <c r="AM71" i="48"/>
  <c r="W71" i="48"/>
  <c r="AP71" i="48"/>
  <c r="Z71" i="48"/>
  <c r="AC71" i="48"/>
  <c r="AF64" i="48"/>
  <c r="AK64" i="48"/>
  <c r="AE64" i="48"/>
  <c r="AH64" i="48"/>
  <c r="Y72" i="48"/>
  <c r="AB72" i="48"/>
  <c r="AE72" i="48"/>
  <c r="AH72" i="48"/>
  <c r="AD62" i="48"/>
  <c r="V62" i="48"/>
  <c r="AA62" i="48"/>
  <c r="Z62" i="48"/>
  <c r="AO62" i="48"/>
  <c r="Y62" i="48"/>
  <c r="AF62" i="48"/>
  <c r="W16" i="48"/>
  <c r="AL16" i="48"/>
  <c r="V16" i="48"/>
  <c r="S22" i="48"/>
  <c r="AA15" i="48"/>
  <c r="V15" i="48"/>
  <c r="AK15" i="48"/>
  <c r="U15" i="48"/>
  <c r="AB15" i="48"/>
  <c r="AH19" i="48"/>
  <c r="AD19" i="48"/>
  <c r="AK19" i="48"/>
  <c r="AB19" i="48"/>
  <c r="AE19" i="48"/>
  <c r="AH23" i="48"/>
  <c r="AN23" i="48"/>
  <c r="AP23" i="48"/>
  <c r="U23" i="48"/>
  <c r="AO23" i="48"/>
  <c r="AE23" i="48"/>
  <c r="X27" i="48"/>
  <c r="AN27" i="48"/>
  <c r="Y27" i="48"/>
  <c r="AB27" i="48"/>
  <c r="AK27" i="48"/>
  <c r="AD27" i="48"/>
  <c r="AC31" i="48"/>
  <c r="AH31" i="48"/>
  <c r="AJ31" i="48"/>
  <c r="AI31" i="48"/>
  <c r="AJ35" i="48"/>
  <c r="AL35" i="48"/>
  <c r="AK35" i="48"/>
  <c r="AE35" i="48"/>
  <c r="W39" i="48"/>
  <c r="AD39" i="48"/>
  <c r="AI39" i="48"/>
  <c r="AK39" i="48"/>
  <c r="U39" i="48"/>
  <c r="AB39" i="48"/>
  <c r="AE43" i="48"/>
  <c r="AM43" i="48"/>
  <c r="AA43" i="48"/>
  <c r="X43" i="48"/>
  <c r="AL43" i="48"/>
  <c r="V43" i="48"/>
  <c r="AO43" i="48"/>
  <c r="Y43" i="48"/>
  <c r="W47" i="48"/>
  <c r="AB47" i="48"/>
  <c r="AL47" i="48"/>
  <c r="V47" i="48"/>
  <c r="AO47" i="48"/>
  <c r="Y47" i="48"/>
  <c r="AB51" i="48"/>
  <c r="AA51" i="48"/>
  <c r="X51" i="48"/>
  <c r="AL51" i="48"/>
  <c r="V51" i="48"/>
  <c r="AO51" i="48"/>
  <c r="Y51" i="48"/>
  <c r="W55" i="48"/>
  <c r="AB55" i="48"/>
  <c r="AL55" i="48"/>
  <c r="V55" i="48"/>
  <c r="AO55" i="48"/>
  <c r="Y55" i="48"/>
  <c r="AM59" i="48"/>
  <c r="AA59" i="48"/>
  <c r="X59" i="48"/>
  <c r="AL59" i="48"/>
  <c r="V59" i="48"/>
  <c r="AO59" i="48"/>
  <c r="Y59" i="48"/>
  <c r="AB63" i="48"/>
  <c r="AA63" i="48"/>
  <c r="X63" i="48"/>
  <c r="AL63" i="48"/>
  <c r="V63" i="48"/>
  <c r="AO63" i="48"/>
  <c r="Y63" i="48"/>
  <c r="AA67" i="48"/>
  <c r="Y67" i="48"/>
  <c r="X67" i="48"/>
  <c r="W67" i="48"/>
  <c r="AD67" i="48"/>
  <c r="AJ71" i="48"/>
  <c r="AF71" i="48"/>
  <c r="AE71" i="48"/>
  <c r="AH71" i="48"/>
  <c r="AK71" i="48"/>
  <c r="U71" i="48"/>
  <c r="U64" i="48"/>
  <c r="AB64" i="48"/>
  <c r="AG64" i="48"/>
  <c r="AM64" i="48"/>
  <c r="W64" i="48"/>
  <c r="AP64" i="48"/>
  <c r="Z64" i="48"/>
  <c r="AO72" i="48"/>
  <c r="AK72" i="48"/>
  <c r="AJ72" i="48"/>
  <c r="AM72" i="48"/>
  <c r="W72" i="48"/>
  <c r="AP72" i="48"/>
  <c r="Z72" i="48"/>
  <c r="AP62" i="48"/>
  <c r="AE62" i="48"/>
  <c r="AG62" i="48"/>
  <c r="AN62" i="48"/>
  <c r="X62" i="48"/>
  <c r="AB16" i="48"/>
  <c r="AA16" i="48"/>
  <c r="AF16" i="48"/>
  <c r="AM16" i="48"/>
  <c r="AD16" i="48"/>
  <c r="AG16" i="48"/>
  <c r="AE20" i="48"/>
  <c r="AD20" i="48"/>
  <c r="AC20" i="48"/>
  <c r="X20" i="48"/>
  <c r="AH24" i="48"/>
  <c r="AM24" i="48"/>
  <c r="AG24" i="48"/>
  <c r="Z24" i="48"/>
  <c r="AN24" i="48"/>
  <c r="X24" i="48"/>
  <c r="Z28" i="48"/>
  <c r="AJ28" i="48"/>
  <c r="AH28" i="48"/>
  <c r="AB28" i="48"/>
  <c r="AA28" i="48"/>
  <c r="U32" i="48"/>
  <c r="Z32" i="48"/>
  <c r="AG32" i="48"/>
  <c r="AO32" i="48"/>
  <c r="AC32" i="48"/>
  <c r="AN32" i="48"/>
  <c r="X32" i="48"/>
  <c r="AI36" i="48"/>
  <c r="U36" i="48"/>
  <c r="AO36" i="48"/>
  <c r="AH36" i="48"/>
  <c r="AA36" i="48"/>
  <c r="AN36" i="48"/>
  <c r="X36" i="48"/>
  <c r="Y40" i="48"/>
  <c r="AK40" i="48"/>
  <c r="AF40" i="48"/>
  <c r="AE40" i="48"/>
  <c r="AH40" i="48"/>
  <c r="AF44" i="48"/>
  <c r="AN44" i="48"/>
  <c r="AB44" i="48"/>
  <c r="AG44" i="48"/>
  <c r="AM44" i="48"/>
  <c r="W44" i="48"/>
  <c r="AP44" i="48"/>
  <c r="Z44" i="48"/>
  <c r="Y48" i="48"/>
  <c r="AK48" i="48"/>
  <c r="AI48" i="48"/>
  <c r="AL48" i="48"/>
  <c r="V48" i="48"/>
  <c r="U52" i="48"/>
  <c r="AB52" i="48"/>
  <c r="AG52" i="48"/>
  <c r="AM52" i="48"/>
  <c r="W52" i="48"/>
  <c r="AP52" i="48"/>
  <c r="Z52" i="48"/>
  <c r="Y56" i="48"/>
  <c r="X56" i="48"/>
  <c r="AC56" i="48"/>
  <c r="AM56" i="48"/>
  <c r="W56" i="48"/>
  <c r="AP56" i="48"/>
  <c r="Z56" i="48"/>
  <c r="X60" i="48"/>
  <c r="AB60" i="48"/>
  <c r="AG60" i="48"/>
  <c r="AM60" i="48"/>
  <c r="W60" i="48"/>
  <c r="AP60" i="48"/>
  <c r="Z60" i="48"/>
  <c r="AK68" i="48"/>
  <c r="AJ68" i="48"/>
  <c r="AI68" i="48"/>
  <c r="AL68" i="48"/>
  <c r="V68" i="48"/>
  <c r="AG65" i="48"/>
  <c r="V65" i="48"/>
  <c r="AC65" i="48"/>
  <c r="AP65" i="48"/>
  <c r="AN65" i="48"/>
  <c r="X65" i="48"/>
  <c r="AA65" i="48"/>
  <c r="AA18" i="48"/>
  <c r="Z18" i="48"/>
  <c r="AG18" i="48"/>
  <c r="AJ18" i="48"/>
  <c r="AI26" i="48"/>
  <c r="AA26" i="48"/>
  <c r="AH26" i="48"/>
  <c r="AK26" i="48"/>
  <c r="U26" i="48"/>
  <c r="AM34" i="48"/>
  <c r="AF34" i="48"/>
  <c r="Y34" i="48"/>
  <c r="AP34" i="48"/>
  <c r="Z34" i="48"/>
  <c r="V38" i="48"/>
  <c r="AC38" i="48"/>
  <c r="AP38" i="48"/>
  <c r="AN38" i="48"/>
  <c r="X38" i="48"/>
  <c r="AA38" i="48"/>
  <c r="AM46" i="48"/>
  <c r="AH46" i="48"/>
  <c r="AP46" i="48"/>
  <c r="V46" i="48"/>
  <c r="AA46" i="48"/>
  <c r="AG46" i="48"/>
  <c r="AN46" i="48"/>
  <c r="X46" i="48"/>
  <c r="AH54" i="48"/>
  <c r="Z54" i="48"/>
  <c r="V54" i="48"/>
  <c r="AA54" i="48"/>
  <c r="AG54" i="48"/>
  <c r="AN54" i="48"/>
  <c r="X54" i="48"/>
  <c r="V66" i="48"/>
  <c r="AA66" i="48"/>
  <c r="AG66" i="48"/>
  <c r="AN66" i="48"/>
  <c r="X66" i="48"/>
  <c r="AB17" i="48"/>
  <c r="AJ17" i="48"/>
  <c r="Y17" i="48"/>
  <c r="AF17" i="48"/>
  <c r="AM17" i="48"/>
  <c r="W17" i="48"/>
  <c r="AP17" i="48"/>
  <c r="Z17" i="48"/>
  <c r="AN21" i="48"/>
  <c r="AB21" i="48"/>
  <c r="AA21" i="48"/>
  <c r="AH21" i="48"/>
  <c r="AK21" i="48"/>
  <c r="U21" i="48"/>
  <c r="AM25" i="48"/>
  <c r="AH25" i="48"/>
  <c r="Z25" i="48"/>
  <c r="AO25" i="48"/>
  <c r="Y25" i="48"/>
  <c r="AB25" i="48"/>
  <c r="W29" i="48"/>
  <c r="AB29" i="48"/>
  <c r="AL33" i="48"/>
  <c r="W33" i="48"/>
  <c r="AF33" i="48"/>
  <c r="AJ33" i="48"/>
  <c r="X33" i="48"/>
  <c r="AO33" i="48"/>
  <c r="Y33" i="48"/>
  <c r="AE37" i="48"/>
  <c r="AN37" i="48"/>
  <c r="AA37" i="48"/>
  <c r="AJ37" i="48"/>
  <c r="AI37" i="48"/>
  <c r="AH37" i="48"/>
  <c r="Y37" i="48"/>
  <c r="AP41" i="48"/>
  <c r="Y41" i="48"/>
  <c r="AB41" i="48"/>
  <c r="AE41" i="48"/>
  <c r="AK45" i="48"/>
  <c r="AB45" i="48"/>
  <c r="AE45" i="48"/>
  <c r="AH49" i="48"/>
  <c r="AG49" i="48"/>
  <c r="AL49" i="48"/>
  <c r="AB49" i="48"/>
  <c r="AE49" i="48"/>
  <c r="AD53" i="48"/>
  <c r="AK53" i="48"/>
  <c r="AB53" i="48"/>
  <c r="AE53" i="48"/>
  <c r="AK57" i="48"/>
  <c r="AG57" i="48"/>
  <c r="AL57" i="48"/>
  <c r="AB57" i="48"/>
  <c r="AE57" i="48"/>
  <c r="AO61" i="48"/>
  <c r="AL61" i="48"/>
  <c r="AB61" i="48"/>
  <c r="AE61" i="48"/>
  <c r="AL69" i="48"/>
  <c r="AK69" i="48"/>
  <c r="U69" i="48"/>
  <c r="AB69" i="48"/>
  <c r="AE69" i="48"/>
  <c r="AH30" i="48"/>
  <c r="AD30" i="48"/>
  <c r="X30" i="48"/>
  <c r="AL30" i="48"/>
  <c r="AE30" i="48"/>
  <c r="AO30" i="48"/>
  <c r="Y30" i="48"/>
  <c r="AI42" i="48"/>
  <c r="AA42" i="48"/>
  <c r="AL42" i="48"/>
  <c r="Z42" i="48"/>
  <c r="W42" i="48"/>
  <c r="AK42" i="48"/>
  <c r="U42" i="48"/>
  <c r="AB42" i="48"/>
  <c r="AD50" i="48"/>
  <c r="AL50" i="48"/>
  <c r="AA50" i="48"/>
  <c r="Z50" i="48"/>
  <c r="W50" i="48"/>
  <c r="AK50" i="48"/>
  <c r="U50" i="48"/>
  <c r="AB50" i="48"/>
  <c r="V58" i="48"/>
  <c r="AD58" i="48"/>
  <c r="Z58" i="48"/>
  <c r="W58" i="48"/>
  <c r="AK58" i="48"/>
  <c r="U58" i="48"/>
  <c r="AB58" i="48"/>
  <c r="AM70" i="48"/>
  <c r="AI70" i="48"/>
  <c r="AE70" i="48"/>
  <c r="AH70" i="48"/>
  <c r="AK70" i="48"/>
  <c r="U70" i="48"/>
  <c r="AB70" i="48"/>
  <c r="AG26" i="48"/>
  <c r="AB34" i="48"/>
  <c r="AA34" i="48"/>
  <c r="AO34" i="48"/>
  <c r="AL34" i="48"/>
  <c r="V34" i="48"/>
  <c r="U38" i="48"/>
  <c r="AH38" i="48"/>
  <c r="AJ38" i="48"/>
  <c r="AM38" i="48"/>
  <c r="W38" i="48"/>
  <c r="Z46" i="48"/>
  <c r="AC46" i="48"/>
  <c r="AJ46" i="48"/>
  <c r="AM54" i="48"/>
  <c r="AC54" i="48"/>
  <c r="AJ54" i="48"/>
  <c r="AM66" i="48"/>
  <c r="AC66" i="48"/>
  <c r="AJ66" i="48"/>
  <c r="AK17" i="48"/>
  <c r="X17" i="48"/>
  <c r="AI17" i="48"/>
  <c r="AL17" i="48"/>
  <c r="V17" i="48"/>
  <c r="X21" i="48"/>
  <c r="AD21" i="48"/>
  <c r="AG21" i="48"/>
  <c r="AL25" i="48"/>
  <c r="AI25" i="48"/>
  <c r="AK25" i="48"/>
  <c r="U25" i="48"/>
  <c r="AN25" i="48"/>
  <c r="X25" i="48"/>
  <c r="V29" i="48"/>
  <c r="AE29" i="48"/>
  <c r="X29" i="48"/>
  <c r="V33" i="48"/>
  <c r="AM33" i="48"/>
  <c r="AE33" i="48"/>
  <c r="AN33" i="48"/>
  <c r="AK33" i="48"/>
  <c r="U33" i="48"/>
  <c r="Z37" i="48"/>
  <c r="AO37" i="48"/>
  <c r="AD37" i="48"/>
  <c r="AB37" i="48"/>
  <c r="U37" i="48"/>
  <c r="AC41" i="48"/>
  <c r="AH41" i="48"/>
  <c r="AL41" i="48"/>
  <c r="AN41" i="48"/>
  <c r="X41" i="48"/>
  <c r="AA41" i="48"/>
  <c r="V45" i="48"/>
  <c r="AG45" i="48"/>
  <c r="AO45" i="48"/>
  <c r="AC45" i="48"/>
  <c r="AP45" i="48"/>
  <c r="AN45" i="48"/>
  <c r="X45" i="48"/>
  <c r="AA45" i="48"/>
  <c r="U49" i="48"/>
  <c r="Z49" i="48"/>
  <c r="Y49" i="48"/>
  <c r="AD49" i="48"/>
  <c r="AN49" i="48"/>
  <c r="X49" i="48"/>
  <c r="AA49" i="48"/>
  <c r="V53" i="48"/>
  <c r="AC53" i="48"/>
  <c r="AP53" i="48"/>
  <c r="AN53" i="48"/>
  <c r="X53" i="48"/>
  <c r="AA53" i="48"/>
  <c r="U57" i="48"/>
  <c r="AC57" i="48"/>
  <c r="Y57" i="48"/>
  <c r="AD57" i="48"/>
  <c r="AN57" i="48"/>
  <c r="X57" i="48"/>
  <c r="AA57" i="48"/>
  <c r="AK61" i="48"/>
  <c r="AG61" i="48"/>
  <c r="AD61" i="48"/>
  <c r="AC61" i="48"/>
  <c r="AP61" i="48"/>
  <c r="AN61" i="48"/>
  <c r="X61" i="48"/>
  <c r="AA61" i="48"/>
  <c r="V69" i="48"/>
  <c r="AD69" i="48"/>
  <c r="AG69" i="48"/>
  <c r="AN69" i="48"/>
  <c r="X69" i="48"/>
  <c r="AA69" i="48"/>
  <c r="AM30" i="48"/>
  <c r="AF30" i="48"/>
  <c r="Z30" i="48"/>
  <c r="AK30" i="48"/>
  <c r="U30" i="48"/>
  <c r="V42" i="48"/>
  <c r="AG42" i="48"/>
  <c r="AN42" i="48"/>
  <c r="X42" i="48"/>
  <c r="AG50" i="48"/>
  <c r="AN50" i="48"/>
  <c r="X50" i="48"/>
  <c r="AA58" i="48"/>
  <c r="AG58" i="48"/>
  <c r="AN58" i="48"/>
  <c r="X58" i="48"/>
  <c r="AA70" i="48"/>
  <c r="W70" i="48"/>
  <c r="AD70" i="48"/>
  <c r="AG70" i="48"/>
  <c r="AN70" i="48"/>
  <c r="X70" i="48"/>
  <c r="CC29" i="48"/>
  <c r="CD29" i="48" s="1"/>
  <c r="BU29" i="48"/>
  <c r="BV29" i="48" s="1"/>
  <c r="BY29" i="48"/>
  <c r="BZ29" i="48" s="1"/>
  <c r="AO16" i="48"/>
  <c r="Y16" i="48"/>
  <c r="AA20" i="48"/>
  <c r="U20" i="48"/>
  <c r="AD24" i="48"/>
  <c r="W24" i="48"/>
  <c r="AI24" i="48"/>
  <c r="V24" i="48"/>
  <c r="AK24" i="48"/>
  <c r="AF24" i="48"/>
  <c r="AD28" i="48"/>
  <c r="AF28" i="48"/>
  <c r="X28" i="48"/>
  <c r="AL28" i="48"/>
  <c r="AI28" i="48"/>
  <c r="AL32" i="48"/>
  <c r="AD32" i="48"/>
  <c r="AM32" i="48"/>
  <c r="AF32" i="48"/>
  <c r="AP36" i="48"/>
  <c r="AK36" i="48"/>
  <c r="W36" i="48"/>
  <c r="AL36" i="48"/>
  <c r="AF36" i="48"/>
  <c r="AO40" i="48"/>
  <c r="AN40" i="48"/>
  <c r="X40" i="48"/>
  <c r="AM40" i="48"/>
  <c r="W40" i="48"/>
  <c r="AP40" i="48"/>
  <c r="Z40" i="48"/>
  <c r="U44" i="48"/>
  <c r="AC44" i="48"/>
  <c r="AE44" i="48"/>
  <c r="AH44" i="48"/>
  <c r="AO48" i="48"/>
  <c r="AF48" i="48"/>
  <c r="U48" i="48"/>
  <c r="AA48" i="48"/>
  <c r="AD48" i="48"/>
  <c r="AK52" i="48"/>
  <c r="AE52" i="48"/>
  <c r="AH52" i="48"/>
  <c r="AO56" i="48"/>
  <c r="AJ56" i="48"/>
  <c r="AG56" i="48"/>
  <c r="AB56" i="48"/>
  <c r="AN56" i="48"/>
  <c r="AE56" i="48"/>
  <c r="AH56" i="48"/>
  <c r="AK60" i="48"/>
  <c r="AE60" i="48"/>
  <c r="AH60" i="48"/>
  <c r="AB68" i="48"/>
  <c r="AA68" i="48"/>
  <c r="AD68" i="48"/>
  <c r="Y65" i="48"/>
  <c r="AO65" i="48"/>
  <c r="AL65" i="48"/>
  <c r="Z65" i="48"/>
  <c r="AF65" i="48"/>
  <c r="AI65" i="48"/>
  <c r="AP18" i="48"/>
  <c r="AO18" i="48"/>
  <c r="Y18" i="48"/>
  <c r="AB18" i="48"/>
  <c r="AN26" i="48"/>
  <c r="AF26" i="48"/>
  <c r="AE26" i="48"/>
  <c r="AJ26" i="48"/>
  <c r="AP26" i="48"/>
  <c r="Z26" i="48"/>
  <c r="AC26" i="48"/>
  <c r="AN34" i="48"/>
  <c r="AI34" i="48"/>
  <c r="U34" i="48"/>
  <c r="AJ34" i="48"/>
  <c r="AH34" i="48"/>
  <c r="AL38" i="48"/>
  <c r="Z38" i="48"/>
  <c r="AF38" i="48"/>
  <c r="AI38" i="48"/>
  <c r="W46" i="48"/>
  <c r="AE46" i="48"/>
  <c r="AL46" i="48"/>
  <c r="AO46" i="48"/>
  <c r="Y46" i="48"/>
  <c r="AF46" i="48"/>
  <c r="AP54" i="48"/>
  <c r="AE54" i="48"/>
  <c r="AL54" i="48"/>
  <c r="AO54" i="48"/>
  <c r="Y54" i="48"/>
  <c r="AF54" i="48"/>
  <c r="AP66" i="48"/>
  <c r="AH66" i="48"/>
  <c r="Z66" i="48"/>
  <c r="AE66" i="48"/>
  <c r="AL66" i="48"/>
  <c r="AO66" i="48"/>
  <c r="Y66" i="48"/>
  <c r="AF66" i="48"/>
  <c r="U17" i="48"/>
  <c r="AO17" i="48"/>
  <c r="AE17" i="48"/>
  <c r="AH17" i="48"/>
  <c r="AE21" i="48"/>
  <c r="AP21" i="48"/>
  <c r="Z21" i="48"/>
  <c r="AC21" i="48"/>
  <c r="W25" i="48"/>
  <c r="AE25" i="48"/>
  <c r="AD25" i="48"/>
  <c r="AA25" i="48"/>
  <c r="AG25" i="48"/>
  <c r="AJ25" i="48"/>
  <c r="U29" i="48"/>
  <c r="AA29" i="48"/>
  <c r="AD29" i="48"/>
  <c r="AB33" i="48"/>
  <c r="Z33" i="48"/>
  <c r="AI33" i="48"/>
  <c r="AG33" i="48"/>
  <c r="AF37" i="48"/>
  <c r="X37" i="48"/>
  <c r="AP37" i="48"/>
  <c r="W37" i="48"/>
  <c r="AG37" i="48"/>
  <c r="AK41" i="48"/>
  <c r="Z41" i="48"/>
  <c r="AO41" i="48"/>
  <c r="AD41" i="48"/>
  <c r="AJ41" i="48"/>
  <c r="AM41" i="48"/>
  <c r="W41" i="48"/>
  <c r="AL45" i="48"/>
  <c r="Y45" i="48"/>
  <c r="U45" i="48"/>
  <c r="AH45" i="48"/>
  <c r="AJ45" i="48"/>
  <c r="AM45" i="48"/>
  <c r="W45" i="48"/>
  <c r="V49" i="48"/>
  <c r="AJ49" i="48"/>
  <c r="AM49" i="48"/>
  <c r="W49" i="48"/>
  <c r="Y53" i="48"/>
  <c r="U53" i="48"/>
  <c r="AH53" i="48"/>
  <c r="AJ53" i="48"/>
  <c r="AM53" i="48"/>
  <c r="W53" i="48"/>
  <c r="Z57" i="48"/>
  <c r="V57" i="48"/>
  <c r="AJ57" i="48"/>
  <c r="AM57" i="48"/>
  <c r="W57" i="48"/>
  <c r="V61" i="48"/>
  <c r="U61" i="48"/>
  <c r="AH61" i="48"/>
  <c r="AJ61" i="48"/>
  <c r="AM61" i="48"/>
  <c r="W61" i="48"/>
  <c r="AP69" i="48"/>
  <c r="AH69" i="48"/>
  <c r="AC69" i="48"/>
  <c r="AJ69" i="48"/>
  <c r="AM69" i="48"/>
  <c r="W69" i="48"/>
  <c r="W30" i="48"/>
  <c r="AB30" i="48"/>
  <c r="AA30" i="48"/>
  <c r="AP30" i="48"/>
  <c r="AG30" i="48"/>
  <c r="AP42" i="48"/>
  <c r="AM42" i="48"/>
  <c r="AC42" i="48"/>
  <c r="AJ42" i="48"/>
  <c r="V50" i="48"/>
  <c r="AP50" i="48"/>
  <c r="AM50" i="48"/>
  <c r="AC50" i="48"/>
  <c r="AJ50" i="48"/>
  <c r="AI58" i="48"/>
  <c r="AP58" i="48"/>
  <c r="AM58" i="48"/>
  <c r="AC58" i="48"/>
  <c r="AJ58" i="48"/>
  <c r="AP70" i="48"/>
  <c r="Z70" i="48"/>
  <c r="AC70" i="48"/>
  <c r="AJ70" i="48"/>
  <c r="BY22" i="48"/>
  <c r="BZ22" i="48" s="1"/>
  <c r="BQ22" i="48"/>
  <c r="BR22" i="48" s="1"/>
  <c r="BM20" i="48"/>
  <c r="BN20" i="48" s="1"/>
  <c r="AI71" i="48"/>
  <c r="AL71" i="48"/>
  <c r="V71" i="48"/>
  <c r="AO71" i="48"/>
  <c r="Y71" i="48"/>
  <c r="X64" i="48"/>
  <c r="AC64" i="48"/>
  <c r="AJ64" i="48"/>
  <c r="AO64" i="48"/>
  <c r="AA64" i="48"/>
  <c r="AD64" i="48"/>
  <c r="AN72" i="48"/>
  <c r="X72" i="48"/>
  <c r="AA72" i="48"/>
  <c r="AD72" i="48"/>
  <c r="AM62" i="48"/>
  <c r="AK62" i="48"/>
  <c r="U62" i="48"/>
  <c r="AB62" i="48"/>
  <c r="AJ16" i="48"/>
  <c r="AN16" i="48"/>
  <c r="AH16" i="48"/>
  <c r="AK16" i="48"/>
  <c r="U16" i="48"/>
  <c r="Z20" i="48"/>
  <c r="AB20" i="48"/>
  <c r="AO24" i="48"/>
  <c r="Y24" i="48"/>
  <c r="AL24" i="48"/>
  <c r="AE24" i="48"/>
  <c r="AB24" i="48"/>
  <c r="AO28" i="48"/>
  <c r="AK28" i="48"/>
  <c r="U28" i="48"/>
  <c r="AN28" i="48"/>
  <c r="AG28" i="48"/>
  <c r="AE28" i="48"/>
  <c r="AP32" i="48"/>
  <c r="AA32" i="48"/>
  <c r="AK32" i="48"/>
  <c r="Y32" i="48"/>
  <c r="AH32" i="48"/>
  <c r="AB32" i="48"/>
  <c r="Y36" i="48"/>
  <c r="AE36" i="48"/>
  <c r="Z36" i="48"/>
  <c r="AM36" i="48"/>
  <c r="AG36" i="48"/>
  <c r="AB36" i="48"/>
  <c r="AG40" i="48"/>
  <c r="AJ40" i="48"/>
  <c r="AI40" i="48"/>
  <c r="AL40" i="48"/>
  <c r="V40" i="48"/>
  <c r="AJ44" i="48"/>
  <c r="AO44" i="48"/>
  <c r="AA44" i="48"/>
  <c r="AD44" i="48"/>
  <c r="AB48" i="48"/>
  <c r="AG48" i="48"/>
  <c r="X48" i="48"/>
  <c r="AM48" i="48"/>
  <c r="W48" i="48"/>
  <c r="AP48" i="48"/>
  <c r="Z48" i="48"/>
  <c r="AN52" i="48"/>
  <c r="AC52" i="48"/>
  <c r="AJ52" i="48"/>
  <c r="AO52" i="48"/>
  <c r="AA52" i="48"/>
  <c r="AD52" i="48"/>
  <c r="AF56" i="48"/>
  <c r="AK56" i="48"/>
  <c r="AA56" i="48"/>
  <c r="AD56" i="48"/>
  <c r="AC60" i="48"/>
  <c r="AN60" i="48"/>
  <c r="U60" i="48"/>
  <c r="AJ60" i="48"/>
  <c r="AO60" i="48"/>
  <c r="AA60" i="48"/>
  <c r="AD60" i="48"/>
  <c r="Y68" i="48"/>
  <c r="AN68" i="48"/>
  <c r="X68" i="48"/>
  <c r="AM68" i="48"/>
  <c r="W68" i="48"/>
  <c r="AP68" i="48"/>
  <c r="Z68" i="48"/>
  <c r="AD65" i="48"/>
  <c r="AK65" i="48"/>
  <c r="AB65" i="48"/>
  <c r="AE65" i="48"/>
  <c r="V18" i="48"/>
  <c r="AM18" i="48"/>
  <c r="AL18" i="48"/>
  <c r="AE18" i="48"/>
  <c r="AI18" i="48"/>
  <c r="AH18" i="48"/>
  <c r="AK18" i="48"/>
  <c r="U18" i="48"/>
  <c r="AN18" i="48"/>
  <c r="X18" i="48"/>
  <c r="W26" i="48"/>
  <c r="AB26" i="48"/>
  <c r="AL26" i="48"/>
  <c r="V26" i="48"/>
  <c r="AO26" i="48"/>
  <c r="Y26" i="48"/>
  <c r="W34" i="48"/>
  <c r="AG34" i="48"/>
  <c r="AC34" i="48"/>
  <c r="X34" i="48"/>
  <c r="AK34" i="48"/>
  <c r="AE34" i="48"/>
  <c r="AD34" i="48"/>
  <c r="AO38" i="48"/>
  <c r="AG38" i="48"/>
  <c r="Y38" i="48"/>
  <c r="AD38" i="48"/>
  <c r="AK38" i="48"/>
  <c r="AB38" i="48"/>
  <c r="AE38" i="48"/>
  <c r="AD46" i="48"/>
  <c r="AI46" i="48"/>
  <c r="AK46" i="48"/>
  <c r="U46" i="48"/>
  <c r="AB46" i="48"/>
  <c r="W54" i="48"/>
  <c r="AD54" i="48"/>
  <c r="AI54" i="48"/>
  <c r="AK54" i="48"/>
  <c r="U54" i="48"/>
  <c r="AB54" i="48"/>
  <c r="W66" i="48"/>
  <c r="AD66" i="48"/>
  <c r="AI66" i="48"/>
  <c r="AK66" i="48"/>
  <c r="U66" i="48"/>
  <c r="AB66" i="48"/>
  <c r="AC17" i="48"/>
  <c r="AG17" i="48"/>
  <c r="AN17" i="48"/>
  <c r="AA17" i="48"/>
  <c r="AD17" i="48"/>
  <c r="AM21" i="48"/>
  <c r="AF21" i="48"/>
  <c r="W21" i="48"/>
  <c r="AJ21" i="48"/>
  <c r="AI21" i="48"/>
  <c r="AL21" i="48"/>
  <c r="V21" i="48"/>
  <c r="AO21" i="48"/>
  <c r="Y21" i="48"/>
  <c r="AP25" i="48"/>
  <c r="V25" i="48"/>
  <c r="AC25" i="48"/>
  <c r="AF25" i="48"/>
  <c r="Z29" i="48"/>
  <c r="Y29" i="48"/>
  <c r="AC29" i="48"/>
  <c r="AA33" i="48"/>
  <c r="AH33" i="48"/>
  <c r="AP33" i="48"/>
  <c r="AD33" i="48"/>
  <c r="AC33" i="48"/>
  <c r="AK37" i="48"/>
  <c r="V37" i="48"/>
  <c r="AM37" i="48"/>
  <c r="AL37" i="48"/>
  <c r="AC37" i="48"/>
  <c r="U41" i="48"/>
  <c r="AG41" i="48"/>
  <c r="V41" i="48"/>
  <c r="AF41" i="48"/>
  <c r="AI41" i="48"/>
  <c r="AD45" i="48"/>
  <c r="Z45" i="48"/>
  <c r="AF45" i="48"/>
  <c r="AI45" i="48"/>
  <c r="AK49" i="48"/>
  <c r="AC49" i="48"/>
  <c r="AP49" i="48"/>
  <c r="AO49" i="48"/>
  <c r="AF49" i="48"/>
  <c r="AI49" i="48"/>
  <c r="AO53" i="48"/>
  <c r="AG53" i="48"/>
  <c r="AL53" i="48"/>
  <c r="Z53" i="48"/>
  <c r="AF53" i="48"/>
  <c r="AI53" i="48"/>
  <c r="AP57" i="48"/>
  <c r="AH57" i="48"/>
  <c r="AO57" i="48"/>
  <c r="AF57" i="48"/>
  <c r="AI57" i="48"/>
  <c r="Y61" i="48"/>
  <c r="Z61" i="48"/>
  <c r="AF61" i="48"/>
  <c r="AI61" i="48"/>
  <c r="Z69" i="48"/>
  <c r="AO69" i="48"/>
  <c r="Y69" i="48"/>
  <c r="AF69" i="48"/>
  <c r="AI69" i="48"/>
  <c r="AN30" i="48"/>
  <c r="AI30" i="48"/>
  <c r="V30" i="48"/>
  <c r="AJ30" i="48"/>
  <c r="AC30" i="48"/>
  <c r="AD42" i="48"/>
  <c r="AH42" i="48"/>
  <c r="AE42" i="48"/>
  <c r="AO42" i="48"/>
  <c r="Y42" i="48"/>
  <c r="AF42" i="48"/>
  <c r="AI50" i="48"/>
  <c r="AH50" i="48"/>
  <c r="AE50" i="48"/>
  <c r="AO50" i="48"/>
  <c r="Y50" i="48"/>
  <c r="AF50" i="48"/>
  <c r="AL58" i="48"/>
  <c r="AH58" i="48"/>
  <c r="AE58" i="48"/>
  <c r="AO58" i="48"/>
  <c r="Y58" i="48"/>
  <c r="AF58" i="48"/>
  <c r="AL70" i="48"/>
  <c r="V70" i="48"/>
  <c r="AO70" i="48"/>
  <c r="Y70" i="48"/>
  <c r="AF70" i="48"/>
  <c r="J22" i="48"/>
  <c r="BP61" i="48" l="1"/>
  <c r="BO61" i="48"/>
  <c r="BP59" i="48"/>
  <c r="BO59" i="48"/>
  <c r="H60" i="48"/>
  <c r="T21" i="48"/>
  <c r="T71" i="48"/>
  <c r="T26" i="48"/>
  <c r="R60" i="48"/>
  <c r="R44" i="48"/>
  <c r="R28" i="48"/>
  <c r="Q71" i="48"/>
  <c r="Q55" i="48"/>
  <c r="Q39" i="48"/>
  <c r="Q23" i="48"/>
  <c r="Q62" i="48"/>
  <c r="Q46" i="48"/>
  <c r="R18" i="48"/>
  <c r="S41" i="48"/>
  <c r="S17" i="48"/>
  <c r="O23" i="48"/>
  <c r="O55" i="48"/>
  <c r="O46" i="48"/>
  <c r="O71" i="48"/>
  <c r="O29" i="48"/>
  <c r="M43" i="48"/>
  <c r="M51" i="48"/>
  <c r="M38" i="48"/>
  <c r="M67" i="48"/>
  <c r="M15" i="48"/>
  <c r="K62" i="48"/>
  <c r="K25" i="48"/>
  <c r="K64" i="48"/>
  <c r="K32" i="48"/>
  <c r="K71" i="48"/>
  <c r="K39" i="48"/>
  <c r="T28" i="48"/>
  <c r="T45" i="48"/>
  <c r="T66" i="48"/>
  <c r="S72" i="48"/>
  <c r="Q56" i="48"/>
  <c r="Q40" i="48"/>
  <c r="Q24" i="48"/>
  <c r="R67" i="48"/>
  <c r="R51" i="48"/>
  <c r="R35" i="48"/>
  <c r="S19" i="48"/>
  <c r="R62" i="48"/>
  <c r="R46" i="48"/>
  <c r="Q30" i="48"/>
  <c r="Q65" i="48"/>
  <c r="Q49" i="48"/>
  <c r="Q33" i="48"/>
  <c r="Q17" i="48"/>
  <c r="N39" i="48"/>
  <c r="N63" i="48"/>
  <c r="N58" i="48"/>
  <c r="N26" i="48"/>
  <c r="N59" i="48"/>
  <c r="N57" i="48"/>
  <c r="N25" i="48"/>
  <c r="L64" i="48"/>
  <c r="L35" i="48"/>
  <c r="L42" i="48"/>
  <c r="L68" i="48"/>
  <c r="L31" i="48"/>
  <c r="L57" i="48"/>
  <c r="L25" i="48"/>
  <c r="J45" i="48"/>
  <c r="J66" i="48"/>
  <c r="J68" i="48"/>
  <c r="J36" i="48"/>
  <c r="J46" i="48"/>
  <c r="J67" i="48"/>
  <c r="J35" i="48"/>
  <c r="T18" i="48"/>
  <c r="S48" i="48"/>
  <c r="R63" i="48"/>
  <c r="S31" i="48"/>
  <c r="S54" i="48"/>
  <c r="R65" i="48"/>
  <c r="R33" i="48"/>
  <c r="O52" i="48"/>
  <c r="O47" i="48"/>
  <c r="O18" i="48"/>
  <c r="O49" i="48"/>
  <c r="M64" i="48"/>
  <c r="M26" i="48"/>
  <c r="M70" i="48"/>
  <c r="K50" i="48"/>
  <c r="K42" i="48"/>
  <c r="K28" i="48"/>
  <c r="K59" i="48"/>
  <c r="T64" i="48"/>
  <c r="T24" i="48"/>
  <c r="T33" i="48"/>
  <c r="Q60" i="48"/>
  <c r="S28" i="48"/>
  <c r="S59" i="48"/>
  <c r="R19" i="48"/>
  <c r="Q50" i="48"/>
  <c r="Q18" i="48"/>
  <c r="R45" i="48"/>
  <c r="O39" i="48"/>
  <c r="O58" i="48"/>
  <c r="O59" i="48"/>
  <c r="O17" i="48"/>
  <c r="M66" i="48"/>
  <c r="M68" i="48"/>
  <c r="M65" i="48"/>
  <c r="K18" i="48"/>
  <c r="K68" i="48"/>
  <c r="K46" i="48"/>
  <c r="K43" i="48"/>
  <c r="M58" i="48"/>
  <c r="P72" i="48"/>
  <c r="P36" i="48"/>
  <c r="P63" i="48"/>
  <c r="P31" i="48"/>
  <c r="P41" i="48"/>
  <c r="N68" i="48"/>
  <c r="N43" i="48"/>
  <c r="L71" i="48"/>
  <c r="L39" i="48"/>
  <c r="J62" i="48"/>
  <c r="J16" i="48"/>
  <c r="T68" i="48"/>
  <c r="T63" i="48"/>
  <c r="P56" i="48"/>
  <c r="P16" i="48"/>
  <c r="P43" i="48"/>
  <c r="P70" i="48"/>
  <c r="P18" i="48"/>
  <c r="N64" i="48"/>
  <c r="N24" i="48"/>
  <c r="N30" i="48"/>
  <c r="L28" i="48"/>
  <c r="L38" i="48"/>
  <c r="L55" i="48"/>
  <c r="L21" i="48"/>
  <c r="J56" i="48"/>
  <c r="J47" i="48"/>
  <c r="R42" i="48"/>
  <c r="S53" i="48"/>
  <c r="O16" i="48"/>
  <c r="O61" i="48"/>
  <c r="M54" i="48"/>
  <c r="M37" i="48"/>
  <c r="K58" i="48"/>
  <c r="T53" i="48"/>
  <c r="P57" i="48"/>
  <c r="N70" i="48"/>
  <c r="N29" i="48"/>
  <c r="J41" i="48"/>
  <c r="J58" i="48"/>
  <c r="T17" i="48"/>
  <c r="P46" i="48"/>
  <c r="P53" i="48"/>
  <c r="N38" i="48"/>
  <c r="N21" i="48"/>
  <c r="J24" i="48"/>
  <c r="Q22" i="48"/>
  <c r="CB58" i="48"/>
  <c r="CA58" i="48"/>
  <c r="BP30" i="48"/>
  <c r="BO30" i="48"/>
  <c r="BX45" i="48"/>
  <c r="BW45" i="48"/>
  <c r="BP37" i="48"/>
  <c r="BO37" i="48"/>
  <c r="H37" i="48"/>
  <c r="BL37" i="48"/>
  <c r="CB33" i="48"/>
  <c r="CA33" i="48"/>
  <c r="BT17" i="48"/>
  <c r="BS17" i="48"/>
  <c r="BL66" i="48"/>
  <c r="H66" i="48"/>
  <c r="BS66" i="48"/>
  <c r="BT66" i="48"/>
  <c r="BK54" i="48"/>
  <c r="H54" i="48"/>
  <c r="BL54" i="48"/>
  <c r="BL46" i="48"/>
  <c r="BK46" i="48"/>
  <c r="H46" i="48"/>
  <c r="CB38" i="48"/>
  <c r="CA38" i="48"/>
  <c r="BT34" i="48"/>
  <c r="BS34" i="48"/>
  <c r="H26" i="48"/>
  <c r="BL26" i="48"/>
  <c r="BK26" i="48"/>
  <c r="CB65" i="48"/>
  <c r="CA65" i="48"/>
  <c r="BT56" i="48"/>
  <c r="BS56" i="48"/>
  <c r="BP56" i="48"/>
  <c r="BO56" i="48"/>
  <c r="H36" i="48"/>
  <c r="BL36" i="48"/>
  <c r="BX32" i="48"/>
  <c r="BW32" i="48"/>
  <c r="BX28" i="48"/>
  <c r="BW28" i="48"/>
  <c r="BL28" i="48"/>
  <c r="H28" i="48"/>
  <c r="BK24" i="48"/>
  <c r="H24" i="48"/>
  <c r="BL24" i="48"/>
  <c r="BT65" i="48"/>
  <c r="BS65" i="48"/>
  <c r="BT68" i="48"/>
  <c r="BS68" i="48"/>
  <c r="H68" i="48"/>
  <c r="BL68" i="48"/>
  <c r="BK68" i="48"/>
  <c r="BP68" i="48"/>
  <c r="BO68" i="48"/>
  <c r="BX60" i="48"/>
  <c r="BW60" i="48"/>
  <c r="CB44" i="48"/>
  <c r="CA44" i="48"/>
  <c r="CA62" i="48"/>
  <c r="CB62" i="48"/>
  <c r="CB72" i="48"/>
  <c r="CA72" i="48"/>
  <c r="BP72" i="48"/>
  <c r="BO72" i="48"/>
  <c r="BX64" i="48"/>
  <c r="BW64" i="48"/>
  <c r="BP71" i="48"/>
  <c r="BO71" i="48"/>
  <c r="BW67" i="48"/>
  <c r="BX67" i="48"/>
  <c r="CA67" i="48"/>
  <c r="CB67" i="48"/>
  <c r="BK55" i="48"/>
  <c r="H55" i="48"/>
  <c r="BL55" i="48"/>
  <c r="BO43" i="48"/>
  <c r="BP43" i="48"/>
  <c r="BT51" i="48"/>
  <c r="BS51" i="48"/>
  <c r="BO35" i="48"/>
  <c r="BP35" i="48"/>
  <c r="BL27" i="48"/>
  <c r="BK27" i="48"/>
  <c r="H27" i="48"/>
  <c r="BP23" i="48"/>
  <c r="BO23" i="48"/>
  <c r="T32" i="48"/>
  <c r="T62" i="48"/>
  <c r="R72" i="48"/>
  <c r="R56" i="48"/>
  <c r="R40" i="48"/>
  <c r="R24" i="48"/>
  <c r="Q67" i="48"/>
  <c r="Q51" i="48"/>
  <c r="Q35" i="48"/>
  <c r="Q19" i="48"/>
  <c r="R58" i="48"/>
  <c r="Q38" i="48"/>
  <c r="S65" i="48"/>
  <c r="S29" i="48"/>
  <c r="O64" i="48"/>
  <c r="O68" i="48"/>
  <c r="O31" i="48"/>
  <c r="O38" i="48"/>
  <c r="O43" i="48"/>
  <c r="O21" i="48"/>
  <c r="M52" i="48"/>
  <c r="M19" i="48"/>
  <c r="M72" i="48"/>
  <c r="M55" i="48"/>
  <c r="M61" i="48"/>
  <c r="K34" i="48"/>
  <c r="K54" i="48"/>
  <c r="K56" i="48"/>
  <c r="K24" i="48"/>
  <c r="K63" i="48"/>
  <c r="K23" i="48"/>
  <c r="T47" i="48"/>
  <c r="T25" i="48"/>
  <c r="T58" i="48"/>
  <c r="S68" i="48"/>
  <c r="S52" i="48"/>
  <c r="S36" i="48"/>
  <c r="S20" i="48"/>
  <c r="S63" i="48"/>
  <c r="S47" i="48"/>
  <c r="R31" i="48"/>
  <c r="S15" i="48"/>
  <c r="S58" i="48"/>
  <c r="S42" i="48"/>
  <c r="R26" i="48"/>
  <c r="Q61" i="48"/>
  <c r="Q45" i="48"/>
  <c r="Q29" i="48"/>
  <c r="N52" i="48"/>
  <c r="N72" i="48"/>
  <c r="N47" i="48"/>
  <c r="N50" i="48"/>
  <c r="N18" i="48"/>
  <c r="N35" i="48"/>
  <c r="N49" i="48"/>
  <c r="N17" i="48"/>
  <c r="L44" i="48"/>
  <c r="L66" i="48"/>
  <c r="L34" i="48"/>
  <c r="L40" i="48"/>
  <c r="L23" i="48"/>
  <c r="L49" i="48"/>
  <c r="L17" i="48"/>
  <c r="J37" i="48"/>
  <c r="J42" i="48"/>
  <c r="J60" i="48"/>
  <c r="J28" i="48"/>
  <c r="AR22" i="48"/>
  <c r="AQ22" i="48"/>
  <c r="J59" i="48"/>
  <c r="J27" i="48"/>
  <c r="Q72" i="48"/>
  <c r="S40" i="48"/>
  <c r="R55" i="48"/>
  <c r="S23" i="48"/>
  <c r="S46" i="48"/>
  <c r="R57" i="48"/>
  <c r="R29" i="48"/>
  <c r="O67" i="48"/>
  <c r="O66" i="48"/>
  <c r="O20" i="48"/>
  <c r="O41" i="48"/>
  <c r="M16" i="48"/>
  <c r="M40" i="48"/>
  <c r="M57" i="48"/>
  <c r="K45" i="48"/>
  <c r="K65" i="48"/>
  <c r="K70" i="48"/>
  <c r="K35" i="48"/>
  <c r="T48" i="48"/>
  <c r="T57" i="48"/>
  <c r="T70" i="48"/>
  <c r="Q52" i="48"/>
  <c r="Q20" i="48"/>
  <c r="S51" i="48"/>
  <c r="R15" i="48"/>
  <c r="Q42" i="48"/>
  <c r="R69" i="48"/>
  <c r="R37" i="48"/>
  <c r="O56" i="48"/>
  <c r="O42" i="48"/>
  <c r="O15" i="48"/>
  <c r="M24" i="48"/>
  <c r="M50" i="48"/>
  <c r="M20" i="48"/>
  <c r="M49" i="48"/>
  <c r="K37" i="48"/>
  <c r="K52" i="48"/>
  <c r="K61" i="48"/>
  <c r="K19" i="48"/>
  <c r="T52" i="48"/>
  <c r="P64" i="48"/>
  <c r="P28" i="48"/>
  <c r="P55" i="48"/>
  <c r="P23" i="48"/>
  <c r="P17" i="48"/>
  <c r="N55" i="48"/>
  <c r="N37" i="48"/>
  <c r="L62" i="48"/>
  <c r="L15" i="48"/>
  <c r="J64" i="48"/>
  <c r="J55" i="48"/>
  <c r="T20" i="48"/>
  <c r="T38" i="48"/>
  <c r="P48" i="48"/>
  <c r="P67" i="48"/>
  <c r="P35" i="48"/>
  <c r="P50" i="48"/>
  <c r="P65" i="48"/>
  <c r="N16" i="48"/>
  <c r="N31" i="48"/>
  <c r="N71" i="48"/>
  <c r="L51" i="48"/>
  <c r="L22" i="48"/>
  <c r="L27" i="48"/>
  <c r="J34" i="48"/>
  <c r="J40" i="48"/>
  <c r="J31" i="48"/>
  <c r="R30" i="48"/>
  <c r="S49" i="48"/>
  <c r="O70" i="48"/>
  <c r="O53" i="48"/>
  <c r="M30" i="48"/>
  <c r="M21" i="48"/>
  <c r="K38" i="48"/>
  <c r="P32" i="48"/>
  <c r="P49" i="48"/>
  <c r="N54" i="48"/>
  <c r="L30" i="48"/>
  <c r="J25" i="48"/>
  <c r="J69" i="48"/>
  <c r="T69" i="48"/>
  <c r="P38" i="48"/>
  <c r="P45" i="48"/>
  <c r="N69" i="48"/>
  <c r="L46" i="48"/>
  <c r="J38" i="48"/>
  <c r="BL70" i="48"/>
  <c r="H70" i="48"/>
  <c r="BW70" i="48"/>
  <c r="BX70" i="48"/>
  <c r="BX58" i="48"/>
  <c r="BW58" i="48"/>
  <c r="CA50" i="48"/>
  <c r="CB50" i="48"/>
  <c r="CB30" i="48"/>
  <c r="CA30" i="48"/>
  <c r="CB69" i="48"/>
  <c r="CA69" i="48"/>
  <c r="H61" i="48"/>
  <c r="BL61" i="48"/>
  <c r="H57" i="48"/>
  <c r="BL57" i="48"/>
  <c r="BK57" i="48"/>
  <c r="BT57" i="48"/>
  <c r="BS57" i="48"/>
  <c r="CB53" i="48"/>
  <c r="CA53" i="48"/>
  <c r="BP53" i="48"/>
  <c r="CA49" i="48"/>
  <c r="CB49" i="48"/>
  <c r="CB45" i="48"/>
  <c r="CA45" i="48"/>
  <c r="CB41" i="48"/>
  <c r="CA41" i="48"/>
  <c r="BX37" i="48"/>
  <c r="BW37" i="48"/>
  <c r="H25" i="48"/>
  <c r="BL25" i="48"/>
  <c r="BK25" i="48"/>
  <c r="CB21" i="48"/>
  <c r="CA21" i="48"/>
  <c r="BP17" i="48"/>
  <c r="BO17" i="48"/>
  <c r="BP38" i="48"/>
  <c r="BO38" i="48"/>
  <c r="BX26" i="48"/>
  <c r="BW26" i="48"/>
  <c r="CB18" i="48"/>
  <c r="CA18" i="48"/>
  <c r="BX18" i="48"/>
  <c r="BW18" i="48"/>
  <c r="BL56" i="48"/>
  <c r="BK56" i="48"/>
  <c r="H56" i="48"/>
  <c r="BP48" i="48"/>
  <c r="BO48" i="48"/>
  <c r="CB40" i="48"/>
  <c r="CA40" i="48"/>
  <c r="BP40" i="48"/>
  <c r="BO40" i="48"/>
  <c r="BP36" i="48"/>
  <c r="BO36" i="48"/>
  <c r="BT32" i="48"/>
  <c r="BS32" i="48"/>
  <c r="BP28" i="48"/>
  <c r="BO28" i="48"/>
  <c r="BS16" i="48"/>
  <c r="BT16" i="48"/>
  <c r="BX71" i="48"/>
  <c r="BW71" i="48"/>
  <c r="BP42" i="48"/>
  <c r="BO42" i="48"/>
  <c r="BP69" i="48"/>
  <c r="BO69" i="48"/>
  <c r="BX41" i="48"/>
  <c r="BW41" i="48"/>
  <c r="BX25" i="48"/>
  <c r="BW25" i="48"/>
  <c r="CB17" i="48"/>
  <c r="CA17" i="48"/>
  <c r="BX34" i="48"/>
  <c r="BW34" i="48"/>
  <c r="BP26" i="48"/>
  <c r="BO26" i="48"/>
  <c r="BS70" i="48"/>
  <c r="BT70" i="48"/>
  <c r="CA70" i="48"/>
  <c r="CB70" i="48"/>
  <c r="BX42" i="48"/>
  <c r="BW42" i="48"/>
  <c r="CB42" i="48"/>
  <c r="CA42" i="48"/>
  <c r="BX30" i="48"/>
  <c r="BW30" i="48"/>
  <c r="BX69" i="48"/>
  <c r="BW69" i="48"/>
  <c r="BP57" i="48"/>
  <c r="BO57" i="48"/>
  <c r="BW49" i="48"/>
  <c r="BX49" i="48"/>
  <c r="BS49" i="48"/>
  <c r="BT49" i="48"/>
  <c r="CB37" i="48"/>
  <c r="CA37" i="48"/>
  <c r="BT25" i="48"/>
  <c r="BS25" i="48"/>
  <c r="BT21" i="48"/>
  <c r="BS21" i="48"/>
  <c r="BL17" i="48"/>
  <c r="BK17" i="48"/>
  <c r="H17" i="48"/>
  <c r="BO66" i="48"/>
  <c r="BP66" i="48"/>
  <c r="BP46" i="48"/>
  <c r="BO46" i="48"/>
  <c r="BT46" i="48"/>
  <c r="BS46" i="48"/>
  <c r="BP65" i="48"/>
  <c r="BO65" i="48"/>
  <c r="BX68" i="48"/>
  <c r="BW68" i="48"/>
  <c r="BP60" i="48"/>
  <c r="BO60" i="48"/>
  <c r="BP52" i="48"/>
  <c r="BO52" i="48"/>
  <c r="BX48" i="48"/>
  <c r="BW48" i="48"/>
  <c r="BP44" i="48"/>
  <c r="BO44" i="48"/>
  <c r="BT40" i="48"/>
  <c r="BS40" i="48"/>
  <c r="H40" i="48"/>
  <c r="BL40" i="48"/>
  <c r="BT36" i="48"/>
  <c r="BS36" i="48"/>
  <c r="BP32" i="48"/>
  <c r="BO32" i="48"/>
  <c r="BO16" i="48"/>
  <c r="BP16" i="48"/>
  <c r="BP62" i="48"/>
  <c r="BO62" i="48"/>
  <c r="BP64" i="48"/>
  <c r="BW59" i="48"/>
  <c r="BX59" i="48"/>
  <c r="BW47" i="48"/>
  <c r="BX47" i="48"/>
  <c r="BW43" i="48"/>
  <c r="BX43" i="48"/>
  <c r="CA39" i="48"/>
  <c r="CB39" i="48"/>
  <c r="BT23" i="48"/>
  <c r="BS23" i="48"/>
  <c r="BT72" i="48"/>
  <c r="BS72" i="48"/>
  <c r="BT64" i="48"/>
  <c r="BS64" i="48"/>
  <c r="CB63" i="48"/>
  <c r="CA63" i="48"/>
  <c r="CA59" i="48"/>
  <c r="CB59" i="48"/>
  <c r="H51" i="48"/>
  <c r="BL51" i="48"/>
  <c r="BK51" i="48"/>
  <c r="H47" i="48"/>
  <c r="BL47" i="48"/>
  <c r="CA43" i="48"/>
  <c r="CB43" i="48"/>
  <c r="BW39" i="48"/>
  <c r="BX39" i="48"/>
  <c r="BW31" i="48"/>
  <c r="BX31" i="48"/>
  <c r="CB19" i="48"/>
  <c r="CA19" i="48"/>
  <c r="BX19" i="48"/>
  <c r="BW19" i="48"/>
  <c r="BK15" i="48"/>
  <c r="BL15" i="48"/>
  <c r="H15" i="48"/>
  <c r="BM18" i="48"/>
  <c r="BN18" i="48" s="1"/>
  <c r="CB56" i="48"/>
  <c r="CA56" i="48"/>
  <c r="CB52" i="48"/>
  <c r="CA52" i="48"/>
  <c r="H52" i="48"/>
  <c r="T56" i="48"/>
  <c r="T55" i="48"/>
  <c r="T16" i="48"/>
  <c r="T31" i="48"/>
  <c r="T54" i="48"/>
  <c r="R68" i="48"/>
  <c r="R52" i="48"/>
  <c r="R36" i="48"/>
  <c r="R20" i="48"/>
  <c r="Q63" i="48"/>
  <c r="Q47" i="48"/>
  <c r="Q31" i="48"/>
  <c r="Q15" i="48"/>
  <c r="Q54" i="48"/>
  <c r="R34" i="48"/>
  <c r="S61" i="48"/>
  <c r="S25" i="48"/>
  <c r="O44" i="48"/>
  <c r="O40" i="48"/>
  <c r="O62" i="48"/>
  <c r="O60" i="48"/>
  <c r="O27" i="48"/>
  <c r="M60" i="48"/>
  <c r="M28" i="48"/>
  <c r="M62" i="48"/>
  <c r="M56" i="48"/>
  <c r="M39" i="48"/>
  <c r="M45" i="48"/>
  <c r="K49" i="48"/>
  <c r="K30" i="48"/>
  <c r="K48" i="48"/>
  <c r="K16" i="48"/>
  <c r="K55" i="48"/>
  <c r="K15" i="48"/>
  <c r="T35" i="48"/>
  <c r="T59" i="48"/>
  <c r="T50" i="48"/>
  <c r="S64" i="48"/>
  <c r="Q48" i="48"/>
  <c r="Q32" i="48"/>
  <c r="Q16" i="48"/>
  <c r="R59" i="48"/>
  <c r="R43" i="48"/>
  <c r="S27" i="48"/>
  <c r="R70" i="48"/>
  <c r="R54" i="48"/>
  <c r="R38" i="48"/>
  <c r="S18" i="48"/>
  <c r="Q57" i="48"/>
  <c r="Q41" i="48"/>
  <c r="Q25" i="48"/>
  <c r="N28" i="48"/>
  <c r="N56" i="48"/>
  <c r="N19" i="48"/>
  <c r="N42" i="48"/>
  <c r="N48" i="48"/>
  <c r="N15" i="48"/>
  <c r="N41" i="48"/>
  <c r="L48" i="48"/>
  <c r="L16" i="48"/>
  <c r="L58" i="48"/>
  <c r="L26" i="48"/>
  <c r="L63" i="48"/>
  <c r="L70" i="48"/>
  <c r="L41" i="48"/>
  <c r="J50" i="48"/>
  <c r="J29" i="48"/>
  <c r="J26" i="48"/>
  <c r="J52" i="48"/>
  <c r="J20" i="48"/>
  <c r="J61" i="48"/>
  <c r="J51" i="48"/>
  <c r="J19" i="48"/>
  <c r="Q64" i="48"/>
  <c r="S32" i="48"/>
  <c r="R47" i="48"/>
  <c r="S70" i="48"/>
  <c r="S38" i="48"/>
  <c r="R49" i="48"/>
  <c r="Q21" i="48"/>
  <c r="O72" i="48"/>
  <c r="O50" i="48"/>
  <c r="O35" i="48"/>
  <c r="O25" i="48"/>
  <c r="M35" i="48"/>
  <c r="M63" i="48"/>
  <c r="M41" i="48"/>
  <c r="K29" i="48"/>
  <c r="K60" i="48"/>
  <c r="K22" i="48"/>
  <c r="K27" i="48"/>
  <c r="T44" i="48"/>
  <c r="T39" i="48"/>
  <c r="T42" i="48"/>
  <c r="Q44" i="48"/>
  <c r="S16" i="48"/>
  <c r="S35" i="48"/>
  <c r="S66" i="48"/>
  <c r="Q34" i="48"/>
  <c r="R61" i="48"/>
  <c r="R25" i="48"/>
  <c r="O63" i="48"/>
  <c r="O26" i="48"/>
  <c r="O57" i="48"/>
  <c r="M44" i="48"/>
  <c r="M34" i="48"/>
  <c r="M47" i="48"/>
  <c r="M33" i="48"/>
  <c r="K66" i="48"/>
  <c r="K36" i="48"/>
  <c r="K67" i="48"/>
  <c r="S24" i="48"/>
  <c r="T36" i="48"/>
  <c r="P52" i="48"/>
  <c r="P20" i="48"/>
  <c r="P47" i="48"/>
  <c r="P15" i="48"/>
  <c r="N44" i="48"/>
  <c r="N60" i="48"/>
  <c r="L36" i="48"/>
  <c r="L72" i="48"/>
  <c r="L45" i="48"/>
  <c r="J48" i="48"/>
  <c r="J39" i="48"/>
  <c r="T67" i="48"/>
  <c r="P68" i="48"/>
  <c r="P40" i="48"/>
  <c r="P59" i="48"/>
  <c r="P27" i="48"/>
  <c r="P34" i="48"/>
  <c r="P61" i="48"/>
  <c r="N23" i="48"/>
  <c r="N62" i="48"/>
  <c r="L60" i="48"/>
  <c r="L19" i="48"/>
  <c r="L56" i="48"/>
  <c r="L69" i="48"/>
  <c r="J17" i="48"/>
  <c r="J71" i="48"/>
  <c r="J15" i="48"/>
  <c r="S69" i="48"/>
  <c r="S37" i="48"/>
  <c r="O30" i="48"/>
  <c r="O45" i="48"/>
  <c r="M69" i="48"/>
  <c r="K33" i="48"/>
  <c r="K57" i="48"/>
  <c r="L20" i="48"/>
  <c r="P54" i="48"/>
  <c r="P33" i="48"/>
  <c r="N27" i="48"/>
  <c r="L61" i="48"/>
  <c r="J54" i="48"/>
  <c r="P66" i="48"/>
  <c r="P30" i="48"/>
  <c r="P37" i="48"/>
  <c r="N53" i="48"/>
  <c r="J49" i="48"/>
  <c r="J57" i="48"/>
  <c r="BT69" i="48"/>
  <c r="BS69" i="48"/>
  <c r="BT53" i="48"/>
  <c r="BT45" i="48"/>
  <c r="BS45" i="48"/>
  <c r="BP33" i="48"/>
  <c r="BO33" i="48"/>
  <c r="BP25" i="48"/>
  <c r="BO25" i="48"/>
  <c r="BW66" i="48"/>
  <c r="BX66" i="48"/>
  <c r="BW54" i="48"/>
  <c r="BX54" i="48"/>
  <c r="BX46" i="48"/>
  <c r="BW46" i="48"/>
  <c r="BL38" i="48"/>
  <c r="H38" i="48"/>
  <c r="BX38" i="48"/>
  <c r="BW38" i="48"/>
  <c r="CB34" i="48"/>
  <c r="CA34" i="48"/>
  <c r="BL65" i="48"/>
  <c r="BK65" i="48"/>
  <c r="H65" i="48"/>
  <c r="BX65" i="48"/>
  <c r="BW65" i="48"/>
  <c r="BT60" i="48"/>
  <c r="BT52" i="48"/>
  <c r="BS52" i="48"/>
  <c r="H48" i="48"/>
  <c r="BL48" i="48"/>
  <c r="BK48" i="48"/>
  <c r="BT44" i="48"/>
  <c r="BS44" i="48"/>
  <c r="BX36" i="48"/>
  <c r="BW36" i="48"/>
  <c r="H32" i="48"/>
  <c r="BL32" i="48"/>
  <c r="BK32" i="48"/>
  <c r="CB28" i="48"/>
  <c r="CA28" i="48"/>
  <c r="CA24" i="48"/>
  <c r="CB24" i="48"/>
  <c r="CB60" i="48"/>
  <c r="CA60" i="48"/>
  <c r="BM60" i="48"/>
  <c r="BN60" i="48" s="1"/>
  <c r="BT48" i="48"/>
  <c r="BS48" i="48"/>
  <c r="BX44" i="48"/>
  <c r="BW44" i="48"/>
  <c r="CB32" i="48"/>
  <c r="CA32" i="48"/>
  <c r="CA16" i="48"/>
  <c r="CB16" i="48"/>
  <c r="BT62" i="48"/>
  <c r="BS62" i="48"/>
  <c r="BW62" i="48"/>
  <c r="BX62" i="48"/>
  <c r="BX72" i="48"/>
  <c r="BW72" i="48"/>
  <c r="H72" i="48"/>
  <c r="BL72" i="48"/>
  <c r="BK72" i="48"/>
  <c r="CB64" i="48"/>
  <c r="CA64" i="48"/>
  <c r="BO67" i="48"/>
  <c r="BP67" i="48"/>
  <c r="BP63" i="48"/>
  <c r="BO63" i="48"/>
  <c r="BO55" i="48"/>
  <c r="BP55" i="48"/>
  <c r="BP51" i="48"/>
  <c r="BO51" i="48"/>
  <c r="BO47" i="48"/>
  <c r="BP47" i="48"/>
  <c r="BS39" i="48"/>
  <c r="BT39" i="48"/>
  <c r="BW27" i="48"/>
  <c r="BX27" i="48"/>
  <c r="CA27" i="48"/>
  <c r="CB27" i="48"/>
  <c r="BL23" i="48"/>
  <c r="BK23" i="48"/>
  <c r="H23" i="48"/>
  <c r="BX15" i="48"/>
  <c r="BW15" i="48"/>
  <c r="BH22" i="48"/>
  <c r="BG22" i="48"/>
  <c r="BT63" i="48"/>
  <c r="BS63" i="48"/>
  <c r="BS55" i="48"/>
  <c r="BT55" i="48"/>
  <c r="CA55" i="48"/>
  <c r="CB55" i="48"/>
  <c r="BS47" i="48"/>
  <c r="BT47" i="48"/>
  <c r="CA47" i="48"/>
  <c r="CB47" i="48"/>
  <c r="BS43" i="48"/>
  <c r="BT43" i="48"/>
  <c r="BO39" i="48"/>
  <c r="BP39" i="48"/>
  <c r="BK35" i="48"/>
  <c r="H35" i="48"/>
  <c r="BL35" i="48"/>
  <c r="BS35" i="48"/>
  <c r="BT35" i="48"/>
  <c r="BK31" i="48"/>
  <c r="H31" i="48"/>
  <c r="BL31" i="48"/>
  <c r="BO31" i="48"/>
  <c r="BP31" i="48"/>
  <c r="BX23" i="48"/>
  <c r="BW23" i="48"/>
  <c r="BO15" i="48"/>
  <c r="BP15" i="48"/>
  <c r="CB15" i="48"/>
  <c r="CA15" i="48"/>
  <c r="T49" i="48"/>
  <c r="T41" i="48"/>
  <c r="T72" i="48"/>
  <c r="T37" i="48"/>
  <c r="T15" i="48"/>
  <c r="T46" i="48"/>
  <c r="R64" i="48"/>
  <c r="R48" i="48"/>
  <c r="R32" i="48"/>
  <c r="R16" i="48"/>
  <c r="Q59" i="48"/>
  <c r="Q43" i="48"/>
  <c r="Q27" i="48"/>
  <c r="R66" i="48"/>
  <c r="R50" i="48"/>
  <c r="Q26" i="48"/>
  <c r="S45" i="48"/>
  <c r="S21" i="48"/>
  <c r="O51" i="48"/>
  <c r="O24" i="48"/>
  <c r="O54" i="48"/>
  <c r="O36" i="48"/>
  <c r="O69" i="48"/>
  <c r="M36" i="48"/>
  <c r="M71" i="48"/>
  <c r="M46" i="48"/>
  <c r="M32" i="48"/>
  <c r="M27" i="48"/>
  <c r="M29" i="48"/>
  <c r="K41" i="48"/>
  <c r="K53" i="48"/>
  <c r="K40" i="48"/>
  <c r="K69" i="48"/>
  <c r="K47" i="48"/>
  <c r="T60" i="48"/>
  <c r="T19" i="48"/>
  <c r="T51" i="48"/>
  <c r="T30" i="48"/>
  <c r="S60" i="48"/>
  <c r="S44" i="48"/>
  <c r="Q28" i="48"/>
  <c r="S71" i="48"/>
  <c r="S55" i="48"/>
  <c r="S39" i="48"/>
  <c r="R23" i="48"/>
  <c r="Q66" i="48"/>
  <c r="S50" i="48"/>
  <c r="S34" i="48"/>
  <c r="Q69" i="48"/>
  <c r="Q53" i="48"/>
  <c r="Q37" i="48"/>
  <c r="R21" i="48"/>
  <c r="N67" i="48"/>
  <c r="N32" i="48"/>
  <c r="N66" i="48"/>
  <c r="N34" i="48"/>
  <c r="N20" i="48"/>
  <c r="N65" i="48"/>
  <c r="N33" i="48"/>
  <c r="L24" i="48"/>
  <c r="L59" i="48"/>
  <c r="L50" i="48"/>
  <c r="L18" i="48"/>
  <c r="L47" i="48"/>
  <c r="L65" i="48"/>
  <c r="L33" i="48"/>
  <c r="J18" i="48"/>
  <c r="J21" i="48"/>
  <c r="J65" i="48"/>
  <c r="J44" i="48"/>
  <c r="J70" i="48"/>
  <c r="J72" i="48"/>
  <c r="J43" i="48"/>
  <c r="T34" i="48"/>
  <c r="S56" i="48"/>
  <c r="R71" i="48"/>
  <c r="R39" i="48"/>
  <c r="S62" i="48"/>
  <c r="S30" i="48"/>
  <c r="R41" i="48"/>
  <c r="R17" i="48"/>
  <c r="O32" i="48"/>
  <c r="O34" i="48"/>
  <c r="O65" i="48"/>
  <c r="M48" i="48"/>
  <c r="M42" i="48"/>
  <c r="M31" i="48"/>
  <c r="M25" i="48"/>
  <c r="K21" i="48"/>
  <c r="K44" i="48"/>
  <c r="K72" i="48"/>
  <c r="T65" i="48"/>
  <c r="T40" i="48"/>
  <c r="T23" i="48"/>
  <c r="Q68" i="48"/>
  <c r="Q36" i="48"/>
  <c r="S67" i="48"/>
  <c r="R27" i="48"/>
  <c r="Q58" i="48"/>
  <c r="S26" i="48"/>
  <c r="R53" i="48"/>
  <c r="O28" i="48"/>
  <c r="O19" i="48"/>
  <c r="O48" i="48"/>
  <c r="O33" i="48"/>
  <c r="M59" i="48"/>
  <c r="M18" i="48"/>
  <c r="M23" i="48"/>
  <c r="M17" i="48"/>
  <c r="K26" i="48"/>
  <c r="K20" i="48"/>
  <c r="K51" i="48"/>
  <c r="S43" i="48"/>
  <c r="T43" i="48"/>
  <c r="P44" i="48"/>
  <c r="P71" i="48"/>
  <c r="P39" i="48"/>
  <c r="P62" i="48"/>
  <c r="N51" i="48"/>
  <c r="N36" i="48"/>
  <c r="L52" i="48"/>
  <c r="L32" i="48"/>
  <c r="L29" i="48"/>
  <c r="J32" i="48"/>
  <c r="J23" i="48"/>
  <c r="T27" i="48"/>
  <c r="P60" i="48"/>
  <c r="P24" i="48"/>
  <c r="P51" i="48"/>
  <c r="P19" i="48"/>
  <c r="P26" i="48"/>
  <c r="P29" i="48"/>
  <c r="N40" i="48"/>
  <c r="N46" i="48"/>
  <c r="L43" i="48"/>
  <c r="L54" i="48"/>
  <c r="L67" i="48"/>
  <c r="L53" i="48"/>
  <c r="J30" i="48"/>
  <c r="J63" i="48"/>
  <c r="Q70" i="48"/>
  <c r="S57" i="48"/>
  <c r="S33" i="48"/>
  <c r="O22" i="48"/>
  <c r="O37" i="48"/>
  <c r="M53" i="48"/>
  <c r="K17" i="48"/>
  <c r="K31" i="48"/>
  <c r="T61" i="48"/>
  <c r="P42" i="48"/>
  <c r="P21" i="48"/>
  <c r="N61" i="48"/>
  <c r="L37" i="48"/>
  <c r="J53" i="48"/>
  <c r="T29" i="48"/>
  <c r="P58" i="48"/>
  <c r="P69" i="48"/>
  <c r="P25" i="48"/>
  <c r="N45" i="48"/>
  <c r="J33" i="48"/>
  <c r="P22" i="48"/>
  <c r="BL58" i="48"/>
  <c r="BK58" i="48"/>
  <c r="H58" i="48"/>
  <c r="BT58" i="48"/>
  <c r="BS58" i="48"/>
  <c r="BK50" i="48"/>
  <c r="H50" i="48"/>
  <c r="BL50" i="48"/>
  <c r="BS50" i="48"/>
  <c r="BT50" i="48"/>
  <c r="BL42" i="48"/>
  <c r="H42" i="48"/>
  <c r="BT42" i="48"/>
  <c r="BS42" i="48"/>
  <c r="BL69" i="48"/>
  <c r="H69" i="48"/>
  <c r="CB61" i="48"/>
  <c r="CA61" i="48"/>
  <c r="CB57" i="48"/>
  <c r="CA57" i="48"/>
  <c r="BL53" i="48"/>
  <c r="BK53" i="48"/>
  <c r="H53" i="48"/>
  <c r="BX53" i="48"/>
  <c r="BW53" i="48"/>
  <c r="H49" i="48"/>
  <c r="BL49" i="48"/>
  <c r="H45" i="48"/>
  <c r="BL45" i="48"/>
  <c r="H41" i="48"/>
  <c r="BL41" i="48"/>
  <c r="BP41" i="48"/>
  <c r="BO41" i="48"/>
  <c r="BT33" i="48"/>
  <c r="BS33" i="48"/>
  <c r="BX21" i="48"/>
  <c r="BW21" i="48"/>
  <c r="H21" i="48"/>
  <c r="BL21" i="48"/>
  <c r="BK21" i="48"/>
  <c r="CA66" i="48"/>
  <c r="CB66" i="48"/>
  <c r="CA54" i="48"/>
  <c r="CB54" i="48"/>
  <c r="CB46" i="48"/>
  <c r="CA46" i="48"/>
  <c r="BP34" i="48"/>
  <c r="BO34" i="48"/>
  <c r="BT18" i="48"/>
  <c r="BS18" i="48"/>
  <c r="BX40" i="48"/>
  <c r="BW40" i="48"/>
  <c r="BW24" i="48"/>
  <c r="BX24" i="48"/>
  <c r="CB71" i="48"/>
  <c r="CA71" i="48"/>
  <c r="BP70" i="48"/>
  <c r="BP58" i="48"/>
  <c r="BO58" i="48"/>
  <c r="BO50" i="48"/>
  <c r="BP50" i="48"/>
  <c r="BL30" i="48"/>
  <c r="BK30" i="48"/>
  <c r="H30" i="48"/>
  <c r="BP45" i="48"/>
  <c r="BO45" i="48"/>
  <c r="BT41" i="48"/>
  <c r="BS41" i="48"/>
  <c r="CB25" i="48"/>
  <c r="CA25" i="48"/>
  <c r="BP21" i="48"/>
  <c r="BO21" i="48"/>
  <c r="BX17" i="48"/>
  <c r="BW17" i="48"/>
  <c r="BT38" i="48"/>
  <c r="BS38" i="48"/>
  <c r="BW50" i="48"/>
  <c r="BX50" i="48"/>
  <c r="BT30" i="48"/>
  <c r="BS30" i="48"/>
  <c r="BX61" i="48"/>
  <c r="BW61" i="48"/>
  <c r="BX57" i="48"/>
  <c r="BW57" i="48"/>
  <c r="BO49" i="48"/>
  <c r="BP49" i="48"/>
  <c r="BT37" i="48"/>
  <c r="BS37" i="48"/>
  <c r="H33" i="48"/>
  <c r="BL33" i="48"/>
  <c r="BX33" i="48"/>
  <c r="BW33" i="48"/>
  <c r="BO54" i="48"/>
  <c r="BP54" i="48"/>
  <c r="BT54" i="48"/>
  <c r="BL34" i="48"/>
  <c r="H34" i="48"/>
  <c r="BT26" i="48"/>
  <c r="BS26" i="48"/>
  <c r="CB26" i="48"/>
  <c r="CA26" i="48"/>
  <c r="BP18" i="48"/>
  <c r="BO18" i="48"/>
  <c r="CB68" i="48"/>
  <c r="CA68" i="48"/>
  <c r="CB48" i="48"/>
  <c r="CA48" i="48"/>
  <c r="H44" i="48"/>
  <c r="BL44" i="48"/>
  <c r="CB36" i="48"/>
  <c r="CA36" i="48"/>
  <c r="BT28" i="48"/>
  <c r="BS28" i="48"/>
  <c r="BO24" i="48"/>
  <c r="BP24" i="48"/>
  <c r="BS24" i="48"/>
  <c r="BT24" i="48"/>
  <c r="BK16" i="48"/>
  <c r="H16" i="48"/>
  <c r="BL16" i="48"/>
  <c r="BT71" i="48"/>
  <c r="BS71" i="48"/>
  <c r="H71" i="48"/>
  <c r="BL71" i="48"/>
  <c r="BK71" i="48"/>
  <c r="BX63" i="48"/>
  <c r="BW63" i="48"/>
  <c r="BW55" i="48"/>
  <c r="BX55" i="48"/>
  <c r="BX51" i="48"/>
  <c r="BW51" i="48"/>
  <c r="BW35" i="48"/>
  <c r="BX35" i="48"/>
  <c r="CA31" i="48"/>
  <c r="CB31" i="48"/>
  <c r="BS31" i="48"/>
  <c r="BT31" i="48"/>
  <c r="BT19" i="48"/>
  <c r="BS19" i="48"/>
  <c r="BW16" i="48"/>
  <c r="BX16" i="48"/>
  <c r="BL62" i="48"/>
  <c r="H62" i="48"/>
  <c r="H64" i="48"/>
  <c r="BL64" i="48"/>
  <c r="BK64" i="48"/>
  <c r="BS67" i="48"/>
  <c r="BT67" i="48"/>
  <c r="BK67" i="48"/>
  <c r="H67" i="48"/>
  <c r="BL67" i="48"/>
  <c r="H63" i="48"/>
  <c r="BL63" i="48"/>
  <c r="BK59" i="48"/>
  <c r="H59" i="48"/>
  <c r="BL59" i="48"/>
  <c r="CB51" i="48"/>
  <c r="CA51" i="48"/>
  <c r="BK43" i="48"/>
  <c r="H43" i="48"/>
  <c r="BL43" i="48"/>
  <c r="BK39" i="48"/>
  <c r="H39" i="48"/>
  <c r="BL39" i="48"/>
  <c r="CA35" i="48"/>
  <c r="CB35" i="48"/>
  <c r="BS27" i="48"/>
  <c r="BT27" i="48"/>
  <c r="BP27" i="48"/>
  <c r="BO27" i="48"/>
  <c r="CB23" i="48"/>
  <c r="CA23" i="48"/>
  <c r="BL19" i="48"/>
  <c r="BK19" i="48"/>
  <c r="H19" i="48"/>
  <c r="BP19" i="48"/>
  <c r="BO19" i="48"/>
  <c r="BT15" i="48"/>
  <c r="BS15" i="48"/>
  <c r="H18" i="48"/>
  <c r="BX56" i="48"/>
  <c r="BW56" i="48"/>
  <c r="BX52" i="48"/>
  <c r="BW52" i="48"/>
  <c r="BM52" i="48"/>
  <c r="BN52" i="48" s="1"/>
  <c r="BQ59" i="48" l="1"/>
  <c r="BQ61" i="48"/>
  <c r="BQ49" i="48"/>
  <c r="BR49" i="48" s="1"/>
  <c r="BY50" i="48"/>
  <c r="BZ50" i="48" s="1"/>
  <c r="BU15" i="48"/>
  <c r="BV15" i="48" s="1"/>
  <c r="BM71" i="48"/>
  <c r="BN71" i="48" s="1"/>
  <c r="BU28" i="48"/>
  <c r="BV28" i="48" s="1"/>
  <c r="BM44" i="48"/>
  <c r="BN44" i="48" s="1"/>
  <c r="BY33" i="48"/>
  <c r="BZ33" i="48" s="1"/>
  <c r="BM30" i="48"/>
  <c r="BN30" i="48" s="1"/>
  <c r="BQ58" i="48"/>
  <c r="BR58" i="48" s="1"/>
  <c r="CC71" i="48"/>
  <c r="CD71" i="48" s="1"/>
  <c r="BY40" i="48"/>
  <c r="BZ40" i="48" s="1"/>
  <c r="BQ34" i="48"/>
  <c r="BR34" i="48" s="1"/>
  <c r="BM21" i="48"/>
  <c r="BN21" i="48" s="1"/>
  <c r="BM45" i="48"/>
  <c r="BN45" i="48" s="1"/>
  <c r="BM69" i="48"/>
  <c r="BN69" i="48" s="1"/>
  <c r="BU50" i="48"/>
  <c r="BV50" i="48" s="1"/>
  <c r="BU58" i="48"/>
  <c r="BV58" i="48" s="1"/>
  <c r="BU40" i="48"/>
  <c r="BV40" i="48" s="1"/>
  <c r="BY48" i="48"/>
  <c r="BZ48" i="48" s="1"/>
  <c r="BQ60" i="48"/>
  <c r="BR60" i="48" s="1"/>
  <c r="BQ65" i="48"/>
  <c r="BR65" i="48" s="1"/>
  <c r="BQ46" i="48"/>
  <c r="BR46" i="48" s="1"/>
  <c r="BQ51" i="48"/>
  <c r="BR51" i="48" s="1"/>
  <c r="BM72" i="48"/>
  <c r="BN72" i="48" s="1"/>
  <c r="BM32" i="48"/>
  <c r="BN32" i="48" s="1"/>
  <c r="BU60" i="48"/>
  <c r="BV60" i="48" s="1"/>
  <c r="BM38" i="48"/>
  <c r="BN38" i="48" s="1"/>
  <c r="BQ25" i="48"/>
  <c r="BR25" i="48" s="1"/>
  <c r="BU45" i="48"/>
  <c r="BV45" i="48" s="1"/>
  <c r="BU69" i="48"/>
  <c r="BV69" i="48" s="1"/>
  <c r="BU27" i="48"/>
  <c r="BV27" i="48" s="1"/>
  <c r="BQ39" i="48"/>
  <c r="BR39" i="48" s="1"/>
  <c r="CC47" i="48"/>
  <c r="CD47" i="48" s="1"/>
  <c r="CC55" i="48"/>
  <c r="CD55" i="48" s="1"/>
  <c r="BM15" i="48"/>
  <c r="BN15" i="48" s="1"/>
  <c r="BY39" i="48"/>
  <c r="BZ39" i="48" s="1"/>
  <c r="CC39" i="48"/>
  <c r="CD39" i="48" s="1"/>
  <c r="BY47" i="48"/>
  <c r="BZ47" i="48" s="1"/>
  <c r="BQ16" i="48"/>
  <c r="BR16" i="48" s="1"/>
  <c r="BM55" i="48"/>
  <c r="BN55" i="48" s="1"/>
  <c r="BM43" i="48"/>
  <c r="BN43" i="48" s="1"/>
  <c r="BQ15" i="48"/>
  <c r="BR15" i="48" s="1"/>
  <c r="BQ31" i="48"/>
  <c r="BR31" i="48" s="1"/>
  <c r="CC67" i="48"/>
  <c r="CD67" i="48" s="1"/>
  <c r="CC62" i="48"/>
  <c r="CD62" i="48" s="1"/>
  <c r="BU65" i="48"/>
  <c r="BV65" i="48" s="1"/>
  <c r="BY28" i="48"/>
  <c r="BZ28" i="48" s="1"/>
  <c r="BM36" i="48"/>
  <c r="BN36" i="48" s="1"/>
  <c r="BY45" i="48"/>
  <c r="BZ45" i="48" s="1"/>
  <c r="BQ30" i="48"/>
  <c r="BR30" i="48" s="1"/>
  <c r="BM27" i="48"/>
  <c r="BN27" i="48" s="1"/>
  <c r="BU51" i="48"/>
  <c r="BV51" i="48" s="1"/>
  <c r="BY67" i="48"/>
  <c r="BZ67" i="48" s="1"/>
  <c r="BU68" i="48"/>
  <c r="BV68" i="48" s="1"/>
  <c r="BM28" i="48"/>
  <c r="BN28" i="48" s="1"/>
  <c r="BY32" i="48"/>
  <c r="BZ32" i="48" s="1"/>
  <c r="CC38" i="48"/>
  <c r="CD38" i="48" s="1"/>
  <c r="BM66" i="48"/>
  <c r="BN66" i="48" s="1"/>
  <c r="BQ37" i="48"/>
  <c r="BR37" i="48" s="1"/>
  <c r="BV61" i="48"/>
  <c r="CC58" i="48"/>
  <c r="CD58" i="48" s="1"/>
  <c r="BY49" i="48"/>
  <c r="BZ49" i="48" s="1"/>
  <c r="CC70" i="48"/>
  <c r="CD70" i="48" s="1"/>
  <c r="BU16" i="48"/>
  <c r="BV16" i="48" s="1"/>
  <c r="BY18" i="48"/>
  <c r="BZ18" i="48" s="1"/>
  <c r="BY26" i="48"/>
  <c r="BZ26" i="48" s="1"/>
  <c r="BQ17" i="48"/>
  <c r="BR17" i="48" s="1"/>
  <c r="BM25" i="48"/>
  <c r="BN25" i="48" s="1"/>
  <c r="BM61" i="48"/>
  <c r="BN61" i="48" s="1"/>
  <c r="CC50" i="48"/>
  <c r="CD50" i="48" s="1"/>
  <c r="BY70" i="48"/>
  <c r="BZ70" i="48" s="1"/>
  <c r="AS22" i="48"/>
  <c r="AT22" i="48" s="1"/>
  <c r="BM39" i="48"/>
  <c r="BN39" i="48" s="1"/>
  <c r="BM31" i="48"/>
  <c r="BN31" i="48" s="1"/>
  <c r="BM47" i="48"/>
  <c r="BN47" i="48" s="1"/>
  <c r="BU34" i="48"/>
  <c r="BV34" i="48" s="1"/>
  <c r="BQ19" i="48"/>
  <c r="BR19" i="48" s="1"/>
  <c r="CC35" i="48"/>
  <c r="CD35" i="48" s="1"/>
  <c r="BM63" i="48"/>
  <c r="BN63" i="48" s="1"/>
  <c r="BM64" i="48"/>
  <c r="BN64" i="48" s="1"/>
  <c r="BM62" i="48"/>
  <c r="BN62" i="48" s="1"/>
  <c r="BU19" i="48"/>
  <c r="BV19" i="48" s="1"/>
  <c r="BY51" i="48"/>
  <c r="BZ51" i="48" s="1"/>
  <c r="BY63" i="48"/>
  <c r="BZ63" i="48" s="1"/>
  <c r="CC36" i="48"/>
  <c r="CD36" i="48" s="1"/>
  <c r="BM34" i="48"/>
  <c r="BN34" i="48" s="1"/>
  <c r="BM33" i="48"/>
  <c r="BN33" i="48" s="1"/>
  <c r="BU18" i="48"/>
  <c r="BV18" i="48" s="1"/>
  <c r="CC46" i="48"/>
  <c r="CD46" i="48" s="1"/>
  <c r="BY53" i="48"/>
  <c r="BZ53" i="48" s="1"/>
  <c r="BU42" i="48"/>
  <c r="BV42" i="48" s="1"/>
  <c r="BU43" i="48"/>
  <c r="BV43" i="48" s="1"/>
  <c r="BU47" i="48"/>
  <c r="BV47" i="48" s="1"/>
  <c r="BU55" i="48"/>
  <c r="BV55" i="48" s="1"/>
  <c r="BM23" i="48"/>
  <c r="BN23" i="48" s="1"/>
  <c r="BQ63" i="48"/>
  <c r="BR63" i="48" s="1"/>
  <c r="CC64" i="48"/>
  <c r="CD64" i="48" s="1"/>
  <c r="BY62" i="48"/>
  <c r="BZ62" i="48" s="1"/>
  <c r="CC16" i="48"/>
  <c r="CD16" i="48" s="1"/>
  <c r="CC60" i="48"/>
  <c r="CD60" i="48" s="1"/>
  <c r="CC28" i="48"/>
  <c r="CD28" i="48" s="1"/>
  <c r="BU52" i="48"/>
  <c r="BV52" i="48" s="1"/>
  <c r="BY65" i="48"/>
  <c r="BZ65" i="48" s="1"/>
  <c r="BY46" i="48"/>
  <c r="BZ46" i="48" s="1"/>
  <c r="BQ33" i="48"/>
  <c r="BR33" i="48" s="1"/>
  <c r="BU53" i="48"/>
  <c r="BV53" i="48" s="1"/>
  <c r="BY31" i="48"/>
  <c r="BZ31" i="48" s="1"/>
  <c r="CC43" i="48"/>
  <c r="CD43" i="48" s="1"/>
  <c r="BM51" i="48"/>
  <c r="BN51" i="48" s="1"/>
  <c r="CC59" i="48"/>
  <c r="CD59" i="48" s="1"/>
  <c r="BY43" i="48"/>
  <c r="BZ43" i="48" s="1"/>
  <c r="BY59" i="48"/>
  <c r="BZ59" i="48" s="1"/>
  <c r="BQ44" i="48"/>
  <c r="BR44" i="48" s="1"/>
  <c r="BQ52" i="48"/>
  <c r="BR52" i="48" s="1"/>
  <c r="BY68" i="48"/>
  <c r="BZ68" i="48" s="1"/>
  <c r="BU46" i="48"/>
  <c r="BV46" i="48" s="1"/>
  <c r="BU49" i="48"/>
  <c r="BV49" i="48" s="1"/>
  <c r="BU70" i="48"/>
  <c r="BV70" i="48" s="1"/>
  <c r="BM56" i="48"/>
  <c r="BN56" i="48" s="1"/>
  <c r="CC18" i="48"/>
  <c r="CD18" i="48" s="1"/>
  <c r="BQ38" i="48"/>
  <c r="BR38" i="48" s="1"/>
  <c r="CC21" i="48"/>
  <c r="CD21" i="48" s="1"/>
  <c r="CC49" i="48"/>
  <c r="CD49" i="48" s="1"/>
  <c r="AR49" i="48"/>
  <c r="G49" i="48"/>
  <c r="F49" i="48" s="1"/>
  <c r="AQ49" i="48"/>
  <c r="BD37" i="48"/>
  <c r="BC37" i="48"/>
  <c r="BC66" i="48"/>
  <c r="BD66" i="48"/>
  <c r="AZ61" i="48"/>
  <c r="AY61" i="48"/>
  <c r="BD33" i="48"/>
  <c r="BC33" i="48"/>
  <c r="AY20" i="48"/>
  <c r="AZ20" i="48"/>
  <c r="AV33" i="48"/>
  <c r="AU33" i="48"/>
  <c r="AQ15" i="48"/>
  <c r="AR15" i="48"/>
  <c r="G15" i="48"/>
  <c r="F15" i="48" s="1"/>
  <c r="AR17" i="48"/>
  <c r="G17" i="48"/>
  <c r="F17" i="48" s="1"/>
  <c r="AQ17" i="48"/>
  <c r="AZ56" i="48"/>
  <c r="AY56" i="48"/>
  <c r="AZ60" i="48"/>
  <c r="AY60" i="48"/>
  <c r="BD34" i="48"/>
  <c r="BC34" i="48"/>
  <c r="BC59" i="48"/>
  <c r="BD59" i="48"/>
  <c r="BD68" i="48"/>
  <c r="BC68" i="48"/>
  <c r="AQ39" i="48"/>
  <c r="G39" i="48"/>
  <c r="F39" i="48" s="1"/>
  <c r="AR39" i="48"/>
  <c r="AZ45" i="48"/>
  <c r="AY45" i="48"/>
  <c r="AZ36" i="48"/>
  <c r="AY36" i="48"/>
  <c r="BC47" i="48"/>
  <c r="BD47" i="48"/>
  <c r="BD52" i="48"/>
  <c r="BC52" i="48"/>
  <c r="AV36" i="48"/>
  <c r="AU36" i="48"/>
  <c r="BH33" i="48"/>
  <c r="BG33" i="48"/>
  <c r="BH34" i="48"/>
  <c r="BG34" i="48"/>
  <c r="AV22" i="48"/>
  <c r="AU22" i="48"/>
  <c r="AU29" i="48"/>
  <c r="AV29" i="48"/>
  <c r="BH63" i="48"/>
  <c r="BG63" i="48"/>
  <c r="AR51" i="48"/>
  <c r="AQ51" i="48"/>
  <c r="G51" i="48"/>
  <c r="F51" i="48" s="1"/>
  <c r="AQ20" i="48"/>
  <c r="G20" i="48"/>
  <c r="F20" i="48" s="1"/>
  <c r="AR20" i="48"/>
  <c r="AR26" i="48"/>
  <c r="G26" i="48"/>
  <c r="F26" i="48" s="1"/>
  <c r="AQ26" i="48"/>
  <c r="G50" i="48"/>
  <c r="F50" i="48" s="1"/>
  <c r="AR50" i="48"/>
  <c r="AQ50" i="48"/>
  <c r="AY70" i="48"/>
  <c r="AZ70" i="48"/>
  <c r="AZ26" i="48"/>
  <c r="AY26" i="48"/>
  <c r="AY16" i="48"/>
  <c r="AZ16" i="48"/>
  <c r="AU15" i="48"/>
  <c r="AV15" i="48"/>
  <c r="AU16" i="48"/>
  <c r="AV16" i="48"/>
  <c r="AV30" i="48"/>
  <c r="AU30" i="48"/>
  <c r="BH45" i="48"/>
  <c r="BG45" i="48"/>
  <c r="BG56" i="48"/>
  <c r="BH56" i="48"/>
  <c r="BH28" i="48"/>
  <c r="BG28" i="48"/>
  <c r="AR38" i="48"/>
  <c r="G38" i="48"/>
  <c r="F38" i="48" s="1"/>
  <c r="AQ38" i="48"/>
  <c r="BD38" i="48"/>
  <c r="BC38" i="48"/>
  <c r="AR69" i="48"/>
  <c r="G69" i="48"/>
  <c r="F69" i="48" s="1"/>
  <c r="AQ69" i="48"/>
  <c r="AZ30" i="48"/>
  <c r="AY30" i="48"/>
  <c r="BD49" i="48"/>
  <c r="BC49" i="48"/>
  <c r="AV38" i="48"/>
  <c r="AU38" i="48"/>
  <c r="BH30" i="48"/>
  <c r="BG30" i="48"/>
  <c r="AR40" i="48"/>
  <c r="G40" i="48"/>
  <c r="F40" i="48" s="1"/>
  <c r="AQ40" i="48"/>
  <c r="AZ27" i="48"/>
  <c r="AY27" i="48"/>
  <c r="AZ51" i="48"/>
  <c r="AY51" i="48"/>
  <c r="BD65" i="48"/>
  <c r="BC65" i="48"/>
  <c r="BC35" i="48"/>
  <c r="BD35" i="48"/>
  <c r="BD48" i="48"/>
  <c r="BC48" i="48"/>
  <c r="AR64" i="48"/>
  <c r="G64" i="48"/>
  <c r="F64" i="48" s="1"/>
  <c r="AQ64" i="48"/>
  <c r="AZ62" i="48"/>
  <c r="AY62" i="48"/>
  <c r="BD23" i="48"/>
  <c r="BC23" i="48"/>
  <c r="BC28" i="48"/>
  <c r="BD28" i="48"/>
  <c r="AV61" i="48"/>
  <c r="AU61" i="48"/>
  <c r="AV37" i="48"/>
  <c r="AU37" i="48"/>
  <c r="BG20" i="48"/>
  <c r="BH20" i="48"/>
  <c r="BG24" i="48"/>
  <c r="BH24" i="48"/>
  <c r="AU35" i="48"/>
  <c r="AV35" i="48"/>
  <c r="AV65" i="48"/>
  <c r="AU65" i="48"/>
  <c r="BG57" i="48"/>
  <c r="BH57" i="48"/>
  <c r="BG16" i="48"/>
  <c r="BH16" i="48"/>
  <c r="AR27" i="48"/>
  <c r="G27" i="48"/>
  <c r="F27" i="48" s="1"/>
  <c r="AQ27" i="48"/>
  <c r="AQ24" i="48"/>
  <c r="AR24" i="48"/>
  <c r="G24" i="48"/>
  <c r="F24" i="48" s="1"/>
  <c r="BD46" i="48"/>
  <c r="BC46" i="48"/>
  <c r="AR58" i="48"/>
  <c r="G58" i="48"/>
  <c r="F58" i="48" s="1"/>
  <c r="AQ58" i="48"/>
  <c r="BC57" i="48"/>
  <c r="BD57" i="48"/>
  <c r="AV58" i="48"/>
  <c r="AU58" i="48"/>
  <c r="BG54" i="48"/>
  <c r="BH54" i="48"/>
  <c r="AQ56" i="48"/>
  <c r="G56" i="48"/>
  <c r="F56" i="48" s="1"/>
  <c r="AR56" i="48"/>
  <c r="AY55" i="48"/>
  <c r="AZ55" i="48"/>
  <c r="AZ28" i="48"/>
  <c r="AY28" i="48"/>
  <c r="BD18" i="48"/>
  <c r="BC18" i="48"/>
  <c r="BC43" i="48"/>
  <c r="BD43" i="48"/>
  <c r="BD56" i="48"/>
  <c r="BC56" i="48"/>
  <c r="AR62" i="48"/>
  <c r="G62" i="48"/>
  <c r="F62" i="48" s="1"/>
  <c r="AQ62" i="48"/>
  <c r="AZ71" i="48"/>
  <c r="AY71" i="48"/>
  <c r="BC31" i="48"/>
  <c r="BD31" i="48"/>
  <c r="BD36" i="48"/>
  <c r="BC36" i="48"/>
  <c r="BH58" i="48"/>
  <c r="BG58" i="48"/>
  <c r="AV46" i="48"/>
  <c r="AU46" i="48"/>
  <c r="AU18" i="48"/>
  <c r="AV18" i="48"/>
  <c r="BH68" i="48"/>
  <c r="BG68" i="48"/>
  <c r="AU59" i="48"/>
  <c r="AV59" i="48"/>
  <c r="AV42" i="48"/>
  <c r="AU42" i="48"/>
  <c r="BG70" i="48"/>
  <c r="BH70" i="48"/>
  <c r="BH64" i="48"/>
  <c r="BG64" i="48"/>
  <c r="AQ35" i="48"/>
  <c r="AR35" i="48"/>
  <c r="G35" i="48"/>
  <c r="F35" i="48" s="1"/>
  <c r="AR46" i="48"/>
  <c r="G46" i="48"/>
  <c r="F46" i="48" s="1"/>
  <c r="AQ46" i="48"/>
  <c r="AR68" i="48"/>
  <c r="G68" i="48"/>
  <c r="F68" i="48" s="1"/>
  <c r="AQ68" i="48"/>
  <c r="AR45" i="48"/>
  <c r="G45" i="48"/>
  <c r="F45" i="48" s="1"/>
  <c r="AQ45" i="48"/>
  <c r="AY57" i="48"/>
  <c r="AZ57" i="48"/>
  <c r="AZ68" i="48"/>
  <c r="AY68" i="48"/>
  <c r="AY35" i="48"/>
  <c r="AZ35" i="48"/>
  <c r="AV71" i="48"/>
  <c r="AU71" i="48"/>
  <c r="AV64" i="48"/>
  <c r="AU64" i="48"/>
  <c r="AV62" i="48"/>
  <c r="AU62" i="48"/>
  <c r="BG67" i="48"/>
  <c r="BH67" i="48"/>
  <c r="BH51" i="48"/>
  <c r="BG51" i="48"/>
  <c r="BY56" i="48"/>
  <c r="BZ56" i="48" s="1"/>
  <c r="BM19" i="48"/>
  <c r="BN19" i="48" s="1"/>
  <c r="BQ27" i="48"/>
  <c r="BR27" i="48" s="1"/>
  <c r="CC51" i="48"/>
  <c r="CD51" i="48" s="1"/>
  <c r="BM59" i="48"/>
  <c r="BN59" i="48" s="1"/>
  <c r="BU67" i="48"/>
  <c r="BV67" i="48" s="1"/>
  <c r="BY16" i="48"/>
  <c r="BZ16" i="48" s="1"/>
  <c r="BU31" i="48"/>
  <c r="BV31" i="48" s="1"/>
  <c r="BY35" i="48"/>
  <c r="BZ35" i="48" s="1"/>
  <c r="BY55" i="48"/>
  <c r="BZ55" i="48" s="1"/>
  <c r="BU24" i="48"/>
  <c r="BV24" i="48" s="1"/>
  <c r="CC68" i="48"/>
  <c r="CD68" i="48" s="1"/>
  <c r="CC26" i="48"/>
  <c r="CD26" i="48" s="1"/>
  <c r="BU54" i="48"/>
  <c r="BV54" i="48" s="1"/>
  <c r="BU37" i="48"/>
  <c r="BV37" i="48" s="1"/>
  <c r="BY57" i="48"/>
  <c r="BZ57" i="48" s="1"/>
  <c r="BU30" i="48"/>
  <c r="BV30" i="48" s="1"/>
  <c r="BU38" i="48"/>
  <c r="BV38" i="48" s="1"/>
  <c r="BQ21" i="48"/>
  <c r="BR21" i="48" s="1"/>
  <c r="BU41" i="48"/>
  <c r="BV41" i="48" s="1"/>
  <c r="BR61" i="48"/>
  <c r="CC54" i="48"/>
  <c r="CD54" i="48" s="1"/>
  <c r="BU33" i="48"/>
  <c r="BV33" i="48" s="1"/>
  <c r="BM41" i="48"/>
  <c r="BN41" i="48" s="1"/>
  <c r="BM53" i="48"/>
  <c r="BN53" i="48" s="1"/>
  <c r="CC61" i="48"/>
  <c r="CD61" i="48" s="1"/>
  <c r="BM42" i="48"/>
  <c r="BN42" i="48" s="1"/>
  <c r="BD22" i="48"/>
  <c r="BC22" i="48"/>
  <c r="BD69" i="48"/>
  <c r="BC69" i="48"/>
  <c r="AZ37" i="48"/>
  <c r="AY37" i="48"/>
  <c r="BD21" i="48"/>
  <c r="BC21" i="48"/>
  <c r="AV17" i="48"/>
  <c r="AU17" i="48"/>
  <c r="AR30" i="48"/>
  <c r="G30" i="48"/>
  <c r="F30" i="48" s="1"/>
  <c r="AQ30" i="48"/>
  <c r="AY67" i="48"/>
  <c r="AZ67" i="48"/>
  <c r="AY43" i="48"/>
  <c r="AZ43" i="48"/>
  <c r="BD26" i="48"/>
  <c r="BC26" i="48"/>
  <c r="BD51" i="48"/>
  <c r="BC51" i="48"/>
  <c r="BD60" i="48"/>
  <c r="BC60" i="48"/>
  <c r="AR23" i="48"/>
  <c r="G23" i="48"/>
  <c r="F23" i="48" s="1"/>
  <c r="AQ23" i="48"/>
  <c r="AY29" i="48"/>
  <c r="AZ29" i="48"/>
  <c r="AZ52" i="48"/>
  <c r="AY52" i="48"/>
  <c r="BC39" i="48"/>
  <c r="BD39" i="48"/>
  <c r="BD44" i="48"/>
  <c r="BC44" i="48"/>
  <c r="AU20" i="48"/>
  <c r="AV20" i="48"/>
  <c r="BH17" i="48"/>
  <c r="BG17" i="48"/>
  <c r="BH18" i="48"/>
  <c r="BG18" i="48"/>
  <c r="AV72" i="48"/>
  <c r="AU72" i="48"/>
  <c r="AV21" i="48"/>
  <c r="AU21" i="48"/>
  <c r="BG31" i="48"/>
  <c r="BH31" i="48"/>
  <c r="BH48" i="48"/>
  <c r="BG48" i="48"/>
  <c r="AQ43" i="48"/>
  <c r="AR43" i="48"/>
  <c r="G43" i="48"/>
  <c r="F43" i="48" s="1"/>
  <c r="AQ70" i="48"/>
  <c r="AR70" i="48"/>
  <c r="G70" i="48"/>
  <c r="F70" i="48" s="1"/>
  <c r="AR65" i="48"/>
  <c r="G65" i="48"/>
  <c r="F65" i="48" s="1"/>
  <c r="AQ65" i="48"/>
  <c r="AQ18" i="48"/>
  <c r="AR18" i="48"/>
  <c r="G18" i="48"/>
  <c r="F18" i="48" s="1"/>
  <c r="AZ65" i="48"/>
  <c r="AY65" i="48"/>
  <c r="AY18" i="48"/>
  <c r="AZ18" i="48"/>
  <c r="AY59" i="48"/>
  <c r="AZ59" i="48"/>
  <c r="AV69" i="48"/>
  <c r="AU69" i="48"/>
  <c r="AV53" i="48"/>
  <c r="AU53" i="48"/>
  <c r="BG29" i="48"/>
  <c r="BH29" i="48"/>
  <c r="BH32" i="48"/>
  <c r="BG32" i="48"/>
  <c r="BH71" i="48"/>
  <c r="BG71" i="48"/>
  <c r="BI22" i="48"/>
  <c r="BJ22" i="48" s="1"/>
  <c r="CC27" i="48"/>
  <c r="CD27" i="48" s="1"/>
  <c r="BU39" i="48"/>
  <c r="BV39" i="48" s="1"/>
  <c r="BR59" i="48"/>
  <c r="BQ67" i="48"/>
  <c r="BR67" i="48" s="1"/>
  <c r="BY44" i="48"/>
  <c r="BZ44" i="48" s="1"/>
  <c r="CC24" i="48"/>
  <c r="CD24" i="48" s="1"/>
  <c r="BU44" i="48"/>
  <c r="BV44" i="48" s="1"/>
  <c r="BM65" i="48"/>
  <c r="BN65" i="48" s="1"/>
  <c r="BY38" i="48"/>
  <c r="BZ38" i="48" s="1"/>
  <c r="BY54" i="48"/>
  <c r="BZ54" i="48" s="1"/>
  <c r="CC52" i="48"/>
  <c r="CD52" i="48" s="1"/>
  <c r="BY19" i="48"/>
  <c r="BZ19" i="48" s="1"/>
  <c r="BU64" i="48"/>
  <c r="BV64" i="48" s="1"/>
  <c r="BU23" i="48"/>
  <c r="BV23" i="48" s="1"/>
  <c r="BQ62" i="48"/>
  <c r="BR62" i="48" s="1"/>
  <c r="BQ32" i="48"/>
  <c r="BR32" i="48" s="1"/>
  <c r="BM40" i="48"/>
  <c r="BN40" i="48" s="1"/>
  <c r="BM17" i="48"/>
  <c r="BN17" i="48" s="1"/>
  <c r="BU25" i="48"/>
  <c r="BV25" i="48" s="1"/>
  <c r="BQ57" i="48"/>
  <c r="BR57" i="48" s="1"/>
  <c r="BY30" i="48"/>
  <c r="BZ30" i="48" s="1"/>
  <c r="BY42" i="48"/>
  <c r="BZ42" i="48" s="1"/>
  <c r="BY34" i="48"/>
  <c r="BZ34" i="48" s="1"/>
  <c r="BY25" i="48"/>
  <c r="BZ25" i="48" s="1"/>
  <c r="BQ69" i="48"/>
  <c r="BR69" i="48" s="1"/>
  <c r="BY71" i="48"/>
  <c r="BZ71" i="48" s="1"/>
  <c r="BQ28" i="48"/>
  <c r="BR28" i="48" s="1"/>
  <c r="BQ36" i="48"/>
  <c r="BR36" i="48" s="1"/>
  <c r="CC40" i="48"/>
  <c r="CD40" i="48" s="1"/>
  <c r="CC41" i="48"/>
  <c r="CD41" i="48" s="1"/>
  <c r="CC53" i="48"/>
  <c r="CD53" i="48" s="1"/>
  <c r="BM57" i="48"/>
  <c r="BN57" i="48" s="1"/>
  <c r="CC30" i="48"/>
  <c r="CD30" i="48" s="1"/>
  <c r="BY58" i="48"/>
  <c r="BZ58" i="48" s="1"/>
  <c r="G22" i="48"/>
  <c r="F22" i="48" s="1"/>
  <c r="AR60" i="48"/>
  <c r="G60" i="48"/>
  <c r="F60" i="48" s="1"/>
  <c r="AQ60" i="48"/>
  <c r="AR37" i="48"/>
  <c r="G37" i="48"/>
  <c r="F37" i="48" s="1"/>
  <c r="AQ37" i="48"/>
  <c r="AZ49" i="48"/>
  <c r="AY49" i="48"/>
  <c r="AZ40" i="48"/>
  <c r="AY40" i="48"/>
  <c r="AY66" i="48"/>
  <c r="AZ66" i="48"/>
  <c r="AV63" i="48"/>
  <c r="AU63" i="48"/>
  <c r="AV56" i="48"/>
  <c r="AU56" i="48"/>
  <c r="AV34" i="48"/>
  <c r="AU34" i="48"/>
  <c r="BG55" i="48"/>
  <c r="BH55" i="48"/>
  <c r="BH19" i="48"/>
  <c r="BG19" i="48"/>
  <c r="BQ23" i="48"/>
  <c r="BR23" i="48" s="1"/>
  <c r="BQ43" i="48"/>
  <c r="BR43" i="48" s="1"/>
  <c r="BQ71" i="48"/>
  <c r="BR71" i="48" s="1"/>
  <c r="BQ72" i="48"/>
  <c r="BR72" i="48" s="1"/>
  <c r="BY60" i="48"/>
  <c r="BZ60" i="48" s="1"/>
  <c r="BM68" i="48"/>
  <c r="BN68" i="48" s="1"/>
  <c r="BQ56" i="48"/>
  <c r="BR56" i="48" s="1"/>
  <c r="CC65" i="48"/>
  <c r="CD65" i="48" s="1"/>
  <c r="BU66" i="48"/>
  <c r="BV66" i="48" s="1"/>
  <c r="BU17" i="48"/>
  <c r="BV17" i="48" s="1"/>
  <c r="BM37" i="48"/>
  <c r="BN37" i="48" s="1"/>
  <c r="BM35" i="48"/>
  <c r="BN35" i="48" s="1"/>
  <c r="AQ57" i="48"/>
  <c r="AR57" i="48"/>
  <c r="G57" i="48"/>
  <c r="F57" i="48" s="1"/>
  <c r="BD30" i="48"/>
  <c r="BC30" i="48"/>
  <c r="AQ54" i="48"/>
  <c r="AR54" i="48"/>
  <c r="G54" i="48"/>
  <c r="F54" i="48" s="1"/>
  <c r="BC54" i="48"/>
  <c r="BD54" i="48"/>
  <c r="AU57" i="48"/>
  <c r="AV57" i="48"/>
  <c r="BH69" i="48"/>
  <c r="BG69" i="48"/>
  <c r="AR71" i="48"/>
  <c r="G71" i="48"/>
  <c r="F71" i="48" s="1"/>
  <c r="AQ71" i="48"/>
  <c r="AZ69" i="48"/>
  <c r="AY69" i="48"/>
  <c r="AZ19" i="48"/>
  <c r="AY19" i="48"/>
  <c r="BD61" i="48"/>
  <c r="BC61" i="48"/>
  <c r="BD27" i="48"/>
  <c r="BC27" i="48"/>
  <c r="BD40" i="48"/>
  <c r="BC40" i="48"/>
  <c r="AR48" i="48"/>
  <c r="G48" i="48"/>
  <c r="F48" i="48" s="1"/>
  <c r="AQ48" i="48"/>
  <c r="AZ72" i="48"/>
  <c r="AY72" i="48"/>
  <c r="BD15" i="48"/>
  <c r="BC15" i="48"/>
  <c r="BC20" i="48"/>
  <c r="BD20" i="48"/>
  <c r="AU67" i="48"/>
  <c r="AV67" i="48"/>
  <c r="AU66" i="48"/>
  <c r="AV66" i="48"/>
  <c r="BG47" i="48"/>
  <c r="BH47" i="48"/>
  <c r="BH44" i="48"/>
  <c r="BG44" i="48"/>
  <c r="AV27" i="48"/>
  <c r="AU27" i="48"/>
  <c r="AV60" i="48"/>
  <c r="AU60" i="48"/>
  <c r="BH41" i="48"/>
  <c r="BG41" i="48"/>
  <c r="BG35" i="48"/>
  <c r="BH35" i="48"/>
  <c r="AR19" i="48"/>
  <c r="G19" i="48"/>
  <c r="F19" i="48" s="1"/>
  <c r="AQ19" i="48"/>
  <c r="AR61" i="48"/>
  <c r="G61" i="48"/>
  <c r="F61" i="48" s="1"/>
  <c r="AQ61" i="48"/>
  <c r="AR52" i="48"/>
  <c r="G52" i="48"/>
  <c r="F52" i="48" s="1"/>
  <c r="AQ52" i="48"/>
  <c r="AQ29" i="48"/>
  <c r="AR29" i="48"/>
  <c r="G29" i="48"/>
  <c r="F29" i="48" s="1"/>
  <c r="AZ41" i="48"/>
  <c r="AY41" i="48"/>
  <c r="AZ63" i="48"/>
  <c r="AY63" i="48"/>
  <c r="AZ58" i="48"/>
  <c r="AY58" i="48"/>
  <c r="AZ48" i="48"/>
  <c r="AY48" i="48"/>
  <c r="AV55" i="48"/>
  <c r="AU55" i="48"/>
  <c r="AV48" i="48"/>
  <c r="AU48" i="48"/>
  <c r="AV49" i="48"/>
  <c r="AU49" i="48"/>
  <c r="BG39" i="48"/>
  <c r="BH39" i="48"/>
  <c r="BH62" i="48"/>
  <c r="BG62" i="48"/>
  <c r="BH60" i="48"/>
  <c r="BG60" i="48"/>
  <c r="AZ46" i="48"/>
  <c r="AY46" i="48"/>
  <c r="BD45" i="48"/>
  <c r="BC45" i="48"/>
  <c r="AR25" i="48"/>
  <c r="G25" i="48"/>
  <c r="F25" i="48" s="1"/>
  <c r="AQ25" i="48"/>
  <c r="BD32" i="48"/>
  <c r="BC32" i="48"/>
  <c r="BH21" i="48"/>
  <c r="BG21" i="48"/>
  <c r="AQ31" i="48"/>
  <c r="AR31" i="48"/>
  <c r="G31" i="48"/>
  <c r="F31" i="48" s="1"/>
  <c r="AR34" i="48"/>
  <c r="G34" i="48"/>
  <c r="F34" i="48" s="1"/>
  <c r="AQ34" i="48"/>
  <c r="AZ22" i="48"/>
  <c r="AY22" i="48"/>
  <c r="BC50" i="48"/>
  <c r="BD50" i="48"/>
  <c r="BC67" i="48"/>
  <c r="BD67" i="48"/>
  <c r="AR55" i="48"/>
  <c r="G55" i="48"/>
  <c r="F55" i="48" s="1"/>
  <c r="AQ55" i="48"/>
  <c r="AY15" i="48"/>
  <c r="AZ15" i="48"/>
  <c r="BD17" i="48"/>
  <c r="BC17" i="48"/>
  <c r="BC55" i="48"/>
  <c r="BD55" i="48"/>
  <c r="BD64" i="48"/>
  <c r="BC64" i="48"/>
  <c r="AV19" i="48"/>
  <c r="AU19" i="48"/>
  <c r="AV52" i="48"/>
  <c r="AU52" i="48"/>
  <c r="BH49" i="48"/>
  <c r="BG49" i="48"/>
  <c r="BG50" i="48"/>
  <c r="BH50" i="48"/>
  <c r="AU70" i="48"/>
  <c r="AV70" i="48"/>
  <c r="AV45" i="48"/>
  <c r="AU45" i="48"/>
  <c r="BH40" i="48"/>
  <c r="BG40" i="48"/>
  <c r="AQ59" i="48"/>
  <c r="AR59" i="48"/>
  <c r="G59" i="48"/>
  <c r="F59" i="48" s="1"/>
  <c r="BM24" i="48"/>
  <c r="BN24" i="48" s="1"/>
  <c r="BD53" i="48"/>
  <c r="BC53" i="48"/>
  <c r="AR41" i="48"/>
  <c r="G41" i="48"/>
  <c r="F41" i="48" s="1"/>
  <c r="AQ41" i="48"/>
  <c r="BH37" i="48"/>
  <c r="BG37" i="48"/>
  <c r="AQ47" i="48"/>
  <c r="AR47" i="48"/>
  <c r="G47" i="48"/>
  <c r="F47" i="48" s="1"/>
  <c r="AZ21" i="48"/>
  <c r="AY21" i="48"/>
  <c r="AZ38" i="48"/>
  <c r="AY38" i="48"/>
  <c r="BC70" i="48"/>
  <c r="BD70" i="48"/>
  <c r="BC16" i="48"/>
  <c r="BD16" i="48"/>
  <c r="AQ16" i="48"/>
  <c r="AR16" i="48"/>
  <c r="G16" i="48"/>
  <c r="F16" i="48" s="1"/>
  <c r="AY39" i="48"/>
  <c r="AZ39" i="48"/>
  <c r="BD41" i="48"/>
  <c r="BC41" i="48"/>
  <c r="BD63" i="48"/>
  <c r="BC63" i="48"/>
  <c r="BD72" i="48"/>
  <c r="BC72" i="48"/>
  <c r="AU43" i="48"/>
  <c r="AV43" i="48"/>
  <c r="AV68" i="48"/>
  <c r="AU68" i="48"/>
  <c r="BH65" i="48"/>
  <c r="BG65" i="48"/>
  <c r="BG66" i="48"/>
  <c r="BH66" i="48"/>
  <c r="AV28" i="48"/>
  <c r="AU28" i="48"/>
  <c r="AU50" i="48"/>
  <c r="AV50" i="48"/>
  <c r="BH26" i="48"/>
  <c r="BG26" i="48"/>
  <c r="AQ67" i="48"/>
  <c r="AR67" i="48"/>
  <c r="G67" i="48"/>
  <c r="F67" i="48" s="1"/>
  <c r="AR36" i="48"/>
  <c r="G36" i="48"/>
  <c r="F36" i="48" s="1"/>
  <c r="AQ36" i="48"/>
  <c r="AQ66" i="48"/>
  <c r="AR66" i="48"/>
  <c r="G66" i="48"/>
  <c r="F66" i="48" s="1"/>
  <c r="AZ25" i="48"/>
  <c r="AY25" i="48"/>
  <c r="AY31" i="48"/>
  <c r="AZ31" i="48"/>
  <c r="AZ42" i="48"/>
  <c r="AY42" i="48"/>
  <c r="AZ64" i="48"/>
  <c r="AY64" i="48"/>
  <c r="AU39" i="48"/>
  <c r="AV39" i="48"/>
  <c r="AV32" i="48"/>
  <c r="AU32" i="48"/>
  <c r="AV25" i="48"/>
  <c r="AU25" i="48"/>
  <c r="BH15" i="48"/>
  <c r="BG15" i="48"/>
  <c r="BH38" i="48"/>
  <c r="BG38" i="48"/>
  <c r="BG43" i="48"/>
  <c r="BH43" i="48"/>
  <c r="BY52" i="48"/>
  <c r="BZ52" i="48" s="1"/>
  <c r="CC23" i="48"/>
  <c r="CD23" i="48" s="1"/>
  <c r="BM67" i="48"/>
  <c r="BN67" i="48" s="1"/>
  <c r="CC31" i="48"/>
  <c r="CD31" i="48" s="1"/>
  <c r="BU71" i="48"/>
  <c r="BV71" i="48" s="1"/>
  <c r="BM16" i="48"/>
  <c r="BN16" i="48" s="1"/>
  <c r="BQ24" i="48"/>
  <c r="BR24" i="48" s="1"/>
  <c r="CC48" i="48"/>
  <c r="CD48" i="48" s="1"/>
  <c r="BQ18" i="48"/>
  <c r="BR18" i="48" s="1"/>
  <c r="BU26" i="48"/>
  <c r="BV26" i="48" s="1"/>
  <c r="BQ54" i="48"/>
  <c r="BR54" i="48" s="1"/>
  <c r="BY61" i="48"/>
  <c r="BZ61" i="48" s="1"/>
  <c r="BY17" i="48"/>
  <c r="BZ17" i="48" s="1"/>
  <c r="CC25" i="48"/>
  <c r="CD25" i="48" s="1"/>
  <c r="BQ45" i="48"/>
  <c r="BR45" i="48" s="1"/>
  <c r="BQ50" i="48"/>
  <c r="BR50" i="48" s="1"/>
  <c r="BQ70" i="48"/>
  <c r="BR70" i="48" s="1"/>
  <c r="BY24" i="48"/>
  <c r="BZ24" i="48" s="1"/>
  <c r="CC66" i="48"/>
  <c r="CD66" i="48" s="1"/>
  <c r="BY21" i="48"/>
  <c r="BZ21" i="48" s="1"/>
  <c r="BQ41" i="48"/>
  <c r="BR41" i="48" s="1"/>
  <c r="BM49" i="48"/>
  <c r="BN49" i="48" s="1"/>
  <c r="CC57" i="48"/>
  <c r="CD57" i="48" s="1"/>
  <c r="BM50" i="48"/>
  <c r="BN50" i="48" s="1"/>
  <c r="BM58" i="48"/>
  <c r="BN58" i="48" s="1"/>
  <c r="AR33" i="48"/>
  <c r="G33" i="48"/>
  <c r="F33" i="48" s="1"/>
  <c r="AQ33" i="48"/>
  <c r="BD25" i="48"/>
  <c r="BC25" i="48"/>
  <c r="BD58" i="48"/>
  <c r="BC58" i="48"/>
  <c r="AR53" i="48"/>
  <c r="G53" i="48"/>
  <c r="F53" i="48" s="1"/>
  <c r="AQ53" i="48"/>
  <c r="BD42" i="48"/>
  <c r="BC42" i="48"/>
  <c r="AU31" i="48"/>
  <c r="AV31" i="48"/>
  <c r="BH53" i="48"/>
  <c r="BG53" i="48"/>
  <c r="AR63" i="48"/>
  <c r="AQ63" i="48"/>
  <c r="G63" i="48"/>
  <c r="F63" i="48" s="1"/>
  <c r="AZ53" i="48"/>
  <c r="AY53" i="48"/>
  <c r="AY54" i="48"/>
  <c r="AZ54" i="48"/>
  <c r="BC29" i="48"/>
  <c r="BD29" i="48"/>
  <c r="BD19" i="48"/>
  <c r="BC19" i="48"/>
  <c r="BC24" i="48"/>
  <c r="BD24" i="48"/>
  <c r="AR32" i="48"/>
  <c r="G32" i="48"/>
  <c r="F32" i="48" s="1"/>
  <c r="AQ32" i="48"/>
  <c r="AZ32" i="48"/>
  <c r="AY32" i="48"/>
  <c r="BD62" i="48"/>
  <c r="BC62" i="48"/>
  <c r="BD71" i="48"/>
  <c r="BC71" i="48"/>
  <c r="AU51" i="48"/>
  <c r="AV51" i="48"/>
  <c r="AV26" i="48"/>
  <c r="AU26" i="48"/>
  <c r="BH23" i="48"/>
  <c r="BG23" i="48"/>
  <c r="BG59" i="48"/>
  <c r="BH59" i="48"/>
  <c r="AV44" i="48"/>
  <c r="AU44" i="48"/>
  <c r="BH25" i="48"/>
  <c r="BG25" i="48"/>
  <c r="BH42" i="48"/>
  <c r="BG42" i="48"/>
  <c r="AR72" i="48"/>
  <c r="G72" i="48"/>
  <c r="F72" i="48" s="1"/>
  <c r="AQ72" i="48"/>
  <c r="AR44" i="48"/>
  <c r="G44" i="48"/>
  <c r="F44" i="48" s="1"/>
  <c r="AQ44" i="48"/>
  <c r="AR21" i="48"/>
  <c r="G21" i="48"/>
  <c r="F21" i="48" s="1"/>
  <c r="AQ21" i="48"/>
  <c r="AZ33" i="48"/>
  <c r="AY33" i="48"/>
  <c r="AY47" i="48"/>
  <c r="AZ47" i="48"/>
  <c r="AZ50" i="48"/>
  <c r="AY50" i="48"/>
  <c r="AY24" i="48"/>
  <c r="AZ24" i="48"/>
  <c r="AU47" i="48"/>
  <c r="AV47" i="48"/>
  <c r="AV40" i="48"/>
  <c r="AU40" i="48"/>
  <c r="AV41" i="48"/>
  <c r="AU41" i="48"/>
  <c r="BH27" i="48"/>
  <c r="BG27" i="48"/>
  <c r="BH46" i="48"/>
  <c r="BG46" i="48"/>
  <c r="BH36" i="48"/>
  <c r="BG36" i="48"/>
  <c r="CC15" i="48"/>
  <c r="CD15" i="48" s="1"/>
  <c r="BY23" i="48"/>
  <c r="BZ23" i="48" s="1"/>
  <c r="BU35" i="48"/>
  <c r="BV35" i="48" s="1"/>
  <c r="BU63" i="48"/>
  <c r="BV63" i="48" s="1"/>
  <c r="BY15" i="48"/>
  <c r="BZ15" i="48" s="1"/>
  <c r="BY27" i="48"/>
  <c r="BZ27" i="48" s="1"/>
  <c r="BQ47" i="48"/>
  <c r="BR47" i="48" s="1"/>
  <c r="BQ55" i="48"/>
  <c r="BR55" i="48" s="1"/>
  <c r="BY72" i="48"/>
  <c r="BZ72" i="48" s="1"/>
  <c r="BU62" i="48"/>
  <c r="BV62" i="48" s="1"/>
  <c r="CC32" i="48"/>
  <c r="CD32" i="48" s="1"/>
  <c r="BU48" i="48"/>
  <c r="BV48" i="48" s="1"/>
  <c r="BY36" i="48"/>
  <c r="BZ36" i="48" s="1"/>
  <c r="BM48" i="48"/>
  <c r="BN48" i="48" s="1"/>
  <c r="CC34" i="48"/>
  <c r="CD34" i="48" s="1"/>
  <c r="BY66" i="48"/>
  <c r="BZ66" i="48" s="1"/>
  <c r="CC56" i="48"/>
  <c r="CD56" i="48" s="1"/>
  <c r="CC19" i="48"/>
  <c r="CD19" i="48" s="1"/>
  <c r="CC63" i="48"/>
  <c r="CD63" i="48" s="1"/>
  <c r="BU72" i="48"/>
  <c r="BV72" i="48" s="1"/>
  <c r="BQ64" i="48"/>
  <c r="BR64" i="48" s="1"/>
  <c r="BU36" i="48"/>
  <c r="BV36" i="48" s="1"/>
  <c r="BQ66" i="48"/>
  <c r="BR66" i="48" s="1"/>
  <c r="BU21" i="48"/>
  <c r="BV21" i="48" s="1"/>
  <c r="CC37" i="48"/>
  <c r="CD37" i="48" s="1"/>
  <c r="BY69" i="48"/>
  <c r="BZ69" i="48" s="1"/>
  <c r="CC42" i="48"/>
  <c r="CD42" i="48" s="1"/>
  <c r="BQ26" i="48"/>
  <c r="BR26" i="48" s="1"/>
  <c r="CC17" i="48"/>
  <c r="CD17" i="48" s="1"/>
  <c r="BY41" i="48"/>
  <c r="BZ41" i="48" s="1"/>
  <c r="BQ42" i="48"/>
  <c r="BR42" i="48" s="1"/>
  <c r="BU32" i="48"/>
  <c r="BV32" i="48" s="1"/>
  <c r="BQ40" i="48"/>
  <c r="BR40" i="48" s="1"/>
  <c r="BQ48" i="48"/>
  <c r="BR48" i="48" s="1"/>
  <c r="BY37" i="48"/>
  <c r="BZ37" i="48" s="1"/>
  <c r="CC45" i="48"/>
  <c r="CD45" i="48" s="1"/>
  <c r="BQ53" i="48"/>
  <c r="BR53" i="48" s="1"/>
  <c r="BU57" i="48"/>
  <c r="BV57" i="48" s="1"/>
  <c r="CC69" i="48"/>
  <c r="CD69" i="48" s="1"/>
  <c r="BM70" i="48"/>
  <c r="BN70" i="48" s="1"/>
  <c r="AR28" i="48"/>
  <c r="AQ28" i="48"/>
  <c r="G28" i="48"/>
  <c r="F28" i="48" s="1"/>
  <c r="AR42" i="48"/>
  <c r="G42" i="48"/>
  <c r="F42" i="48" s="1"/>
  <c r="AQ42" i="48"/>
  <c r="AZ17" i="48"/>
  <c r="AY17" i="48"/>
  <c r="AZ23" i="48"/>
  <c r="AY23" i="48"/>
  <c r="AZ34" i="48"/>
  <c r="AY34" i="48"/>
  <c r="AZ44" i="48"/>
  <c r="AY44" i="48"/>
  <c r="AV23" i="48"/>
  <c r="AU23" i="48"/>
  <c r="AU24" i="48"/>
  <c r="AV24" i="48"/>
  <c r="AU54" i="48"/>
  <c r="AV54" i="48"/>
  <c r="BH61" i="48"/>
  <c r="BG61" i="48"/>
  <c r="BH72" i="48"/>
  <c r="BG72" i="48"/>
  <c r="BH52" i="48"/>
  <c r="BG52" i="48"/>
  <c r="BQ35" i="48"/>
  <c r="BR35" i="48" s="1"/>
  <c r="BV59" i="48"/>
  <c r="BY64" i="48"/>
  <c r="BZ64" i="48" s="1"/>
  <c r="CC72" i="48"/>
  <c r="CD72" i="48" s="1"/>
  <c r="CC44" i="48"/>
  <c r="CD44" i="48" s="1"/>
  <c r="BQ68" i="48"/>
  <c r="BR68" i="48" s="1"/>
  <c r="BU56" i="48"/>
  <c r="BV56" i="48" s="1"/>
  <c r="BM26" i="48"/>
  <c r="BN26" i="48" s="1"/>
  <c r="BM46" i="48"/>
  <c r="BN46" i="48" s="1"/>
  <c r="BM54" i="48"/>
  <c r="BN54" i="48" s="1"/>
  <c r="CC33" i="48"/>
  <c r="CD33" i="48" s="1"/>
  <c r="BI24" i="48" l="1"/>
  <c r="BJ24" i="48" s="1"/>
  <c r="BE28" i="48"/>
  <c r="BF28" i="48" s="1"/>
  <c r="BI56" i="48"/>
  <c r="BJ56" i="48" s="1"/>
  <c r="AW15" i="48"/>
  <c r="AX15" i="48" s="1"/>
  <c r="BA59" i="48"/>
  <c r="BB59" i="48" s="1"/>
  <c r="AS43" i="48"/>
  <c r="AT43" i="48" s="1"/>
  <c r="BI31" i="48"/>
  <c r="BJ31" i="48" s="1"/>
  <c r="BE43" i="48"/>
  <c r="BF43" i="48" s="1"/>
  <c r="BI16" i="48"/>
  <c r="BJ16" i="48" s="1"/>
  <c r="BA22" i="48"/>
  <c r="BB22" i="48" s="1"/>
  <c r="BI21" i="48"/>
  <c r="BJ21" i="48" s="1"/>
  <c r="AS64" i="48"/>
  <c r="AT64" i="48" s="1"/>
  <c r="AS69" i="48"/>
  <c r="AT69" i="48" s="1"/>
  <c r="BE60" i="48"/>
  <c r="BF60" i="48" s="1"/>
  <c r="BE26" i="48"/>
  <c r="BF26" i="48" s="1"/>
  <c r="AW64" i="48"/>
  <c r="AX64" i="48" s="1"/>
  <c r="BI58" i="48"/>
  <c r="BJ58" i="48" s="1"/>
  <c r="BA51" i="48"/>
  <c r="BB51" i="48" s="1"/>
  <c r="BE68" i="48"/>
  <c r="BF68" i="48" s="1"/>
  <c r="BE34" i="48"/>
  <c r="BF34" i="48" s="1"/>
  <c r="BA56" i="48"/>
  <c r="BB56" i="48" s="1"/>
  <c r="BI25" i="48"/>
  <c r="BJ25" i="48" s="1"/>
  <c r="AW26" i="48"/>
  <c r="AX26" i="48" s="1"/>
  <c r="BE71" i="48"/>
  <c r="BF71" i="48" s="1"/>
  <c r="BA32" i="48"/>
  <c r="BB32" i="48" s="1"/>
  <c r="AS63" i="48"/>
  <c r="AT63" i="48" s="1"/>
  <c r="BI26" i="48"/>
  <c r="BJ26" i="48" s="1"/>
  <c r="AW28" i="48"/>
  <c r="AX28" i="48" s="1"/>
  <c r="BI65" i="48"/>
  <c r="BJ65" i="48" s="1"/>
  <c r="BE63" i="48"/>
  <c r="BF63" i="48" s="1"/>
  <c r="BI37" i="48"/>
  <c r="BJ37" i="48" s="1"/>
  <c r="AW33" i="48"/>
  <c r="AX33" i="48" s="1"/>
  <c r="BE33" i="48"/>
  <c r="BF33" i="48" s="1"/>
  <c r="BE40" i="48"/>
  <c r="BF40" i="48" s="1"/>
  <c r="BE61" i="48"/>
  <c r="BF61" i="48" s="1"/>
  <c r="BA69" i="48"/>
  <c r="BB69" i="48" s="1"/>
  <c r="BE51" i="48"/>
  <c r="BF51" i="48" s="1"/>
  <c r="AW54" i="48"/>
  <c r="AX54" i="48" s="1"/>
  <c r="BA24" i="48"/>
  <c r="BB24" i="48" s="1"/>
  <c r="BA47" i="48"/>
  <c r="BB47" i="48" s="1"/>
  <c r="BE24" i="48"/>
  <c r="BF24" i="48" s="1"/>
  <c r="BE29" i="48"/>
  <c r="BF29" i="48" s="1"/>
  <c r="AW39" i="48"/>
  <c r="AX39" i="48" s="1"/>
  <c r="BE16" i="48"/>
  <c r="BF16" i="48" s="1"/>
  <c r="AS59" i="48"/>
  <c r="AT59" i="48" s="1"/>
  <c r="BI50" i="48"/>
  <c r="BJ50" i="48" s="1"/>
  <c r="BI47" i="48"/>
  <c r="BJ47" i="48" s="1"/>
  <c r="AW67" i="48"/>
  <c r="AX67" i="48" s="1"/>
  <c r="BE54" i="48"/>
  <c r="BF54" i="48" s="1"/>
  <c r="AS57" i="48"/>
  <c r="AT57" i="48" s="1"/>
  <c r="BI55" i="48"/>
  <c r="BJ55" i="48" s="1"/>
  <c r="BA66" i="48"/>
  <c r="BB66" i="48" s="1"/>
  <c r="BI29" i="48"/>
  <c r="BJ29" i="48" s="1"/>
  <c r="BA18" i="48"/>
  <c r="BB18" i="48" s="1"/>
  <c r="AW20" i="48"/>
  <c r="AX20" i="48" s="1"/>
  <c r="BE39" i="48"/>
  <c r="BF39" i="48" s="1"/>
  <c r="BA29" i="48"/>
  <c r="BB29" i="48" s="1"/>
  <c r="BA55" i="48"/>
  <c r="BB55" i="48" s="1"/>
  <c r="BI57" i="48"/>
  <c r="BJ57" i="48" s="1"/>
  <c r="AW35" i="48"/>
  <c r="AX35" i="48" s="1"/>
  <c r="BI20" i="48"/>
  <c r="BJ20" i="48" s="1"/>
  <c r="AS38" i="48"/>
  <c r="AT38" i="48" s="1"/>
  <c r="AW16" i="48"/>
  <c r="AX16" i="48" s="1"/>
  <c r="BA16" i="48"/>
  <c r="BB16" i="48" s="1"/>
  <c r="BA70" i="48"/>
  <c r="BB70" i="48" s="1"/>
  <c r="AS26" i="48"/>
  <c r="AT26" i="48" s="1"/>
  <c r="AW29" i="48"/>
  <c r="AX29" i="48" s="1"/>
  <c r="BE47" i="48"/>
  <c r="BF47" i="48" s="1"/>
  <c r="BI51" i="48"/>
  <c r="BJ51" i="48" s="1"/>
  <c r="AW62" i="48"/>
  <c r="AX62" i="48" s="1"/>
  <c r="AW71" i="48"/>
  <c r="AX71" i="48" s="1"/>
  <c r="BA68" i="48"/>
  <c r="BB68" i="48" s="1"/>
  <c r="BI64" i="48"/>
  <c r="BJ64" i="48" s="1"/>
  <c r="AW42" i="48"/>
  <c r="AX42" i="48" s="1"/>
  <c r="BI68" i="48"/>
  <c r="BJ68" i="48" s="1"/>
  <c r="AW46" i="48"/>
  <c r="AX46" i="48" s="1"/>
  <c r="BE36" i="48"/>
  <c r="BF36" i="48" s="1"/>
  <c r="BA71" i="48"/>
  <c r="BB71" i="48" s="1"/>
  <c r="AW58" i="48"/>
  <c r="AX58" i="48" s="1"/>
  <c r="BE48" i="48"/>
  <c r="BF48" i="48" s="1"/>
  <c r="BE65" i="48"/>
  <c r="BF65" i="48" s="1"/>
  <c r="BA27" i="48"/>
  <c r="BB27" i="48" s="1"/>
  <c r="BE38" i="48"/>
  <c r="BF38" i="48" s="1"/>
  <c r="BA60" i="48"/>
  <c r="BB60" i="48" s="1"/>
  <c r="AS56" i="48"/>
  <c r="AT56" i="48" s="1"/>
  <c r="AS44" i="48"/>
  <c r="AT44" i="48" s="1"/>
  <c r="AS53" i="48"/>
  <c r="AT53" i="48" s="1"/>
  <c r="AS65" i="48"/>
  <c r="AT65" i="48" s="1"/>
  <c r="AS30" i="48"/>
  <c r="AT30" i="48" s="1"/>
  <c r="AS17" i="48"/>
  <c r="AT17" i="48" s="1"/>
  <c r="AS40" i="48"/>
  <c r="AT40" i="48" s="1"/>
  <c r="BA61" i="48"/>
  <c r="BB61" i="48" s="1"/>
  <c r="BE37" i="48"/>
  <c r="BF37" i="48" s="1"/>
  <c r="AS42" i="48"/>
  <c r="AT42" i="48" s="1"/>
  <c r="AS72" i="48"/>
  <c r="AT72" i="48" s="1"/>
  <c r="AS33" i="48"/>
  <c r="AT33" i="48" s="1"/>
  <c r="AS25" i="48"/>
  <c r="AT25" i="48" s="1"/>
  <c r="AS19" i="48"/>
  <c r="AT19" i="48" s="1"/>
  <c r="AS45" i="48"/>
  <c r="AT45" i="48" s="1"/>
  <c r="AS58" i="48"/>
  <c r="AT58" i="48" s="1"/>
  <c r="AS27" i="48"/>
  <c r="AT27" i="48" s="1"/>
  <c r="BI52" i="48"/>
  <c r="BJ52" i="48" s="1"/>
  <c r="BI61" i="48"/>
  <c r="BJ61" i="48" s="1"/>
  <c r="BA44" i="48"/>
  <c r="BB44" i="48" s="1"/>
  <c r="BA23" i="48"/>
  <c r="BB23" i="48" s="1"/>
  <c r="AS28" i="48"/>
  <c r="AT28" i="48" s="1"/>
  <c r="BI46" i="48"/>
  <c r="BJ46" i="48" s="1"/>
  <c r="AW41" i="48"/>
  <c r="AX41" i="48" s="1"/>
  <c r="BA50" i="48"/>
  <c r="BB50" i="48" s="1"/>
  <c r="BA33" i="48"/>
  <c r="BB33" i="48" s="1"/>
  <c r="AW51" i="48"/>
  <c r="AX51" i="48" s="1"/>
  <c r="BE19" i="48"/>
  <c r="BF19" i="48" s="1"/>
  <c r="BE58" i="48"/>
  <c r="BF58" i="48" s="1"/>
  <c r="BI15" i="48"/>
  <c r="BJ15" i="48" s="1"/>
  <c r="AW32" i="48"/>
  <c r="AX32" i="48" s="1"/>
  <c r="BA64" i="48"/>
  <c r="BB64" i="48" s="1"/>
  <c r="AS67" i="48"/>
  <c r="AT67" i="48" s="1"/>
  <c r="AW50" i="48"/>
  <c r="AX50" i="48" s="1"/>
  <c r="BI66" i="48"/>
  <c r="BJ66" i="48" s="1"/>
  <c r="BA21" i="48"/>
  <c r="BB21" i="48" s="1"/>
  <c r="AS47" i="48"/>
  <c r="AT47" i="48" s="1"/>
  <c r="BI40" i="48"/>
  <c r="BJ40" i="48" s="1"/>
  <c r="BI49" i="48"/>
  <c r="BJ49" i="48" s="1"/>
  <c r="AW19" i="48"/>
  <c r="AX19" i="48" s="1"/>
  <c r="BE50" i="48"/>
  <c r="BF50" i="48" s="1"/>
  <c r="AS31" i="48"/>
  <c r="AT31" i="48" s="1"/>
  <c r="BE45" i="48"/>
  <c r="BF45" i="48" s="1"/>
  <c r="BI60" i="48"/>
  <c r="BJ60" i="48" s="1"/>
  <c r="AW48" i="48"/>
  <c r="AX48" i="48" s="1"/>
  <c r="BA48" i="48"/>
  <c r="BB48" i="48" s="1"/>
  <c r="BA63" i="48"/>
  <c r="BB63" i="48" s="1"/>
  <c r="AW60" i="48"/>
  <c r="AX60" i="48" s="1"/>
  <c r="BI44" i="48"/>
  <c r="BJ44" i="48" s="1"/>
  <c r="BA72" i="48"/>
  <c r="BB72" i="48" s="1"/>
  <c r="BI19" i="48"/>
  <c r="BJ19" i="48" s="1"/>
  <c r="AW34" i="48"/>
  <c r="AX34" i="48" s="1"/>
  <c r="AW63" i="48"/>
  <c r="AX63" i="48" s="1"/>
  <c r="AS37" i="48"/>
  <c r="AT37" i="48" s="1"/>
  <c r="AW24" i="48"/>
  <c r="AX24" i="48" s="1"/>
  <c r="AW47" i="48"/>
  <c r="AX47" i="48" s="1"/>
  <c r="BA54" i="48"/>
  <c r="BB54" i="48" s="1"/>
  <c r="BI72" i="48"/>
  <c r="BJ72" i="48" s="1"/>
  <c r="AW23" i="48"/>
  <c r="AX23" i="48" s="1"/>
  <c r="BA34" i="48"/>
  <c r="BB34" i="48" s="1"/>
  <c r="BA17" i="48"/>
  <c r="BB17" i="48" s="1"/>
  <c r="BI36" i="48"/>
  <c r="BJ36" i="48" s="1"/>
  <c r="BI27" i="48"/>
  <c r="BJ27" i="48" s="1"/>
  <c r="AW40" i="48"/>
  <c r="AX40" i="48" s="1"/>
  <c r="AS21" i="48"/>
  <c r="AT21" i="48" s="1"/>
  <c r="BI59" i="48"/>
  <c r="BJ59" i="48" s="1"/>
  <c r="BA53" i="48"/>
  <c r="BB53" i="48" s="1"/>
  <c r="AW31" i="48"/>
  <c r="AX31" i="48" s="1"/>
  <c r="BE25" i="48"/>
  <c r="BF25" i="48" s="1"/>
  <c r="BI38" i="48"/>
  <c r="BJ38" i="48" s="1"/>
  <c r="AW25" i="48"/>
  <c r="AX25" i="48" s="1"/>
  <c r="BA42" i="48"/>
  <c r="BB42" i="48" s="1"/>
  <c r="BA25" i="48"/>
  <c r="BB25" i="48" s="1"/>
  <c r="AS66" i="48"/>
  <c r="AT66" i="48" s="1"/>
  <c r="AW43" i="48"/>
  <c r="AX43" i="48" s="1"/>
  <c r="BA39" i="48"/>
  <c r="BB39" i="48" s="1"/>
  <c r="BA38" i="48"/>
  <c r="BB38" i="48" s="1"/>
  <c r="BE53" i="48"/>
  <c r="BF53" i="48" s="1"/>
  <c r="AW45" i="48"/>
  <c r="AX45" i="48" s="1"/>
  <c r="AW52" i="48"/>
  <c r="AX52" i="48" s="1"/>
  <c r="BE64" i="48"/>
  <c r="BF64" i="48" s="1"/>
  <c r="BE17" i="48"/>
  <c r="BF17" i="48" s="1"/>
  <c r="AS55" i="48"/>
  <c r="AT55" i="48" s="1"/>
  <c r="BE67" i="48"/>
  <c r="BF67" i="48" s="1"/>
  <c r="BA46" i="48"/>
  <c r="BB46" i="48" s="1"/>
  <c r="BI62" i="48"/>
  <c r="BJ62" i="48" s="1"/>
  <c r="AW49" i="48"/>
  <c r="AX49" i="48" s="1"/>
  <c r="AW55" i="48"/>
  <c r="AX55" i="48" s="1"/>
  <c r="BA58" i="48"/>
  <c r="BB58" i="48" s="1"/>
  <c r="BA41" i="48"/>
  <c r="BB41" i="48" s="1"/>
  <c r="AS29" i="48"/>
  <c r="AT29" i="48" s="1"/>
  <c r="AS61" i="48"/>
  <c r="AT61" i="48" s="1"/>
  <c r="BI41" i="48"/>
  <c r="BJ41" i="48" s="1"/>
  <c r="AW27" i="48"/>
  <c r="AX27" i="48" s="1"/>
  <c r="BE15" i="48"/>
  <c r="BF15" i="48" s="1"/>
  <c r="AS48" i="48"/>
  <c r="AT48" i="48" s="1"/>
  <c r="BI69" i="48"/>
  <c r="BJ69" i="48" s="1"/>
  <c r="AS54" i="48"/>
  <c r="AT54" i="48" s="1"/>
  <c r="AW56" i="48"/>
  <c r="AX56" i="48" s="1"/>
  <c r="BA49" i="48"/>
  <c r="BB49" i="48" s="1"/>
  <c r="BI71" i="48"/>
  <c r="BJ71" i="48" s="1"/>
  <c r="AW69" i="48"/>
  <c r="AX69" i="48" s="1"/>
  <c r="AS70" i="48"/>
  <c r="AT70" i="48" s="1"/>
  <c r="BI48" i="48"/>
  <c r="BJ48" i="48" s="1"/>
  <c r="AW21" i="48"/>
  <c r="AX21" i="48" s="1"/>
  <c r="BI18" i="48"/>
  <c r="BJ18" i="48" s="1"/>
  <c r="BA43" i="48"/>
  <c r="BB43" i="48" s="1"/>
  <c r="BE21" i="48"/>
  <c r="BF21" i="48" s="1"/>
  <c r="BE69" i="48"/>
  <c r="BF69" i="48" s="1"/>
  <c r="BE56" i="48"/>
  <c r="BF56" i="48" s="1"/>
  <c r="BE18" i="48"/>
  <c r="BF18" i="48" s="1"/>
  <c r="AW61" i="48"/>
  <c r="AX61" i="48" s="1"/>
  <c r="BE23" i="48"/>
  <c r="BF23" i="48" s="1"/>
  <c r="BI30" i="48"/>
  <c r="BJ30" i="48" s="1"/>
  <c r="BE49" i="48"/>
  <c r="BF49" i="48" s="1"/>
  <c r="BI28" i="48"/>
  <c r="BJ28" i="48" s="1"/>
  <c r="BI45" i="48"/>
  <c r="BJ45" i="48" s="1"/>
  <c r="AS51" i="48"/>
  <c r="AT51" i="48" s="1"/>
  <c r="BI34" i="48"/>
  <c r="BJ34" i="48" s="1"/>
  <c r="AW36" i="48"/>
  <c r="AX36" i="48" s="1"/>
  <c r="BA45" i="48"/>
  <c r="BB45" i="48" s="1"/>
  <c r="AS39" i="48"/>
  <c r="AT39" i="48" s="1"/>
  <c r="BE59" i="48"/>
  <c r="BF59" i="48" s="1"/>
  <c r="AS15" i="48"/>
  <c r="AT15" i="48" s="1"/>
  <c r="BA20" i="48"/>
  <c r="BB20" i="48" s="1"/>
  <c r="BI42" i="48"/>
  <c r="BJ42" i="48" s="1"/>
  <c r="AW44" i="48"/>
  <c r="AX44" i="48" s="1"/>
  <c r="BI23" i="48"/>
  <c r="BJ23" i="48" s="1"/>
  <c r="BE62" i="48"/>
  <c r="BF62" i="48" s="1"/>
  <c r="AS32" i="48"/>
  <c r="AT32" i="48" s="1"/>
  <c r="BI53" i="48"/>
  <c r="BJ53" i="48" s="1"/>
  <c r="BE42" i="48"/>
  <c r="BF42" i="48" s="1"/>
  <c r="AS36" i="48"/>
  <c r="AT36" i="48" s="1"/>
  <c r="AW68" i="48"/>
  <c r="AX68" i="48" s="1"/>
  <c r="BE72" i="48"/>
  <c r="BF72" i="48" s="1"/>
  <c r="BE41" i="48"/>
  <c r="BF41" i="48" s="1"/>
  <c r="AS41" i="48"/>
  <c r="AT41" i="48" s="1"/>
  <c r="AS34" i="48"/>
  <c r="AT34" i="48" s="1"/>
  <c r="BE32" i="48"/>
  <c r="BF32" i="48" s="1"/>
  <c r="AS52" i="48"/>
  <c r="AT52" i="48" s="1"/>
  <c r="BE27" i="48"/>
  <c r="BF27" i="48" s="1"/>
  <c r="BA19" i="48"/>
  <c r="BB19" i="48" s="1"/>
  <c r="AS71" i="48"/>
  <c r="AT71" i="48" s="1"/>
  <c r="BE30" i="48"/>
  <c r="BF30" i="48" s="1"/>
  <c r="AS60" i="48"/>
  <c r="AT60" i="48" s="1"/>
  <c r="AS46" i="48"/>
  <c r="AT46" i="48" s="1"/>
  <c r="AS62" i="48"/>
  <c r="AT62" i="48" s="1"/>
  <c r="AS49" i="48"/>
  <c r="AT49" i="48" s="1"/>
  <c r="BA40" i="48"/>
  <c r="BB40" i="48" s="1"/>
  <c r="BI32" i="48"/>
  <c r="BJ32" i="48" s="1"/>
  <c r="AW53" i="48"/>
  <c r="AX53" i="48" s="1"/>
  <c r="BA65" i="48"/>
  <c r="BB65" i="48" s="1"/>
  <c r="AS18" i="48"/>
  <c r="AT18" i="48" s="1"/>
  <c r="AW72" i="48"/>
  <c r="AX72" i="48" s="1"/>
  <c r="BI17" i="48"/>
  <c r="BJ17" i="48" s="1"/>
  <c r="BE44" i="48"/>
  <c r="BF44" i="48" s="1"/>
  <c r="BA52" i="48"/>
  <c r="BB52" i="48" s="1"/>
  <c r="AS23" i="48"/>
  <c r="AT23" i="48" s="1"/>
  <c r="BA67" i="48"/>
  <c r="BB67" i="48" s="1"/>
  <c r="AW17" i="48"/>
  <c r="AX17" i="48" s="1"/>
  <c r="BA37" i="48"/>
  <c r="BB37" i="48" s="1"/>
  <c r="BE22" i="48"/>
  <c r="BF22" i="48" s="1"/>
  <c r="BI67" i="48"/>
  <c r="BJ67" i="48" s="1"/>
  <c r="BA35" i="48"/>
  <c r="BB35" i="48" s="1"/>
  <c r="BA57" i="48"/>
  <c r="BB57" i="48" s="1"/>
  <c r="AS68" i="48"/>
  <c r="AT68" i="48" s="1"/>
  <c r="AS35" i="48"/>
  <c r="AT35" i="48" s="1"/>
  <c r="BI70" i="48"/>
  <c r="BJ70" i="48" s="1"/>
  <c r="AW59" i="48"/>
  <c r="AX59" i="48" s="1"/>
  <c r="AW18" i="48"/>
  <c r="AX18" i="48" s="1"/>
  <c r="BE31" i="48"/>
  <c r="BF31" i="48" s="1"/>
  <c r="BA28" i="48"/>
  <c r="BB28" i="48" s="1"/>
  <c r="BI54" i="48"/>
  <c r="BJ54" i="48" s="1"/>
  <c r="BE57" i="48"/>
  <c r="BF57" i="48" s="1"/>
  <c r="BE46" i="48"/>
  <c r="BF46" i="48" s="1"/>
  <c r="AS24" i="48"/>
  <c r="AT24" i="48" s="1"/>
  <c r="AW65" i="48"/>
  <c r="AX65" i="48" s="1"/>
  <c r="AW37" i="48"/>
  <c r="AX37" i="48" s="1"/>
  <c r="BA62" i="48"/>
  <c r="BB62" i="48" s="1"/>
  <c r="BE35" i="48"/>
  <c r="BF35" i="48" s="1"/>
  <c r="AW38" i="48"/>
  <c r="AX38" i="48" s="1"/>
  <c r="BA30" i="48"/>
  <c r="BB30" i="48" s="1"/>
  <c r="AW30" i="48"/>
  <c r="AX30" i="48" s="1"/>
  <c r="BA26" i="48"/>
  <c r="BB26" i="48" s="1"/>
  <c r="AS50" i="48"/>
  <c r="AT50" i="48" s="1"/>
  <c r="AS20" i="48"/>
  <c r="AT20" i="48" s="1"/>
  <c r="BI63" i="48"/>
  <c r="BJ63" i="48" s="1"/>
  <c r="AW22" i="48"/>
  <c r="AX22" i="48" s="1"/>
  <c r="BI33" i="48"/>
  <c r="BJ33" i="48" s="1"/>
  <c r="BE52" i="48"/>
  <c r="BF52" i="48" s="1"/>
  <c r="BA36" i="48"/>
  <c r="BB36" i="48" s="1"/>
  <c r="BE66" i="48"/>
  <c r="BF66" i="48" s="1"/>
  <c r="BI43" i="48"/>
  <c r="BJ43" i="48" s="1"/>
  <c r="BA31" i="48"/>
  <c r="BB31" i="48" s="1"/>
  <c r="AS16" i="48"/>
  <c r="AT16" i="48" s="1"/>
  <c r="BE70" i="48"/>
  <c r="BF70" i="48" s="1"/>
  <c r="AW70" i="48"/>
  <c r="AX70" i="48" s="1"/>
  <c r="BE55" i="48"/>
  <c r="BF55" i="48" s="1"/>
  <c r="BA15" i="48"/>
  <c r="BB15" i="48" s="1"/>
  <c r="BI39" i="48"/>
  <c r="BJ39" i="48" s="1"/>
  <c r="BI35" i="48"/>
  <c r="BJ35" i="48" s="1"/>
  <c r="AW66" i="48"/>
  <c r="AX66" i="48" s="1"/>
  <c r="BE20" i="48"/>
  <c r="BF20" i="48" s="1"/>
  <c r="AW57" i="48"/>
  <c r="AX57" i="48" s="1"/>
  <c r="AD13" i="48" l="1"/>
  <c r="AB13" i="48"/>
  <c r="AC13" i="48"/>
  <c r="Y13" i="48"/>
  <c r="Z13" i="48"/>
  <c r="U13" i="48"/>
  <c r="V13" i="48"/>
  <c r="AP13" i="48"/>
  <c r="AO13" i="48"/>
  <c r="AN13" i="48"/>
  <c r="AL13" i="48"/>
  <c r="AM13" i="48"/>
  <c r="AJ13" i="48"/>
  <c r="AK13" i="48"/>
  <c r="AH13" i="48"/>
  <c r="AI13" i="48"/>
  <c r="AF14" i="48"/>
  <c r="AF13" i="48"/>
  <c r="AG13" i="48"/>
  <c r="AE13" i="48"/>
  <c r="W13" i="48"/>
  <c r="AA13" i="48"/>
  <c r="X13" i="48"/>
  <c r="W14" i="48" l="1"/>
  <c r="BK14" i="48"/>
  <c r="BL14" i="48"/>
  <c r="V14" i="48"/>
  <c r="X14" i="48"/>
  <c r="BK13" i="48"/>
  <c r="BL13" i="48"/>
  <c r="H13" i="48"/>
  <c r="CA13" i="48"/>
  <c r="CB13" i="48"/>
  <c r="AO14" i="48"/>
  <c r="U14" i="48"/>
  <c r="Y14" i="48"/>
  <c r="AC14" i="48"/>
  <c r="BO13" i="48"/>
  <c r="BP13" i="48"/>
  <c r="AJ14" i="48"/>
  <c r="AP14" i="48"/>
  <c r="AD14" i="48"/>
  <c r="AE14" i="48"/>
  <c r="AH14" i="48"/>
  <c r="BS13" i="48"/>
  <c r="BT13" i="48"/>
  <c r="AL14" i="48"/>
  <c r="BW13" i="48"/>
  <c r="BX13" i="48"/>
  <c r="AN14" i="48"/>
  <c r="AB14" i="48"/>
  <c r="Z14" i="48"/>
  <c r="AA14" i="48"/>
  <c r="AG14" i="48"/>
  <c r="AI14" i="48"/>
  <c r="AK14" i="48"/>
  <c r="AM14" i="48"/>
  <c r="L13" i="48"/>
  <c r="J14" i="48"/>
  <c r="R13" i="48"/>
  <c r="T13" i="48"/>
  <c r="P13" i="48"/>
  <c r="J13" i="48"/>
  <c r="Q13" i="48"/>
  <c r="S13" i="48"/>
  <c r="M13" i="48"/>
  <c r="O13" i="48"/>
  <c r="K13" i="48"/>
  <c r="N13" i="48"/>
  <c r="BM14" i="48" l="1"/>
  <c r="BN14" i="48" s="1"/>
  <c r="BY13" i="48"/>
  <c r="BZ13" i="48" s="1"/>
  <c r="BU13" i="48"/>
  <c r="BV13" i="48" s="1"/>
  <c r="BQ13" i="48"/>
  <c r="BR13" i="48" s="1"/>
  <c r="H14" i="48"/>
  <c r="S14" i="48"/>
  <c r="CB14" i="48"/>
  <c r="CA14" i="48"/>
  <c r="Q14" i="48"/>
  <c r="T14" i="48"/>
  <c r="AQ13" i="48"/>
  <c r="AR13" i="48"/>
  <c r="G13" i="48"/>
  <c r="F13" i="48" s="1"/>
  <c r="AU13" i="48"/>
  <c r="AV13" i="48"/>
  <c r="R14" i="48"/>
  <c r="BC13" i="48"/>
  <c r="BD13" i="48"/>
  <c r="AY13" i="48"/>
  <c r="AZ13" i="48"/>
  <c r="BO14" i="48"/>
  <c r="BP14" i="48"/>
  <c r="BW14" i="48"/>
  <c r="BX14" i="48"/>
  <c r="BS14" i="48"/>
  <c r="BT14" i="48"/>
  <c r="BM13" i="48"/>
  <c r="BN13" i="48" s="1"/>
  <c r="BN73" i="48" s="1"/>
  <c r="M14" i="48"/>
  <c r="AQ14" i="48"/>
  <c r="AR14" i="48"/>
  <c r="BG13" i="48"/>
  <c r="BH13" i="48"/>
  <c r="O14" i="48"/>
  <c r="L14" i="48"/>
  <c r="N14" i="48"/>
  <c r="K14" i="48"/>
  <c r="P14" i="48"/>
  <c r="CC13" i="48"/>
  <c r="CD13" i="48" s="1"/>
  <c r="BN74" i="48" l="1"/>
  <c r="BN75" i="48"/>
  <c r="BQ77" i="48" s="1"/>
  <c r="AS13" i="48"/>
  <c r="AT13" i="48" s="1"/>
  <c r="BI13" i="48"/>
  <c r="BJ13" i="48" s="1"/>
  <c r="BU14" i="48"/>
  <c r="BV14" i="48" s="1"/>
  <c r="BV73" i="48" s="1"/>
  <c r="BQ14" i="48"/>
  <c r="BR14" i="48" s="1"/>
  <c r="BE13" i="48"/>
  <c r="BF13" i="48" s="1"/>
  <c r="AW13" i="48"/>
  <c r="AX13" i="48" s="1"/>
  <c r="G14" i="48"/>
  <c r="F14" i="48" s="1"/>
  <c r="BR73" i="48"/>
  <c r="BC14" i="48"/>
  <c r="BD14" i="48"/>
  <c r="CC14" i="48"/>
  <c r="CD14" i="48" s="1"/>
  <c r="CD73" i="48" s="1"/>
  <c r="AV14" i="48"/>
  <c r="AU14" i="48"/>
  <c r="AY14" i="48"/>
  <c r="AZ14" i="48"/>
  <c r="AS14" i="48"/>
  <c r="AT14" i="48" s="1"/>
  <c r="AT73" i="48" s="1"/>
  <c r="BY14" i="48"/>
  <c r="BZ14" i="48" s="1"/>
  <c r="BZ73" i="48" s="1"/>
  <c r="BA13" i="48"/>
  <c r="BB13" i="48" s="1"/>
  <c r="BH14" i="48"/>
  <c r="BG14" i="48"/>
  <c r="CD74" i="48" l="1"/>
  <c r="CD75" i="48"/>
  <c r="BU77" i="48" s="1"/>
  <c r="BZ74" i="48"/>
  <c r="BZ75" i="48"/>
  <c r="BT77" i="48" s="1"/>
  <c r="AT74" i="48"/>
  <c r="AT75" i="48"/>
  <c r="BV74" i="48"/>
  <c r="BV75" i="48"/>
  <c r="BS77" i="48" s="1"/>
  <c r="BR74" i="48"/>
  <c r="BR75" i="48"/>
  <c r="BR77" i="48" s="1"/>
  <c r="BI14" i="48"/>
  <c r="BJ14" i="48" s="1"/>
  <c r="BJ73" i="48" s="1"/>
  <c r="BA14" i="48"/>
  <c r="BB14" i="48" s="1"/>
  <c r="BB73" i="48" s="1"/>
  <c r="AW14" i="48"/>
  <c r="AX14" i="48" s="1"/>
  <c r="AX73" i="48" s="1"/>
  <c r="BE14" i="48"/>
  <c r="BF14" i="48" s="1"/>
  <c r="BF73" i="48" s="1"/>
  <c r="BB74" i="48" l="1"/>
  <c r="BB75" i="48"/>
  <c r="BJ74" i="48"/>
  <c r="BJ75" i="48"/>
  <c r="BF74" i="48"/>
  <c r="BF75" i="48"/>
  <c r="AX74" i="48"/>
  <c r="AX75" i="48"/>
  <c r="AW77" i="48"/>
  <c r="AY83" i="48" s="1"/>
  <c r="AZ77" i="48" l="1"/>
  <c r="BB83" i="48" s="1"/>
  <c r="AY77" i="48"/>
  <c r="BA83" i="48" s="1"/>
  <c r="BA77" i="48"/>
  <c r="BC83" i="48" s="1"/>
  <c r="AX77" i="48"/>
  <c r="AZ83" i="48" s="1"/>
  <c r="BN70" i="45"/>
  <c r="AI70" i="45"/>
  <c r="AH70" i="45"/>
  <c r="W70" i="45"/>
  <c r="Q70" i="45"/>
  <c r="E70" i="45"/>
  <c r="AL70" i="45" s="1"/>
  <c r="BN69" i="45"/>
  <c r="AL69" i="45"/>
  <c r="E69" i="45"/>
  <c r="J69" i="45" s="1"/>
  <c r="BX68" i="45"/>
  <c r="BW68" i="45"/>
  <c r="BY68" i="45" s="1"/>
  <c r="BZ68" i="45" s="1"/>
  <c r="AD68" i="45"/>
  <c r="E68" i="45"/>
  <c r="P68" i="45" s="1"/>
  <c r="BX67" i="45"/>
  <c r="BY67" i="45" s="1"/>
  <c r="BZ67" i="45" s="1"/>
  <c r="BW67" i="45"/>
  <c r="E67" i="45"/>
  <c r="AL67" i="45" s="1"/>
  <c r="BY66" i="45"/>
  <c r="BZ66" i="45" s="1"/>
  <c r="BX66" i="45"/>
  <c r="BW66" i="45"/>
  <c r="AD66" i="45"/>
  <c r="E66" i="45"/>
  <c r="AE66" i="45" s="1"/>
  <c r="BZ65" i="45"/>
  <c r="BY65" i="45"/>
  <c r="BX65" i="45"/>
  <c r="BW65" i="45"/>
  <c r="AD65" i="45"/>
  <c r="E65" i="45"/>
  <c r="AC65" i="45" s="1"/>
  <c r="BX64" i="45"/>
  <c r="BW64" i="45"/>
  <c r="BY64" i="45" s="1"/>
  <c r="BZ64" i="45" s="1"/>
  <c r="AD64" i="45"/>
  <c r="E64" i="45"/>
  <c r="R64" i="45" s="1"/>
  <c r="BN63" i="45"/>
  <c r="AD63" i="45"/>
  <c r="E63" i="45"/>
  <c r="AE63" i="45" s="1"/>
  <c r="BN62" i="45"/>
  <c r="AD62" i="45"/>
  <c r="E62" i="45"/>
  <c r="Z62" i="45" s="1"/>
  <c r="BN61" i="45"/>
  <c r="AD61" i="45"/>
  <c r="E61" i="45"/>
  <c r="Z61" i="45" s="1"/>
  <c r="BN60" i="45"/>
  <c r="AJ60" i="45"/>
  <c r="AI60" i="45"/>
  <c r="AH60" i="45"/>
  <c r="AD60" i="45"/>
  <c r="W60" i="45"/>
  <c r="Q60" i="45"/>
  <c r="E60" i="45"/>
  <c r="BX59" i="45"/>
  <c r="BW59" i="45"/>
  <c r="BY59" i="45" s="1"/>
  <c r="BZ59" i="45" s="1"/>
  <c r="AK59" i="45"/>
  <c r="AJ59" i="45"/>
  <c r="AH59" i="45"/>
  <c r="AE59" i="45"/>
  <c r="X59" i="45"/>
  <c r="R59" i="45"/>
  <c r="E59" i="45"/>
  <c r="AD59" i="45" s="1"/>
  <c r="BX58" i="45"/>
  <c r="BW58" i="45"/>
  <c r="BY58" i="45" s="1"/>
  <c r="BZ58" i="45" s="1"/>
  <c r="AJ58" i="45"/>
  <c r="AI58" i="45"/>
  <c r="AH58" i="45"/>
  <c r="AD58" i="45"/>
  <c r="W58" i="45"/>
  <c r="Q58" i="45"/>
  <c r="E58" i="45"/>
  <c r="AL58" i="45" s="1"/>
  <c r="BX57" i="45"/>
  <c r="BY57" i="45" s="1"/>
  <c r="BZ57" i="45" s="1"/>
  <c r="BW57" i="45"/>
  <c r="AL57" i="45"/>
  <c r="AG57" i="45"/>
  <c r="AF57" i="45"/>
  <c r="AD57" i="45"/>
  <c r="V57" i="45"/>
  <c r="P57" i="45"/>
  <c r="E57" i="45"/>
  <c r="AI57" i="45" s="1"/>
  <c r="BN56" i="45"/>
  <c r="AK56" i="45"/>
  <c r="AJ56" i="45"/>
  <c r="AH56" i="45"/>
  <c r="AE56" i="45"/>
  <c r="X56" i="45"/>
  <c r="R56" i="45"/>
  <c r="E56" i="45"/>
  <c r="V56" i="45" s="1"/>
  <c r="BN55" i="45"/>
  <c r="AJ55" i="45"/>
  <c r="AI55" i="45"/>
  <c r="AH55" i="45"/>
  <c r="AD55" i="45"/>
  <c r="W55" i="45"/>
  <c r="Q55" i="45"/>
  <c r="E55" i="45"/>
  <c r="AE55" i="45" s="1"/>
  <c r="BN54" i="45"/>
  <c r="E54" i="45"/>
  <c r="Z54" i="45" s="1"/>
  <c r="BN53" i="45"/>
  <c r="AL53" i="45"/>
  <c r="AG53" i="45"/>
  <c r="AF53" i="45"/>
  <c r="AD53" i="45"/>
  <c r="V53" i="45"/>
  <c r="P53" i="45"/>
  <c r="E53" i="45"/>
  <c r="AI53" i="45" s="1"/>
  <c r="BZ52" i="45"/>
  <c r="BY52" i="45"/>
  <c r="BX52" i="45"/>
  <c r="BW52" i="45"/>
  <c r="E52" i="45"/>
  <c r="U52" i="45" s="1"/>
  <c r="BX51" i="45"/>
  <c r="BW51" i="45"/>
  <c r="BY51" i="45" s="1"/>
  <c r="BZ51" i="45" s="1"/>
  <c r="AD51" i="45"/>
  <c r="E51" i="45"/>
  <c r="V51" i="45" s="1"/>
  <c r="BX50" i="45"/>
  <c r="BW50" i="45"/>
  <c r="BY50" i="45" s="1"/>
  <c r="BZ50" i="45" s="1"/>
  <c r="AK50" i="45"/>
  <c r="AJ50" i="45"/>
  <c r="AH50" i="45"/>
  <c r="AE50" i="45"/>
  <c r="X50" i="45"/>
  <c r="R50" i="45"/>
  <c r="E50" i="45"/>
  <c r="AL50" i="45" s="1"/>
  <c r="BX49" i="45"/>
  <c r="BW49" i="45"/>
  <c r="BY49" i="45" s="1"/>
  <c r="BZ49" i="45" s="1"/>
  <c r="AL49" i="45"/>
  <c r="AG49" i="45"/>
  <c r="AF49" i="45"/>
  <c r="AD49" i="45"/>
  <c r="V49" i="45"/>
  <c r="P49" i="45"/>
  <c r="E49" i="45"/>
  <c r="AH49" i="45" s="1"/>
  <c r="BY48" i="45"/>
  <c r="BZ48" i="45" s="1"/>
  <c r="BX48" i="45"/>
  <c r="BW48" i="45"/>
  <c r="AJ48" i="45"/>
  <c r="AI48" i="45"/>
  <c r="AH48" i="45"/>
  <c r="AD48" i="45"/>
  <c r="W48" i="45"/>
  <c r="Q48" i="45"/>
  <c r="E48" i="45"/>
  <c r="BZ47" i="45"/>
  <c r="BY47" i="45"/>
  <c r="BX47" i="45"/>
  <c r="BW47" i="45"/>
  <c r="AJ47" i="45"/>
  <c r="AI47" i="45"/>
  <c r="AH47" i="45"/>
  <c r="AD47" i="45"/>
  <c r="W47" i="45"/>
  <c r="Q47" i="45"/>
  <c r="E47" i="45"/>
  <c r="BJ46" i="45"/>
  <c r="AL46" i="45"/>
  <c r="AG46" i="45"/>
  <c r="AF46" i="45"/>
  <c r="AD46" i="45"/>
  <c r="V46" i="45"/>
  <c r="P46" i="45"/>
  <c r="E46" i="45"/>
  <c r="AH46" i="45" s="1"/>
  <c r="BJ45" i="45"/>
  <c r="AI45" i="45"/>
  <c r="AH45" i="45"/>
  <c r="W45" i="45"/>
  <c r="Q45" i="45"/>
  <c r="E45" i="45"/>
  <c r="AL45" i="45" s="1"/>
  <c r="BJ44" i="45"/>
  <c r="AL44" i="45"/>
  <c r="AG44" i="45"/>
  <c r="AF44" i="45"/>
  <c r="AD44" i="45"/>
  <c r="V44" i="45"/>
  <c r="P44" i="45"/>
  <c r="E44" i="45"/>
  <c r="AH44" i="45" s="1"/>
  <c r="BJ43" i="45"/>
  <c r="AJ43" i="45"/>
  <c r="AI43" i="45"/>
  <c r="AH43" i="45"/>
  <c r="AD43" i="45"/>
  <c r="W43" i="45"/>
  <c r="Q43" i="45"/>
  <c r="E43" i="45"/>
  <c r="AE43" i="45" s="1"/>
  <c r="BY42" i="45"/>
  <c r="BZ42" i="45" s="1"/>
  <c r="BX42" i="45"/>
  <c r="BW42" i="45"/>
  <c r="AL42" i="45"/>
  <c r="AK42" i="45"/>
  <c r="AG42" i="45"/>
  <c r="AE42" i="45"/>
  <c r="X42" i="45"/>
  <c r="R42" i="45"/>
  <c r="E42" i="45"/>
  <c r="AC42" i="45" s="1"/>
  <c r="BZ41" i="45"/>
  <c r="BX41" i="45"/>
  <c r="BY41" i="45" s="1"/>
  <c r="BW41" i="45"/>
  <c r="AI41" i="45"/>
  <c r="AH41" i="45"/>
  <c r="W41" i="45"/>
  <c r="Q41" i="45"/>
  <c r="E41" i="45"/>
  <c r="AD41" i="45" s="1"/>
  <c r="BX40" i="45"/>
  <c r="BW40" i="45"/>
  <c r="BY40" i="45" s="1"/>
  <c r="BZ40" i="45" s="1"/>
  <c r="E40" i="45"/>
  <c r="AL40" i="45" s="1"/>
  <c r="BX39" i="45"/>
  <c r="BY39" i="45" s="1"/>
  <c r="BZ39" i="45" s="1"/>
  <c r="BW39" i="45"/>
  <c r="AK39" i="45"/>
  <c r="AJ39" i="45"/>
  <c r="AH39" i="45"/>
  <c r="AE39" i="45"/>
  <c r="X39" i="45"/>
  <c r="R39" i="45"/>
  <c r="E39" i="45"/>
  <c r="AF39" i="45" s="1"/>
  <c r="BY38" i="45"/>
  <c r="BZ38" i="45" s="1"/>
  <c r="BX38" i="45"/>
  <c r="BW38" i="45"/>
  <c r="AH38" i="45"/>
  <c r="AE38" i="45"/>
  <c r="E38" i="45"/>
  <c r="P38" i="45" s="1"/>
  <c r="BZ37" i="45"/>
  <c r="BX37" i="45"/>
  <c r="BY37" i="45" s="1"/>
  <c r="BW37" i="45"/>
  <c r="AK37" i="45"/>
  <c r="AJ37" i="45"/>
  <c r="AH37" i="45"/>
  <c r="AE37" i="45"/>
  <c r="X37" i="45"/>
  <c r="R37" i="45"/>
  <c r="E37" i="45"/>
  <c r="V37" i="45" s="1"/>
  <c r="BR36" i="45"/>
  <c r="E36" i="45"/>
  <c r="AE36" i="45" s="1"/>
  <c r="BR35" i="45"/>
  <c r="AI35" i="45"/>
  <c r="AH35" i="45"/>
  <c r="W35" i="45"/>
  <c r="Q35" i="45"/>
  <c r="E35" i="45"/>
  <c r="V35" i="45" s="1"/>
  <c r="BR34" i="45"/>
  <c r="AI34" i="45"/>
  <c r="AH34" i="45"/>
  <c r="W34" i="45"/>
  <c r="Q34" i="45"/>
  <c r="E34" i="45"/>
  <c r="P34" i="45" s="1"/>
  <c r="BV33" i="45"/>
  <c r="AL33" i="45"/>
  <c r="AG33" i="45"/>
  <c r="E33" i="45"/>
  <c r="AD33" i="45" s="1"/>
  <c r="BV32" i="45"/>
  <c r="AK32" i="45"/>
  <c r="AJ32" i="45"/>
  <c r="AH32" i="45"/>
  <c r="AE32" i="45"/>
  <c r="X32" i="45"/>
  <c r="R32" i="45"/>
  <c r="E32" i="45"/>
  <c r="AD32" i="45" s="1"/>
  <c r="BV31" i="45"/>
  <c r="E31" i="45"/>
  <c r="X31" i="45" s="1"/>
  <c r="BY30" i="45"/>
  <c r="BZ30" i="45" s="1"/>
  <c r="BX30" i="45"/>
  <c r="BW30" i="45"/>
  <c r="AK30" i="45"/>
  <c r="AJ30" i="45"/>
  <c r="AH30" i="45"/>
  <c r="AE30" i="45"/>
  <c r="X30" i="45"/>
  <c r="R30" i="45"/>
  <c r="E30" i="45"/>
  <c r="AL30" i="45" s="1"/>
  <c r="BR29" i="45"/>
  <c r="AK29" i="45"/>
  <c r="AJ29" i="45"/>
  <c r="AH29" i="45"/>
  <c r="AE29" i="45"/>
  <c r="X29" i="45"/>
  <c r="R29" i="45"/>
  <c r="E29" i="45"/>
  <c r="AL29" i="45" s="1"/>
  <c r="BX28" i="45"/>
  <c r="BW28" i="45"/>
  <c r="AH28" i="45"/>
  <c r="AE28" i="45"/>
  <c r="E28" i="45"/>
  <c r="AL28" i="45" s="1"/>
  <c r="BY27" i="45"/>
  <c r="BZ27" i="45" s="1"/>
  <c r="BX27" i="45"/>
  <c r="BW27" i="45"/>
  <c r="AK27" i="45"/>
  <c r="AJ27" i="45"/>
  <c r="AH27" i="45"/>
  <c r="AE27" i="45"/>
  <c r="X27" i="45"/>
  <c r="R27" i="45"/>
  <c r="E27" i="45"/>
  <c r="AL27" i="45" s="1"/>
  <c r="BV26" i="45"/>
  <c r="AL26" i="45"/>
  <c r="AG26" i="45"/>
  <c r="AF26" i="45"/>
  <c r="AD26" i="45"/>
  <c r="V26" i="45"/>
  <c r="P26" i="45"/>
  <c r="E26" i="45"/>
  <c r="AH26" i="45" s="1"/>
  <c r="BV25" i="45"/>
  <c r="AK25" i="45"/>
  <c r="AJ25" i="45"/>
  <c r="AH25" i="45"/>
  <c r="AE25" i="45"/>
  <c r="X25" i="45"/>
  <c r="R25" i="45"/>
  <c r="E25" i="45"/>
  <c r="AL25" i="45" s="1"/>
  <c r="BV24" i="45"/>
  <c r="E24" i="45"/>
  <c r="AL24" i="45" s="1"/>
  <c r="BV23" i="45"/>
  <c r="AK23" i="45"/>
  <c r="AJ23" i="45"/>
  <c r="AH23" i="45"/>
  <c r="AE23" i="45"/>
  <c r="X23" i="45"/>
  <c r="R23" i="45"/>
  <c r="E23" i="45"/>
  <c r="AL23" i="45" s="1"/>
  <c r="BV22" i="45"/>
  <c r="E22" i="45"/>
  <c r="R22" i="45" s="1"/>
  <c r="BV21" i="45"/>
  <c r="E21" i="45"/>
  <c r="AL21" i="45" s="1"/>
  <c r="BY20" i="45"/>
  <c r="BZ20" i="45" s="1"/>
  <c r="BX20" i="45"/>
  <c r="BW20" i="45"/>
  <c r="AD20" i="45"/>
  <c r="E20" i="45"/>
  <c r="AL20" i="45" s="1"/>
  <c r="BX19" i="45"/>
  <c r="BW19" i="45"/>
  <c r="BY19" i="45" s="1"/>
  <c r="BZ19" i="45" s="1"/>
  <c r="AD19" i="45"/>
  <c r="E19" i="45"/>
  <c r="Z19" i="45" s="1"/>
  <c r="BX18" i="45"/>
  <c r="BW18" i="45"/>
  <c r="BY18" i="45" s="1"/>
  <c r="BZ18" i="45" s="1"/>
  <c r="AJ18" i="45"/>
  <c r="AI18" i="45"/>
  <c r="AH18" i="45"/>
  <c r="AD18" i="45"/>
  <c r="W18" i="45"/>
  <c r="Q18" i="45"/>
  <c r="E18" i="45"/>
  <c r="AL18" i="45" s="1"/>
  <c r="BX17" i="45"/>
  <c r="BY17" i="45" s="1"/>
  <c r="BZ17" i="45" s="1"/>
  <c r="BW17" i="45"/>
  <c r="AL17" i="45"/>
  <c r="AG17" i="45"/>
  <c r="AF17" i="45"/>
  <c r="AD17" i="45"/>
  <c r="V17" i="45"/>
  <c r="P17" i="45"/>
  <c r="E17" i="45"/>
  <c r="AH17" i="45" s="1"/>
  <c r="BV16" i="45"/>
  <c r="AK16" i="45"/>
  <c r="AJ16" i="45"/>
  <c r="AH16" i="45"/>
  <c r="AE16" i="45"/>
  <c r="X16" i="45"/>
  <c r="R16" i="45"/>
  <c r="E16" i="45"/>
  <c r="Z16" i="45" s="1"/>
  <c r="BX15" i="45"/>
  <c r="BW15" i="45"/>
  <c r="AD15" i="45"/>
  <c r="E15" i="45"/>
  <c r="P15" i="45" s="1"/>
  <c r="BY14" i="45"/>
  <c r="BZ14" i="45" s="1"/>
  <c r="BX14" i="45"/>
  <c r="BW14" i="45"/>
  <c r="AL14" i="45"/>
  <c r="AG14" i="45"/>
  <c r="AF14" i="45"/>
  <c r="AD14" i="45"/>
  <c r="V14" i="45"/>
  <c r="P14" i="45"/>
  <c r="E14" i="45"/>
  <c r="AH14" i="45" s="1"/>
  <c r="BX13" i="45"/>
  <c r="BW13" i="45"/>
  <c r="BY13" i="45" s="1"/>
  <c r="BZ13" i="45" s="1"/>
  <c r="E13" i="45"/>
  <c r="AI13" i="45" s="1"/>
  <c r="BV12" i="45"/>
  <c r="AD12" i="45"/>
  <c r="E12" i="45"/>
  <c r="AK12" i="45" s="1"/>
  <c r="BX11" i="45"/>
  <c r="BW11" i="45"/>
  <c r="BY11" i="45" s="1"/>
  <c r="BZ11" i="45" s="1"/>
  <c r="E11" i="45"/>
  <c r="AL9" i="45"/>
  <c r="AK9" i="45"/>
  <c r="AJ9" i="45"/>
  <c r="AI9" i="45"/>
  <c r="AH9" i="45"/>
  <c r="AG9" i="45"/>
  <c r="AF9" i="45"/>
  <c r="AE9" i="45"/>
  <c r="AD9" i="45"/>
  <c r="AC9" i="45"/>
  <c r="AB9" i="45"/>
  <c r="AA9" i="45"/>
  <c r="Z9" i="45"/>
  <c r="Y9" i="45"/>
  <c r="X9" i="45"/>
  <c r="W9" i="45"/>
  <c r="V9" i="45"/>
  <c r="U9" i="45"/>
  <c r="T9" i="45"/>
  <c r="S9" i="45"/>
  <c r="R9" i="45"/>
  <c r="Q9" i="45"/>
  <c r="P9" i="45"/>
  <c r="O9" i="45"/>
  <c r="N9" i="45"/>
  <c r="M9" i="45"/>
  <c r="L9" i="45"/>
  <c r="K9" i="45"/>
  <c r="J9" i="45"/>
  <c r="AL8" i="45"/>
  <c r="AK8" i="45"/>
  <c r="AJ8" i="45"/>
  <c r="AI8" i="45"/>
  <c r="AH8" i="45"/>
  <c r="AG8" i="45"/>
  <c r="AF8" i="45"/>
  <c r="AE8" i="45"/>
  <c r="AD8" i="45"/>
  <c r="AC8" i="45"/>
  <c r="AB8" i="45"/>
  <c r="AA8" i="45"/>
  <c r="Z8" i="45"/>
  <c r="Y8" i="45"/>
  <c r="X8" i="45"/>
  <c r="W8" i="45"/>
  <c r="V8" i="45"/>
  <c r="U8" i="45"/>
  <c r="T8" i="45"/>
  <c r="S8" i="45"/>
  <c r="R8" i="45"/>
  <c r="Q8" i="45"/>
  <c r="P8" i="45"/>
  <c r="O8" i="45"/>
  <c r="N8" i="45"/>
  <c r="M8" i="45"/>
  <c r="L8" i="45"/>
  <c r="K8" i="45"/>
  <c r="J8" i="45"/>
  <c r="AL7" i="45"/>
  <c r="AK7" i="45"/>
  <c r="AJ7" i="45"/>
  <c r="AI7" i="45"/>
  <c r="AH7" i="45"/>
  <c r="AG7" i="45"/>
  <c r="AF7" i="45"/>
  <c r="AE7" i="45"/>
  <c r="AD7" i="45"/>
  <c r="AC7" i="45"/>
  <c r="AB7" i="45"/>
  <c r="AA7" i="45"/>
  <c r="Z7" i="45"/>
  <c r="Y7" i="45"/>
  <c r="X7" i="45"/>
  <c r="W7" i="45"/>
  <c r="V7" i="45"/>
  <c r="U7" i="45"/>
  <c r="T7" i="45"/>
  <c r="S7" i="45"/>
  <c r="R7" i="45"/>
  <c r="Q7" i="45"/>
  <c r="P7" i="45"/>
  <c r="O7" i="45"/>
  <c r="N7" i="45"/>
  <c r="M7" i="45"/>
  <c r="L7" i="45"/>
  <c r="K7" i="45"/>
  <c r="J7" i="45"/>
  <c r="AL6" i="45"/>
  <c r="AK6" i="45"/>
  <c r="AJ6" i="45"/>
  <c r="AI6" i="45"/>
  <c r="AH6" i="45"/>
  <c r="AG6" i="45"/>
  <c r="AF6" i="45"/>
  <c r="AE6" i="45"/>
  <c r="AD6" i="45"/>
  <c r="AC6" i="45"/>
  <c r="AB6" i="45"/>
  <c r="AA6" i="45"/>
  <c r="Z6" i="45"/>
  <c r="Y6" i="45"/>
  <c r="X6" i="45"/>
  <c r="W6" i="45"/>
  <c r="V6" i="45"/>
  <c r="U6" i="45"/>
  <c r="T6" i="45"/>
  <c r="S6" i="45"/>
  <c r="R6" i="45"/>
  <c r="Q6" i="45"/>
  <c r="P6" i="45"/>
  <c r="O6" i="45"/>
  <c r="N6" i="45"/>
  <c r="M6" i="45"/>
  <c r="L6" i="45"/>
  <c r="K6" i="45"/>
  <c r="J6" i="45"/>
  <c r="AL5" i="45"/>
  <c r="AK5" i="45"/>
  <c r="AJ5" i="45"/>
  <c r="AI5" i="45"/>
  <c r="AH5" i="45"/>
  <c r="AG5" i="45"/>
  <c r="AF5" i="45"/>
  <c r="AE5" i="45"/>
  <c r="AD5" i="45"/>
  <c r="AC5" i="45"/>
  <c r="AB5" i="45"/>
  <c r="AA5" i="45"/>
  <c r="Z5" i="45"/>
  <c r="Y5" i="45"/>
  <c r="X5" i="45"/>
  <c r="W5" i="45"/>
  <c r="V5" i="45"/>
  <c r="U5" i="45"/>
  <c r="T5" i="45"/>
  <c r="S5" i="45"/>
  <c r="R5" i="45"/>
  <c r="Q5" i="45"/>
  <c r="P5" i="45"/>
  <c r="O5" i="45"/>
  <c r="N5" i="45"/>
  <c r="M5" i="45"/>
  <c r="L5" i="45"/>
  <c r="K5" i="45"/>
  <c r="J5" i="45"/>
  <c r="BW4" i="45"/>
  <c r="BS4" i="45"/>
  <c r="BC4" i="45"/>
  <c r="AY4" i="45"/>
  <c r="CB2" i="45"/>
  <c r="BB77" i="48" l="1"/>
  <c r="AD54" i="45"/>
  <c r="AJ52" i="45"/>
  <c r="AH54" i="45"/>
  <c r="Q52" i="45"/>
  <c r="Q54" i="45"/>
  <c r="AI54" i="45"/>
  <c r="W52" i="45"/>
  <c r="W54" i="45"/>
  <c r="AJ54" i="45"/>
  <c r="AJ41" i="45"/>
  <c r="AJ45" i="45"/>
  <c r="AD52" i="45"/>
  <c r="AD45" i="45"/>
  <c r="AH52" i="45"/>
  <c r="AI52" i="45"/>
  <c r="AH51" i="45"/>
  <c r="Q51" i="45"/>
  <c r="AI51" i="45"/>
  <c r="W51" i="45"/>
  <c r="AJ51" i="45"/>
  <c r="R38" i="45"/>
  <c r="AJ38" i="45"/>
  <c r="X38" i="45"/>
  <c r="AK38" i="45"/>
  <c r="P33" i="45"/>
  <c r="AF33" i="45"/>
  <c r="V33" i="45"/>
  <c r="P31" i="45"/>
  <c r="AG31" i="45"/>
  <c r="AF31" i="45"/>
  <c r="V31" i="45"/>
  <c r="AL31" i="45"/>
  <c r="AD31" i="45"/>
  <c r="Q40" i="45"/>
  <c r="AD40" i="45"/>
  <c r="R28" i="45"/>
  <c r="Q24" i="45"/>
  <c r="AJ28" i="45"/>
  <c r="W22" i="45"/>
  <c r="W24" i="45"/>
  <c r="X28" i="45"/>
  <c r="AK28" i="45"/>
  <c r="BT28" i="45" s="1"/>
  <c r="AD24" i="45"/>
  <c r="AI24" i="45"/>
  <c r="AD22" i="45"/>
  <c r="AH24" i="45"/>
  <c r="AI22" i="45"/>
  <c r="Q22" i="45"/>
  <c r="AJ22" i="45"/>
  <c r="AJ24" i="45"/>
  <c r="Q21" i="45"/>
  <c r="AH22" i="45"/>
  <c r="AD21" i="45"/>
  <c r="AI21" i="45"/>
  <c r="AI20" i="45"/>
  <c r="Q20" i="45"/>
  <c r="AJ20" i="45"/>
  <c r="AH21" i="45"/>
  <c r="W20" i="45"/>
  <c r="W21" i="45"/>
  <c r="AJ21" i="45"/>
  <c r="AH20" i="45"/>
  <c r="AH19" i="45"/>
  <c r="Q19" i="45"/>
  <c r="AI19" i="45"/>
  <c r="W40" i="45"/>
  <c r="W19" i="45"/>
  <c r="AJ19" i="45"/>
  <c r="AI40" i="45"/>
  <c r="AH40" i="45"/>
  <c r="AJ40" i="45"/>
  <c r="AH36" i="45"/>
  <c r="Q36" i="45"/>
  <c r="W36" i="45"/>
  <c r="AJ36" i="45"/>
  <c r="AI36" i="45"/>
  <c r="AD36" i="45"/>
  <c r="AJ35" i="45"/>
  <c r="AD35" i="45"/>
  <c r="AJ34" i="45"/>
  <c r="AD34" i="45"/>
  <c r="AJ70" i="45"/>
  <c r="AD70" i="45"/>
  <c r="AF69" i="45"/>
  <c r="AF11" i="45"/>
  <c r="E73" i="45"/>
  <c r="P69" i="45"/>
  <c r="AG69" i="45"/>
  <c r="V69" i="45"/>
  <c r="AD69" i="45"/>
  <c r="AD67" i="45"/>
  <c r="R13" i="45"/>
  <c r="AK13" i="45"/>
  <c r="AH15" i="45"/>
  <c r="Q12" i="45"/>
  <c r="AJ12" i="45"/>
  <c r="X13" i="45"/>
  <c r="W12" i="45"/>
  <c r="AE13" i="45"/>
  <c r="AI12" i="45"/>
  <c r="AJ13" i="45"/>
  <c r="X11" i="45"/>
  <c r="AK11" i="45"/>
  <c r="W15" i="45"/>
  <c r="AJ15" i="45"/>
  <c r="AI68" i="45"/>
  <c r="AE11" i="45"/>
  <c r="AJ67" i="45"/>
  <c r="Q68" i="45"/>
  <c r="AJ68" i="45"/>
  <c r="Q67" i="45"/>
  <c r="W68" i="45"/>
  <c r="AH11" i="45"/>
  <c r="R11" i="45"/>
  <c r="AJ11" i="45"/>
  <c r="AH12" i="45"/>
  <c r="AH13" i="45"/>
  <c r="Q15" i="45"/>
  <c r="AI15" i="45"/>
  <c r="W67" i="45"/>
  <c r="AH61" i="45"/>
  <c r="AH62" i="45"/>
  <c r="AH63" i="45"/>
  <c r="AH64" i="45"/>
  <c r="AH66" i="45"/>
  <c r="Q61" i="45"/>
  <c r="AI61" i="45"/>
  <c r="Q62" i="45"/>
  <c r="AI62" i="45"/>
  <c r="Q63" i="45"/>
  <c r="AI63" i="45"/>
  <c r="Q64" i="45"/>
  <c r="AI64" i="45"/>
  <c r="AH65" i="45"/>
  <c r="Q66" i="45"/>
  <c r="AI66" i="45"/>
  <c r="W61" i="45"/>
  <c r="AJ61" i="45"/>
  <c r="W62" i="45"/>
  <c r="AJ62" i="45"/>
  <c r="W63" i="45"/>
  <c r="AJ63" i="45"/>
  <c r="W64" i="45"/>
  <c r="AJ64" i="45"/>
  <c r="Q65" i="45"/>
  <c r="AI65" i="45"/>
  <c r="W66" i="45"/>
  <c r="AJ66" i="45"/>
  <c r="AH67" i="45"/>
  <c r="W65" i="45"/>
  <c r="AJ65" i="45"/>
  <c r="AI67" i="45"/>
  <c r="AH68" i="45"/>
  <c r="M53" i="45"/>
  <c r="N61" i="45"/>
  <c r="K24" i="45"/>
  <c r="BD24" i="45" s="1"/>
  <c r="N35" i="45"/>
  <c r="L46" i="45"/>
  <c r="K21" i="45"/>
  <c r="BC21" i="45" s="1"/>
  <c r="O42" i="45"/>
  <c r="X21" i="45"/>
  <c r="O44" i="45"/>
  <c r="Q30" i="45"/>
  <c r="S11" i="45"/>
  <c r="AE21" i="45"/>
  <c r="N32" i="45"/>
  <c r="L21" i="45"/>
  <c r="M14" i="45"/>
  <c r="K31" i="45"/>
  <c r="BD31" i="45" s="1"/>
  <c r="P63" i="45"/>
  <c r="K17" i="45"/>
  <c r="BC17" i="45" s="1"/>
  <c r="K11" i="45"/>
  <c r="BD11" i="45" s="1"/>
  <c r="AA11" i="45"/>
  <c r="Y14" i="45"/>
  <c r="AK14" i="45"/>
  <c r="AJ46" i="45"/>
  <c r="L55" i="45"/>
  <c r="AC55" i="45"/>
  <c r="R65" i="45"/>
  <c r="L18" i="45"/>
  <c r="BX23" i="45"/>
  <c r="K30" i="45"/>
  <c r="BC30" i="45" s="1"/>
  <c r="AB30" i="45"/>
  <c r="AA31" i="45"/>
  <c r="AI31" i="45"/>
  <c r="K46" i="45"/>
  <c r="BC46" i="45" s="1"/>
  <c r="AB17" i="45"/>
  <c r="AI17" i="45"/>
  <c r="BO17" i="45" s="1"/>
  <c r="AA18" i="45"/>
  <c r="AG45" i="45"/>
  <c r="BO45" i="45" s="1"/>
  <c r="AK45" i="45"/>
  <c r="BT45" i="45" s="1"/>
  <c r="T55" i="45"/>
  <c r="AB63" i="45"/>
  <c r="J65" i="45"/>
  <c r="AZ65" i="45" s="1"/>
  <c r="Z65" i="45"/>
  <c r="K67" i="45"/>
  <c r="BC67" i="45" s="1"/>
  <c r="K70" i="45"/>
  <c r="BC70" i="45" s="1"/>
  <c r="X43" i="45"/>
  <c r="W49" i="45"/>
  <c r="Y57" i="45"/>
  <c r="S14" i="45"/>
  <c r="AE14" i="45"/>
  <c r="BL14" i="45" s="1"/>
  <c r="U17" i="45"/>
  <c r="P18" i="45"/>
  <c r="AA21" i="45"/>
  <c r="K22" i="45"/>
  <c r="BD22" i="45" s="1"/>
  <c r="K26" i="45"/>
  <c r="BD26" i="45" s="1"/>
  <c r="AE26" i="45"/>
  <c r="BK26" i="45" s="1"/>
  <c r="W30" i="45"/>
  <c r="K38" i="45"/>
  <c r="BD38" i="45" s="1"/>
  <c r="L43" i="45"/>
  <c r="R45" i="45"/>
  <c r="AE46" i="45"/>
  <c r="BK46" i="45" s="1"/>
  <c r="M49" i="45"/>
  <c r="J51" i="45"/>
  <c r="AY51" i="45" s="1"/>
  <c r="Z51" i="45"/>
  <c r="AL54" i="45"/>
  <c r="M55" i="45"/>
  <c r="U55" i="45"/>
  <c r="M57" i="45"/>
  <c r="J59" i="45"/>
  <c r="AZ59" i="45" s="1"/>
  <c r="Z59" i="45"/>
  <c r="T61" i="45"/>
  <c r="P66" i="45"/>
  <c r="S21" i="45"/>
  <c r="AE22" i="45"/>
  <c r="S31" i="45"/>
  <c r="AG38" i="45"/>
  <c r="T46" i="45"/>
  <c r="N51" i="45"/>
  <c r="J54" i="45"/>
  <c r="AY54" i="45" s="1"/>
  <c r="P55" i="45"/>
  <c r="AG55" i="45"/>
  <c r="BP55" i="45" s="1"/>
  <c r="AK55" i="45"/>
  <c r="N59" i="45"/>
  <c r="J61" i="45"/>
  <c r="AY61" i="45" s="1"/>
  <c r="V61" i="45"/>
  <c r="L63" i="45"/>
  <c r="X63" i="45"/>
  <c r="V22" i="45"/>
  <c r="Y32" i="45"/>
  <c r="S38" i="45"/>
  <c r="Y53" i="45"/>
  <c r="AB55" i="45"/>
  <c r="AF36" i="45"/>
  <c r="BL36" i="45" s="1"/>
  <c r="AB40" i="45"/>
  <c r="AB58" i="45"/>
  <c r="M11" i="45"/>
  <c r="U11" i="45"/>
  <c r="N15" i="45"/>
  <c r="AB15" i="45"/>
  <c r="N16" i="45"/>
  <c r="AC16" i="45"/>
  <c r="M17" i="45"/>
  <c r="AK17" i="45"/>
  <c r="S18" i="45"/>
  <c r="AF18" i="45"/>
  <c r="M21" i="45"/>
  <c r="U21" i="45"/>
  <c r="AB21" i="45"/>
  <c r="AF21" i="45"/>
  <c r="L23" i="45"/>
  <c r="U23" i="45"/>
  <c r="AF23" i="45"/>
  <c r="K25" i="45"/>
  <c r="BC25" i="45" s="1"/>
  <c r="Q25" i="45"/>
  <c r="W25" i="45"/>
  <c r="AB25" i="45"/>
  <c r="K29" i="45"/>
  <c r="BD29" i="45" s="1"/>
  <c r="AA29" i="45"/>
  <c r="L30" i="45"/>
  <c r="AI30" i="45"/>
  <c r="L31" i="45"/>
  <c r="T31" i="45"/>
  <c r="AC32" i="45"/>
  <c r="L36" i="45"/>
  <c r="X36" i="45"/>
  <c r="O38" i="45"/>
  <c r="T38" i="45"/>
  <c r="K40" i="45"/>
  <c r="BD40" i="45" s="1"/>
  <c r="U40" i="45"/>
  <c r="P43" i="45"/>
  <c r="X46" i="45"/>
  <c r="AB49" i="45"/>
  <c r="T53" i="45"/>
  <c r="AB53" i="45"/>
  <c r="O54" i="45"/>
  <c r="T57" i="45"/>
  <c r="AB57" i="45"/>
  <c r="K58" i="45"/>
  <c r="BD58" i="45" s="1"/>
  <c r="U58" i="45"/>
  <c r="P61" i="45"/>
  <c r="AF63" i="45"/>
  <c r="BW63" i="45" s="1"/>
  <c r="M65" i="45"/>
  <c r="S65" i="45"/>
  <c r="P67" i="45"/>
  <c r="AA67" i="45"/>
  <c r="L70" i="45"/>
  <c r="X70" i="45"/>
  <c r="BX25" i="45"/>
  <c r="O11" i="45"/>
  <c r="AG11" i="45"/>
  <c r="W17" i="45"/>
  <c r="P21" i="45"/>
  <c r="AC21" i="45"/>
  <c r="AG21" i="45"/>
  <c r="BP21" i="45" s="1"/>
  <c r="AK21" i="45"/>
  <c r="Q23" i="45"/>
  <c r="L25" i="45"/>
  <c r="AI25" i="45"/>
  <c r="AA26" i="45"/>
  <c r="M30" i="45"/>
  <c r="T30" i="45"/>
  <c r="Y30" i="45"/>
  <c r="AF30" i="45"/>
  <c r="O31" i="45"/>
  <c r="T32" i="45"/>
  <c r="J35" i="45"/>
  <c r="AZ35" i="45" s="1"/>
  <c r="Z35" i="45"/>
  <c r="P36" i="45"/>
  <c r="AB36" i="45"/>
  <c r="L40" i="45"/>
  <c r="AE40" i="45"/>
  <c r="AF43" i="45"/>
  <c r="BK43" i="45" s="1"/>
  <c r="J45" i="45"/>
  <c r="AZ45" i="45" s="1"/>
  <c r="Y45" i="45"/>
  <c r="S46" i="45"/>
  <c r="AA46" i="45"/>
  <c r="S49" i="45"/>
  <c r="BS50" i="45"/>
  <c r="L53" i="45"/>
  <c r="U53" i="45"/>
  <c r="Y55" i="45"/>
  <c r="AF55" i="45"/>
  <c r="BW55" i="45" s="1"/>
  <c r="L57" i="45"/>
  <c r="U57" i="45"/>
  <c r="L58" i="45"/>
  <c r="AE58" i="45"/>
  <c r="AB61" i="45"/>
  <c r="N65" i="45"/>
  <c r="AE65" i="45"/>
  <c r="AL65" i="45"/>
  <c r="P70" i="45"/>
  <c r="S23" i="45"/>
  <c r="P25" i="45"/>
  <c r="U25" i="45"/>
  <c r="AA25" i="45"/>
  <c r="AG25" i="45"/>
  <c r="Y11" i="45"/>
  <c r="R15" i="45"/>
  <c r="AQ15" i="45" s="1"/>
  <c r="S16" i="45"/>
  <c r="S17" i="45"/>
  <c r="Y17" i="45"/>
  <c r="AA23" i="45"/>
  <c r="BW23" i="45"/>
  <c r="M25" i="45"/>
  <c r="T25" i="45"/>
  <c r="Y25" i="45"/>
  <c r="AF25" i="45"/>
  <c r="W29" i="45"/>
  <c r="P30" i="45"/>
  <c r="U30" i="45"/>
  <c r="AA30" i="45"/>
  <c r="AG30" i="45"/>
  <c r="BO30" i="45" s="1"/>
  <c r="P40" i="45"/>
  <c r="AA40" i="45"/>
  <c r="AF40" i="45"/>
  <c r="AB44" i="45"/>
  <c r="AA50" i="45"/>
  <c r="P58" i="45"/>
  <c r="AA58" i="45"/>
  <c r="AF58" i="45"/>
  <c r="Y65" i="45"/>
  <c r="AC66" i="45"/>
  <c r="U67" i="45"/>
  <c r="AE67" i="45"/>
  <c r="AE70" i="45"/>
  <c r="AF13" i="45"/>
  <c r="O27" i="45"/>
  <c r="P28" i="45"/>
  <c r="W28" i="45"/>
  <c r="AH33" i="45"/>
  <c r="R33" i="45"/>
  <c r="AL48" i="45"/>
  <c r="AK48" i="45"/>
  <c r="AG48" i="45"/>
  <c r="BP48" i="45" s="1"/>
  <c r="AC48" i="45"/>
  <c r="X48" i="45"/>
  <c r="S48" i="45"/>
  <c r="M48" i="45"/>
  <c r="AF48" i="45"/>
  <c r="AB48" i="45"/>
  <c r="L48" i="45"/>
  <c r="AE48" i="45"/>
  <c r="AA48" i="45"/>
  <c r="U48" i="45"/>
  <c r="P48" i="45"/>
  <c r="K48" i="45"/>
  <c r="L13" i="45"/>
  <c r="O14" i="45"/>
  <c r="U14" i="45"/>
  <c r="AA14" i="45"/>
  <c r="O17" i="45"/>
  <c r="T17" i="45"/>
  <c r="X17" i="45"/>
  <c r="AC17" i="45"/>
  <c r="O18" i="45"/>
  <c r="T18" i="45"/>
  <c r="AB18" i="45"/>
  <c r="J19" i="45"/>
  <c r="AZ19" i="45" s="1"/>
  <c r="AE19" i="45"/>
  <c r="AL19" i="45"/>
  <c r="J20" i="45"/>
  <c r="AY20" i="45" s="1"/>
  <c r="Y20" i="45"/>
  <c r="O22" i="45"/>
  <c r="M23" i="45"/>
  <c r="W23" i="45"/>
  <c r="AB23" i="45"/>
  <c r="AG23" i="45"/>
  <c r="S24" i="45"/>
  <c r="AE24" i="45"/>
  <c r="S26" i="45"/>
  <c r="AI26" i="45"/>
  <c r="BO26" i="45" s="1"/>
  <c r="K27" i="45"/>
  <c r="P27" i="45"/>
  <c r="T27" i="45"/>
  <c r="Y27" i="45"/>
  <c r="AI27" i="45"/>
  <c r="K28" i="45"/>
  <c r="AF28" i="45"/>
  <c r="S29" i="45"/>
  <c r="BT29" i="45"/>
  <c r="BT30" i="45"/>
  <c r="J33" i="45"/>
  <c r="AY33" i="45" s="1"/>
  <c r="Z33" i="45"/>
  <c r="Z47" i="45"/>
  <c r="N47" i="45"/>
  <c r="O48" i="45"/>
  <c r="Y48" i="45"/>
  <c r="S27" i="45"/>
  <c r="AC27" i="45"/>
  <c r="BS28" i="45"/>
  <c r="X33" i="45"/>
  <c r="AI39" i="45"/>
  <c r="AB39" i="45"/>
  <c r="P39" i="45"/>
  <c r="L39" i="45"/>
  <c r="AL68" i="45"/>
  <c r="AB68" i="45"/>
  <c r="T68" i="45"/>
  <c r="O68" i="45"/>
  <c r="AF68" i="45"/>
  <c r="AA68" i="45"/>
  <c r="S68" i="45"/>
  <c r="L68" i="45"/>
  <c r="AE68" i="45"/>
  <c r="X68" i="45"/>
  <c r="K68" i="45"/>
  <c r="BD68" i="45" s="1"/>
  <c r="O23" i="45"/>
  <c r="AC23" i="45"/>
  <c r="L27" i="45"/>
  <c r="Q27" i="45"/>
  <c r="U27" i="45"/>
  <c r="AA27" i="45"/>
  <c r="AF27" i="45"/>
  <c r="BT27" i="45"/>
  <c r="L28" i="45"/>
  <c r="S28" i="45"/>
  <c r="AA28" i="45"/>
  <c r="T39" i="45"/>
  <c r="AH42" i="45"/>
  <c r="AB42" i="45"/>
  <c r="W42" i="45"/>
  <c r="M42" i="45"/>
  <c r="AF42" i="45"/>
  <c r="AA42" i="45"/>
  <c r="U42" i="45"/>
  <c r="Q42" i="45"/>
  <c r="L42" i="45"/>
  <c r="AJ42" i="45"/>
  <c r="BS42" i="45" s="1"/>
  <c r="Y42" i="45"/>
  <c r="T42" i="45"/>
  <c r="P42" i="45"/>
  <c r="S42" i="45"/>
  <c r="AF60" i="45"/>
  <c r="U60" i="45"/>
  <c r="AC60" i="45"/>
  <c r="Y60" i="45"/>
  <c r="M60" i="45"/>
  <c r="AG60" i="45"/>
  <c r="BO60" i="45" s="1"/>
  <c r="AK60" i="45"/>
  <c r="T13" i="45"/>
  <c r="P13" i="45"/>
  <c r="AB13" i="45"/>
  <c r="AC14" i="45"/>
  <c r="Z22" i="45"/>
  <c r="Q11" i="45"/>
  <c r="W11" i="45"/>
  <c r="AC11" i="45"/>
  <c r="AI11" i="45"/>
  <c r="K14" i="45"/>
  <c r="BD14" i="45" s="1"/>
  <c r="Q14" i="45"/>
  <c r="W14" i="45"/>
  <c r="AI14" i="45"/>
  <c r="BO14" i="45" s="1"/>
  <c r="AL16" i="45"/>
  <c r="BX16" i="45" s="1"/>
  <c r="L17" i="45"/>
  <c r="Q17" i="45"/>
  <c r="AA17" i="45"/>
  <c r="AE17" i="45"/>
  <c r="BK17" i="45" s="1"/>
  <c r="AJ17" i="45"/>
  <c r="K18" i="45"/>
  <c r="X18" i="45"/>
  <c r="AE18" i="45"/>
  <c r="R20" i="45"/>
  <c r="AG20" i="45"/>
  <c r="AK20" i="45"/>
  <c r="O21" i="45"/>
  <c r="T21" i="45"/>
  <c r="Y21" i="45"/>
  <c r="J22" i="45"/>
  <c r="AY22" i="45" s="1"/>
  <c r="K23" i="45"/>
  <c r="P23" i="45"/>
  <c r="T23" i="45"/>
  <c r="Y23" i="45"/>
  <c r="AI23" i="45"/>
  <c r="O24" i="45"/>
  <c r="AA24" i="45"/>
  <c r="O25" i="45"/>
  <c r="S25" i="45"/>
  <c r="AC25" i="45"/>
  <c r="O26" i="45"/>
  <c r="W26" i="45"/>
  <c r="M27" i="45"/>
  <c r="W27" i="45"/>
  <c r="AB27" i="45"/>
  <c r="AG27" i="45"/>
  <c r="O28" i="45"/>
  <c r="T28" i="45"/>
  <c r="AB28" i="45"/>
  <c r="AI28" i="45"/>
  <c r="O29" i="45"/>
  <c r="AI29" i="45"/>
  <c r="O30" i="45"/>
  <c r="S30" i="45"/>
  <c r="AC30" i="45"/>
  <c r="AK31" i="45"/>
  <c r="AB31" i="45"/>
  <c r="W31" i="45"/>
  <c r="AE31" i="45"/>
  <c r="AJ31" i="45"/>
  <c r="Z32" i="45"/>
  <c r="M32" i="45"/>
  <c r="AL34" i="45"/>
  <c r="V34" i="45"/>
  <c r="AB34" i="45"/>
  <c r="AF38" i="45"/>
  <c r="AI38" i="45"/>
  <c r="AC38" i="45"/>
  <c r="W38" i="45"/>
  <c r="M38" i="45"/>
  <c r="AA38" i="45"/>
  <c r="U38" i="45"/>
  <c r="Q38" i="45"/>
  <c r="L38" i="45"/>
  <c r="Y38" i="45"/>
  <c r="K42" i="45"/>
  <c r="BD42" i="45" s="1"/>
  <c r="AI42" i="45"/>
  <c r="T48" i="45"/>
  <c r="W44" i="45"/>
  <c r="AI44" i="45"/>
  <c r="BO44" i="45" s="1"/>
  <c r="O49" i="45"/>
  <c r="T49" i="45"/>
  <c r="X49" i="45"/>
  <c r="AC49" i="45"/>
  <c r="S50" i="45"/>
  <c r="X66" i="45"/>
  <c r="L67" i="45"/>
  <c r="AB67" i="45"/>
  <c r="AF67" i="45"/>
  <c r="M70" i="45"/>
  <c r="S70" i="45"/>
  <c r="AA70" i="45"/>
  <c r="AF70" i="45"/>
  <c r="T36" i="45"/>
  <c r="M40" i="45"/>
  <c r="S40" i="45"/>
  <c r="X40" i="45"/>
  <c r="AC40" i="45"/>
  <c r="AG40" i="45"/>
  <c r="AK40" i="45"/>
  <c r="AB43" i="45"/>
  <c r="K44" i="45"/>
  <c r="S44" i="45"/>
  <c r="X44" i="45"/>
  <c r="AE44" i="45"/>
  <c r="BK44" i="45" s="1"/>
  <c r="AJ44" i="45"/>
  <c r="O46" i="45"/>
  <c r="AB46" i="45"/>
  <c r="K49" i="45"/>
  <c r="U49" i="45"/>
  <c r="Y49" i="45"/>
  <c r="AI49" i="45"/>
  <c r="BO49" i="45" s="1"/>
  <c r="K50" i="45"/>
  <c r="W50" i="45"/>
  <c r="AL52" i="45"/>
  <c r="AC53" i="45"/>
  <c r="AJ53" i="45"/>
  <c r="V54" i="45"/>
  <c r="X55" i="45"/>
  <c r="AC57" i="45"/>
  <c r="AJ57" i="45"/>
  <c r="M58" i="45"/>
  <c r="S58" i="45"/>
  <c r="X58" i="45"/>
  <c r="AC58" i="45"/>
  <c r="AG58" i="45"/>
  <c r="BP58" i="45" s="1"/>
  <c r="AK58" i="45"/>
  <c r="BS58" i="45" s="1"/>
  <c r="T63" i="45"/>
  <c r="O65" i="45"/>
  <c r="U65" i="45"/>
  <c r="L66" i="45"/>
  <c r="T66" i="45"/>
  <c r="Y66" i="45"/>
  <c r="AF66" i="45"/>
  <c r="BL66" i="45" s="1"/>
  <c r="M67" i="45"/>
  <c r="S67" i="45"/>
  <c r="X67" i="45"/>
  <c r="AC67" i="45"/>
  <c r="AG67" i="45"/>
  <c r="AK67" i="45"/>
  <c r="O70" i="45"/>
  <c r="T70" i="45"/>
  <c r="AB70" i="45"/>
  <c r="O40" i="45"/>
  <c r="T40" i="45"/>
  <c r="Y40" i="45"/>
  <c r="T43" i="45"/>
  <c r="L44" i="45"/>
  <c r="T44" i="45"/>
  <c r="AA44" i="45"/>
  <c r="W46" i="45"/>
  <c r="AI46" i="45"/>
  <c r="BP46" i="45" s="1"/>
  <c r="L49" i="45"/>
  <c r="Q49" i="45"/>
  <c r="AA49" i="45"/>
  <c r="AE49" i="45"/>
  <c r="BL49" i="45" s="1"/>
  <c r="AJ49" i="45"/>
  <c r="O50" i="45"/>
  <c r="AI50" i="45"/>
  <c r="Q53" i="45"/>
  <c r="X53" i="45"/>
  <c r="AK53" i="45"/>
  <c r="Q57" i="45"/>
  <c r="X57" i="45"/>
  <c r="AK57" i="45"/>
  <c r="O58" i="45"/>
  <c r="T58" i="45"/>
  <c r="Y58" i="45"/>
  <c r="M66" i="45"/>
  <c r="U66" i="45"/>
  <c r="AB66" i="45"/>
  <c r="AG66" i="45"/>
  <c r="AK66" i="45"/>
  <c r="O67" i="45"/>
  <c r="T67" i="45"/>
  <c r="Y67" i="45"/>
  <c r="R12" i="45"/>
  <c r="AK41" i="45"/>
  <c r="AG41" i="45"/>
  <c r="AC41" i="45"/>
  <c r="Y41" i="45"/>
  <c r="U41" i="45"/>
  <c r="M41" i="45"/>
  <c r="AF41" i="45"/>
  <c r="AB41" i="45"/>
  <c r="X41" i="45"/>
  <c r="T41" i="45"/>
  <c r="P41" i="45"/>
  <c r="L41" i="45"/>
  <c r="AE41" i="45"/>
  <c r="AA41" i="45"/>
  <c r="S41" i="45"/>
  <c r="O41" i="45"/>
  <c r="K41" i="45"/>
  <c r="Z41" i="45"/>
  <c r="N41" i="45"/>
  <c r="V41" i="45"/>
  <c r="J41" i="45"/>
  <c r="AL41" i="45"/>
  <c r="L11" i="45"/>
  <c r="P11" i="45"/>
  <c r="T11" i="45"/>
  <c r="AB11" i="45"/>
  <c r="K12" i="45"/>
  <c r="O12" i="45"/>
  <c r="S12" i="45"/>
  <c r="AA12" i="45"/>
  <c r="AE12" i="45"/>
  <c r="M13" i="45"/>
  <c r="Q13" i="45"/>
  <c r="U13" i="45"/>
  <c r="Y13" i="45"/>
  <c r="AC13" i="45"/>
  <c r="AG13" i="45"/>
  <c r="L14" i="45"/>
  <c r="T14" i="45"/>
  <c r="X14" i="45"/>
  <c r="AB14" i="45"/>
  <c r="AJ14" i="45"/>
  <c r="J15" i="45"/>
  <c r="O15" i="45"/>
  <c r="S15" i="45"/>
  <c r="X15" i="45"/>
  <c r="J16" i="45"/>
  <c r="O16" i="45"/>
  <c r="U16" i="45"/>
  <c r="Y16" i="45"/>
  <c r="AD16" i="45"/>
  <c r="AI16" i="45"/>
  <c r="K19" i="45"/>
  <c r="R19" i="45"/>
  <c r="M20" i="45"/>
  <c r="U20" i="45"/>
  <c r="Z20" i="45"/>
  <c r="AL22" i="45"/>
  <c r="AK22" i="45"/>
  <c r="AG22" i="45"/>
  <c r="AC22" i="45"/>
  <c r="Y22" i="45"/>
  <c r="U22" i="45"/>
  <c r="M22" i="45"/>
  <c r="AF22" i="45"/>
  <c r="AB22" i="45"/>
  <c r="X22" i="45"/>
  <c r="T22" i="45"/>
  <c r="P22" i="45"/>
  <c r="L22" i="45"/>
  <c r="N22" i="45"/>
  <c r="S22" i="45"/>
  <c r="AA22" i="45"/>
  <c r="BS29" i="45"/>
  <c r="J12" i="45"/>
  <c r="N12" i="45"/>
  <c r="P12" i="45"/>
  <c r="T12" i="45"/>
  <c r="AB12" i="45"/>
  <c r="N13" i="45"/>
  <c r="V13" i="45"/>
  <c r="AD13" i="45"/>
  <c r="AL13" i="45"/>
  <c r="Q16" i="45"/>
  <c r="V16" i="45"/>
  <c r="AK19" i="45"/>
  <c r="AG19" i="45"/>
  <c r="AC19" i="45"/>
  <c r="Y19" i="45"/>
  <c r="U19" i="45"/>
  <c r="M19" i="45"/>
  <c r="AF19" i="45"/>
  <c r="AB19" i="45"/>
  <c r="X19" i="45"/>
  <c r="T19" i="45"/>
  <c r="P19" i="45"/>
  <c r="L19" i="45"/>
  <c r="N19" i="45"/>
  <c r="S19" i="45"/>
  <c r="AA19" i="45"/>
  <c r="AF20" i="45"/>
  <c r="AB20" i="45"/>
  <c r="X20" i="45"/>
  <c r="T20" i="45"/>
  <c r="P20" i="45"/>
  <c r="L20" i="45"/>
  <c r="AE20" i="45"/>
  <c r="AA20" i="45"/>
  <c r="S20" i="45"/>
  <c r="O20" i="45"/>
  <c r="K20" i="45"/>
  <c r="N20" i="45"/>
  <c r="V20" i="45"/>
  <c r="AC20" i="45"/>
  <c r="AG37" i="45"/>
  <c r="AC37" i="45"/>
  <c r="Y37" i="45"/>
  <c r="U37" i="45"/>
  <c r="Q37" i="45"/>
  <c r="M37" i="45"/>
  <c r="AF37" i="45"/>
  <c r="AB37" i="45"/>
  <c r="T37" i="45"/>
  <c r="P37" i="45"/>
  <c r="L37" i="45"/>
  <c r="AI37" i="45"/>
  <c r="AA37" i="45"/>
  <c r="W37" i="45"/>
  <c r="AU37" i="45" s="1"/>
  <c r="S37" i="45"/>
  <c r="O37" i="45"/>
  <c r="K37" i="45"/>
  <c r="AD37" i="45"/>
  <c r="Z37" i="45"/>
  <c r="N37" i="45"/>
  <c r="J37" i="45"/>
  <c r="AL37" i="45"/>
  <c r="BS37" i="45" s="1"/>
  <c r="R41" i="45"/>
  <c r="V12" i="45"/>
  <c r="Z12" i="45"/>
  <c r="AL12" i="45"/>
  <c r="L12" i="45"/>
  <c r="X12" i="45"/>
  <c r="AF12" i="45"/>
  <c r="J13" i="45"/>
  <c r="Z13" i="45"/>
  <c r="AK15" i="45"/>
  <c r="AG15" i="45"/>
  <c r="AC15" i="45"/>
  <c r="Y15" i="45"/>
  <c r="U15" i="45"/>
  <c r="M15" i="45"/>
  <c r="K15" i="45"/>
  <c r="T15" i="45"/>
  <c r="Z15" i="45"/>
  <c r="AE15" i="45"/>
  <c r="AF16" i="45"/>
  <c r="AB16" i="45"/>
  <c r="T16" i="45"/>
  <c r="P16" i="45"/>
  <c r="L16" i="45"/>
  <c r="K16" i="45"/>
  <c r="J11" i="45"/>
  <c r="N11" i="45"/>
  <c r="V11" i="45"/>
  <c r="Z11" i="45"/>
  <c r="AD11" i="45"/>
  <c r="AL11" i="45"/>
  <c r="M12" i="45"/>
  <c r="U12" i="45"/>
  <c r="Y12" i="45"/>
  <c r="AC12" i="45"/>
  <c r="AG12" i="45"/>
  <c r="K13" i="45"/>
  <c r="O13" i="45"/>
  <c r="S13" i="45"/>
  <c r="W13" i="45"/>
  <c r="AA13" i="45"/>
  <c r="J14" i="45"/>
  <c r="N14" i="45"/>
  <c r="R14" i="45"/>
  <c r="Z14" i="45"/>
  <c r="L15" i="45"/>
  <c r="V15" i="45"/>
  <c r="AA15" i="45"/>
  <c r="AF15" i="45"/>
  <c r="AL15" i="45"/>
  <c r="BY15" i="45"/>
  <c r="BZ15" i="45" s="1"/>
  <c r="M16" i="45"/>
  <c r="W16" i="45"/>
  <c r="AA16" i="45"/>
  <c r="AG16" i="45"/>
  <c r="O19" i="45"/>
  <c r="V19" i="45"/>
  <c r="BW25" i="45"/>
  <c r="BY28" i="45"/>
  <c r="BZ28" i="45" s="1"/>
  <c r="J17" i="45"/>
  <c r="N17" i="45"/>
  <c r="R17" i="45"/>
  <c r="Z17" i="45"/>
  <c r="M18" i="45"/>
  <c r="U18" i="45"/>
  <c r="Y18" i="45"/>
  <c r="AC18" i="45"/>
  <c r="AG18" i="45"/>
  <c r="AK18" i="45"/>
  <c r="J21" i="45"/>
  <c r="N21" i="45"/>
  <c r="R21" i="45"/>
  <c r="V21" i="45"/>
  <c r="Z21" i="45"/>
  <c r="J23" i="45"/>
  <c r="N23" i="45"/>
  <c r="V23" i="45"/>
  <c r="Z23" i="45"/>
  <c r="AD23" i="45"/>
  <c r="L24" i="45"/>
  <c r="P24" i="45"/>
  <c r="T24" i="45"/>
  <c r="X24" i="45"/>
  <c r="AB24" i="45"/>
  <c r="AF24" i="45"/>
  <c r="J25" i="45"/>
  <c r="N25" i="45"/>
  <c r="V25" i="45"/>
  <c r="Z25" i="45"/>
  <c r="AD25" i="45"/>
  <c r="L26" i="45"/>
  <c r="T26" i="45"/>
  <c r="X26" i="45"/>
  <c r="AB26" i="45"/>
  <c r="AJ26" i="45"/>
  <c r="J27" i="45"/>
  <c r="N27" i="45"/>
  <c r="V27" i="45"/>
  <c r="Z27" i="45"/>
  <c r="AD27" i="45"/>
  <c r="M28" i="45"/>
  <c r="Q28" i="45"/>
  <c r="U28" i="45"/>
  <c r="Y28" i="45"/>
  <c r="AC28" i="45"/>
  <c r="AG28" i="45"/>
  <c r="L29" i="45"/>
  <c r="P29" i="45"/>
  <c r="T29" i="45"/>
  <c r="AB29" i="45"/>
  <c r="AF29" i="45"/>
  <c r="J30" i="45"/>
  <c r="N30" i="45"/>
  <c r="V30" i="45"/>
  <c r="Z30" i="45"/>
  <c r="AD30" i="45"/>
  <c r="M31" i="45"/>
  <c r="Q31" i="45"/>
  <c r="U31" i="45"/>
  <c r="Y31" i="45"/>
  <c r="AC31" i="45"/>
  <c r="J32" i="45"/>
  <c r="P32" i="45"/>
  <c r="U32" i="45"/>
  <c r="L33" i="45"/>
  <c r="T33" i="45"/>
  <c r="AB33" i="45"/>
  <c r="J34" i="45"/>
  <c r="AK35" i="45"/>
  <c r="AG35" i="45"/>
  <c r="AC35" i="45"/>
  <c r="Y35" i="45"/>
  <c r="U35" i="45"/>
  <c r="M35" i="45"/>
  <c r="AF35" i="45"/>
  <c r="AB35" i="45"/>
  <c r="X35" i="45"/>
  <c r="AU35" i="45" s="1"/>
  <c r="T35" i="45"/>
  <c r="P35" i="45"/>
  <c r="L35" i="45"/>
  <c r="AE35" i="45"/>
  <c r="AA35" i="45"/>
  <c r="S35" i="45"/>
  <c r="O35" i="45"/>
  <c r="K35" i="45"/>
  <c r="R35" i="45"/>
  <c r="AL35" i="45"/>
  <c r="J18" i="45"/>
  <c r="N18" i="45"/>
  <c r="R18" i="45"/>
  <c r="V18" i="45"/>
  <c r="Z18" i="45"/>
  <c r="M24" i="45"/>
  <c r="U24" i="45"/>
  <c r="Y24" i="45"/>
  <c r="AC24" i="45"/>
  <c r="AG24" i="45"/>
  <c r="AK24" i="45"/>
  <c r="M26" i="45"/>
  <c r="Q26" i="45"/>
  <c r="U26" i="45"/>
  <c r="Y26" i="45"/>
  <c r="AC26" i="45"/>
  <c r="AK26" i="45"/>
  <c r="BS27" i="45"/>
  <c r="J28" i="45"/>
  <c r="N28" i="45"/>
  <c r="V28" i="45"/>
  <c r="Z28" i="45"/>
  <c r="AD28" i="45"/>
  <c r="M29" i="45"/>
  <c r="Q29" i="45"/>
  <c r="U29" i="45"/>
  <c r="Y29" i="45"/>
  <c r="AC29" i="45"/>
  <c r="AG29" i="45"/>
  <c r="BS30" i="45"/>
  <c r="J31" i="45"/>
  <c r="N31" i="45"/>
  <c r="R31" i="45"/>
  <c r="Z31" i="45"/>
  <c r="AH31" i="45"/>
  <c r="AI32" i="45"/>
  <c r="AA32" i="45"/>
  <c r="W32" i="45"/>
  <c r="S32" i="45"/>
  <c r="O32" i="45"/>
  <c r="K32" i="45"/>
  <c r="AG32" i="45"/>
  <c r="L32" i="45"/>
  <c r="Q32" i="45"/>
  <c r="V32" i="45"/>
  <c r="AB32" i="45"/>
  <c r="AF32" i="45"/>
  <c r="BK32" i="45" s="1"/>
  <c r="AL32" i="45"/>
  <c r="BW32" i="45" s="1"/>
  <c r="AK33" i="45"/>
  <c r="AC33" i="45"/>
  <c r="Y33" i="45"/>
  <c r="U33" i="45"/>
  <c r="Q33" i="45"/>
  <c r="M33" i="45"/>
  <c r="AI33" i="45"/>
  <c r="AE33" i="45"/>
  <c r="BL33" i="45" s="1"/>
  <c r="AA33" i="45"/>
  <c r="W33" i="45"/>
  <c r="S33" i="45"/>
  <c r="O33" i="45"/>
  <c r="K33" i="45"/>
  <c r="N33" i="45"/>
  <c r="AJ33" i="45"/>
  <c r="L34" i="45"/>
  <c r="R34" i="45"/>
  <c r="AR34" i="45" s="1"/>
  <c r="X34" i="45"/>
  <c r="AF34" i="45"/>
  <c r="J24" i="45"/>
  <c r="N24" i="45"/>
  <c r="R24" i="45"/>
  <c r="V24" i="45"/>
  <c r="Z24" i="45"/>
  <c r="J26" i="45"/>
  <c r="N26" i="45"/>
  <c r="R26" i="45"/>
  <c r="Z26" i="45"/>
  <c r="J29" i="45"/>
  <c r="N29" i="45"/>
  <c r="V29" i="45"/>
  <c r="Z29" i="45"/>
  <c r="AD29" i="45"/>
  <c r="AE34" i="45"/>
  <c r="AA34" i="45"/>
  <c r="S34" i="45"/>
  <c r="O34" i="45"/>
  <c r="K34" i="45"/>
  <c r="AK34" i="45"/>
  <c r="AG34" i="45"/>
  <c r="AC34" i="45"/>
  <c r="Y34" i="45"/>
  <c r="U34" i="45"/>
  <c r="M34" i="45"/>
  <c r="N34" i="45"/>
  <c r="T34" i="45"/>
  <c r="Z34" i="45"/>
  <c r="M36" i="45"/>
  <c r="U36" i="45"/>
  <c r="Y36" i="45"/>
  <c r="AC36" i="45"/>
  <c r="AG36" i="45"/>
  <c r="AK36" i="45"/>
  <c r="J38" i="45"/>
  <c r="N38" i="45"/>
  <c r="V38" i="45"/>
  <c r="Z38" i="45"/>
  <c r="AD38" i="45"/>
  <c r="AL38" i="45"/>
  <c r="M39" i="45"/>
  <c r="Q39" i="45"/>
  <c r="U39" i="45"/>
  <c r="Y39" i="45"/>
  <c r="AC39" i="45"/>
  <c r="AG39" i="45"/>
  <c r="J42" i="45"/>
  <c r="N42" i="45"/>
  <c r="V42" i="45"/>
  <c r="Z42" i="45"/>
  <c r="AD42" i="45"/>
  <c r="M43" i="45"/>
  <c r="U43" i="45"/>
  <c r="Y43" i="45"/>
  <c r="AC43" i="45"/>
  <c r="AG43" i="45"/>
  <c r="AK43" i="45"/>
  <c r="M45" i="45"/>
  <c r="U45" i="45"/>
  <c r="Z45" i="45"/>
  <c r="J36" i="45"/>
  <c r="N36" i="45"/>
  <c r="R36" i="45"/>
  <c r="V36" i="45"/>
  <c r="Z36" i="45"/>
  <c r="AL36" i="45"/>
  <c r="J39" i="45"/>
  <c r="N39" i="45"/>
  <c r="V39" i="45"/>
  <c r="Z39" i="45"/>
  <c r="AD39" i="45"/>
  <c r="AL39" i="45"/>
  <c r="BT39" i="45" s="1"/>
  <c r="J43" i="45"/>
  <c r="N43" i="45"/>
  <c r="R43" i="45"/>
  <c r="V43" i="45"/>
  <c r="Z43" i="45"/>
  <c r="AL43" i="45"/>
  <c r="AF45" i="45"/>
  <c r="AB45" i="45"/>
  <c r="X45" i="45"/>
  <c r="T45" i="45"/>
  <c r="P45" i="45"/>
  <c r="L45" i="45"/>
  <c r="AE45" i="45"/>
  <c r="AA45" i="45"/>
  <c r="S45" i="45"/>
  <c r="O45" i="45"/>
  <c r="K45" i="45"/>
  <c r="N45" i="45"/>
  <c r="V45" i="45"/>
  <c r="AC45" i="45"/>
  <c r="AK47" i="45"/>
  <c r="AG47" i="45"/>
  <c r="AC47" i="45"/>
  <c r="Y47" i="45"/>
  <c r="U47" i="45"/>
  <c r="M47" i="45"/>
  <c r="AF47" i="45"/>
  <c r="AB47" i="45"/>
  <c r="X47" i="45"/>
  <c r="T47" i="45"/>
  <c r="P47" i="45"/>
  <c r="L47" i="45"/>
  <c r="AE47" i="45"/>
  <c r="AA47" i="45"/>
  <c r="S47" i="45"/>
  <c r="O47" i="45"/>
  <c r="K47" i="45"/>
  <c r="R47" i="45"/>
  <c r="AL47" i="45"/>
  <c r="BT50" i="45"/>
  <c r="AF52" i="45"/>
  <c r="AB52" i="45"/>
  <c r="X52" i="45"/>
  <c r="T52" i="45"/>
  <c r="P52" i="45"/>
  <c r="L52" i="45"/>
  <c r="AE52" i="45"/>
  <c r="AA52" i="45"/>
  <c r="S52" i="45"/>
  <c r="O52" i="45"/>
  <c r="K52" i="45"/>
  <c r="AK52" i="45"/>
  <c r="AG52" i="45"/>
  <c r="Y52" i="45"/>
  <c r="R52" i="45"/>
  <c r="J52" i="45"/>
  <c r="AC52" i="45"/>
  <c r="V52" i="45"/>
  <c r="N52" i="45"/>
  <c r="K36" i="45"/>
  <c r="O36" i="45"/>
  <c r="S36" i="45"/>
  <c r="AA36" i="45"/>
  <c r="AB38" i="45"/>
  <c r="K39" i="45"/>
  <c r="O39" i="45"/>
  <c r="S39" i="45"/>
  <c r="W39" i="45"/>
  <c r="AA39" i="45"/>
  <c r="J40" i="45"/>
  <c r="N40" i="45"/>
  <c r="R40" i="45"/>
  <c r="V40" i="45"/>
  <c r="Z40" i="45"/>
  <c r="K43" i="45"/>
  <c r="O43" i="45"/>
  <c r="S43" i="45"/>
  <c r="AA43" i="45"/>
  <c r="J47" i="45"/>
  <c r="V47" i="45"/>
  <c r="AK51" i="45"/>
  <c r="AG51" i="45"/>
  <c r="AC51" i="45"/>
  <c r="Y51" i="45"/>
  <c r="U51" i="45"/>
  <c r="M51" i="45"/>
  <c r="AF51" i="45"/>
  <c r="AB51" i="45"/>
  <c r="X51" i="45"/>
  <c r="T51" i="45"/>
  <c r="P51" i="45"/>
  <c r="L51" i="45"/>
  <c r="AE51" i="45"/>
  <c r="AA51" i="45"/>
  <c r="S51" i="45"/>
  <c r="O51" i="45"/>
  <c r="K51" i="45"/>
  <c r="R51" i="45"/>
  <c r="AL51" i="45"/>
  <c r="M52" i="45"/>
  <c r="Z52" i="45"/>
  <c r="AG56" i="45"/>
  <c r="AC56" i="45"/>
  <c r="Y56" i="45"/>
  <c r="U56" i="45"/>
  <c r="Q56" i="45"/>
  <c r="M56" i="45"/>
  <c r="AF56" i="45"/>
  <c r="AB56" i="45"/>
  <c r="T56" i="45"/>
  <c r="P56" i="45"/>
  <c r="L56" i="45"/>
  <c r="AI56" i="45"/>
  <c r="AA56" i="45"/>
  <c r="W56" i="45"/>
  <c r="AV56" i="45" s="1"/>
  <c r="S56" i="45"/>
  <c r="O56" i="45"/>
  <c r="K56" i="45"/>
  <c r="AD56" i="45"/>
  <c r="Z56" i="45"/>
  <c r="N56" i="45"/>
  <c r="J56" i="45"/>
  <c r="AL56" i="45"/>
  <c r="BT56" i="45" s="1"/>
  <c r="M44" i="45"/>
  <c r="Q44" i="45"/>
  <c r="U44" i="45"/>
  <c r="Y44" i="45"/>
  <c r="AC44" i="45"/>
  <c r="AK44" i="45"/>
  <c r="M46" i="45"/>
  <c r="Q46" i="45"/>
  <c r="U46" i="45"/>
  <c r="Y46" i="45"/>
  <c r="AC46" i="45"/>
  <c r="AK46" i="45"/>
  <c r="J48" i="45"/>
  <c r="N48" i="45"/>
  <c r="R48" i="45"/>
  <c r="V48" i="45"/>
  <c r="Z48" i="45"/>
  <c r="AK49" i="45"/>
  <c r="L50" i="45"/>
  <c r="P50" i="45"/>
  <c r="T50" i="45"/>
  <c r="AB50" i="45"/>
  <c r="AF50" i="45"/>
  <c r="K54" i="45"/>
  <c r="R54" i="45"/>
  <c r="AG59" i="45"/>
  <c r="AC59" i="45"/>
  <c r="Y59" i="45"/>
  <c r="U59" i="45"/>
  <c r="Q59" i="45"/>
  <c r="M59" i="45"/>
  <c r="AF59" i="45"/>
  <c r="BL59" i="45" s="1"/>
  <c r="AB59" i="45"/>
  <c r="T59" i="45"/>
  <c r="P59" i="45"/>
  <c r="L59" i="45"/>
  <c r="AI59" i="45"/>
  <c r="AA59" i="45"/>
  <c r="W59" i="45"/>
  <c r="S59" i="45"/>
  <c r="O59" i="45"/>
  <c r="K59" i="45"/>
  <c r="V59" i="45"/>
  <c r="AL59" i="45"/>
  <c r="BT59" i="45" s="1"/>
  <c r="J44" i="45"/>
  <c r="N44" i="45"/>
  <c r="R44" i="45"/>
  <c r="Z44" i="45"/>
  <c r="J46" i="45"/>
  <c r="N46" i="45"/>
  <c r="R46" i="45"/>
  <c r="Z46" i="45"/>
  <c r="J49" i="45"/>
  <c r="N49" i="45"/>
  <c r="R49" i="45"/>
  <c r="Z49" i="45"/>
  <c r="M50" i="45"/>
  <c r="Q50" i="45"/>
  <c r="U50" i="45"/>
  <c r="Y50" i="45"/>
  <c r="AC50" i="45"/>
  <c r="AG50" i="45"/>
  <c r="AK54" i="45"/>
  <c r="AG54" i="45"/>
  <c r="AC54" i="45"/>
  <c r="Y54" i="45"/>
  <c r="U54" i="45"/>
  <c r="M54" i="45"/>
  <c r="AF54" i="45"/>
  <c r="AB54" i="45"/>
  <c r="X54" i="45"/>
  <c r="T54" i="45"/>
  <c r="P54" i="45"/>
  <c r="L54" i="45"/>
  <c r="AE54" i="45"/>
  <c r="N54" i="45"/>
  <c r="S54" i="45"/>
  <c r="AA54" i="45"/>
  <c r="AK64" i="45"/>
  <c r="AG64" i="45"/>
  <c r="AC64" i="45"/>
  <c r="Y64" i="45"/>
  <c r="AE64" i="45"/>
  <c r="Z64" i="45"/>
  <c r="U64" i="45"/>
  <c r="M64" i="45"/>
  <c r="X64" i="45"/>
  <c r="T64" i="45"/>
  <c r="P64" i="45"/>
  <c r="L64" i="45"/>
  <c r="AB64" i="45"/>
  <c r="S64" i="45"/>
  <c r="O64" i="45"/>
  <c r="K64" i="45"/>
  <c r="AA64" i="45"/>
  <c r="N64" i="45"/>
  <c r="AL64" i="45"/>
  <c r="AF64" i="45"/>
  <c r="V64" i="45"/>
  <c r="J64" i="45"/>
  <c r="J50" i="45"/>
  <c r="N50" i="45"/>
  <c r="V50" i="45"/>
  <c r="Z50" i="45"/>
  <c r="AD50" i="45"/>
  <c r="J60" i="45"/>
  <c r="N60" i="45"/>
  <c r="R60" i="45"/>
  <c r="V60" i="45"/>
  <c r="Z60" i="45"/>
  <c r="AL60" i="45"/>
  <c r="AK62" i="45"/>
  <c r="AG62" i="45"/>
  <c r="AC62" i="45"/>
  <c r="Y62" i="45"/>
  <c r="U62" i="45"/>
  <c r="M62" i="45"/>
  <c r="AF62" i="45"/>
  <c r="AB62" i="45"/>
  <c r="X62" i="45"/>
  <c r="T62" i="45"/>
  <c r="P62" i="45"/>
  <c r="L62" i="45"/>
  <c r="AE62" i="45"/>
  <c r="AA62" i="45"/>
  <c r="S62" i="45"/>
  <c r="O62" i="45"/>
  <c r="K62" i="45"/>
  <c r="R62" i="45"/>
  <c r="AL62" i="45"/>
  <c r="J53" i="45"/>
  <c r="N53" i="45"/>
  <c r="R53" i="45"/>
  <c r="Z53" i="45"/>
  <c r="AH53" i="45"/>
  <c r="BO53" i="45" s="1"/>
  <c r="J55" i="45"/>
  <c r="N55" i="45"/>
  <c r="R55" i="45"/>
  <c r="V55" i="45"/>
  <c r="Z55" i="45"/>
  <c r="AL55" i="45"/>
  <c r="J57" i="45"/>
  <c r="N57" i="45"/>
  <c r="R57" i="45"/>
  <c r="Z57" i="45"/>
  <c r="AH57" i="45"/>
  <c r="BP57" i="45" s="1"/>
  <c r="K60" i="45"/>
  <c r="O60" i="45"/>
  <c r="S60" i="45"/>
  <c r="AA60" i="45"/>
  <c r="AE60" i="45"/>
  <c r="AE61" i="45"/>
  <c r="AA61" i="45"/>
  <c r="S61" i="45"/>
  <c r="O61" i="45"/>
  <c r="K61" i="45"/>
  <c r="AL61" i="45"/>
  <c r="AK61" i="45"/>
  <c r="AG61" i="45"/>
  <c r="AC61" i="45"/>
  <c r="Y61" i="45"/>
  <c r="U61" i="45"/>
  <c r="L61" i="45"/>
  <c r="J62" i="45"/>
  <c r="V62" i="45"/>
  <c r="K53" i="45"/>
  <c r="O53" i="45"/>
  <c r="S53" i="45"/>
  <c r="W53" i="45"/>
  <c r="AA53" i="45"/>
  <c r="AE53" i="45"/>
  <c r="K55" i="45"/>
  <c r="O55" i="45"/>
  <c r="S55" i="45"/>
  <c r="AA55" i="45"/>
  <c r="K57" i="45"/>
  <c r="O57" i="45"/>
  <c r="S57" i="45"/>
  <c r="W57" i="45"/>
  <c r="AA57" i="45"/>
  <c r="AE57" i="45"/>
  <c r="BL57" i="45" s="1"/>
  <c r="J58" i="45"/>
  <c r="N58" i="45"/>
  <c r="R58" i="45"/>
  <c r="V58" i="45"/>
  <c r="Z58" i="45"/>
  <c r="L60" i="45"/>
  <c r="P60" i="45"/>
  <c r="T60" i="45"/>
  <c r="X60" i="45"/>
  <c r="AB60" i="45"/>
  <c r="M61" i="45"/>
  <c r="R61" i="45"/>
  <c r="X61" i="45"/>
  <c r="AF61" i="45"/>
  <c r="N62" i="45"/>
  <c r="M63" i="45"/>
  <c r="U63" i="45"/>
  <c r="Y63" i="45"/>
  <c r="AC63" i="45"/>
  <c r="AG63" i="45"/>
  <c r="AK63" i="45"/>
  <c r="AK69" i="45"/>
  <c r="AC69" i="45"/>
  <c r="Y69" i="45"/>
  <c r="U69" i="45"/>
  <c r="Q69" i="45"/>
  <c r="M69" i="45"/>
  <c r="AJ69" i="45"/>
  <c r="AB69" i="45"/>
  <c r="X69" i="45"/>
  <c r="T69" i="45"/>
  <c r="L69" i="45"/>
  <c r="AI69" i="45"/>
  <c r="AE69" i="45"/>
  <c r="AA69" i="45"/>
  <c r="W69" i="45"/>
  <c r="S69" i="45"/>
  <c r="O69" i="45"/>
  <c r="K69" i="45"/>
  <c r="R69" i="45"/>
  <c r="J63" i="45"/>
  <c r="N63" i="45"/>
  <c r="R63" i="45"/>
  <c r="V63" i="45"/>
  <c r="Z63" i="45"/>
  <c r="AL63" i="45"/>
  <c r="AZ69" i="45"/>
  <c r="AY69" i="45"/>
  <c r="K63" i="45"/>
  <c r="O63" i="45"/>
  <c r="S63" i="45"/>
  <c r="AA63" i="45"/>
  <c r="AF65" i="45"/>
  <c r="AB65" i="45"/>
  <c r="X65" i="45"/>
  <c r="T65" i="45"/>
  <c r="P65" i="45"/>
  <c r="L65" i="45"/>
  <c r="K65" i="45"/>
  <c r="V65" i="45"/>
  <c r="AA65" i="45"/>
  <c r="AG65" i="45"/>
  <c r="AK65" i="45"/>
  <c r="N69" i="45"/>
  <c r="Z69" i="45"/>
  <c r="AH69" i="45"/>
  <c r="J66" i="45"/>
  <c r="N66" i="45"/>
  <c r="R66" i="45"/>
  <c r="V66" i="45"/>
  <c r="Z66" i="45"/>
  <c r="AL66" i="45"/>
  <c r="U70" i="45"/>
  <c r="Y70" i="45"/>
  <c r="AC70" i="45"/>
  <c r="AG70" i="45"/>
  <c r="AK70" i="45"/>
  <c r="K66" i="45"/>
  <c r="O66" i="45"/>
  <c r="S66" i="45"/>
  <c r="AA66" i="45"/>
  <c r="J67" i="45"/>
  <c r="N67" i="45"/>
  <c r="R67" i="45"/>
  <c r="V67" i="45"/>
  <c r="Z67" i="45"/>
  <c r="M68" i="45"/>
  <c r="U68" i="45"/>
  <c r="Y68" i="45"/>
  <c r="AC68" i="45"/>
  <c r="AG68" i="45"/>
  <c r="AK68" i="45"/>
  <c r="J70" i="45"/>
  <c r="N70" i="45"/>
  <c r="R70" i="45"/>
  <c r="V70" i="45"/>
  <c r="Z70" i="45"/>
  <c r="J68" i="45"/>
  <c r="N68" i="45"/>
  <c r="R68" i="45"/>
  <c r="V68" i="45"/>
  <c r="Z68" i="45"/>
  <c r="BK40" i="45" l="1"/>
  <c r="BK31" i="45"/>
  <c r="AQ38" i="45"/>
  <c r="AV51" i="45"/>
  <c r="BT38" i="45"/>
  <c r="BX31" i="45"/>
  <c r="AV31" i="45"/>
  <c r="BS20" i="45"/>
  <c r="BW21" i="45"/>
  <c r="BS40" i="45"/>
  <c r="BT40" i="45"/>
  <c r="BX24" i="45"/>
  <c r="BS67" i="45"/>
  <c r="BW12" i="45"/>
  <c r="BS70" i="45"/>
  <c r="BO20" i="45"/>
  <c r="BX69" i="45"/>
  <c r="AQ68" i="45"/>
  <c r="BS13" i="45"/>
  <c r="BO66" i="45"/>
  <c r="BS11" i="45"/>
  <c r="AY65" i="45"/>
  <c r="BA65" i="45" s="1"/>
  <c r="BB65" i="45" s="1"/>
  <c r="AZ54" i="45"/>
  <c r="BA54" i="45" s="1"/>
  <c r="BB54" i="45" s="1"/>
  <c r="BS45" i="45"/>
  <c r="BU45" i="45" s="1"/>
  <c r="BV45" i="45" s="1"/>
  <c r="BD21" i="45"/>
  <c r="BE21" i="45" s="1"/>
  <c r="BF21" i="45" s="1"/>
  <c r="AQ30" i="45"/>
  <c r="BK68" i="45"/>
  <c r="BL21" i="45"/>
  <c r="AZ51" i="45"/>
  <c r="BA51" i="45" s="1"/>
  <c r="BB51" i="45" s="1"/>
  <c r="AU49" i="45"/>
  <c r="BS17" i="45"/>
  <c r="AR23" i="45"/>
  <c r="BD17" i="45"/>
  <c r="BE17" i="45" s="1"/>
  <c r="BF17" i="45" s="1"/>
  <c r="BT55" i="45"/>
  <c r="AQ63" i="45"/>
  <c r="BC38" i="45"/>
  <c r="BE38" i="45" s="1"/>
  <c r="BF38" i="45" s="1"/>
  <c r="BP45" i="45"/>
  <c r="BQ45" i="45" s="1"/>
  <c r="BR45" i="45" s="1"/>
  <c r="BT65" i="45"/>
  <c r="BC58" i="45"/>
  <c r="BE58" i="45" s="1"/>
  <c r="BF58" i="45" s="1"/>
  <c r="BU50" i="45"/>
  <c r="BV50" i="45" s="1"/>
  <c r="BK22" i="45"/>
  <c r="BC22" i="45"/>
  <c r="BE22" i="45" s="1"/>
  <c r="BF22" i="45" s="1"/>
  <c r="BC26" i="45"/>
  <c r="BE26" i="45" s="1"/>
  <c r="BF26" i="45" s="1"/>
  <c r="BC68" i="45"/>
  <c r="BE68" i="45" s="1"/>
  <c r="BF68" i="45" s="1"/>
  <c r="AR55" i="45"/>
  <c r="AR61" i="45"/>
  <c r="BS65" i="45"/>
  <c r="BK66" i="45"/>
  <c r="BM66" i="45" s="1"/>
  <c r="BN66" i="45" s="1"/>
  <c r="AV26" i="45"/>
  <c r="BW16" i="45"/>
  <c r="BY16" i="45" s="1"/>
  <c r="BZ16" i="45" s="1"/>
  <c r="AZ33" i="45"/>
  <c r="BA33" i="45" s="1"/>
  <c r="BB33" i="45" s="1"/>
  <c r="AR70" i="45"/>
  <c r="AV46" i="45"/>
  <c r="AV54" i="45"/>
  <c r="BT66" i="45"/>
  <c r="AV53" i="45"/>
  <c r="BT49" i="45"/>
  <c r="BO27" i="45"/>
  <c r="AV44" i="45"/>
  <c r="BP66" i="45"/>
  <c r="BQ66" i="45" s="1"/>
  <c r="BR66" i="45" s="1"/>
  <c r="BT57" i="45"/>
  <c r="BK21" i="45"/>
  <c r="AZ20" i="45"/>
  <c r="BA20" i="45" s="1"/>
  <c r="BB20" i="45" s="1"/>
  <c r="BX60" i="45"/>
  <c r="BX61" i="45"/>
  <c r="AR49" i="45"/>
  <c r="BL41" i="45"/>
  <c r="BT54" i="45"/>
  <c r="BS54" i="45"/>
  <c r="AY59" i="45"/>
  <c r="BA59" i="45" s="1"/>
  <c r="BB59" i="45" s="1"/>
  <c r="BT42" i="45"/>
  <c r="BU42" i="45" s="1"/>
  <c r="BV42" i="45" s="1"/>
  <c r="BT37" i="45"/>
  <c r="BU37" i="45" s="1"/>
  <c r="BV37" i="45" s="1"/>
  <c r="AQ23" i="45"/>
  <c r="BK24" i="45"/>
  <c r="BP20" i="45"/>
  <c r="BT17" i="45"/>
  <c r="BP27" i="45"/>
  <c r="BX63" i="45"/>
  <c r="BY63" i="45" s="1"/>
  <c r="BZ63" i="45" s="1"/>
  <c r="BS68" i="45"/>
  <c r="AR67" i="45"/>
  <c r="AR66" i="45"/>
  <c r="AZ61" i="45"/>
  <c r="BA61" i="45" s="1"/>
  <c r="BB61" i="45" s="1"/>
  <c r="BL46" i="45"/>
  <c r="BM46" i="45" s="1"/>
  <c r="BN46" i="45" s="1"/>
  <c r="BT52" i="45"/>
  <c r="BC31" i="45"/>
  <c r="BE31" i="45" s="1"/>
  <c r="BF31" i="45" s="1"/>
  <c r="BP17" i="45"/>
  <c r="BQ17" i="45" s="1"/>
  <c r="BR17" i="45" s="1"/>
  <c r="BS19" i="45"/>
  <c r="BX70" i="45"/>
  <c r="BO42" i="45"/>
  <c r="BC24" i="45"/>
  <c r="BE24" i="45" s="1"/>
  <c r="BF24" i="45" s="1"/>
  <c r="AV57" i="45"/>
  <c r="BO33" i="45"/>
  <c r="BU30" i="45"/>
  <c r="BV30" i="45" s="1"/>
  <c r="AY19" i="45"/>
  <c r="BA19" i="45" s="1"/>
  <c r="BB19" i="45" s="1"/>
  <c r="BS41" i="45"/>
  <c r="AQ58" i="45"/>
  <c r="AQ53" i="45"/>
  <c r="BS35" i="45"/>
  <c r="BO23" i="45"/>
  <c r="AR21" i="45"/>
  <c r="BY25" i="45"/>
  <c r="BZ25" i="45" s="1"/>
  <c r="BW31" i="45"/>
  <c r="BY31" i="45" s="1"/>
  <c r="BZ31" i="45" s="1"/>
  <c r="BP38" i="45"/>
  <c r="BD67" i="45"/>
  <c r="BE67" i="45" s="1"/>
  <c r="BF67" i="45" s="1"/>
  <c r="BS46" i="45"/>
  <c r="AQ36" i="45"/>
  <c r="AU34" i="45"/>
  <c r="BL43" i="45"/>
  <c r="BM43" i="45" s="1"/>
  <c r="BN43" i="45" s="1"/>
  <c r="BL12" i="45"/>
  <c r="BL19" i="45"/>
  <c r="BL26" i="45"/>
  <c r="BM26" i="45" s="1"/>
  <c r="BN26" i="45" s="1"/>
  <c r="AU22" i="45"/>
  <c r="AV14" i="45"/>
  <c r="BC11" i="45"/>
  <c r="BE11" i="45" s="1"/>
  <c r="BF11" i="45" s="1"/>
  <c r="BP44" i="45"/>
  <c r="BQ44" i="45" s="1"/>
  <c r="BR44" i="45" s="1"/>
  <c r="BC42" i="45"/>
  <c r="BE42" i="45" s="1"/>
  <c r="BF42" i="45" s="1"/>
  <c r="AR18" i="45"/>
  <c r="AQ28" i="45"/>
  <c r="BK67" i="45"/>
  <c r="AR13" i="45"/>
  <c r="BP42" i="45"/>
  <c r="BS48" i="45"/>
  <c r="BK65" i="45"/>
  <c r="AU61" i="45"/>
  <c r="AN49" i="45"/>
  <c r="AR48" i="45"/>
  <c r="BT48" i="45"/>
  <c r="AQ40" i="45"/>
  <c r="AV33" i="45"/>
  <c r="AR30" i="45"/>
  <c r="BP26" i="45"/>
  <c r="BQ26" i="45" s="1"/>
  <c r="BR26" i="45" s="1"/>
  <c r="AQ13" i="45"/>
  <c r="BG67" i="45"/>
  <c r="AM30" i="45"/>
  <c r="AM27" i="45"/>
  <c r="BC29" i="45"/>
  <c r="BE29" i="45" s="1"/>
  <c r="BF29" i="45" s="1"/>
  <c r="AY45" i="45"/>
  <c r="BA45" i="45" s="1"/>
  <c r="BB45" i="45" s="1"/>
  <c r="BS56" i="45"/>
  <c r="BU56" i="45" s="1"/>
  <c r="BV56" i="45" s="1"/>
  <c r="BT60" i="45"/>
  <c r="BK36" i="45"/>
  <c r="BM36" i="45" s="1"/>
  <c r="BN36" i="45" s="1"/>
  <c r="AM23" i="45"/>
  <c r="BD70" i="45"/>
  <c r="BE70" i="45" s="1"/>
  <c r="BF70" i="45" s="1"/>
  <c r="BK18" i="45"/>
  <c r="BP25" i="45"/>
  <c r="AQ25" i="45"/>
  <c r="BW22" i="45"/>
  <c r="AQ57" i="45"/>
  <c r="BP49" i="45"/>
  <c r="BQ49" i="45" s="1"/>
  <c r="BR49" i="45" s="1"/>
  <c r="AV35" i="45"/>
  <c r="AW35" i="45" s="1"/>
  <c r="AX35" i="45" s="1"/>
  <c r="AR15" i="45"/>
  <c r="AS15" i="45" s="1"/>
  <c r="AT15" i="45" s="1"/>
  <c r="AR25" i="45"/>
  <c r="BP60" i="45"/>
  <c r="BQ60" i="45" s="1"/>
  <c r="BR60" i="45" s="1"/>
  <c r="BX55" i="45"/>
  <c r="BY55" i="45" s="1"/>
  <c r="BZ55" i="45" s="1"/>
  <c r="H48" i="45"/>
  <c r="AQ43" i="45"/>
  <c r="AM38" i="45"/>
  <c r="AY35" i="45"/>
  <c r="BA35" i="45" s="1"/>
  <c r="BB35" i="45" s="1"/>
  <c r="AN25" i="45"/>
  <c r="AM21" i="45"/>
  <c r="AZ22" i="45"/>
  <c r="BA22" i="45" s="1"/>
  <c r="BB22" i="45" s="1"/>
  <c r="BO48" i="45"/>
  <c r="BQ48" i="45" s="1"/>
  <c r="BR48" i="45" s="1"/>
  <c r="BD30" i="45"/>
  <c r="BE30" i="45" s="1"/>
  <c r="BF30" i="45" s="1"/>
  <c r="BK14" i="45"/>
  <c r="BM14" i="45" s="1"/>
  <c r="BN14" i="45" s="1"/>
  <c r="BO11" i="45"/>
  <c r="BD46" i="45"/>
  <c r="BE46" i="45" s="1"/>
  <c r="BF46" i="45" s="1"/>
  <c r="AQ42" i="45"/>
  <c r="BO25" i="45"/>
  <c r="AM58" i="45"/>
  <c r="AQ14" i="45"/>
  <c r="BH42" i="45"/>
  <c r="AR38" i="45"/>
  <c r="AS38" i="45" s="1"/>
  <c r="AT38" i="45" s="1"/>
  <c r="BH23" i="45"/>
  <c r="BU29" i="45"/>
  <c r="BV29" i="45" s="1"/>
  <c r="BO21" i="45"/>
  <c r="BQ21" i="45" s="1"/>
  <c r="BR21" i="45" s="1"/>
  <c r="BL35" i="45"/>
  <c r="BP23" i="45"/>
  <c r="BT53" i="45"/>
  <c r="AN48" i="45"/>
  <c r="BS53" i="45"/>
  <c r="BW70" i="45"/>
  <c r="AN67" i="45"/>
  <c r="AN70" i="45"/>
  <c r="BW62" i="45"/>
  <c r="BT62" i="45"/>
  <c r="BX54" i="45"/>
  <c r="AQ48" i="45"/>
  <c r="AQ17" i="45"/>
  <c r="AV22" i="45"/>
  <c r="BY23" i="45"/>
  <c r="BZ23" i="45" s="1"/>
  <c r="BD25" i="45"/>
  <c r="BE25" i="45" s="1"/>
  <c r="BF25" i="45" s="1"/>
  <c r="BP69" i="45"/>
  <c r="BL47" i="45"/>
  <c r="BK58" i="45"/>
  <c r="AM48" i="45"/>
  <c r="BT47" i="45"/>
  <c r="BK51" i="45"/>
  <c r="BT51" i="45"/>
  <c r="BL52" i="45"/>
  <c r="BK47" i="45"/>
  <c r="BK45" i="45"/>
  <c r="BL20" i="45"/>
  <c r="BK48" i="45"/>
  <c r="BW61" i="45"/>
  <c r="BK52" i="45"/>
  <c r="BK49" i="45"/>
  <c r="BM49" i="45" s="1"/>
  <c r="BN49" i="45" s="1"/>
  <c r="BC14" i="45"/>
  <c r="BE14" i="45" s="1"/>
  <c r="BF14" i="45" s="1"/>
  <c r="BO55" i="45"/>
  <c r="BQ55" i="45" s="1"/>
  <c r="BR55" i="45" s="1"/>
  <c r="BH20" i="45"/>
  <c r="BL40" i="45"/>
  <c r="AU17" i="45"/>
  <c r="BP30" i="45"/>
  <c r="BQ30" i="45" s="1"/>
  <c r="BR30" i="45" s="1"/>
  <c r="BO69" i="45"/>
  <c r="BG66" i="45"/>
  <c r="BA69" i="45"/>
  <c r="BB69" i="45" s="1"/>
  <c r="AV69" i="45"/>
  <c r="BS47" i="45"/>
  <c r="BK33" i="45"/>
  <c r="BM33" i="45" s="1"/>
  <c r="BN33" i="45" s="1"/>
  <c r="AM25" i="45"/>
  <c r="BK19" i="45"/>
  <c r="BL67" i="45"/>
  <c r="AQ66" i="45"/>
  <c r="G22" i="45"/>
  <c r="BT41" i="45"/>
  <c r="BL18" i="45"/>
  <c r="AQ27" i="45"/>
  <c r="BS62" i="45"/>
  <c r="BO58" i="45"/>
  <c r="BQ58" i="45" s="1"/>
  <c r="BR58" i="45" s="1"/>
  <c r="AM40" i="45"/>
  <c r="AM39" i="45"/>
  <c r="BS43" i="45"/>
  <c r="AQ39" i="45"/>
  <c r="BS34" i="45"/>
  <c r="AQ33" i="45"/>
  <c r="BC40" i="45"/>
  <c r="BE40" i="45" s="1"/>
  <c r="BF40" i="45" s="1"/>
  <c r="BG17" i="45"/>
  <c r="AR27" i="45"/>
  <c r="BT20" i="45"/>
  <c r="BU28" i="45"/>
  <c r="BV28" i="45" s="1"/>
  <c r="BK41" i="45"/>
  <c r="BO46" i="45"/>
  <c r="BQ46" i="45" s="1"/>
  <c r="BR46" i="45" s="1"/>
  <c r="BL58" i="45"/>
  <c r="BT70" i="45"/>
  <c r="BT61" i="45"/>
  <c r="BS51" i="45"/>
  <c r="BH40" i="45"/>
  <c r="AN42" i="45"/>
  <c r="BT36" i="45"/>
  <c r="AR42" i="45"/>
  <c r="BO38" i="45"/>
  <c r="BU27" i="45"/>
  <c r="BV27" i="45" s="1"/>
  <c r="AN27" i="45"/>
  <c r="H25" i="45"/>
  <c r="BK20" i="45"/>
  <c r="H14" i="45"/>
  <c r="BH11" i="45"/>
  <c r="BP14" i="45"/>
  <c r="BQ14" i="45" s="1"/>
  <c r="BR14" i="45" s="1"/>
  <c r="BX21" i="45"/>
  <c r="BY21" i="45" s="1"/>
  <c r="BZ21" i="45" s="1"/>
  <c r="BX22" i="45"/>
  <c r="AV17" i="45"/>
  <c r="H65" i="45"/>
  <c r="BS63" i="45"/>
  <c r="BG55" i="45"/>
  <c r="BG57" i="45"/>
  <c r="BS52" i="45"/>
  <c r="BS44" i="45"/>
  <c r="AU46" i="45"/>
  <c r="AU33" i="45"/>
  <c r="AN23" i="45"/>
  <c r="AM17" i="45"/>
  <c r="BL22" i="45"/>
  <c r="BG20" i="45"/>
  <c r="BT63" i="45"/>
  <c r="G61" i="45"/>
  <c r="AM55" i="45"/>
  <c r="BG60" i="45"/>
  <c r="BO57" i="45"/>
  <c r="BQ57" i="45" s="1"/>
  <c r="BR57" i="45" s="1"/>
  <c r="G54" i="45"/>
  <c r="AM49" i="45"/>
  <c r="BG38" i="45"/>
  <c r="AU51" i="45"/>
  <c r="H30" i="45"/>
  <c r="H27" i="45"/>
  <c r="AN18" i="45"/>
  <c r="BP33" i="45"/>
  <c r="BT11" i="45"/>
  <c r="BO67" i="45"/>
  <c r="BP67" i="45"/>
  <c r="BT58" i="45"/>
  <c r="BU58" i="45" s="1"/>
  <c r="BV58" i="45" s="1"/>
  <c r="BL44" i="45"/>
  <c r="BM44" i="45" s="1"/>
  <c r="BN44" i="45" s="1"/>
  <c r="BC18" i="45"/>
  <c r="BD18" i="45"/>
  <c r="BL17" i="45"/>
  <c r="BM17" i="45" s="1"/>
  <c r="BN17" i="45" s="1"/>
  <c r="BL68" i="45"/>
  <c r="G65" i="45"/>
  <c r="AM68" i="45"/>
  <c r="AM63" i="45"/>
  <c r="AN53" i="45"/>
  <c r="AM53" i="45"/>
  <c r="BX62" i="45"/>
  <c r="AR53" i="45"/>
  <c r="BW45" i="45"/>
  <c r="AM43" i="45"/>
  <c r="AN39" i="45"/>
  <c r="BH38" i="45"/>
  <c r="BK34" i="45"/>
  <c r="H32" i="45"/>
  <c r="AR31" i="45"/>
  <c r="AQ49" i="45"/>
  <c r="BX32" i="45"/>
  <c r="BY32" i="45" s="1"/>
  <c r="BZ32" i="45" s="1"/>
  <c r="BT15" i="45"/>
  <c r="G20" i="45"/>
  <c r="AQ34" i="45"/>
  <c r="AS34" i="45" s="1"/>
  <c r="AT34" i="45" s="1"/>
  <c r="BL32" i="45"/>
  <c r="BM32" i="45" s="1"/>
  <c r="BN32" i="45" s="1"/>
  <c r="BT67" i="45"/>
  <c r="AU44" i="45"/>
  <c r="BC23" i="45"/>
  <c r="BD23" i="45"/>
  <c r="BL31" i="45"/>
  <c r="BM31" i="45" s="1"/>
  <c r="BN31" i="45" s="1"/>
  <c r="BL48" i="45"/>
  <c r="AN66" i="45"/>
  <c r="BH65" i="45"/>
  <c r="AU69" i="45"/>
  <c r="AQ69" i="45"/>
  <c r="AV61" i="45"/>
  <c r="BL64" i="45"/>
  <c r="AQ55" i="45"/>
  <c r="AN46" i="45"/>
  <c r="BL51" i="45"/>
  <c r="G45" i="45"/>
  <c r="BS49" i="45"/>
  <c r="AM36" i="45"/>
  <c r="BT43" i="45"/>
  <c r="BS39" i="45"/>
  <c r="BU39" i="45" s="1"/>
  <c r="BV39" i="45" s="1"/>
  <c r="AM42" i="45"/>
  <c r="BK35" i="45"/>
  <c r="BT35" i="45"/>
  <c r="AN31" i="45"/>
  <c r="AM28" i="45"/>
  <c r="BG23" i="45"/>
  <c r="BH14" i="45"/>
  <c r="AV37" i="45"/>
  <c r="AW37" i="45" s="1"/>
  <c r="AX37" i="45" s="1"/>
  <c r="AQ18" i="45"/>
  <c r="BP40" i="45"/>
  <c r="BO40" i="45"/>
  <c r="AV49" i="45"/>
  <c r="AU31" i="45"/>
  <c r="BC28" i="45"/>
  <c r="BD28" i="45"/>
  <c r="BP11" i="45"/>
  <c r="BC48" i="45"/>
  <c r="BD48" i="45"/>
  <c r="AQ70" i="45"/>
  <c r="BT68" i="45"/>
  <c r="BL65" i="45"/>
  <c r="AR63" i="45"/>
  <c r="BW69" i="45"/>
  <c r="BH53" i="45"/>
  <c r="BW54" i="45"/>
  <c r="AQ44" i="45"/>
  <c r="G51" i="45"/>
  <c r="AU56" i="45"/>
  <c r="AW56" i="45" s="1"/>
  <c r="AX56" i="45" s="1"/>
  <c r="AR36" i="45"/>
  <c r="AR43" i="45"/>
  <c r="AV34" i="45"/>
  <c r="BG30" i="45"/>
  <c r="AN13" i="45"/>
  <c r="AM13" i="45"/>
  <c r="BX12" i="45"/>
  <c r="BS57" i="45"/>
  <c r="BD50" i="45"/>
  <c r="BC50" i="45"/>
  <c r="BC49" i="45"/>
  <c r="BD49" i="45"/>
  <c r="BC44" i="45"/>
  <c r="BD44" i="45"/>
  <c r="BC27" i="45"/>
  <c r="BD27" i="45"/>
  <c r="AN60" i="45"/>
  <c r="AM60" i="45"/>
  <c r="BX53" i="45"/>
  <c r="BW53" i="45"/>
  <c r="BP62" i="45"/>
  <c r="BO62" i="45"/>
  <c r="AZ50" i="45"/>
  <c r="G50" i="45"/>
  <c r="AY50" i="45"/>
  <c r="BT64" i="45"/>
  <c r="BS64" i="45"/>
  <c r="H59" i="45"/>
  <c r="BH59" i="45"/>
  <c r="BG59" i="45"/>
  <c r="AZ48" i="45"/>
  <c r="G48" i="45"/>
  <c r="AY48" i="45"/>
  <c r="H47" i="45"/>
  <c r="BH47" i="45"/>
  <c r="BG47" i="45"/>
  <c r="AY39" i="45"/>
  <c r="G39" i="45"/>
  <c r="AZ39" i="45"/>
  <c r="BH48" i="45"/>
  <c r="BL42" i="45"/>
  <c r="BK42" i="45"/>
  <c r="BG39" i="45"/>
  <c r="H39" i="45"/>
  <c r="BH39" i="45"/>
  <c r="BX36" i="45"/>
  <c r="BW36" i="45"/>
  <c r="AZ24" i="45"/>
  <c r="G24" i="45"/>
  <c r="AY24" i="45"/>
  <c r="AR44" i="45"/>
  <c r="H24" i="45"/>
  <c r="BH24" i="45"/>
  <c r="BG24" i="45"/>
  <c r="AM33" i="45"/>
  <c r="AN33" i="45"/>
  <c r="AR24" i="45"/>
  <c r="AQ24" i="45"/>
  <c r="AV23" i="45"/>
  <c r="AU23" i="45"/>
  <c r="AU21" i="45"/>
  <c r="AV21" i="45"/>
  <c r="H18" i="45"/>
  <c r="BG18" i="45"/>
  <c r="BH18" i="45"/>
  <c r="AN15" i="45"/>
  <c r="AM15" i="45"/>
  <c r="BP12" i="45"/>
  <c r="BO12" i="45"/>
  <c r="AU11" i="45"/>
  <c r="AV11" i="45"/>
  <c r="BD16" i="45"/>
  <c r="BC16" i="45"/>
  <c r="H15" i="45"/>
  <c r="BG15" i="45"/>
  <c r="BH15" i="45"/>
  <c r="AV12" i="45"/>
  <c r="AU12" i="45"/>
  <c r="AN38" i="45"/>
  <c r="AN37" i="45"/>
  <c r="AM37" i="45"/>
  <c r="H37" i="45"/>
  <c r="BH37" i="45"/>
  <c r="BG37" i="45"/>
  <c r="BH32" i="45"/>
  <c r="BG25" i="45"/>
  <c r="AN20" i="45"/>
  <c r="AM20" i="45"/>
  <c r="BL24" i="45"/>
  <c r="BP22" i="45"/>
  <c r="BO22" i="45"/>
  <c r="BL16" i="45"/>
  <c r="BK16" i="45"/>
  <c r="AZ16" i="45"/>
  <c r="G16" i="45"/>
  <c r="AY16" i="45"/>
  <c r="AZ15" i="45"/>
  <c r="G15" i="45"/>
  <c r="AY15" i="45"/>
  <c r="BG13" i="45"/>
  <c r="H13" i="45"/>
  <c r="BH13" i="45"/>
  <c r="BK12" i="45"/>
  <c r="BP41" i="45"/>
  <c r="BO41" i="45"/>
  <c r="AN30" i="45"/>
  <c r="AU26" i="45"/>
  <c r="AR17" i="45"/>
  <c r="AR14" i="45"/>
  <c r="AV68" i="45"/>
  <c r="AU68" i="45"/>
  <c r="AY70" i="45"/>
  <c r="AZ70" i="45"/>
  <c r="G70" i="45"/>
  <c r="H67" i="45"/>
  <c r="BH67" i="45"/>
  <c r="AY67" i="45"/>
  <c r="AZ67" i="45"/>
  <c r="G67" i="45"/>
  <c r="AM66" i="45"/>
  <c r="BD66" i="45"/>
  <c r="BC66" i="45"/>
  <c r="BG70" i="45"/>
  <c r="H70" i="45"/>
  <c r="BH70" i="45"/>
  <c r="H66" i="45"/>
  <c r="AZ66" i="45"/>
  <c r="G66" i="45"/>
  <c r="AY66" i="45"/>
  <c r="BD65" i="45"/>
  <c r="BC65" i="45"/>
  <c r="AM70" i="45"/>
  <c r="AN68" i="45"/>
  <c r="AQ67" i="45"/>
  <c r="BH66" i="45"/>
  <c r="BG65" i="45"/>
  <c r="BI65" i="45" s="1"/>
  <c r="BJ65" i="45" s="1"/>
  <c r="BS61" i="45"/>
  <c r="H58" i="45"/>
  <c r="BH58" i="45"/>
  <c r="BG58" i="45"/>
  <c r="AZ58" i="45"/>
  <c r="G58" i="45"/>
  <c r="AY58" i="45"/>
  <c r="BC53" i="45"/>
  <c r="BD53" i="45"/>
  <c r="AZ62" i="45"/>
  <c r="G62" i="45"/>
  <c r="AY62" i="45"/>
  <c r="AM61" i="45"/>
  <c r="AN61" i="45"/>
  <c r="BP61" i="45"/>
  <c r="BO61" i="45"/>
  <c r="BD60" i="45"/>
  <c r="BC60" i="45"/>
  <c r="AN57" i="45"/>
  <c r="H55" i="45"/>
  <c r="BH55" i="45"/>
  <c r="AY55" i="45"/>
  <c r="G55" i="45"/>
  <c r="AZ55" i="45"/>
  <c r="BD62" i="45"/>
  <c r="BC62" i="45"/>
  <c r="AV60" i="45"/>
  <c r="AU60" i="45"/>
  <c r="BS59" i="45"/>
  <c r="BU59" i="45" s="1"/>
  <c r="BV59" i="45" s="1"/>
  <c r="AR69" i="45"/>
  <c r="BD64" i="45"/>
  <c r="BC64" i="45"/>
  <c r="AN64" i="45"/>
  <c r="AM64" i="45"/>
  <c r="H64" i="45"/>
  <c r="BH64" i="45"/>
  <c r="BG64" i="45"/>
  <c r="BS60" i="45"/>
  <c r="AN54" i="45"/>
  <c r="AM54" i="45"/>
  <c r="H54" i="45"/>
  <c r="BH54" i="45"/>
  <c r="BG54" i="45"/>
  <c r="BG53" i="45"/>
  <c r="H50" i="45"/>
  <c r="BH50" i="45"/>
  <c r="BG50" i="45"/>
  <c r="BG49" i="45"/>
  <c r="H49" i="45"/>
  <c r="BH49" i="45"/>
  <c r="AV59" i="45"/>
  <c r="AU59" i="45"/>
  <c r="AR59" i="45"/>
  <c r="AQ59" i="45"/>
  <c r="AM57" i="45"/>
  <c r="H53" i="45"/>
  <c r="AR50" i="45"/>
  <c r="AQ50" i="45"/>
  <c r="AV48" i="45"/>
  <c r="AU48" i="45"/>
  <c r="AN44" i="45"/>
  <c r="BX56" i="45"/>
  <c r="BW56" i="45"/>
  <c r="AR56" i="45"/>
  <c r="AQ56" i="45"/>
  <c r="BD51" i="45"/>
  <c r="BC51" i="45"/>
  <c r="H40" i="45"/>
  <c r="BG40" i="45"/>
  <c r="AZ40" i="45"/>
  <c r="G40" i="45"/>
  <c r="AY40" i="45"/>
  <c r="BS55" i="45"/>
  <c r="AN55" i="45"/>
  <c r="BP52" i="45"/>
  <c r="BO52" i="45"/>
  <c r="AR52" i="45"/>
  <c r="AQ52" i="45"/>
  <c r="AR47" i="45"/>
  <c r="AQ47" i="45"/>
  <c r="AV45" i="45"/>
  <c r="AU45" i="45"/>
  <c r="AR45" i="45"/>
  <c r="AQ45" i="45"/>
  <c r="AU43" i="45"/>
  <c r="AV43" i="45"/>
  <c r="BK59" i="45"/>
  <c r="BM59" i="45" s="1"/>
  <c r="BN59" i="45" s="1"/>
  <c r="AU53" i="45"/>
  <c r="BT44" i="45"/>
  <c r="BW43" i="45"/>
  <c r="H43" i="45"/>
  <c r="BX43" i="45"/>
  <c r="H42" i="45"/>
  <c r="BL38" i="45"/>
  <c r="BK38" i="45"/>
  <c r="AZ38" i="45"/>
  <c r="G38" i="45"/>
  <c r="AY38" i="45"/>
  <c r="AN58" i="45"/>
  <c r="AN40" i="45"/>
  <c r="BG34" i="45"/>
  <c r="H34" i="45"/>
  <c r="BH34" i="45"/>
  <c r="BC34" i="45"/>
  <c r="BD34" i="45"/>
  <c r="BL34" i="45"/>
  <c r="AV29" i="45"/>
  <c r="AU29" i="45"/>
  <c r="AV24" i="45"/>
  <c r="AU24" i="45"/>
  <c r="AR40" i="45"/>
  <c r="AN36" i="45"/>
  <c r="H29" i="45"/>
  <c r="BH29" i="45"/>
  <c r="BG29" i="45"/>
  <c r="BK28" i="45"/>
  <c r="BL28" i="45"/>
  <c r="AY28" i="45"/>
  <c r="AZ28" i="45"/>
  <c r="G28" i="45"/>
  <c r="AQ26" i="45"/>
  <c r="G18" i="45"/>
  <c r="AY18" i="45"/>
  <c r="AZ18" i="45"/>
  <c r="BT46" i="45"/>
  <c r="BX35" i="45"/>
  <c r="BW35" i="45"/>
  <c r="AY34" i="45"/>
  <c r="AZ34" i="45"/>
  <c r="G34" i="45"/>
  <c r="BH31" i="45"/>
  <c r="BG31" i="45"/>
  <c r="H31" i="45"/>
  <c r="BL30" i="45"/>
  <c r="BK30" i="45"/>
  <c r="AZ30" i="45"/>
  <c r="G30" i="45"/>
  <c r="AY30" i="45"/>
  <c r="AR29" i="45"/>
  <c r="AQ29" i="45"/>
  <c r="BG28" i="45"/>
  <c r="H28" i="45"/>
  <c r="BH28" i="45"/>
  <c r="BL27" i="45"/>
  <c r="BK27" i="45"/>
  <c r="AZ27" i="45"/>
  <c r="G27" i="45"/>
  <c r="AY27" i="45"/>
  <c r="AV25" i="45"/>
  <c r="AU25" i="45"/>
  <c r="AN24" i="45"/>
  <c r="AM24" i="45"/>
  <c r="BT18" i="45"/>
  <c r="BS18" i="45"/>
  <c r="BH30" i="45"/>
  <c r="AR28" i="45"/>
  <c r="BT19" i="45"/>
  <c r="AN16" i="45"/>
  <c r="AM16" i="45"/>
  <c r="BC15" i="45"/>
  <c r="BD15" i="45"/>
  <c r="H45" i="45"/>
  <c r="BL37" i="45"/>
  <c r="BK37" i="45"/>
  <c r="AR37" i="45"/>
  <c r="AQ37" i="45"/>
  <c r="BG32" i="45"/>
  <c r="AN28" i="45"/>
  <c r="BH25" i="45"/>
  <c r="AV20" i="45"/>
  <c r="AU20" i="45"/>
  <c r="AR20" i="45"/>
  <c r="AQ20" i="45"/>
  <c r="AN19" i="45"/>
  <c r="AM19" i="45"/>
  <c r="H19" i="45"/>
  <c r="BH19" i="45"/>
  <c r="BG19" i="45"/>
  <c r="AV16" i="45"/>
  <c r="AU16" i="45"/>
  <c r="BK13" i="45"/>
  <c r="BL13" i="45"/>
  <c r="AR33" i="45"/>
  <c r="BH16" i="45"/>
  <c r="BG16" i="45"/>
  <c r="H16" i="45"/>
  <c r="BT14" i="45"/>
  <c r="BS14" i="45"/>
  <c r="AN14" i="45"/>
  <c r="AM14" i="45"/>
  <c r="BD12" i="45"/>
  <c r="BC12" i="45"/>
  <c r="AR11" i="45"/>
  <c r="AQ11" i="45"/>
  <c r="AZ41" i="45"/>
  <c r="G41" i="45"/>
  <c r="AY41" i="45"/>
  <c r="BD41" i="45"/>
  <c r="BC41" i="45"/>
  <c r="BT13" i="45"/>
  <c r="AN17" i="45"/>
  <c r="BP68" i="45"/>
  <c r="BO68" i="45"/>
  <c r="BD69" i="45"/>
  <c r="BC69" i="45"/>
  <c r="AV62" i="45"/>
  <c r="AU62" i="45"/>
  <c r="BL50" i="45"/>
  <c r="BK50" i="45"/>
  <c r="AU64" i="45"/>
  <c r="AV64" i="45"/>
  <c r="AY49" i="45"/>
  <c r="G49" i="45"/>
  <c r="AZ49" i="45"/>
  <c r="AN59" i="45"/>
  <c r="AM59" i="45"/>
  <c r="BH60" i="45"/>
  <c r="AN56" i="45"/>
  <c r="AM56" i="45"/>
  <c r="AV52" i="45"/>
  <c r="AU52" i="45"/>
  <c r="AN45" i="45"/>
  <c r="AM45" i="45"/>
  <c r="BK39" i="45"/>
  <c r="BL39" i="45"/>
  <c r="BS38" i="45"/>
  <c r="BC33" i="45"/>
  <c r="BD33" i="45"/>
  <c r="AU32" i="45"/>
  <c r="AV32" i="45"/>
  <c r="BS66" i="45"/>
  <c r="AV66" i="45"/>
  <c r="AU66" i="45"/>
  <c r="AN65" i="45"/>
  <c r="AM65" i="45"/>
  <c r="G69" i="45"/>
  <c r="AV58" i="45"/>
  <c r="AU58" i="45"/>
  <c r="AU55" i="45"/>
  <c r="AV55" i="45"/>
  <c r="AR68" i="45"/>
  <c r="AU57" i="45"/>
  <c r="BK64" i="45"/>
  <c r="BD59" i="45"/>
  <c r="BC59" i="45"/>
  <c r="AN50" i="45"/>
  <c r="AM50" i="45"/>
  <c r="AR46" i="45"/>
  <c r="AQ46" i="45"/>
  <c r="AZ56" i="45"/>
  <c r="G56" i="45"/>
  <c r="AY56" i="45"/>
  <c r="AN51" i="45"/>
  <c r="AM51" i="45"/>
  <c r="H51" i="45"/>
  <c r="BH51" i="45"/>
  <c r="BG51" i="45"/>
  <c r="AR19" i="45"/>
  <c r="AQ19" i="45"/>
  <c r="AM18" i="45"/>
  <c r="AU13" i="45"/>
  <c r="AV13" i="45"/>
  <c r="AR12" i="45"/>
  <c r="AQ12" i="45"/>
  <c r="H38" i="45"/>
  <c r="AN22" i="45"/>
  <c r="AM22" i="45"/>
  <c r="H22" i="45"/>
  <c r="BH22" i="45"/>
  <c r="BG22" i="45"/>
  <c r="BO13" i="45"/>
  <c r="BP13" i="45"/>
  <c r="AM11" i="45"/>
  <c r="AN11" i="45"/>
  <c r="AN43" i="45"/>
  <c r="AV41" i="45"/>
  <c r="AU41" i="45"/>
  <c r="AN41" i="45"/>
  <c r="AM41" i="45"/>
  <c r="H41" i="45"/>
  <c r="BH41" i="45"/>
  <c r="BG41" i="45"/>
  <c r="G33" i="45"/>
  <c r="AQ31" i="45"/>
  <c r="AZ68" i="45"/>
  <c r="G68" i="45"/>
  <c r="AY68" i="45"/>
  <c r="AV65" i="45"/>
  <c r="AU65" i="45"/>
  <c r="AU63" i="45"/>
  <c r="AV63" i="45"/>
  <c r="BP63" i="45"/>
  <c r="BO63" i="45"/>
  <c r="BC61" i="45"/>
  <c r="BD61" i="45"/>
  <c r="AQ61" i="45"/>
  <c r="AZ60" i="45"/>
  <c r="G60" i="45"/>
  <c r="AY60" i="45"/>
  <c r="AR57" i="45"/>
  <c r="BD54" i="45"/>
  <c r="BC54" i="45"/>
  <c r="BX46" i="45"/>
  <c r="H46" i="45"/>
  <c r="BW46" i="45"/>
  <c r="H56" i="45"/>
  <c r="BH56" i="45"/>
  <c r="BG56" i="45"/>
  <c r="BP51" i="45"/>
  <c r="BO51" i="45"/>
  <c r="BC43" i="45"/>
  <c r="BD43" i="45"/>
  <c r="BH52" i="45"/>
  <c r="BG52" i="45"/>
  <c r="H52" i="45"/>
  <c r="AN52" i="45"/>
  <c r="AM52" i="45"/>
  <c r="AN47" i="45"/>
  <c r="AM47" i="45"/>
  <c r="AY43" i="45"/>
  <c r="AZ43" i="45"/>
  <c r="G43" i="45"/>
  <c r="AU36" i="45"/>
  <c r="AV36" i="45"/>
  <c r="AZ42" i="45"/>
  <c r="G42" i="45"/>
  <c r="AY42" i="45"/>
  <c r="BX33" i="45"/>
  <c r="BW33" i="45"/>
  <c r="BC32" i="45"/>
  <c r="BD32" i="45"/>
  <c r="AR35" i="45"/>
  <c r="AQ35" i="45"/>
  <c r="AU70" i="45"/>
  <c r="AV70" i="45"/>
  <c r="H68" i="45"/>
  <c r="BH68" i="45"/>
  <c r="BG68" i="45"/>
  <c r="AU67" i="45"/>
  <c r="AV67" i="45"/>
  <c r="BP65" i="45"/>
  <c r="BO65" i="45"/>
  <c r="BG63" i="45"/>
  <c r="H63" i="45"/>
  <c r="BH63" i="45"/>
  <c r="AN63" i="45"/>
  <c r="AY57" i="45"/>
  <c r="AZ57" i="45"/>
  <c r="G57" i="45"/>
  <c r="AN62" i="45"/>
  <c r="AM62" i="45"/>
  <c r="H62" i="45"/>
  <c r="BH62" i="45"/>
  <c r="BG62" i="45"/>
  <c r="AU54" i="45"/>
  <c r="AV50" i="45"/>
  <c r="AU50" i="45"/>
  <c r="AR64" i="45"/>
  <c r="AQ64" i="45"/>
  <c r="AR54" i="45"/>
  <c r="AQ54" i="45"/>
  <c r="BP59" i="45"/>
  <c r="BO59" i="45"/>
  <c r="BX44" i="45"/>
  <c r="H44" i="45"/>
  <c r="BW44" i="45"/>
  <c r="H60" i="45"/>
  <c r="BD56" i="45"/>
  <c r="BC56" i="45"/>
  <c r="BP56" i="45"/>
  <c r="BO56" i="45"/>
  <c r="AV47" i="45"/>
  <c r="AU47" i="45"/>
  <c r="AV40" i="45"/>
  <c r="AU40" i="45"/>
  <c r="BC39" i="45"/>
  <c r="BD39" i="45"/>
  <c r="AZ52" i="45"/>
  <c r="AY52" i="45"/>
  <c r="G52" i="45"/>
  <c r="BP47" i="45"/>
  <c r="BO47" i="45"/>
  <c r="AU39" i="45"/>
  <c r="AV39" i="45"/>
  <c r="AV42" i="45"/>
  <c r="AU42" i="45"/>
  <c r="BO39" i="45"/>
  <c r="BP39" i="45"/>
  <c r="BG36" i="45"/>
  <c r="H36" i="45"/>
  <c r="BH36" i="45"/>
  <c r="G35" i="45"/>
  <c r="H33" i="45"/>
  <c r="BG33" i="45"/>
  <c r="BH33" i="45"/>
  <c r="AM32" i="45"/>
  <c r="AN32" i="45"/>
  <c r="BP24" i="45"/>
  <c r="BO24" i="45"/>
  <c r="AV18" i="45"/>
  <c r="AU18" i="45"/>
  <c r="BK57" i="45"/>
  <c r="BM57" i="45" s="1"/>
  <c r="BN57" i="45" s="1"/>
  <c r="BD35" i="45"/>
  <c r="BC35" i="45"/>
  <c r="AQ32" i="45"/>
  <c r="AR32" i="45"/>
  <c r="AN29" i="45"/>
  <c r="AM29" i="45"/>
  <c r="BX26" i="45"/>
  <c r="BW26" i="45"/>
  <c r="AN26" i="45"/>
  <c r="AM26" i="45"/>
  <c r="BL23" i="45"/>
  <c r="BK23" i="45"/>
  <c r="AZ23" i="45"/>
  <c r="G23" i="45"/>
  <c r="AY23" i="45"/>
  <c r="BP18" i="45"/>
  <c r="BO18" i="45"/>
  <c r="AY17" i="45"/>
  <c r="AZ17" i="45"/>
  <c r="G17" i="45"/>
  <c r="BG27" i="45"/>
  <c r="AZ14" i="45"/>
  <c r="AY14" i="45"/>
  <c r="G14" i="45"/>
  <c r="H12" i="45"/>
  <c r="BH12" i="45"/>
  <c r="BG12" i="45"/>
  <c r="BK11" i="45"/>
  <c r="BL11" i="45"/>
  <c r="AY11" i="45"/>
  <c r="AZ11" i="45"/>
  <c r="G11" i="45"/>
  <c r="AR16" i="45"/>
  <c r="AQ16" i="45"/>
  <c r="BL15" i="45"/>
  <c r="BK15" i="45"/>
  <c r="BP15" i="45"/>
  <c r="BO15" i="45"/>
  <c r="AY13" i="45"/>
  <c r="AZ13" i="45"/>
  <c r="G13" i="45"/>
  <c r="AN12" i="45"/>
  <c r="AM12" i="45"/>
  <c r="BX45" i="45"/>
  <c r="AR39" i="45"/>
  <c r="AZ37" i="45"/>
  <c r="G37" i="45"/>
  <c r="AY37" i="45"/>
  <c r="BD37" i="45"/>
  <c r="BC37" i="45"/>
  <c r="BP37" i="45"/>
  <c r="BO37" i="45"/>
  <c r="AM31" i="45"/>
  <c r="AN21" i="45"/>
  <c r="BP70" i="45"/>
  <c r="BO70" i="45"/>
  <c r="AR65" i="45"/>
  <c r="AQ65" i="45"/>
  <c r="BC63" i="45"/>
  <c r="BD63" i="45"/>
  <c r="AM67" i="45"/>
  <c r="AY63" i="45"/>
  <c r="AZ63" i="45"/>
  <c r="G63" i="45"/>
  <c r="AN69" i="45"/>
  <c r="AM69" i="45"/>
  <c r="BT69" i="45"/>
  <c r="BS69" i="45"/>
  <c r="H69" i="45"/>
  <c r="BH69" i="45"/>
  <c r="BG69" i="45"/>
  <c r="BW60" i="45"/>
  <c r="AR60" i="45"/>
  <c r="AQ60" i="45"/>
  <c r="BC57" i="45"/>
  <c r="BD57" i="45"/>
  <c r="BC55" i="45"/>
  <c r="BD55" i="45"/>
  <c r="BG61" i="45"/>
  <c r="H61" i="45"/>
  <c r="BH61" i="45"/>
  <c r="H57" i="45"/>
  <c r="BH57" i="45"/>
  <c r="AY53" i="45"/>
  <c r="AZ53" i="45"/>
  <c r="G53" i="45"/>
  <c r="AR62" i="45"/>
  <c r="AQ62" i="45"/>
  <c r="AR58" i="45"/>
  <c r="AZ64" i="45"/>
  <c r="AY64" i="45"/>
  <c r="G64" i="45"/>
  <c r="BP64" i="45"/>
  <c r="BO64" i="45"/>
  <c r="G59" i="45"/>
  <c r="BP54" i="45"/>
  <c r="BO54" i="45"/>
  <c r="BP50" i="45"/>
  <c r="BO50" i="45"/>
  <c r="AY46" i="45"/>
  <c r="AZ46" i="45"/>
  <c r="G46" i="45"/>
  <c r="AZ44" i="45"/>
  <c r="AY44" i="45"/>
  <c r="G44" i="45"/>
  <c r="AM46" i="45"/>
  <c r="AR51" i="45"/>
  <c r="AQ51" i="45"/>
  <c r="AZ47" i="45"/>
  <c r="G47" i="45"/>
  <c r="AY47" i="45"/>
  <c r="BC36" i="45"/>
  <c r="BD36" i="45"/>
  <c r="BD52" i="45"/>
  <c r="BC52" i="45"/>
  <c r="BD47" i="45"/>
  <c r="BC47" i="45"/>
  <c r="BD45" i="45"/>
  <c r="BC45" i="45"/>
  <c r="BL45" i="45"/>
  <c r="AY36" i="45"/>
  <c r="AZ36" i="45"/>
  <c r="G36" i="45"/>
  <c r="BG48" i="45"/>
  <c r="BP43" i="45"/>
  <c r="BO43" i="45"/>
  <c r="AV38" i="45"/>
  <c r="AU38" i="45"/>
  <c r="BS36" i="45"/>
  <c r="BG42" i="45"/>
  <c r="BX34" i="45"/>
  <c r="BW34" i="45"/>
  <c r="BL29" i="45"/>
  <c r="BK29" i="45"/>
  <c r="AZ29" i="45"/>
  <c r="G29" i="45"/>
  <c r="AY29" i="45"/>
  <c r="AZ26" i="45"/>
  <c r="G26" i="45"/>
  <c r="AY26" i="45"/>
  <c r="AM34" i="45"/>
  <c r="AN34" i="45"/>
  <c r="BO32" i="45"/>
  <c r="BP32" i="45"/>
  <c r="BO31" i="45"/>
  <c r="BP31" i="45"/>
  <c r="AY31" i="45"/>
  <c r="AZ31" i="45"/>
  <c r="G31" i="45"/>
  <c r="BX29" i="45"/>
  <c r="BW29" i="45"/>
  <c r="AU28" i="45"/>
  <c r="AV28" i="45"/>
  <c r="H26" i="45"/>
  <c r="BH26" i="45"/>
  <c r="BG26" i="45"/>
  <c r="BP53" i="45"/>
  <c r="BQ53" i="45" s="1"/>
  <c r="BR53" i="45" s="1"/>
  <c r="AN35" i="45"/>
  <c r="AM35" i="45"/>
  <c r="H35" i="45"/>
  <c r="BH35" i="45"/>
  <c r="BG35" i="45"/>
  <c r="BT34" i="45"/>
  <c r="AY32" i="45"/>
  <c r="G32" i="45"/>
  <c r="AZ32" i="45"/>
  <c r="AV30" i="45"/>
  <c r="AU30" i="45"/>
  <c r="BO28" i="45"/>
  <c r="BP28" i="45"/>
  <c r="AV27" i="45"/>
  <c r="AU27" i="45"/>
  <c r="BL25" i="45"/>
  <c r="BK25" i="45"/>
  <c r="AZ25" i="45"/>
  <c r="G25" i="45"/>
  <c r="AY25" i="45"/>
  <c r="H23" i="45"/>
  <c r="H21" i="45"/>
  <c r="BH21" i="45"/>
  <c r="AY21" i="45"/>
  <c r="G21" i="45"/>
  <c r="AZ21" i="45"/>
  <c r="BH17" i="45"/>
  <c r="H17" i="45"/>
  <c r="BH27" i="45"/>
  <c r="AQ21" i="45"/>
  <c r="H20" i="45"/>
  <c r="AV19" i="45"/>
  <c r="AU19" i="45"/>
  <c r="BP16" i="45"/>
  <c r="BO16" i="45"/>
  <c r="AV15" i="45"/>
  <c r="AU15" i="45"/>
  <c r="BC13" i="45"/>
  <c r="BD13" i="45"/>
  <c r="H11" i="45"/>
  <c r="BG11" i="45"/>
  <c r="BS15" i="45"/>
  <c r="AM44" i="45"/>
  <c r="BG21" i="45"/>
  <c r="BD20" i="45"/>
  <c r="BC20" i="45"/>
  <c r="BP19" i="45"/>
  <c r="BO19" i="45"/>
  <c r="AR26" i="45"/>
  <c r="G19" i="45"/>
  <c r="G12" i="45"/>
  <c r="AZ12" i="45"/>
  <c r="AY12" i="45"/>
  <c r="BW24" i="45"/>
  <c r="AR22" i="45"/>
  <c r="AQ22" i="45"/>
  <c r="BD19" i="45"/>
  <c r="BC19" i="45"/>
  <c r="AR41" i="45"/>
  <c r="AQ41" i="45"/>
  <c r="AU14" i="45"/>
  <c r="BG14" i="45"/>
  <c r="BM40" i="45" l="1"/>
  <c r="BN40" i="45" s="1"/>
  <c r="AW51" i="45"/>
  <c r="AX51" i="45" s="1"/>
  <c r="BY24" i="45"/>
  <c r="BZ24" i="45" s="1"/>
  <c r="BU38" i="45"/>
  <c r="BV38" i="45" s="1"/>
  <c r="AW31" i="45"/>
  <c r="AX31" i="45" s="1"/>
  <c r="BU20" i="45"/>
  <c r="BV20" i="45" s="1"/>
  <c r="BY69" i="45"/>
  <c r="BZ69" i="45" s="1"/>
  <c r="BU67" i="45"/>
  <c r="BV67" i="45" s="1"/>
  <c r="BU40" i="45"/>
  <c r="BV40" i="45" s="1"/>
  <c r="BU70" i="45"/>
  <c r="BV70" i="45" s="1"/>
  <c r="BY12" i="45"/>
  <c r="BZ12" i="45" s="1"/>
  <c r="BQ20" i="45"/>
  <c r="BR20" i="45" s="1"/>
  <c r="F67" i="45"/>
  <c r="AS68" i="45"/>
  <c r="AT68" i="45" s="1"/>
  <c r="BU13" i="45"/>
  <c r="BV13" i="45" s="1"/>
  <c r="BU11" i="45"/>
  <c r="BV11" i="45" s="1"/>
  <c r="BQ25" i="45"/>
  <c r="BR25" i="45" s="1"/>
  <c r="F58" i="45"/>
  <c r="BM68" i="45"/>
  <c r="BN68" i="45" s="1"/>
  <c r="BQ27" i="45"/>
  <c r="BR27" i="45" s="1"/>
  <c r="AS13" i="45"/>
  <c r="AT13" i="45" s="1"/>
  <c r="AS30" i="45"/>
  <c r="AT30" i="45" s="1"/>
  <c r="F32" i="45"/>
  <c r="BM21" i="45"/>
  <c r="BN21" i="45" s="1"/>
  <c r="BU55" i="45"/>
  <c r="BV55" i="45" s="1"/>
  <c r="AS63" i="45"/>
  <c r="AT63" i="45" s="1"/>
  <c r="AW49" i="45"/>
  <c r="AX49" i="45" s="1"/>
  <c r="BU17" i="45"/>
  <c r="BV17" i="45" s="1"/>
  <c r="AS23" i="45"/>
  <c r="AT23" i="45" s="1"/>
  <c r="BQ42" i="45"/>
  <c r="BR42" i="45" s="1"/>
  <c r="AS61" i="45"/>
  <c r="AT61" i="45" s="1"/>
  <c r="BM47" i="45"/>
  <c r="BN47" i="45" s="1"/>
  <c r="AS36" i="45"/>
  <c r="AT36" i="45" s="1"/>
  <c r="BY60" i="45"/>
  <c r="BZ60" i="45" s="1"/>
  <c r="AW57" i="45"/>
  <c r="AX57" i="45" s="1"/>
  <c r="AW26" i="45"/>
  <c r="AX26" i="45" s="1"/>
  <c r="BM22" i="45"/>
  <c r="BN22" i="45" s="1"/>
  <c r="BU65" i="45"/>
  <c r="BV65" i="45" s="1"/>
  <c r="BU49" i="45"/>
  <c r="BV49" i="45" s="1"/>
  <c r="AS55" i="45"/>
  <c r="AT55" i="45" s="1"/>
  <c r="BU15" i="45"/>
  <c r="BV15" i="45" s="1"/>
  <c r="BI30" i="45"/>
  <c r="BJ30" i="45" s="1"/>
  <c r="AS28" i="45"/>
  <c r="AT28" i="45" s="1"/>
  <c r="BU66" i="45"/>
  <c r="BV66" i="45" s="1"/>
  <c r="AW44" i="45"/>
  <c r="AX44" i="45" s="1"/>
  <c r="AS49" i="45"/>
  <c r="AT49" i="45" s="1"/>
  <c r="AW53" i="45"/>
  <c r="AX53" i="45" s="1"/>
  <c r="AO70" i="45"/>
  <c r="AP70" i="45" s="1"/>
  <c r="F48" i="45"/>
  <c r="BU68" i="45"/>
  <c r="BV68" i="45" s="1"/>
  <c r="AS70" i="45"/>
  <c r="AT70" i="45" s="1"/>
  <c r="BM41" i="45"/>
  <c r="BN41" i="45" s="1"/>
  <c r="BI42" i="45"/>
  <c r="BJ42" i="45" s="1"/>
  <c r="BU19" i="45"/>
  <c r="BV19" i="45" s="1"/>
  <c r="BU60" i="45"/>
  <c r="BV60" i="45" s="1"/>
  <c r="AW54" i="45"/>
  <c r="AX54" i="45" s="1"/>
  <c r="F14" i="45"/>
  <c r="BM48" i="45"/>
  <c r="BN48" i="45" s="1"/>
  <c r="AW46" i="45"/>
  <c r="AX46" i="45" s="1"/>
  <c r="BU41" i="45"/>
  <c r="BV41" i="45" s="1"/>
  <c r="AO27" i="45"/>
  <c r="AP27" i="45" s="1"/>
  <c r="BM19" i="45"/>
  <c r="BN19" i="45" s="1"/>
  <c r="AO43" i="45"/>
  <c r="AP43" i="45" s="1"/>
  <c r="F59" i="45"/>
  <c r="BU52" i="45"/>
  <c r="BV52" i="45" s="1"/>
  <c r="BU57" i="45"/>
  <c r="BV57" i="45" s="1"/>
  <c r="AS40" i="45"/>
  <c r="AT40" i="45" s="1"/>
  <c r="F53" i="45"/>
  <c r="F45" i="45"/>
  <c r="BU43" i="45"/>
  <c r="BV43" i="45" s="1"/>
  <c r="BM51" i="45"/>
  <c r="BN51" i="45" s="1"/>
  <c r="AO25" i="45"/>
  <c r="AP25" i="45" s="1"/>
  <c r="AS42" i="45"/>
  <c r="AT42" i="45" s="1"/>
  <c r="BM18" i="45"/>
  <c r="BN18" i="45" s="1"/>
  <c r="AO48" i="45"/>
  <c r="AP48" i="45" s="1"/>
  <c r="BQ23" i="45"/>
  <c r="BR23" i="45" s="1"/>
  <c r="BQ33" i="45"/>
  <c r="BR33" i="45" s="1"/>
  <c r="AS21" i="45"/>
  <c r="AT21" i="45" s="1"/>
  <c r="AS67" i="45"/>
  <c r="AT67" i="45" s="1"/>
  <c r="AW61" i="45"/>
  <c r="AX61" i="45" s="1"/>
  <c r="BM35" i="45"/>
  <c r="BN35" i="45" s="1"/>
  <c r="BY70" i="45"/>
  <c r="BZ70" i="45" s="1"/>
  <c r="BU54" i="45"/>
  <c r="BV54" i="45" s="1"/>
  <c r="BI66" i="45"/>
  <c r="BJ66" i="45" s="1"/>
  <c r="F30" i="45"/>
  <c r="AO49" i="45"/>
  <c r="AP49" i="45" s="1"/>
  <c r="F13" i="45"/>
  <c r="AS18" i="45"/>
  <c r="AT18" i="45" s="1"/>
  <c r="AS53" i="45"/>
  <c r="AT53" i="45" s="1"/>
  <c r="AW14" i="45"/>
  <c r="AX14" i="45" s="1"/>
  <c r="BM34" i="45"/>
  <c r="BN34" i="45" s="1"/>
  <c r="AS66" i="45"/>
  <c r="AT66" i="45" s="1"/>
  <c r="BY61" i="45"/>
  <c r="BZ61" i="45" s="1"/>
  <c r="AO18" i="45"/>
  <c r="AP18" i="45" s="1"/>
  <c r="BU46" i="45"/>
  <c r="BV46" i="45" s="1"/>
  <c r="AW33" i="45"/>
  <c r="AX33" i="45" s="1"/>
  <c r="BM24" i="45"/>
  <c r="BN24" i="45" s="1"/>
  <c r="AS43" i="45"/>
  <c r="AT43" i="45" s="1"/>
  <c r="BY62" i="45"/>
  <c r="BZ62" i="45" s="1"/>
  <c r="F42" i="45"/>
  <c r="AO46" i="45"/>
  <c r="AP46" i="45" s="1"/>
  <c r="F27" i="45"/>
  <c r="BI67" i="45"/>
  <c r="BJ67" i="45" s="1"/>
  <c r="AS17" i="45"/>
  <c r="AT17" i="45" s="1"/>
  <c r="BY22" i="45"/>
  <c r="BZ22" i="45" s="1"/>
  <c r="BQ69" i="45"/>
  <c r="BR69" i="45" s="1"/>
  <c r="AW22" i="45"/>
  <c r="AX22" i="45" s="1"/>
  <c r="AO21" i="45"/>
  <c r="AP21" i="45" s="1"/>
  <c r="AS57" i="45"/>
  <c r="AT57" i="45" s="1"/>
  <c r="F49" i="45"/>
  <c r="BM12" i="45"/>
  <c r="BN12" i="45" s="1"/>
  <c r="BU35" i="45"/>
  <c r="BV35" i="45" s="1"/>
  <c r="BI23" i="45"/>
  <c r="BJ23" i="45" s="1"/>
  <c r="AO28" i="45"/>
  <c r="AP28" i="45" s="1"/>
  <c r="BI40" i="45"/>
  <c r="BJ40" i="45" s="1"/>
  <c r="BU47" i="45"/>
  <c r="BV47" i="45" s="1"/>
  <c r="BU53" i="45"/>
  <c r="BV53" i="45" s="1"/>
  <c r="BU48" i="45"/>
  <c r="BV48" i="45" s="1"/>
  <c r="BM52" i="45"/>
  <c r="BN52" i="45" s="1"/>
  <c r="BM20" i="45"/>
  <c r="BN20" i="45" s="1"/>
  <c r="AO30" i="45"/>
  <c r="AP30" i="45" s="1"/>
  <c r="AW34" i="45"/>
  <c r="AX34" i="45" s="1"/>
  <c r="BY54" i="45"/>
  <c r="BZ54" i="45" s="1"/>
  <c r="BM65" i="45"/>
  <c r="BN65" i="45" s="1"/>
  <c r="BM67" i="45"/>
  <c r="BN67" i="45" s="1"/>
  <c r="F47" i="45"/>
  <c r="AS58" i="45"/>
  <c r="AT58" i="45" s="1"/>
  <c r="AO67" i="45"/>
  <c r="AP67" i="45" s="1"/>
  <c r="AS14" i="45"/>
  <c r="AT14" i="45" s="1"/>
  <c r="BQ38" i="45"/>
  <c r="BR38" i="45" s="1"/>
  <c r="AS44" i="45"/>
  <c r="AT44" i="45" s="1"/>
  <c r="AS48" i="45"/>
  <c r="AT48" i="45" s="1"/>
  <c r="BI11" i="45"/>
  <c r="BJ11" i="45" s="1"/>
  <c r="BM45" i="45"/>
  <c r="BN45" i="45" s="1"/>
  <c r="F46" i="45"/>
  <c r="AO63" i="45"/>
  <c r="AP63" i="45" s="1"/>
  <c r="BU44" i="45"/>
  <c r="BV44" i="45" s="1"/>
  <c r="AS25" i="45"/>
  <c r="AT25" i="45" s="1"/>
  <c r="AO38" i="45"/>
  <c r="AP38" i="45" s="1"/>
  <c r="BQ11" i="45"/>
  <c r="BR11" i="45" s="1"/>
  <c r="AS31" i="45"/>
  <c r="AT31" i="45" s="1"/>
  <c r="BI17" i="45"/>
  <c r="BJ17" i="45" s="1"/>
  <c r="BU36" i="45"/>
  <c r="BV36" i="45" s="1"/>
  <c r="F61" i="45"/>
  <c r="AS39" i="45"/>
  <c r="AT39" i="45" s="1"/>
  <c r="AO58" i="45"/>
  <c r="AP58" i="45" s="1"/>
  <c r="BU61" i="45"/>
  <c r="BV61" i="45" s="1"/>
  <c r="AO42" i="45"/>
  <c r="AP42" i="45" s="1"/>
  <c r="AO23" i="45"/>
  <c r="AP23" i="45" s="1"/>
  <c r="BI14" i="45"/>
  <c r="BJ14" i="45" s="1"/>
  <c r="BI60" i="45"/>
  <c r="BJ60" i="45" s="1"/>
  <c r="AO17" i="45"/>
  <c r="AP17" i="45" s="1"/>
  <c r="AS69" i="45"/>
  <c r="AT69" i="45" s="1"/>
  <c r="AO31" i="45"/>
  <c r="AP31" i="45" s="1"/>
  <c r="AO36" i="45"/>
  <c r="AP36" i="45" s="1"/>
  <c r="AO68" i="45"/>
  <c r="AP68" i="45" s="1"/>
  <c r="AO39" i="45"/>
  <c r="AP39" i="45" s="1"/>
  <c r="BI20" i="45"/>
  <c r="BJ20" i="45" s="1"/>
  <c r="BI57" i="45"/>
  <c r="BJ57" i="45" s="1"/>
  <c r="BY45" i="45"/>
  <c r="BZ45" i="45" s="1"/>
  <c r="F52" i="45"/>
  <c r="AS33" i="45"/>
  <c r="AT33" i="45" s="1"/>
  <c r="AO66" i="45"/>
  <c r="AP66" i="45" s="1"/>
  <c r="AO40" i="45"/>
  <c r="AP40" i="45" s="1"/>
  <c r="AS27" i="45"/>
  <c r="AT27" i="45" s="1"/>
  <c r="F19" i="45"/>
  <c r="AO44" i="45"/>
  <c r="AP44" i="45" s="1"/>
  <c r="F20" i="45"/>
  <c r="F25" i="45"/>
  <c r="BI55" i="45"/>
  <c r="BJ55" i="45" s="1"/>
  <c r="BU63" i="45"/>
  <c r="BV63" i="45" s="1"/>
  <c r="BU34" i="45"/>
  <c r="BV34" i="45" s="1"/>
  <c r="AO55" i="45"/>
  <c r="AP55" i="45" s="1"/>
  <c r="BU51" i="45"/>
  <c r="BV51" i="45" s="1"/>
  <c r="BU62" i="45"/>
  <c r="BV62" i="45" s="1"/>
  <c r="AO53" i="45"/>
  <c r="AP53" i="45" s="1"/>
  <c r="F44" i="45"/>
  <c r="BI64" i="45"/>
  <c r="BJ64" i="45" s="1"/>
  <c r="F65" i="45"/>
  <c r="AW17" i="45"/>
  <c r="AX17" i="45" s="1"/>
  <c r="F63" i="45"/>
  <c r="BI53" i="45"/>
  <c r="BJ53" i="45" s="1"/>
  <c r="F64" i="45"/>
  <c r="BM39" i="45"/>
  <c r="BN39" i="45" s="1"/>
  <c r="F31" i="45"/>
  <c r="F29" i="45"/>
  <c r="BI48" i="45"/>
  <c r="BJ48" i="45" s="1"/>
  <c r="BY46" i="45"/>
  <c r="BZ46" i="45" s="1"/>
  <c r="BA68" i="45"/>
  <c r="BB68" i="45" s="1"/>
  <c r="F22" i="45"/>
  <c r="F51" i="45"/>
  <c r="BA56" i="45"/>
  <c r="BB56" i="45" s="1"/>
  <c r="BA49" i="45"/>
  <c r="BB49" i="45" s="1"/>
  <c r="BY43" i="45"/>
  <c r="BZ43" i="45" s="1"/>
  <c r="F54" i="45"/>
  <c r="BA66" i="45"/>
  <c r="BB66" i="45" s="1"/>
  <c r="BM58" i="45"/>
  <c r="BN58" i="45" s="1"/>
  <c r="BM64" i="45"/>
  <c r="BN64" i="45" s="1"/>
  <c r="BI32" i="45"/>
  <c r="BJ32" i="45" s="1"/>
  <c r="F34" i="45"/>
  <c r="AO57" i="45"/>
  <c r="AP57" i="45" s="1"/>
  <c r="AW69" i="45"/>
  <c r="AX69" i="45" s="1"/>
  <c r="AO13" i="45"/>
  <c r="AP13" i="45" s="1"/>
  <c r="BE50" i="45"/>
  <c r="BF50" i="45" s="1"/>
  <c r="BE27" i="45"/>
  <c r="BF27" i="45" s="1"/>
  <c r="BE28" i="45"/>
  <c r="BF28" i="45" s="1"/>
  <c r="F12" i="45"/>
  <c r="BA63" i="45"/>
  <c r="BB63" i="45" s="1"/>
  <c r="BA13" i="45"/>
  <c r="BB13" i="45" s="1"/>
  <c r="AS32" i="45"/>
  <c r="AT32" i="45" s="1"/>
  <c r="AW67" i="45"/>
  <c r="AX67" i="45" s="1"/>
  <c r="BI56" i="45"/>
  <c r="BJ56" i="45" s="1"/>
  <c r="AW11" i="45"/>
  <c r="AX11" i="45" s="1"/>
  <c r="F39" i="45"/>
  <c r="BI59" i="45"/>
  <c r="BJ59" i="45" s="1"/>
  <c r="BY53" i="45"/>
  <c r="BZ53" i="45" s="1"/>
  <c r="BE37" i="45"/>
  <c r="BF37" i="45" s="1"/>
  <c r="BQ15" i="45"/>
  <c r="BR15" i="45" s="1"/>
  <c r="AS16" i="45"/>
  <c r="AT16" i="45" s="1"/>
  <c r="AO26" i="45"/>
  <c r="AP26" i="45" s="1"/>
  <c r="AO29" i="45"/>
  <c r="AP29" i="45" s="1"/>
  <c r="BE35" i="45"/>
  <c r="BF35" i="45" s="1"/>
  <c r="AS64" i="45"/>
  <c r="AT64" i="45" s="1"/>
  <c r="AO62" i="45"/>
  <c r="AP62" i="45" s="1"/>
  <c r="BI68" i="45"/>
  <c r="BJ68" i="45" s="1"/>
  <c r="F55" i="45"/>
  <c r="BI13" i="45"/>
  <c r="BJ13" i="45" s="1"/>
  <c r="BA16" i="45"/>
  <c r="BB16" i="45" s="1"/>
  <c r="AO37" i="45"/>
  <c r="AP37" i="45" s="1"/>
  <c r="BE16" i="45"/>
  <c r="BF16" i="45" s="1"/>
  <c r="BQ12" i="45"/>
  <c r="BR12" i="45" s="1"/>
  <c r="BU69" i="45"/>
  <c r="BV69" i="45" s="1"/>
  <c r="BQ70" i="45"/>
  <c r="BR70" i="45" s="1"/>
  <c r="BQ18" i="45"/>
  <c r="BR18" i="45" s="1"/>
  <c r="BQ24" i="45"/>
  <c r="BR24" i="45" s="1"/>
  <c r="AW42" i="45"/>
  <c r="AX42" i="45" s="1"/>
  <c r="BA52" i="45"/>
  <c r="BB52" i="45" s="1"/>
  <c r="AW40" i="45"/>
  <c r="AX40" i="45" s="1"/>
  <c r="BQ56" i="45"/>
  <c r="BR56" i="45" s="1"/>
  <c r="AS54" i="45"/>
  <c r="AT54" i="45" s="1"/>
  <c r="BI62" i="45"/>
  <c r="BJ62" i="45" s="1"/>
  <c r="BA12" i="45"/>
  <c r="BB12" i="45" s="1"/>
  <c r="AW15" i="45"/>
  <c r="AX15" i="45" s="1"/>
  <c r="AW19" i="45"/>
  <c r="AX19" i="45" s="1"/>
  <c r="BM25" i="45"/>
  <c r="BN25" i="45" s="1"/>
  <c r="BI35" i="45"/>
  <c r="BJ35" i="45" s="1"/>
  <c r="BY34" i="45"/>
  <c r="BZ34" i="45" s="1"/>
  <c r="AW38" i="45"/>
  <c r="AX38" i="45" s="1"/>
  <c r="BE47" i="45"/>
  <c r="BF47" i="45" s="1"/>
  <c r="BQ50" i="45"/>
  <c r="BR50" i="45" s="1"/>
  <c r="BA64" i="45"/>
  <c r="BB64" i="45" s="1"/>
  <c r="AO52" i="45"/>
  <c r="AP52" i="45" s="1"/>
  <c r="AW66" i="45"/>
  <c r="AX66" i="45" s="1"/>
  <c r="AO45" i="45"/>
  <c r="AP45" i="45" s="1"/>
  <c r="AO59" i="45"/>
  <c r="AP59" i="45" s="1"/>
  <c r="BE12" i="45"/>
  <c r="BF12" i="45" s="1"/>
  <c r="BU14" i="45"/>
  <c r="BV14" i="45" s="1"/>
  <c r="AW16" i="45"/>
  <c r="AX16" i="45" s="1"/>
  <c r="BM37" i="45"/>
  <c r="BN37" i="45" s="1"/>
  <c r="BM30" i="45"/>
  <c r="BN30" i="45" s="1"/>
  <c r="BY35" i="45"/>
  <c r="BZ35" i="45" s="1"/>
  <c r="BI29" i="45"/>
  <c r="BJ29" i="45" s="1"/>
  <c r="AW29" i="45"/>
  <c r="AX29" i="45" s="1"/>
  <c r="BE51" i="45"/>
  <c r="BF51" i="45" s="1"/>
  <c r="BY56" i="45"/>
  <c r="BZ56" i="45" s="1"/>
  <c r="AW48" i="45"/>
  <c r="AX48" i="45" s="1"/>
  <c r="AW59" i="45"/>
  <c r="AX59" i="45" s="1"/>
  <c r="BI15" i="45"/>
  <c r="BJ15" i="45" s="1"/>
  <c r="AO15" i="45"/>
  <c r="AP15" i="45" s="1"/>
  <c r="AS24" i="45"/>
  <c r="AT24" i="45" s="1"/>
  <c r="BE13" i="45"/>
  <c r="BF13" i="45" s="1"/>
  <c r="BQ31" i="45"/>
  <c r="BR31" i="45" s="1"/>
  <c r="AO34" i="45"/>
  <c r="AP34" i="45" s="1"/>
  <c r="BA46" i="45"/>
  <c r="BB46" i="45" s="1"/>
  <c r="BA53" i="45"/>
  <c r="BB53" i="45" s="1"/>
  <c r="BE55" i="45"/>
  <c r="BF55" i="45" s="1"/>
  <c r="BA11" i="45"/>
  <c r="BB11" i="45" s="1"/>
  <c r="BA17" i="45"/>
  <c r="BB17" i="45" s="1"/>
  <c r="AO32" i="45"/>
  <c r="AP32" i="45" s="1"/>
  <c r="F35" i="45"/>
  <c r="BQ39" i="45"/>
  <c r="BR39" i="45" s="1"/>
  <c r="BE39" i="45"/>
  <c r="BF39" i="45" s="1"/>
  <c r="AW70" i="45"/>
  <c r="AX70" i="45" s="1"/>
  <c r="AW12" i="45"/>
  <c r="AX12" i="45" s="1"/>
  <c r="BE49" i="45"/>
  <c r="BF49" i="45" s="1"/>
  <c r="BQ40" i="45"/>
  <c r="BR40" i="45" s="1"/>
  <c r="BE23" i="45"/>
  <c r="BF23" i="45" s="1"/>
  <c r="BE18" i="45"/>
  <c r="BF18" i="45" s="1"/>
  <c r="BQ67" i="45"/>
  <c r="BR67" i="45" s="1"/>
  <c r="BI38" i="45"/>
  <c r="BJ38" i="45" s="1"/>
  <c r="F21" i="45"/>
  <c r="AW28" i="45"/>
  <c r="AX28" i="45" s="1"/>
  <c r="BA26" i="45"/>
  <c r="BB26" i="45" s="1"/>
  <c r="BA36" i="45"/>
  <c r="BB36" i="45" s="1"/>
  <c r="BI36" i="45"/>
  <c r="BJ36" i="45" s="1"/>
  <c r="AW55" i="45"/>
  <c r="AX55" i="45" s="1"/>
  <c r="AW32" i="45"/>
  <c r="AX32" i="45" s="1"/>
  <c r="AW64" i="45"/>
  <c r="AX64" i="45" s="1"/>
  <c r="AW43" i="45"/>
  <c r="AX43" i="45" s="1"/>
  <c r="BI18" i="45"/>
  <c r="BJ18" i="45" s="1"/>
  <c r="AS22" i="45"/>
  <c r="AT22" i="45" s="1"/>
  <c r="BQ19" i="45"/>
  <c r="BR19" i="45" s="1"/>
  <c r="BI21" i="45"/>
  <c r="BJ21" i="45" s="1"/>
  <c r="BY29" i="45"/>
  <c r="BZ29" i="45" s="1"/>
  <c r="BQ64" i="45"/>
  <c r="BR64" i="45" s="1"/>
  <c r="BI61" i="45"/>
  <c r="BJ61" i="45" s="1"/>
  <c r="F60" i="45"/>
  <c r="AW41" i="45"/>
  <c r="AX41" i="45" s="1"/>
  <c r="AO11" i="45"/>
  <c r="AP11" i="45" s="1"/>
  <c r="AS19" i="45"/>
  <c r="AT19" i="45" s="1"/>
  <c r="AS46" i="45"/>
  <c r="AT46" i="45" s="1"/>
  <c r="BE59" i="45"/>
  <c r="BF59" i="45" s="1"/>
  <c r="AW58" i="45"/>
  <c r="AX58" i="45" s="1"/>
  <c r="BM50" i="45"/>
  <c r="BN50" i="45" s="1"/>
  <c r="BE69" i="45"/>
  <c r="BF69" i="45" s="1"/>
  <c r="BA41" i="45"/>
  <c r="BB41" i="45" s="1"/>
  <c r="BI16" i="45"/>
  <c r="BJ16" i="45" s="1"/>
  <c r="BM13" i="45"/>
  <c r="BN13" i="45" s="1"/>
  <c r="AS20" i="45"/>
  <c r="AT20" i="45" s="1"/>
  <c r="AO24" i="45"/>
  <c r="AP24" i="45" s="1"/>
  <c r="BA27" i="45"/>
  <c r="BB27" i="45" s="1"/>
  <c r="AS29" i="45"/>
  <c r="AT29" i="45" s="1"/>
  <c r="BI31" i="45"/>
  <c r="BJ31" i="45" s="1"/>
  <c r="BA34" i="45"/>
  <c r="BB34" i="45" s="1"/>
  <c r="F28" i="45"/>
  <c r="BM28" i="45"/>
  <c r="BN28" i="45" s="1"/>
  <c r="BI34" i="45"/>
  <c r="BJ34" i="45" s="1"/>
  <c r="BA38" i="45"/>
  <c r="BB38" i="45" s="1"/>
  <c r="AS45" i="45"/>
  <c r="AT45" i="45" s="1"/>
  <c r="AS47" i="45"/>
  <c r="AT47" i="45" s="1"/>
  <c r="BQ52" i="45"/>
  <c r="BR52" i="45" s="1"/>
  <c r="BA40" i="45"/>
  <c r="BB40" i="45" s="1"/>
  <c r="AO64" i="45"/>
  <c r="AP64" i="45" s="1"/>
  <c r="BE62" i="45"/>
  <c r="BF62" i="45" s="1"/>
  <c r="BA55" i="45"/>
  <c r="BB55" i="45" s="1"/>
  <c r="BE60" i="45"/>
  <c r="BF60" i="45" s="1"/>
  <c r="BE66" i="45"/>
  <c r="BF66" i="45" s="1"/>
  <c r="F70" i="45"/>
  <c r="BA15" i="45"/>
  <c r="BB15" i="45" s="1"/>
  <c r="BQ22" i="45"/>
  <c r="BR22" i="45" s="1"/>
  <c r="BA39" i="45"/>
  <c r="BB39" i="45" s="1"/>
  <c r="BA48" i="45"/>
  <c r="BB48" i="45" s="1"/>
  <c r="BA50" i="45"/>
  <c r="BB50" i="45" s="1"/>
  <c r="BQ62" i="45"/>
  <c r="BR62" i="45" s="1"/>
  <c r="BE44" i="45"/>
  <c r="BF44" i="45" s="1"/>
  <c r="BE48" i="45"/>
  <c r="BF48" i="45" s="1"/>
  <c r="BA21" i="45"/>
  <c r="BB21" i="45" s="1"/>
  <c r="BA31" i="45"/>
  <c r="BB31" i="45" s="1"/>
  <c r="F26" i="45"/>
  <c r="BE36" i="45"/>
  <c r="BF36" i="45" s="1"/>
  <c r="BE57" i="45"/>
  <c r="BF57" i="45" s="1"/>
  <c r="BI27" i="45"/>
  <c r="BJ27" i="45" s="1"/>
  <c r="AW39" i="45"/>
  <c r="AX39" i="45" s="1"/>
  <c r="BA57" i="45"/>
  <c r="BB57" i="45" s="1"/>
  <c r="BE32" i="45"/>
  <c r="BF32" i="45" s="1"/>
  <c r="BA43" i="45"/>
  <c r="BB43" i="45" s="1"/>
  <c r="BE61" i="45"/>
  <c r="BF61" i="45" s="1"/>
  <c r="BE33" i="45"/>
  <c r="BF33" i="45" s="1"/>
  <c r="F41" i="45"/>
  <c r="BA18" i="45"/>
  <c r="BB18" i="45" s="1"/>
  <c r="BE34" i="45"/>
  <c r="BF34" i="45" s="1"/>
  <c r="F38" i="45"/>
  <c r="F40" i="45"/>
  <c r="AO61" i="45"/>
  <c r="AP61" i="45" s="1"/>
  <c r="BA67" i="45"/>
  <c r="BB67" i="45" s="1"/>
  <c r="F16" i="45"/>
  <c r="AO33" i="45"/>
  <c r="AP33" i="45" s="1"/>
  <c r="BI25" i="45"/>
  <c r="BJ25" i="45" s="1"/>
  <c r="F24" i="45"/>
  <c r="BA25" i="45"/>
  <c r="BB25" i="45" s="1"/>
  <c r="BQ28" i="45"/>
  <c r="BR28" i="45" s="1"/>
  <c r="BQ32" i="45"/>
  <c r="BR32" i="45" s="1"/>
  <c r="BQ16" i="45"/>
  <c r="BR16" i="45" s="1"/>
  <c r="AW27" i="45"/>
  <c r="AX27" i="45" s="1"/>
  <c r="AW30" i="45"/>
  <c r="AX30" i="45" s="1"/>
  <c r="BA32" i="45"/>
  <c r="BB32" i="45" s="1"/>
  <c r="BM29" i="45"/>
  <c r="BN29" i="45" s="1"/>
  <c r="BQ43" i="45"/>
  <c r="BR43" i="45" s="1"/>
  <c r="F36" i="45"/>
  <c r="BE45" i="45"/>
  <c r="BF45" i="45" s="1"/>
  <c r="BE52" i="45"/>
  <c r="BF52" i="45" s="1"/>
  <c r="AS51" i="45"/>
  <c r="AT51" i="45" s="1"/>
  <c r="BQ54" i="45"/>
  <c r="BR54" i="45" s="1"/>
  <c r="BI69" i="45"/>
  <c r="BJ69" i="45" s="1"/>
  <c r="BE63" i="45"/>
  <c r="BF63" i="45" s="1"/>
  <c r="BQ37" i="45"/>
  <c r="BR37" i="45" s="1"/>
  <c r="BA37" i="45"/>
  <c r="BB37" i="45" s="1"/>
  <c r="BM15" i="45"/>
  <c r="BN15" i="45" s="1"/>
  <c r="F11" i="45"/>
  <c r="BM11" i="45"/>
  <c r="BN11" i="45" s="1"/>
  <c r="F17" i="45"/>
  <c r="BM23" i="45"/>
  <c r="BN23" i="45" s="1"/>
  <c r="BY26" i="45"/>
  <c r="BZ26" i="45" s="1"/>
  <c r="BI33" i="45"/>
  <c r="BJ33" i="45" s="1"/>
  <c r="BQ47" i="45"/>
  <c r="BR47" i="45" s="1"/>
  <c r="BY44" i="45"/>
  <c r="BZ44" i="45" s="1"/>
  <c r="BQ59" i="45"/>
  <c r="BR59" i="45" s="1"/>
  <c r="AW50" i="45"/>
  <c r="AX50" i="45" s="1"/>
  <c r="BI63" i="45"/>
  <c r="BJ63" i="45" s="1"/>
  <c r="AS35" i="45"/>
  <c r="AT35" i="45" s="1"/>
  <c r="BY33" i="45"/>
  <c r="BZ33" i="45" s="1"/>
  <c r="BA42" i="45"/>
  <c r="BB42" i="45" s="1"/>
  <c r="AW36" i="45"/>
  <c r="AX36" i="45" s="1"/>
  <c r="AO47" i="45"/>
  <c r="AP47" i="45" s="1"/>
  <c r="BE43" i="45"/>
  <c r="BF43" i="45" s="1"/>
  <c r="AW63" i="45"/>
  <c r="AX63" i="45" s="1"/>
  <c r="F68" i="45"/>
  <c r="F33" i="45"/>
  <c r="AO41" i="45"/>
  <c r="AP41" i="45" s="1"/>
  <c r="BQ13" i="45"/>
  <c r="BR13" i="45" s="1"/>
  <c r="AO22" i="45"/>
  <c r="AP22" i="45" s="1"/>
  <c r="AW13" i="45"/>
  <c r="AX13" i="45" s="1"/>
  <c r="AO51" i="45"/>
  <c r="AP51" i="45" s="1"/>
  <c r="F56" i="45"/>
  <c r="AO50" i="45"/>
  <c r="AP50" i="45" s="1"/>
  <c r="F69" i="45"/>
  <c r="AO56" i="45"/>
  <c r="AP56" i="45" s="1"/>
  <c r="AW62" i="45"/>
  <c r="AX62" i="45" s="1"/>
  <c r="BQ68" i="45"/>
  <c r="BR68" i="45" s="1"/>
  <c r="BE41" i="45"/>
  <c r="BF41" i="45" s="1"/>
  <c r="AO19" i="45"/>
  <c r="AP19" i="45" s="1"/>
  <c r="AW20" i="45"/>
  <c r="AX20" i="45" s="1"/>
  <c r="BE15" i="45"/>
  <c r="BF15" i="45" s="1"/>
  <c r="BU18" i="45"/>
  <c r="BV18" i="45" s="1"/>
  <c r="AW25" i="45"/>
  <c r="AX25" i="45" s="1"/>
  <c r="BA30" i="45"/>
  <c r="BB30" i="45" s="1"/>
  <c r="F18" i="45"/>
  <c r="BA28" i="45"/>
  <c r="BB28" i="45" s="1"/>
  <c r="AW45" i="45"/>
  <c r="AX45" i="45" s="1"/>
  <c r="AS52" i="45"/>
  <c r="AT52" i="45" s="1"/>
  <c r="BI49" i="45"/>
  <c r="BJ49" i="45" s="1"/>
  <c r="AO54" i="45"/>
  <c r="AP54" i="45" s="1"/>
  <c r="BE64" i="45"/>
  <c r="BF64" i="45" s="1"/>
  <c r="AW60" i="45"/>
  <c r="AX60" i="45" s="1"/>
  <c r="BQ61" i="45"/>
  <c r="BR61" i="45" s="1"/>
  <c r="BA62" i="45"/>
  <c r="BB62" i="45" s="1"/>
  <c r="BE53" i="45"/>
  <c r="BF53" i="45" s="1"/>
  <c r="BI58" i="45"/>
  <c r="BJ58" i="45" s="1"/>
  <c r="F66" i="45"/>
  <c r="BA70" i="45"/>
  <c r="BB70" i="45" s="1"/>
  <c r="F15" i="45"/>
  <c r="AO20" i="45"/>
  <c r="AP20" i="45" s="1"/>
  <c r="BI37" i="45"/>
  <c r="BJ37" i="45" s="1"/>
  <c r="AW21" i="45"/>
  <c r="AX21" i="45" s="1"/>
  <c r="BI24" i="45"/>
  <c r="BJ24" i="45" s="1"/>
  <c r="BY36" i="45"/>
  <c r="BZ36" i="45" s="1"/>
  <c r="BI39" i="45"/>
  <c r="BJ39" i="45" s="1"/>
  <c r="BI47" i="45"/>
  <c r="BJ47" i="45" s="1"/>
  <c r="F50" i="45"/>
  <c r="AO60" i="45"/>
  <c r="AP60" i="45" s="1"/>
  <c r="F23" i="45"/>
  <c r="AS41" i="45"/>
  <c r="AT41" i="45" s="1"/>
  <c r="BE19" i="45"/>
  <c r="BF19" i="45" s="1"/>
  <c r="BE20" i="45"/>
  <c r="BF20" i="45" s="1"/>
  <c r="AO35" i="45"/>
  <c r="AP35" i="45" s="1"/>
  <c r="BI26" i="45"/>
  <c r="BJ26" i="45" s="1"/>
  <c r="BA29" i="45"/>
  <c r="BB29" i="45" s="1"/>
  <c r="BA47" i="45"/>
  <c r="BB47" i="45" s="1"/>
  <c r="BA44" i="45"/>
  <c r="BB44" i="45" s="1"/>
  <c r="AS62" i="45"/>
  <c r="AT62" i="45" s="1"/>
  <c r="AS60" i="45"/>
  <c r="AT60" i="45" s="1"/>
  <c r="AO69" i="45"/>
  <c r="AP69" i="45" s="1"/>
  <c r="AS65" i="45"/>
  <c r="AT65" i="45" s="1"/>
  <c r="F37" i="45"/>
  <c r="AO12" i="45"/>
  <c r="AP12" i="45" s="1"/>
  <c r="BI12" i="45"/>
  <c r="BJ12" i="45" s="1"/>
  <c r="BA14" i="45"/>
  <c r="BB14" i="45" s="1"/>
  <c r="BA23" i="45"/>
  <c r="BB23" i="45" s="1"/>
  <c r="AW18" i="45"/>
  <c r="AX18" i="45" s="1"/>
  <c r="AW47" i="45"/>
  <c r="AX47" i="45" s="1"/>
  <c r="BE56" i="45"/>
  <c r="BF56" i="45" s="1"/>
  <c r="F57" i="45"/>
  <c r="BQ65" i="45"/>
  <c r="BR65" i="45" s="1"/>
  <c r="F43" i="45"/>
  <c r="BI52" i="45"/>
  <c r="BJ52" i="45" s="1"/>
  <c r="BQ51" i="45"/>
  <c r="BR51" i="45" s="1"/>
  <c r="BE54" i="45"/>
  <c r="BF54" i="45" s="1"/>
  <c r="BA60" i="45"/>
  <c r="BB60" i="45" s="1"/>
  <c r="BQ63" i="45"/>
  <c r="BR63" i="45" s="1"/>
  <c r="AW65" i="45"/>
  <c r="AX65" i="45" s="1"/>
  <c r="BI41" i="45"/>
  <c r="BJ41" i="45" s="1"/>
  <c r="BI22" i="45"/>
  <c r="BJ22" i="45" s="1"/>
  <c r="AS12" i="45"/>
  <c r="AT12" i="45" s="1"/>
  <c r="BI51" i="45"/>
  <c r="BJ51" i="45" s="1"/>
  <c r="AO65" i="45"/>
  <c r="AP65" i="45" s="1"/>
  <c r="AW52" i="45"/>
  <c r="AX52" i="45" s="1"/>
  <c r="AS11" i="45"/>
  <c r="AT11" i="45" s="1"/>
  <c r="AO14" i="45"/>
  <c r="AP14" i="45" s="1"/>
  <c r="BI19" i="45"/>
  <c r="BJ19" i="45" s="1"/>
  <c r="AS37" i="45"/>
  <c r="AT37" i="45" s="1"/>
  <c r="AO16" i="45"/>
  <c r="AP16" i="45" s="1"/>
  <c r="BM27" i="45"/>
  <c r="BN27" i="45" s="1"/>
  <c r="BI28" i="45"/>
  <c r="BJ28" i="45" s="1"/>
  <c r="AS26" i="45"/>
  <c r="AT26" i="45" s="1"/>
  <c r="AW24" i="45"/>
  <c r="AX24" i="45" s="1"/>
  <c r="BM38" i="45"/>
  <c r="BN38" i="45" s="1"/>
  <c r="AS56" i="45"/>
  <c r="AT56" i="45" s="1"/>
  <c r="AS50" i="45"/>
  <c r="AT50" i="45" s="1"/>
  <c r="AS59" i="45"/>
  <c r="AT59" i="45" s="1"/>
  <c r="BI50" i="45"/>
  <c r="BJ50" i="45" s="1"/>
  <c r="BI54" i="45"/>
  <c r="BJ54" i="45" s="1"/>
  <c r="F62" i="45"/>
  <c r="BA58" i="45"/>
  <c r="BB58" i="45" s="1"/>
  <c r="BE65" i="45"/>
  <c r="BF65" i="45" s="1"/>
  <c r="BI70" i="45"/>
  <c r="BJ70" i="45" s="1"/>
  <c r="AW68" i="45"/>
  <c r="AX68" i="45" s="1"/>
  <c r="BQ41" i="45"/>
  <c r="BR41" i="45" s="1"/>
  <c r="BM16" i="45"/>
  <c r="BN16" i="45" s="1"/>
  <c r="AW23" i="45"/>
  <c r="AX23" i="45" s="1"/>
  <c r="BA24" i="45"/>
  <c r="BB24" i="45" s="1"/>
  <c r="BM42" i="45"/>
  <c r="BN42" i="45" s="1"/>
  <c r="BU64" i="45"/>
  <c r="BV64" i="45" s="1"/>
  <c r="BR71" i="45" l="1"/>
  <c r="BB71" i="45"/>
  <c r="BF71" i="45"/>
  <c r="AX71" i="45"/>
  <c r="AP71" i="45"/>
  <c r="BJ71" i="45"/>
  <c r="BZ71" i="45"/>
  <c r="AT71" i="45"/>
  <c r="BV71" i="45"/>
  <c r="BN71" i="45"/>
  <c r="BZ72" i="45" l="1"/>
  <c r="BZ73" i="45"/>
  <c r="BU75" i="45" s="1"/>
  <c r="BV72" i="45"/>
  <c r="BV73" i="45"/>
  <c r="BT75" i="45" s="1"/>
  <c r="BR72" i="45"/>
  <c r="BR73" i="45"/>
  <c r="BS75" i="45" s="1"/>
  <c r="BN73" i="45"/>
  <c r="BR75" i="45" s="1"/>
  <c r="CI8" i="45" s="1"/>
  <c r="BJ72" i="45"/>
  <c r="BJ73" i="45"/>
  <c r="BQ75" i="45" s="1"/>
  <c r="BF72" i="45"/>
  <c r="BF73" i="45"/>
  <c r="BA75" i="45" s="1"/>
  <c r="BB72" i="45"/>
  <c r="BB73" i="45"/>
  <c r="AZ75" i="45" s="1"/>
  <c r="AX73" i="45"/>
  <c r="AY75" i="45" s="1"/>
  <c r="CE8" i="45" s="1"/>
  <c r="AT72" i="45"/>
  <c r="AT73" i="45"/>
  <c r="AX75" i="45" s="1"/>
  <c r="AP72" i="45"/>
  <c r="AP73" i="45"/>
  <c r="AW75" i="45" s="1"/>
  <c r="AX72" i="45"/>
  <c r="BN72" i="45"/>
  <c r="CL8" i="45" l="1"/>
  <c r="CK8" i="45"/>
  <c r="CJ8" i="45"/>
  <c r="CE14" i="45" s="1"/>
  <c r="CH8" i="45"/>
  <c r="CG8" i="45"/>
  <c r="CF8" i="45"/>
  <c r="CD8" i="45"/>
  <c r="CD14" i="45" s="1"/>
  <c r="CC8" i="45"/>
  <c r="BV75" i="45"/>
  <c r="BB75" i="45"/>
  <c r="CC14" i="45" l="1"/>
  <c r="CF14" i="45"/>
  <c r="CG14" i="45"/>
  <c r="BW75" i="45"/>
  <c r="CH14" i="45" l="1"/>
  <c r="BN70" i="44"/>
  <c r="AJ70" i="44"/>
  <c r="AH70" i="44"/>
  <c r="E70" i="44"/>
  <c r="AD70" i="44" s="1"/>
  <c r="BN69" i="44"/>
  <c r="AF69" i="44"/>
  <c r="V69" i="44"/>
  <c r="P69" i="44"/>
  <c r="E69" i="44"/>
  <c r="AD69" i="44" s="1"/>
  <c r="E68" i="44"/>
  <c r="AH68" i="44" s="1"/>
  <c r="E67" i="44"/>
  <c r="AL67" i="44" s="1"/>
  <c r="E66" i="44"/>
  <c r="AL66" i="44" s="1"/>
  <c r="AD65" i="44"/>
  <c r="E65" i="44"/>
  <c r="T65" i="44" s="1"/>
  <c r="AD64" i="44"/>
  <c r="E64" i="44"/>
  <c r="AL64" i="44" s="1"/>
  <c r="AD63" i="44"/>
  <c r="E63" i="44"/>
  <c r="Z63" i="44" s="1"/>
  <c r="E62" i="44"/>
  <c r="Z62" i="44" s="1"/>
  <c r="AD61" i="44"/>
  <c r="E61" i="44"/>
  <c r="T61" i="44" s="1"/>
  <c r="E60" i="44"/>
  <c r="AB60" i="44" s="1"/>
  <c r="BX59" i="44"/>
  <c r="BW59" i="44"/>
  <c r="E59" i="44"/>
  <c r="V59" i="44" s="1"/>
  <c r="BX58" i="44"/>
  <c r="BW58" i="44"/>
  <c r="AJ58" i="44"/>
  <c r="AI58" i="44"/>
  <c r="AH58" i="44"/>
  <c r="AD58" i="44"/>
  <c r="W58" i="44"/>
  <c r="Q58" i="44"/>
  <c r="E58" i="44"/>
  <c r="T58" i="44" s="1"/>
  <c r="BX57" i="44"/>
  <c r="BW57" i="44"/>
  <c r="AD57" i="44"/>
  <c r="E57" i="44"/>
  <c r="AH57" i="44" s="1"/>
  <c r="BN56" i="44"/>
  <c r="AK56" i="44"/>
  <c r="AJ56" i="44"/>
  <c r="E56" i="44"/>
  <c r="L56" i="44" s="1"/>
  <c r="BN55" i="44"/>
  <c r="E55" i="44"/>
  <c r="X55" i="44" s="1"/>
  <c r="BN54" i="44"/>
  <c r="E54" i="44"/>
  <c r="O54" i="44" s="1"/>
  <c r="BN53" i="44"/>
  <c r="E53" i="44"/>
  <c r="AH53" i="44" s="1"/>
  <c r="BX52" i="44"/>
  <c r="BW52" i="44"/>
  <c r="AJ52" i="44"/>
  <c r="AI52" i="44"/>
  <c r="AH52" i="44"/>
  <c r="AD52" i="44"/>
  <c r="W52" i="44"/>
  <c r="Q52" i="44"/>
  <c r="E52" i="44"/>
  <c r="AE52" i="44" s="1"/>
  <c r="BX51" i="44"/>
  <c r="BW51" i="44"/>
  <c r="AD51" i="44"/>
  <c r="E51" i="44"/>
  <c r="Z51" i="44" s="1"/>
  <c r="BX50" i="44"/>
  <c r="BW50" i="44"/>
  <c r="E50" i="44"/>
  <c r="AL50" i="44" s="1"/>
  <c r="BX49" i="44"/>
  <c r="BW49" i="44"/>
  <c r="E49" i="44"/>
  <c r="AH49" i="44" s="1"/>
  <c r="BX48" i="44"/>
  <c r="BW48" i="44"/>
  <c r="E48" i="44"/>
  <c r="AL48" i="44" s="1"/>
  <c r="BX47" i="44"/>
  <c r="BW47" i="44"/>
  <c r="E47" i="44"/>
  <c r="AE47" i="44" s="1"/>
  <c r="AL46" i="44"/>
  <c r="AG46" i="44"/>
  <c r="E46" i="44"/>
  <c r="AJ46" i="44" s="1"/>
  <c r="AJ45" i="44"/>
  <c r="AI45" i="44"/>
  <c r="AH45" i="44"/>
  <c r="AD45" i="44"/>
  <c r="W45" i="44"/>
  <c r="Q45" i="44"/>
  <c r="E45" i="44"/>
  <c r="AA45" i="44" s="1"/>
  <c r="AL44" i="44"/>
  <c r="AG44" i="44"/>
  <c r="AF44" i="44"/>
  <c r="AD44" i="44"/>
  <c r="V44" i="44"/>
  <c r="P44" i="44"/>
  <c r="E44" i="44"/>
  <c r="E43" i="44"/>
  <c r="AF43" i="44" s="1"/>
  <c r="BX42" i="44"/>
  <c r="BW42" i="44"/>
  <c r="AK42" i="44"/>
  <c r="AE42" i="44"/>
  <c r="X42" i="44"/>
  <c r="R42" i="44"/>
  <c r="E42" i="44"/>
  <c r="T42" i="44" s="1"/>
  <c r="BX41" i="44"/>
  <c r="BW41" i="44"/>
  <c r="E41" i="44"/>
  <c r="AD41" i="44" s="1"/>
  <c r="BX40" i="44"/>
  <c r="BW40" i="44"/>
  <c r="AD40" i="44"/>
  <c r="E40" i="44"/>
  <c r="AA40" i="44" s="1"/>
  <c r="BX39" i="44"/>
  <c r="BW39" i="44"/>
  <c r="AK39" i="44"/>
  <c r="AE39" i="44"/>
  <c r="X39" i="44"/>
  <c r="R39" i="44"/>
  <c r="E39" i="44"/>
  <c r="S39" i="44" s="1"/>
  <c r="BX38" i="44"/>
  <c r="BW38" i="44"/>
  <c r="AK38" i="44"/>
  <c r="AE38" i="44"/>
  <c r="X38" i="44"/>
  <c r="R38" i="44"/>
  <c r="E38" i="44"/>
  <c r="AH38" i="44" s="1"/>
  <c r="BX37" i="44"/>
  <c r="BW37" i="44"/>
  <c r="AK37" i="44"/>
  <c r="E37" i="44"/>
  <c r="T37" i="44" s="1"/>
  <c r="BR36" i="44"/>
  <c r="E36" i="44"/>
  <c r="AE36" i="44" s="1"/>
  <c r="BR35" i="44"/>
  <c r="E35" i="44"/>
  <c r="AL35" i="44" s="1"/>
  <c r="BR34" i="44"/>
  <c r="E34" i="44"/>
  <c r="AL34" i="44" s="1"/>
  <c r="BV33" i="44"/>
  <c r="AL33" i="44"/>
  <c r="AG33" i="44"/>
  <c r="E33" i="44"/>
  <c r="AH33" i="44" s="1"/>
  <c r="BV32" i="44"/>
  <c r="AJ32" i="44"/>
  <c r="AH32" i="44"/>
  <c r="E32" i="44"/>
  <c r="S32" i="44" s="1"/>
  <c r="BV31" i="44"/>
  <c r="AL31" i="44"/>
  <c r="AG31" i="44"/>
  <c r="AF31" i="44"/>
  <c r="AD31" i="44"/>
  <c r="V31" i="44"/>
  <c r="P31" i="44"/>
  <c r="E31" i="44"/>
  <c r="AC31" i="44" s="1"/>
  <c r="BX30" i="44"/>
  <c r="BW30" i="44"/>
  <c r="AK30" i="44"/>
  <c r="AE30" i="44"/>
  <c r="X30" i="44"/>
  <c r="R30" i="44"/>
  <c r="E30" i="44"/>
  <c r="AD30" i="44" s="1"/>
  <c r="BR29" i="44"/>
  <c r="AK29" i="44"/>
  <c r="AJ29" i="44"/>
  <c r="AH29" i="44"/>
  <c r="AE29" i="44"/>
  <c r="X29" i="44"/>
  <c r="R29" i="44"/>
  <c r="E29" i="44"/>
  <c r="AL29" i="44" s="1"/>
  <c r="BX28" i="44"/>
  <c r="BW28" i="44"/>
  <c r="E28" i="44"/>
  <c r="AL28" i="44" s="1"/>
  <c r="BX27" i="44"/>
  <c r="BW27" i="44"/>
  <c r="AJ27" i="44"/>
  <c r="AH27" i="44"/>
  <c r="E27" i="44"/>
  <c r="AL27" i="44" s="1"/>
  <c r="BV26" i="44"/>
  <c r="AL26" i="44"/>
  <c r="AG26" i="44"/>
  <c r="AF26" i="44"/>
  <c r="AD26" i="44"/>
  <c r="V26" i="44"/>
  <c r="P26" i="44"/>
  <c r="E26" i="44"/>
  <c r="AH26" i="44" s="1"/>
  <c r="BV25" i="44"/>
  <c r="E25" i="44"/>
  <c r="Z25" i="44" s="1"/>
  <c r="BV24" i="44"/>
  <c r="AJ24" i="44"/>
  <c r="AH24" i="44"/>
  <c r="E24" i="44"/>
  <c r="AL24" i="44" s="1"/>
  <c r="BV23" i="44"/>
  <c r="AK23" i="44"/>
  <c r="AJ23" i="44"/>
  <c r="E23" i="44"/>
  <c r="Z23" i="44" s="1"/>
  <c r="BV22" i="44"/>
  <c r="E22" i="44"/>
  <c r="AL22" i="44" s="1"/>
  <c r="BV21" i="44"/>
  <c r="E21" i="44"/>
  <c r="AL21" i="44" s="1"/>
  <c r="BX20" i="44"/>
  <c r="BW20" i="44"/>
  <c r="E20" i="44"/>
  <c r="AK20" i="44" s="1"/>
  <c r="BX19" i="44"/>
  <c r="BW19" i="44"/>
  <c r="E19" i="44"/>
  <c r="AL19" i="44" s="1"/>
  <c r="BX18" i="44"/>
  <c r="BW18" i="44"/>
  <c r="E18" i="44"/>
  <c r="AE18" i="44" s="1"/>
  <c r="BX17" i="44"/>
  <c r="BW17" i="44"/>
  <c r="AF17" i="44"/>
  <c r="V17" i="44"/>
  <c r="P17" i="44"/>
  <c r="E17" i="44"/>
  <c r="AH17" i="44" s="1"/>
  <c r="BV16" i="44"/>
  <c r="E16" i="44"/>
  <c r="AL16" i="44" s="1"/>
  <c r="BX15" i="44"/>
  <c r="BW15" i="44"/>
  <c r="E15" i="44"/>
  <c r="T15" i="44" s="1"/>
  <c r="BX14" i="44"/>
  <c r="BW14" i="44"/>
  <c r="AL14" i="44"/>
  <c r="AG14" i="44"/>
  <c r="AF14" i="44"/>
  <c r="AD14" i="44"/>
  <c r="V14" i="44"/>
  <c r="P14" i="44"/>
  <c r="E14" i="44"/>
  <c r="AH14" i="44" s="1"/>
  <c r="BX13" i="44"/>
  <c r="BW13" i="44"/>
  <c r="E13" i="44"/>
  <c r="AA13" i="44" s="1"/>
  <c r="BV12" i="44"/>
  <c r="E12" i="44"/>
  <c r="N12" i="44" s="1"/>
  <c r="BX11" i="44"/>
  <c r="BW11" i="44"/>
  <c r="AK11" i="44"/>
  <c r="AJ11" i="44"/>
  <c r="AH11" i="44"/>
  <c r="AE11" i="44"/>
  <c r="X11" i="44"/>
  <c r="R11" i="44"/>
  <c r="E11" i="44"/>
  <c r="P11" i="44" s="1"/>
  <c r="AL9" i="44"/>
  <c r="AK9" i="44"/>
  <c r="AJ9" i="44"/>
  <c r="AI9" i="44"/>
  <c r="AH9" i="44"/>
  <c r="AG9" i="44"/>
  <c r="AF9" i="44"/>
  <c r="AE9" i="44"/>
  <c r="AD9" i="44"/>
  <c r="AC9" i="44"/>
  <c r="AB9" i="44"/>
  <c r="AA9" i="44"/>
  <c r="Z9" i="44"/>
  <c r="Y9" i="44"/>
  <c r="X9" i="44"/>
  <c r="W9" i="44"/>
  <c r="V9" i="44"/>
  <c r="U9" i="44"/>
  <c r="T9" i="44"/>
  <c r="S9" i="44"/>
  <c r="R9" i="44"/>
  <c r="Q9" i="44"/>
  <c r="P9" i="44"/>
  <c r="O9" i="44"/>
  <c r="N9" i="44"/>
  <c r="M9" i="44"/>
  <c r="L9" i="44"/>
  <c r="K9" i="44"/>
  <c r="J9" i="44"/>
  <c r="AL8" i="44"/>
  <c r="AK8" i="44"/>
  <c r="AJ8" i="44"/>
  <c r="AI8" i="44"/>
  <c r="AH8" i="44"/>
  <c r="AG8" i="44"/>
  <c r="AF8" i="44"/>
  <c r="AE8" i="44"/>
  <c r="AD8" i="44"/>
  <c r="AC8" i="44"/>
  <c r="AB8" i="44"/>
  <c r="AA8" i="44"/>
  <c r="Z8" i="44"/>
  <c r="Y8" i="44"/>
  <c r="X8" i="44"/>
  <c r="W8" i="44"/>
  <c r="V8" i="44"/>
  <c r="U8" i="44"/>
  <c r="T8" i="44"/>
  <c r="S8" i="44"/>
  <c r="R8" i="44"/>
  <c r="Q8" i="44"/>
  <c r="P8" i="44"/>
  <c r="O8" i="44"/>
  <c r="N8" i="44"/>
  <c r="M8" i="44"/>
  <c r="L8" i="44"/>
  <c r="K8" i="44"/>
  <c r="J8" i="44"/>
  <c r="AL7" i="44"/>
  <c r="AK7" i="44"/>
  <c r="AJ7" i="44"/>
  <c r="AI7" i="44"/>
  <c r="AH7" i="44"/>
  <c r="AG7" i="44"/>
  <c r="AF7" i="44"/>
  <c r="AE7" i="44"/>
  <c r="AD7" i="44"/>
  <c r="AC7" i="44"/>
  <c r="AB7" i="44"/>
  <c r="AA7" i="44"/>
  <c r="Z7" i="44"/>
  <c r="Y7" i="44"/>
  <c r="X7" i="44"/>
  <c r="W7" i="44"/>
  <c r="V7" i="44"/>
  <c r="U7" i="44"/>
  <c r="T7" i="44"/>
  <c r="S7" i="44"/>
  <c r="R7" i="44"/>
  <c r="Q7" i="44"/>
  <c r="P7" i="44"/>
  <c r="O7" i="44"/>
  <c r="N7" i="44"/>
  <c r="M7" i="44"/>
  <c r="L7" i="44"/>
  <c r="K7" i="44"/>
  <c r="J7" i="44"/>
  <c r="AL6" i="44"/>
  <c r="AK6" i="44"/>
  <c r="AJ6" i="44"/>
  <c r="AI6" i="44"/>
  <c r="AH6" i="44"/>
  <c r="AG6" i="44"/>
  <c r="AF6" i="44"/>
  <c r="AE6" i="44"/>
  <c r="AD6" i="44"/>
  <c r="AC6" i="44"/>
  <c r="AB6" i="44"/>
  <c r="AA6" i="44"/>
  <c r="Z6" i="44"/>
  <c r="Y6" i="44"/>
  <c r="X6" i="44"/>
  <c r="W6" i="44"/>
  <c r="V6" i="44"/>
  <c r="U6" i="44"/>
  <c r="T6" i="44"/>
  <c r="S6" i="44"/>
  <c r="R6" i="44"/>
  <c r="Q6" i="44"/>
  <c r="P6" i="44"/>
  <c r="O6" i="44"/>
  <c r="N6" i="44"/>
  <c r="M6" i="44"/>
  <c r="L6" i="44"/>
  <c r="K6" i="44"/>
  <c r="J6" i="44"/>
  <c r="AL5" i="44"/>
  <c r="AK5" i="44"/>
  <c r="AJ5" i="44"/>
  <c r="AI5" i="44"/>
  <c r="AH5" i="44"/>
  <c r="AG5" i="44"/>
  <c r="AF5" i="44"/>
  <c r="AE5" i="44"/>
  <c r="AD5" i="44"/>
  <c r="AC5" i="44"/>
  <c r="AB5" i="44"/>
  <c r="AA5" i="44"/>
  <c r="Z5" i="44"/>
  <c r="Y5" i="44"/>
  <c r="X5" i="44"/>
  <c r="W5" i="44"/>
  <c r="V5" i="44"/>
  <c r="U5" i="44"/>
  <c r="T5" i="44"/>
  <c r="S5" i="44"/>
  <c r="R5" i="44"/>
  <c r="Q5" i="44"/>
  <c r="P5" i="44"/>
  <c r="O5" i="44"/>
  <c r="N5" i="44"/>
  <c r="M5" i="44"/>
  <c r="L5" i="44"/>
  <c r="K5" i="44"/>
  <c r="J5" i="44"/>
  <c r="BW4" i="44"/>
  <c r="BS4" i="44"/>
  <c r="BC4" i="44"/>
  <c r="AY4" i="44"/>
  <c r="CB2" i="44"/>
  <c r="BY41" i="44" l="1"/>
  <c r="BZ41" i="44" s="1"/>
  <c r="BY47" i="44"/>
  <c r="BZ47" i="44" s="1"/>
  <c r="BY59" i="44"/>
  <c r="BZ59" i="44" s="1"/>
  <c r="BY13" i="44"/>
  <c r="BZ13" i="44" s="1"/>
  <c r="BY15" i="44"/>
  <c r="BZ15" i="44" s="1"/>
  <c r="BY17" i="44"/>
  <c r="BZ17" i="44" s="1"/>
  <c r="BY27" i="44"/>
  <c r="BZ27" i="44" s="1"/>
  <c r="BY37" i="44"/>
  <c r="BZ37" i="44" s="1"/>
  <c r="BY30" i="44"/>
  <c r="BZ30" i="44" s="1"/>
  <c r="BY40" i="44"/>
  <c r="BZ40" i="44" s="1"/>
  <c r="BY58" i="44"/>
  <c r="BZ58" i="44" s="1"/>
  <c r="BY14" i="44"/>
  <c r="BZ14" i="44" s="1"/>
  <c r="BY51" i="44"/>
  <c r="BZ51" i="44" s="1"/>
  <c r="BY57" i="44"/>
  <c r="BZ57" i="44" s="1"/>
  <c r="BY28" i="44"/>
  <c r="BZ28" i="44" s="1"/>
  <c r="BY38" i="44"/>
  <c r="BZ38" i="44" s="1"/>
  <c r="BY49" i="44"/>
  <c r="BZ49" i="44" s="1"/>
  <c r="BY52" i="44"/>
  <c r="BZ52" i="44" s="1"/>
  <c r="BY42" i="44"/>
  <c r="BZ42" i="44" s="1"/>
  <c r="BY18" i="44"/>
  <c r="BZ18" i="44" s="1"/>
  <c r="BY48" i="44"/>
  <c r="BZ48" i="44" s="1"/>
  <c r="BY11" i="44"/>
  <c r="BZ11" i="44" s="1"/>
  <c r="BY19" i="44"/>
  <c r="BZ19" i="44" s="1"/>
  <c r="BY20" i="44"/>
  <c r="BZ20" i="44" s="1"/>
  <c r="X23" i="44"/>
  <c r="AJ51" i="44"/>
  <c r="AE50" i="44"/>
  <c r="W51" i="44"/>
  <c r="P57" i="44"/>
  <c r="AD60" i="44"/>
  <c r="AJ13" i="44"/>
  <c r="Q15" i="44"/>
  <c r="AJ15" i="44"/>
  <c r="R16" i="44"/>
  <c r="AD24" i="44"/>
  <c r="X27" i="44"/>
  <c r="R28" i="44"/>
  <c r="Q40" i="44"/>
  <c r="AG49" i="44"/>
  <c r="AJ40" i="44"/>
  <c r="R25" i="44"/>
  <c r="AE27" i="44"/>
  <c r="AJ28" i="44"/>
  <c r="W40" i="44"/>
  <c r="AL49" i="44"/>
  <c r="AG17" i="44"/>
  <c r="AE23" i="44"/>
  <c r="X25" i="44"/>
  <c r="AJ30" i="44"/>
  <c r="AL42" i="44"/>
  <c r="Q43" i="44"/>
  <c r="P46" i="44"/>
  <c r="AH50" i="44"/>
  <c r="P53" i="44"/>
  <c r="AG53" i="44"/>
  <c r="Q54" i="44"/>
  <c r="AI54" i="44"/>
  <c r="Q55" i="44"/>
  <c r="AI55" i="44"/>
  <c r="R56" i="44"/>
  <c r="AG57" i="44"/>
  <c r="AG69" i="44"/>
  <c r="W15" i="44"/>
  <c r="X16" i="44"/>
  <c r="R13" i="44"/>
  <c r="AD15" i="44"/>
  <c r="AJ16" i="44"/>
  <c r="AL17" i="44"/>
  <c r="W24" i="44"/>
  <c r="AE25" i="44"/>
  <c r="R27" i="44"/>
  <c r="R37" i="44"/>
  <c r="AI43" i="44"/>
  <c r="V46" i="44"/>
  <c r="R50" i="44"/>
  <c r="AJ50" i="44"/>
  <c r="AH51" i="44"/>
  <c r="V53" i="44"/>
  <c r="AL53" i="44"/>
  <c r="W54" i="44"/>
  <c r="AJ54" i="44"/>
  <c r="W55" i="44"/>
  <c r="AJ55" i="44"/>
  <c r="X56" i="44"/>
  <c r="V57" i="44"/>
  <c r="AL57" i="44"/>
  <c r="AL69" i="44"/>
  <c r="AI15" i="44"/>
  <c r="AK16" i="44"/>
  <c r="AK25" i="44"/>
  <c r="AK27" i="44"/>
  <c r="BS27" i="44" s="1"/>
  <c r="X37" i="44"/>
  <c r="AJ39" i="44"/>
  <c r="AI40" i="44"/>
  <c r="AD46" i="44"/>
  <c r="X50" i="44"/>
  <c r="AK50" i="44"/>
  <c r="Q51" i="44"/>
  <c r="AI51" i="44"/>
  <c r="AD53" i="44"/>
  <c r="AD54" i="44"/>
  <c r="AD55" i="44"/>
  <c r="AE56" i="44"/>
  <c r="AD62" i="44"/>
  <c r="AF46" i="44"/>
  <c r="AF53" i="44"/>
  <c r="AH54" i="44"/>
  <c r="AH55" i="44"/>
  <c r="AH56" i="44"/>
  <c r="AF57" i="44"/>
  <c r="AD12" i="44"/>
  <c r="X13" i="44"/>
  <c r="AK13" i="44"/>
  <c r="AH15" i="44"/>
  <c r="AE16" i="44"/>
  <c r="AD17" i="44"/>
  <c r="AH23" i="44"/>
  <c r="AH25" i="44"/>
  <c r="X28" i="44"/>
  <c r="AK28" i="44"/>
  <c r="AH30" i="44"/>
  <c r="R32" i="44"/>
  <c r="P33" i="44"/>
  <c r="AE37" i="44"/>
  <c r="AH39" i="44"/>
  <c r="Q41" i="44"/>
  <c r="AI41" i="44"/>
  <c r="W43" i="44"/>
  <c r="AJ43" i="44"/>
  <c r="AE13" i="44"/>
  <c r="AH16" i="44"/>
  <c r="R23" i="44"/>
  <c r="Q24" i="44"/>
  <c r="AI24" i="44"/>
  <c r="AJ25" i="44"/>
  <c r="AE28" i="44"/>
  <c r="X32" i="44"/>
  <c r="AK32" i="44"/>
  <c r="V33" i="44"/>
  <c r="AH40" i="44"/>
  <c r="W41" i="44"/>
  <c r="AJ41" i="44"/>
  <c r="AG42" i="44"/>
  <c r="AD43" i="44"/>
  <c r="AF33" i="44"/>
  <c r="AH41" i="44"/>
  <c r="AH13" i="44"/>
  <c r="AH28" i="44"/>
  <c r="AE32" i="44"/>
  <c r="AD33" i="44"/>
  <c r="AH43" i="44"/>
  <c r="AD67" i="44"/>
  <c r="AI70" i="44"/>
  <c r="AD68" i="44"/>
  <c r="Q70" i="44"/>
  <c r="W70" i="44"/>
  <c r="AD66" i="44"/>
  <c r="AI20" i="44"/>
  <c r="Q12" i="44"/>
  <c r="AJ12" i="44"/>
  <c r="Q18" i="44"/>
  <c r="W19" i="44"/>
  <c r="Q20" i="44"/>
  <c r="W12" i="44"/>
  <c r="AI12" i="44"/>
  <c r="W18" i="44"/>
  <c r="AH12" i="44"/>
  <c r="AJ18" i="44"/>
  <c r="Q19" i="44"/>
  <c r="Q35" i="44"/>
  <c r="AD18" i="44"/>
  <c r="AI19" i="44"/>
  <c r="AD35" i="44"/>
  <c r="Q36" i="44"/>
  <c r="W65" i="44"/>
  <c r="AI18" i="44"/>
  <c r="AJ19" i="44"/>
  <c r="AI35" i="44"/>
  <c r="AD36" i="44"/>
  <c r="W47" i="44"/>
  <c r="V49" i="44"/>
  <c r="AH19" i="44"/>
  <c r="AD20" i="44"/>
  <c r="W21" i="44"/>
  <c r="AJ21" i="44"/>
  <c r="W22" i="44"/>
  <c r="AJ22" i="44"/>
  <c r="AI34" i="44"/>
  <c r="AJ37" i="44"/>
  <c r="AH20" i="44"/>
  <c r="AD21" i="44"/>
  <c r="AD22" i="44"/>
  <c r="AJ38" i="44"/>
  <c r="AH21" i="44"/>
  <c r="AH22" i="44"/>
  <c r="Q34" i="44"/>
  <c r="AI36" i="44"/>
  <c r="X59" i="44"/>
  <c r="Q66" i="44"/>
  <c r="AH18" i="44"/>
  <c r="AD19" i="44"/>
  <c r="W20" i="44"/>
  <c r="AJ20" i="44"/>
  <c r="Q21" i="44"/>
  <c r="AI21" i="44"/>
  <c r="Q22" i="44"/>
  <c r="AI22" i="44"/>
  <c r="AD34" i="44"/>
  <c r="AE59" i="44"/>
  <c r="W34" i="44"/>
  <c r="AJ34" i="44"/>
  <c r="W35" i="44"/>
  <c r="AJ35" i="44"/>
  <c r="W36" i="44"/>
  <c r="AJ36" i="44"/>
  <c r="Q47" i="44"/>
  <c r="AD48" i="44"/>
  <c r="P49" i="44"/>
  <c r="AH34" i="44"/>
  <c r="AH35" i="44"/>
  <c r="AH36" i="44"/>
  <c r="AH37" i="44"/>
  <c r="AI47" i="44"/>
  <c r="AD49" i="44"/>
  <c r="W66" i="44"/>
  <c r="AJ47" i="44"/>
  <c r="Q65" i="44"/>
  <c r="AI68" i="44"/>
  <c r="AH48" i="44"/>
  <c r="Q68" i="44"/>
  <c r="AJ68" i="44"/>
  <c r="AD47" i="44"/>
  <c r="Q48" i="44"/>
  <c r="AI48" i="44"/>
  <c r="AF49" i="44"/>
  <c r="AK59" i="44"/>
  <c r="AI66" i="44"/>
  <c r="W68" i="44"/>
  <c r="AH47" i="44"/>
  <c r="W48" i="44"/>
  <c r="AJ48" i="44"/>
  <c r="AJ65" i="44"/>
  <c r="AJ66" i="44"/>
  <c r="Q60" i="44"/>
  <c r="AI60" i="44"/>
  <c r="Q61" i="44"/>
  <c r="AI61" i="44"/>
  <c r="Q62" i="44"/>
  <c r="AI62" i="44"/>
  <c r="Q63" i="44"/>
  <c r="AI63" i="44"/>
  <c r="Q64" i="44"/>
  <c r="AI64" i="44"/>
  <c r="AH67" i="44"/>
  <c r="AH64" i="44"/>
  <c r="AH59" i="44"/>
  <c r="W60" i="44"/>
  <c r="AJ60" i="44"/>
  <c r="W61" i="44"/>
  <c r="AJ61" i="44"/>
  <c r="W62" i="44"/>
  <c r="AJ62" i="44"/>
  <c r="W63" i="44"/>
  <c r="AJ63" i="44"/>
  <c r="W64" i="44"/>
  <c r="AJ64" i="44"/>
  <c r="AH65" i="44"/>
  <c r="Q67" i="44"/>
  <c r="AI67" i="44"/>
  <c r="AH60" i="44"/>
  <c r="AH61" i="44"/>
  <c r="AH62" i="44"/>
  <c r="AH63" i="44"/>
  <c r="R59" i="44"/>
  <c r="AJ59" i="44"/>
  <c r="AI65" i="44"/>
  <c r="AH66" i="44"/>
  <c r="W67" i="44"/>
  <c r="AJ67" i="44"/>
  <c r="J61" i="44"/>
  <c r="AZ61" i="44" s="1"/>
  <c r="T31" i="44"/>
  <c r="AK49" i="44"/>
  <c r="L49" i="44"/>
  <c r="N56" i="44"/>
  <c r="Y49" i="44"/>
  <c r="N30" i="44"/>
  <c r="O31" i="44"/>
  <c r="X31" i="44"/>
  <c r="L53" i="44"/>
  <c r="AB53" i="44"/>
  <c r="N59" i="44"/>
  <c r="AF67" i="44"/>
  <c r="X18" i="44"/>
  <c r="L18" i="44"/>
  <c r="O34" i="44"/>
  <c r="S49" i="44"/>
  <c r="K50" i="44"/>
  <c r="AB50" i="44"/>
  <c r="P62" i="44"/>
  <c r="O66" i="44"/>
  <c r="O50" i="44"/>
  <c r="R51" i="44"/>
  <c r="R53" i="44"/>
  <c r="U21" i="44"/>
  <c r="L11" i="44"/>
  <c r="AA11" i="44"/>
  <c r="M21" i="44"/>
  <c r="AE33" i="44"/>
  <c r="M35" i="44"/>
  <c r="AB35" i="44"/>
  <c r="O36" i="44"/>
  <c r="AA36" i="44"/>
  <c r="M46" i="44"/>
  <c r="AC46" i="44"/>
  <c r="AK46" i="44"/>
  <c r="BT46" i="44" s="1"/>
  <c r="J47" i="44"/>
  <c r="AY47" i="44" s="1"/>
  <c r="Z47" i="44"/>
  <c r="M49" i="44"/>
  <c r="U49" i="44"/>
  <c r="AA49" i="44"/>
  <c r="AI50" i="44"/>
  <c r="J60" i="44"/>
  <c r="AZ60" i="44" s="1"/>
  <c r="AA60" i="44"/>
  <c r="AL52" i="44"/>
  <c r="P21" i="44"/>
  <c r="AC21" i="44"/>
  <c r="U22" i="44"/>
  <c r="Q33" i="44"/>
  <c r="X43" i="44"/>
  <c r="O47" i="44"/>
  <c r="AI49" i="44"/>
  <c r="BP49" i="44" s="1"/>
  <c r="S52" i="44"/>
  <c r="N60" i="44"/>
  <c r="AC63" i="44"/>
  <c r="AB67" i="44"/>
  <c r="AJ33" i="44"/>
  <c r="W14" i="44"/>
  <c r="W11" i="44"/>
  <c r="Z12" i="44"/>
  <c r="O14" i="44"/>
  <c r="P18" i="44"/>
  <c r="AB18" i="44"/>
  <c r="U35" i="44"/>
  <c r="AF35" i="44"/>
  <c r="S36" i="44"/>
  <c r="P43" i="44"/>
  <c r="Q46" i="44"/>
  <c r="K49" i="44"/>
  <c r="Q49" i="44"/>
  <c r="W49" i="44"/>
  <c r="AE49" i="44"/>
  <c r="AJ49" i="44"/>
  <c r="Z57" i="44"/>
  <c r="O63" i="44"/>
  <c r="AB66" i="44"/>
  <c r="U16" i="44"/>
  <c r="S17" i="44"/>
  <c r="Y17" i="44"/>
  <c r="X26" i="44"/>
  <c r="AE26" i="44"/>
  <c r="BL26" i="44" s="1"/>
  <c r="AI42" i="44"/>
  <c r="X48" i="44"/>
  <c r="AG48" i="44"/>
  <c r="AK48" i="44"/>
  <c r="P64" i="44"/>
  <c r="AC64" i="44"/>
  <c r="AG64" i="44"/>
  <c r="AK64" i="44"/>
  <c r="P13" i="44"/>
  <c r="K16" i="44"/>
  <c r="BC16" i="44" s="1"/>
  <c r="K17" i="44"/>
  <c r="BD17" i="44" s="1"/>
  <c r="U17" i="44"/>
  <c r="AB17" i="44"/>
  <c r="AI17" i="44"/>
  <c r="BP17" i="44" s="1"/>
  <c r="AB19" i="44"/>
  <c r="N23" i="44"/>
  <c r="Y23" i="44"/>
  <c r="N25" i="44"/>
  <c r="Y25" i="44"/>
  <c r="K26" i="44"/>
  <c r="BC26" i="44" s="1"/>
  <c r="S26" i="44"/>
  <c r="AA26" i="44"/>
  <c r="U28" i="44"/>
  <c r="AF28" i="44"/>
  <c r="L29" i="44"/>
  <c r="AA29" i="44"/>
  <c r="AC35" i="44"/>
  <c r="L45" i="44"/>
  <c r="R48" i="44"/>
  <c r="Y48" i="44"/>
  <c r="K64" i="44"/>
  <c r="X64" i="44"/>
  <c r="AI14" i="44"/>
  <c r="BO14" i="44" s="1"/>
  <c r="AK17" i="44"/>
  <c r="L19" i="44"/>
  <c r="X21" i="44"/>
  <c r="AE21" i="44"/>
  <c r="M22" i="44"/>
  <c r="AD23" i="44"/>
  <c r="AD25" i="44"/>
  <c r="L26" i="44"/>
  <c r="AB26" i="44"/>
  <c r="L28" i="44"/>
  <c r="K43" i="44"/>
  <c r="BC43" i="44" s="1"/>
  <c r="AE43" i="44"/>
  <c r="P45" i="44"/>
  <c r="T48" i="44"/>
  <c r="J62" i="44"/>
  <c r="AZ62" i="44" s="1"/>
  <c r="R63" i="44"/>
  <c r="AL63" i="44"/>
  <c r="L64" i="44"/>
  <c r="AA64" i="44"/>
  <c r="AE64" i="44"/>
  <c r="S66" i="44"/>
  <c r="AG66" i="44"/>
  <c r="AK66" i="44"/>
  <c r="P35" i="44"/>
  <c r="AG35" i="44"/>
  <c r="AK35" i="44"/>
  <c r="O42" i="44"/>
  <c r="AB42" i="44"/>
  <c r="J48" i="44"/>
  <c r="AY48" i="44" s="1"/>
  <c r="Q14" i="44"/>
  <c r="AA14" i="44"/>
  <c r="O16" i="44"/>
  <c r="AA16" i="44"/>
  <c r="M17" i="44"/>
  <c r="AC22" i="44"/>
  <c r="T26" i="44"/>
  <c r="K35" i="44"/>
  <c r="BC35" i="44" s="1"/>
  <c r="X35" i="44"/>
  <c r="S43" i="44"/>
  <c r="M48" i="44"/>
  <c r="AC48" i="44"/>
  <c r="R62" i="44"/>
  <c r="AE63" i="44"/>
  <c r="S64" i="44"/>
  <c r="K14" i="44"/>
  <c r="BD14" i="44" s="1"/>
  <c r="U14" i="44"/>
  <c r="W17" i="44"/>
  <c r="AF18" i="44"/>
  <c r="AF19" i="44"/>
  <c r="K21" i="44"/>
  <c r="BD21" i="44" s="1"/>
  <c r="S21" i="44"/>
  <c r="AA21" i="44"/>
  <c r="AG21" i="44"/>
  <c r="AK21" i="44"/>
  <c r="T23" i="44"/>
  <c r="T25" i="44"/>
  <c r="O26" i="44"/>
  <c r="AJ26" i="44"/>
  <c r="Q28" i="44"/>
  <c r="AA28" i="44"/>
  <c r="S29" i="44"/>
  <c r="L33" i="44"/>
  <c r="AA33" i="44"/>
  <c r="AA34" i="44"/>
  <c r="L35" i="44"/>
  <c r="S35" i="44"/>
  <c r="AA35" i="44"/>
  <c r="AE35" i="44"/>
  <c r="L43" i="44"/>
  <c r="N48" i="44"/>
  <c r="AB49" i="44"/>
  <c r="T50" i="44"/>
  <c r="AF50" i="44"/>
  <c r="K51" i="44"/>
  <c r="M52" i="44"/>
  <c r="Y52" i="44"/>
  <c r="AB56" i="44"/>
  <c r="L59" i="44"/>
  <c r="AB59" i="44"/>
  <c r="S60" i="44"/>
  <c r="L62" i="44"/>
  <c r="V62" i="44"/>
  <c r="J63" i="44"/>
  <c r="AY63" i="44" s="1"/>
  <c r="M64" i="44"/>
  <c r="U64" i="44"/>
  <c r="AB64" i="44"/>
  <c r="AF64" i="44"/>
  <c r="K66" i="44"/>
  <c r="BC66" i="44" s="1"/>
  <c r="L67" i="44"/>
  <c r="AL38" i="44"/>
  <c r="AI38" i="44"/>
  <c r="AB38" i="44"/>
  <c r="T38" i="44"/>
  <c r="O38" i="44"/>
  <c r="P38" i="44"/>
  <c r="AF38" i="44"/>
  <c r="W38" i="44"/>
  <c r="L38" i="44"/>
  <c r="S38" i="44"/>
  <c r="K38" i="44"/>
  <c r="AE15" i="44"/>
  <c r="AB15" i="44"/>
  <c r="P15" i="44"/>
  <c r="X15" i="44"/>
  <c r="AF15" i="44"/>
  <c r="L15" i="44"/>
  <c r="AL13" i="44"/>
  <c r="AF13" i="44"/>
  <c r="K13" i="44"/>
  <c r="AI13" i="44"/>
  <c r="AB13" i="44"/>
  <c r="T13" i="44"/>
  <c r="O13" i="44"/>
  <c r="S13" i="44"/>
  <c r="AL37" i="44"/>
  <c r="AG37" i="44"/>
  <c r="AB37" i="44"/>
  <c r="W37" i="44"/>
  <c r="M37" i="44"/>
  <c r="AF37" i="44"/>
  <c r="Y37" i="44"/>
  <c r="S37" i="44"/>
  <c r="O37" i="44"/>
  <c r="L37" i="44"/>
  <c r="AI37" i="44"/>
  <c r="AC37" i="44"/>
  <c r="U37" i="44"/>
  <c r="Q37" i="44"/>
  <c r="K37" i="44"/>
  <c r="U41" i="44"/>
  <c r="J41" i="44"/>
  <c r="AZ41" i="44" s="1"/>
  <c r="R41" i="44"/>
  <c r="Z41" i="44"/>
  <c r="AL41" i="44"/>
  <c r="Y41" i="44"/>
  <c r="M41" i="44"/>
  <c r="AG41" i="44"/>
  <c r="AK41" i="44"/>
  <c r="AG11" i="44"/>
  <c r="AI11" i="44"/>
  <c r="AB11" i="44"/>
  <c r="T11" i="44"/>
  <c r="O11" i="44"/>
  <c r="AF11" i="44"/>
  <c r="K11" i="44"/>
  <c r="BD11" i="44" s="1"/>
  <c r="S11" i="44"/>
  <c r="L13" i="44"/>
  <c r="W13" i="44"/>
  <c r="AH31" i="44"/>
  <c r="AK31" i="44"/>
  <c r="AB31" i="44"/>
  <c r="W31" i="44"/>
  <c r="S31" i="44"/>
  <c r="M31" i="44"/>
  <c r="AJ31" i="44"/>
  <c r="AE31" i="44"/>
  <c r="BK31" i="44" s="1"/>
  <c r="AA31" i="44"/>
  <c r="Q31" i="44"/>
  <c r="L31" i="44"/>
  <c r="AI31" i="44"/>
  <c r="Y31" i="44"/>
  <c r="U31" i="44"/>
  <c r="K31" i="44"/>
  <c r="AL32" i="44"/>
  <c r="AA32" i="44"/>
  <c r="AI32" i="44"/>
  <c r="O32" i="44"/>
  <c r="W32" i="44"/>
  <c r="K32" i="44"/>
  <c r="BD32" i="44" s="1"/>
  <c r="P37" i="44"/>
  <c r="AA37" i="44"/>
  <c r="AA38" i="44"/>
  <c r="R44" i="44"/>
  <c r="J44" i="44"/>
  <c r="AY44" i="44" s="1"/>
  <c r="Y44" i="44"/>
  <c r="Q44" i="44"/>
  <c r="Z44" i="44"/>
  <c r="M44" i="44"/>
  <c r="AL70" i="44"/>
  <c r="AK70" i="44"/>
  <c r="AG70" i="44"/>
  <c r="AC70" i="44"/>
  <c r="X70" i="44"/>
  <c r="S70" i="44"/>
  <c r="M70" i="44"/>
  <c r="AF70" i="44"/>
  <c r="AB70" i="44"/>
  <c r="L70" i="44"/>
  <c r="AE70" i="44"/>
  <c r="AA70" i="44"/>
  <c r="U70" i="44"/>
  <c r="P70" i="44"/>
  <c r="K70" i="44"/>
  <c r="M14" i="44"/>
  <c r="S14" i="44"/>
  <c r="Y14" i="44"/>
  <c r="AE14" i="44"/>
  <c r="BK14" i="44" s="1"/>
  <c r="M16" i="44"/>
  <c r="S16" i="44"/>
  <c r="Y16" i="44"/>
  <c r="AG16" i="44"/>
  <c r="L17" i="44"/>
  <c r="Q17" i="44"/>
  <c r="AA17" i="44"/>
  <c r="AE17" i="44"/>
  <c r="AJ17" i="44"/>
  <c r="M19" i="44"/>
  <c r="S19" i="44"/>
  <c r="X19" i="44"/>
  <c r="AC19" i="44"/>
  <c r="AG19" i="44"/>
  <c r="AK19" i="44"/>
  <c r="BS19" i="44" s="1"/>
  <c r="O21" i="44"/>
  <c r="T21" i="44"/>
  <c r="Y21" i="44"/>
  <c r="O22" i="44"/>
  <c r="M28" i="44"/>
  <c r="W28" i="44"/>
  <c r="AB28" i="44"/>
  <c r="AG28" i="44"/>
  <c r="O29" i="44"/>
  <c r="T29" i="44"/>
  <c r="AB29" i="44"/>
  <c r="AI29" i="44"/>
  <c r="M33" i="44"/>
  <c r="S33" i="44"/>
  <c r="W33" i="44"/>
  <c r="AB33" i="44"/>
  <c r="AK33" i="44"/>
  <c r="AL39" i="44"/>
  <c r="AI39" i="44"/>
  <c r="O39" i="44"/>
  <c r="W39" i="44"/>
  <c r="AH42" i="44"/>
  <c r="AF42" i="44"/>
  <c r="AA42" i="44"/>
  <c r="U42" i="44"/>
  <c r="Q42" i="44"/>
  <c r="L42" i="44"/>
  <c r="P42" i="44"/>
  <c r="W42" i="44"/>
  <c r="AC42" i="44"/>
  <c r="AJ42" i="44"/>
  <c r="O70" i="44"/>
  <c r="Y70" i="44"/>
  <c r="O19" i="44"/>
  <c r="T19" i="44"/>
  <c r="Y19" i="44"/>
  <c r="Y22" i="44"/>
  <c r="AE22" i="44"/>
  <c r="Y27" i="44"/>
  <c r="O28" i="44"/>
  <c r="S28" i="44"/>
  <c r="AC28" i="44"/>
  <c r="P29" i="44"/>
  <c r="W29" i="44"/>
  <c r="BT29" i="44"/>
  <c r="BS29" i="44"/>
  <c r="O33" i="44"/>
  <c r="T33" i="44"/>
  <c r="X33" i="44"/>
  <c r="AC33" i="44"/>
  <c r="S34" i="44"/>
  <c r="AE34" i="44"/>
  <c r="K39" i="44"/>
  <c r="BD39" i="44" s="1"/>
  <c r="K42" i="44"/>
  <c r="AL58" i="44"/>
  <c r="AK58" i="44"/>
  <c r="AG58" i="44"/>
  <c r="BO58" i="44" s="1"/>
  <c r="AC58" i="44"/>
  <c r="X58" i="44"/>
  <c r="S58" i="44"/>
  <c r="M58" i="44"/>
  <c r="AF58" i="44"/>
  <c r="AB58" i="44"/>
  <c r="L58" i="44"/>
  <c r="AE58" i="44"/>
  <c r="AA58" i="44"/>
  <c r="U58" i="44"/>
  <c r="P58" i="44"/>
  <c r="K58" i="44"/>
  <c r="BD58" i="44" s="1"/>
  <c r="AE65" i="44"/>
  <c r="AB65" i="44"/>
  <c r="X65" i="44"/>
  <c r="P65" i="44"/>
  <c r="AF65" i="44"/>
  <c r="L65" i="44"/>
  <c r="AL68" i="44"/>
  <c r="AB68" i="44"/>
  <c r="T68" i="44"/>
  <c r="O68" i="44"/>
  <c r="AF68" i="44"/>
  <c r="AA68" i="44"/>
  <c r="S68" i="44"/>
  <c r="L68" i="44"/>
  <c r="AE68" i="44"/>
  <c r="X68" i="44"/>
  <c r="K68" i="44"/>
  <c r="BD68" i="44" s="1"/>
  <c r="AC14" i="44"/>
  <c r="Q16" i="44"/>
  <c r="W16" i="44"/>
  <c r="AC16" i="44"/>
  <c r="AI16" i="44"/>
  <c r="O17" i="44"/>
  <c r="T17" i="44"/>
  <c r="X17" i="44"/>
  <c r="AC17" i="44"/>
  <c r="T18" i="44"/>
  <c r="K19" i="44"/>
  <c r="BD19" i="44" s="1"/>
  <c r="P19" i="44"/>
  <c r="U19" i="44"/>
  <c r="AA19" i="44"/>
  <c r="AE19" i="44"/>
  <c r="L21" i="44"/>
  <c r="AB21" i="44"/>
  <c r="AF21" i="44"/>
  <c r="K22" i="44"/>
  <c r="BD22" i="44" s="1"/>
  <c r="S22" i="44"/>
  <c r="AA22" i="44"/>
  <c r="W26" i="44"/>
  <c r="AI26" i="44"/>
  <c r="BO26" i="44" s="1"/>
  <c r="J27" i="44"/>
  <c r="AZ27" i="44" s="1"/>
  <c r="K28" i="44"/>
  <c r="P28" i="44"/>
  <c r="T28" i="44"/>
  <c r="Y28" i="44"/>
  <c r="AI28" i="44"/>
  <c r="K29" i="44"/>
  <c r="AF29" i="44"/>
  <c r="Z30" i="44"/>
  <c r="K33" i="44"/>
  <c r="U33" i="44"/>
  <c r="Y33" i="44"/>
  <c r="AI33" i="44"/>
  <c r="BO33" i="44" s="1"/>
  <c r="K34" i="44"/>
  <c r="BD34" i="44" s="1"/>
  <c r="O35" i="44"/>
  <c r="T35" i="44"/>
  <c r="Y35" i="44"/>
  <c r="AL36" i="44"/>
  <c r="K36" i="44"/>
  <c r="AA39" i="44"/>
  <c r="M42" i="44"/>
  <c r="S42" i="44"/>
  <c r="Y42" i="44"/>
  <c r="AL43" i="44"/>
  <c r="AB43" i="44"/>
  <c r="T43" i="44"/>
  <c r="O43" i="44"/>
  <c r="AA43" i="44"/>
  <c r="AL45" i="44"/>
  <c r="AB45" i="44"/>
  <c r="T45" i="44"/>
  <c r="O45" i="44"/>
  <c r="AE45" i="44"/>
  <c r="X45" i="44"/>
  <c r="K45" i="44"/>
  <c r="BD45" i="44" s="1"/>
  <c r="S45" i="44"/>
  <c r="AF45" i="44"/>
  <c r="AL55" i="44"/>
  <c r="AF55" i="44"/>
  <c r="P55" i="44"/>
  <c r="V55" i="44"/>
  <c r="L55" i="44"/>
  <c r="AB55" i="44"/>
  <c r="R55" i="44"/>
  <c r="J55" i="44"/>
  <c r="AY55" i="44" s="1"/>
  <c r="O58" i="44"/>
  <c r="Y58" i="44"/>
  <c r="P68" i="44"/>
  <c r="T70" i="44"/>
  <c r="Y46" i="44"/>
  <c r="U47" i="44"/>
  <c r="P48" i="44"/>
  <c r="U48" i="44"/>
  <c r="AB48" i="44"/>
  <c r="O49" i="44"/>
  <c r="T49" i="44"/>
  <c r="X49" i="44"/>
  <c r="AC49" i="44"/>
  <c r="L50" i="44"/>
  <c r="S50" i="44"/>
  <c r="AA50" i="44"/>
  <c r="N52" i="44"/>
  <c r="M53" i="44"/>
  <c r="T54" i="44"/>
  <c r="R57" i="44"/>
  <c r="L60" i="44"/>
  <c r="R60" i="44"/>
  <c r="X60" i="44"/>
  <c r="AF60" i="44"/>
  <c r="AL60" i="44"/>
  <c r="M63" i="44"/>
  <c r="U63" i="44"/>
  <c r="O64" i="44"/>
  <c r="T64" i="44"/>
  <c r="Y64" i="44"/>
  <c r="M66" i="44"/>
  <c r="U66" i="44"/>
  <c r="M67" i="44"/>
  <c r="S67" i="44"/>
  <c r="X67" i="44"/>
  <c r="AC67" i="44"/>
  <c r="AG67" i="44"/>
  <c r="AK67" i="44"/>
  <c r="V56" i="44"/>
  <c r="O67" i="44"/>
  <c r="T67" i="44"/>
  <c r="Y67" i="44"/>
  <c r="U46" i="44"/>
  <c r="P50" i="44"/>
  <c r="W50" i="44"/>
  <c r="R52" i="44"/>
  <c r="AC52" i="44"/>
  <c r="Q53" i="44"/>
  <c r="AC53" i="44"/>
  <c r="J57" i="44"/>
  <c r="AY57" i="44" s="1"/>
  <c r="X57" i="44"/>
  <c r="O60" i="44"/>
  <c r="V60" i="44"/>
  <c r="Y66" i="44"/>
  <c r="K67" i="44"/>
  <c r="P67" i="44"/>
  <c r="U67" i="44"/>
  <c r="AA67" i="44"/>
  <c r="AE67" i="44"/>
  <c r="AK12" i="44"/>
  <c r="AG12" i="44"/>
  <c r="AC12" i="44"/>
  <c r="Y12" i="44"/>
  <c r="U12" i="44"/>
  <c r="M12" i="44"/>
  <c r="AF12" i="44"/>
  <c r="AB12" i="44"/>
  <c r="X12" i="44"/>
  <c r="T12" i="44"/>
  <c r="P12" i="44"/>
  <c r="L12" i="44"/>
  <c r="AE12" i="44"/>
  <c r="AA12" i="44"/>
  <c r="S12" i="44"/>
  <c r="O12" i="44"/>
  <c r="K12" i="44"/>
  <c r="R12" i="44"/>
  <c r="AL12" i="44"/>
  <c r="J12" i="44"/>
  <c r="V12" i="44"/>
  <c r="J20" i="44"/>
  <c r="N20" i="44"/>
  <c r="Z20" i="44"/>
  <c r="AL20" i="44"/>
  <c r="P24" i="44"/>
  <c r="Z24" i="44"/>
  <c r="AE24" i="44"/>
  <c r="AK69" i="44"/>
  <c r="AC69" i="44"/>
  <c r="Y69" i="44"/>
  <c r="U69" i="44"/>
  <c r="Q69" i="44"/>
  <c r="M69" i="44"/>
  <c r="AJ69" i="44"/>
  <c r="AB69" i="44"/>
  <c r="X69" i="44"/>
  <c r="T69" i="44"/>
  <c r="L69" i="44"/>
  <c r="AI69" i="44"/>
  <c r="AE69" i="44"/>
  <c r="AA69" i="44"/>
  <c r="W69" i="44"/>
  <c r="S69" i="44"/>
  <c r="O69" i="44"/>
  <c r="K69" i="44"/>
  <c r="AH69" i="44"/>
  <c r="Z69" i="44"/>
  <c r="N69" i="44"/>
  <c r="J69" i="44"/>
  <c r="R69" i="44"/>
  <c r="M13" i="44"/>
  <c r="Q13" i="44"/>
  <c r="U13" i="44"/>
  <c r="Y13" i="44"/>
  <c r="AC13" i="44"/>
  <c r="AG13" i="44"/>
  <c r="L14" i="44"/>
  <c r="T14" i="44"/>
  <c r="X14" i="44"/>
  <c r="AB14" i="44"/>
  <c r="AJ14" i="44"/>
  <c r="M15" i="44"/>
  <c r="U15" i="44"/>
  <c r="Y15" i="44"/>
  <c r="AC15" i="44"/>
  <c r="AG15" i="44"/>
  <c r="AK15" i="44"/>
  <c r="L16" i="44"/>
  <c r="P16" i="44"/>
  <c r="T16" i="44"/>
  <c r="AB16" i="44"/>
  <c r="AF16" i="44"/>
  <c r="J17" i="44"/>
  <c r="N17" i="44"/>
  <c r="R17" i="44"/>
  <c r="Z17" i="44"/>
  <c r="M18" i="44"/>
  <c r="U18" i="44"/>
  <c r="Y18" i="44"/>
  <c r="AC18" i="44"/>
  <c r="AG18" i="44"/>
  <c r="AK18" i="44"/>
  <c r="K20" i="44"/>
  <c r="O20" i="44"/>
  <c r="S20" i="44"/>
  <c r="AA20" i="44"/>
  <c r="AE20" i="44"/>
  <c r="J21" i="44"/>
  <c r="N21" i="44"/>
  <c r="R21" i="44"/>
  <c r="V21" i="44"/>
  <c r="Z21" i="44"/>
  <c r="L22" i="44"/>
  <c r="P22" i="44"/>
  <c r="T22" i="44"/>
  <c r="X22" i="44"/>
  <c r="AB22" i="44"/>
  <c r="AF22" i="44"/>
  <c r="J23" i="44"/>
  <c r="P23" i="44"/>
  <c r="U23" i="44"/>
  <c r="L24" i="44"/>
  <c r="V24" i="44"/>
  <c r="AA24" i="44"/>
  <c r="AF24" i="44"/>
  <c r="J25" i="44"/>
  <c r="P25" i="44"/>
  <c r="U25" i="44"/>
  <c r="M27" i="44"/>
  <c r="U27" i="44"/>
  <c r="Z27" i="44"/>
  <c r="AG27" i="44"/>
  <c r="K40" i="44"/>
  <c r="R20" i="44"/>
  <c r="AK24" i="44"/>
  <c r="BX24" i="44" s="1"/>
  <c r="AG24" i="44"/>
  <c r="AC24" i="44"/>
  <c r="Y24" i="44"/>
  <c r="U24" i="44"/>
  <c r="M24" i="44"/>
  <c r="K24" i="44"/>
  <c r="T24" i="44"/>
  <c r="M11" i="44"/>
  <c r="Q11" i="44"/>
  <c r="AQ11" i="44" s="1"/>
  <c r="U11" i="44"/>
  <c r="Y11" i="44"/>
  <c r="AC11" i="44"/>
  <c r="J13" i="44"/>
  <c r="N13" i="44"/>
  <c r="V13" i="44"/>
  <c r="Z13" i="44"/>
  <c r="AD13" i="44"/>
  <c r="AK14" i="44"/>
  <c r="J15" i="44"/>
  <c r="N15" i="44"/>
  <c r="R15" i="44"/>
  <c r="V15" i="44"/>
  <c r="Z15" i="44"/>
  <c r="AL15" i="44"/>
  <c r="J18" i="44"/>
  <c r="N18" i="44"/>
  <c r="R18" i="44"/>
  <c r="V18" i="44"/>
  <c r="Z18" i="44"/>
  <c r="AL18" i="44"/>
  <c r="L20" i="44"/>
  <c r="P20" i="44"/>
  <c r="T20" i="44"/>
  <c r="X20" i="44"/>
  <c r="AB20" i="44"/>
  <c r="AF20" i="44"/>
  <c r="AI23" i="44"/>
  <c r="AA23" i="44"/>
  <c r="W23" i="44"/>
  <c r="S23" i="44"/>
  <c r="O23" i="44"/>
  <c r="K23" i="44"/>
  <c r="L23" i="44"/>
  <c r="Q23" i="44"/>
  <c r="V23" i="44"/>
  <c r="AB23" i="44"/>
  <c r="AF23" i="44"/>
  <c r="N24" i="44"/>
  <c r="R24" i="44"/>
  <c r="AB24" i="44"/>
  <c r="AI25" i="44"/>
  <c r="AA25" i="44"/>
  <c r="W25" i="44"/>
  <c r="S25" i="44"/>
  <c r="O25" i="44"/>
  <c r="K25" i="44"/>
  <c r="L25" i="44"/>
  <c r="Q25" i="44"/>
  <c r="V25" i="44"/>
  <c r="AB25" i="44"/>
  <c r="AF25" i="44"/>
  <c r="AF27" i="44"/>
  <c r="AB27" i="44"/>
  <c r="T27" i="44"/>
  <c r="P27" i="44"/>
  <c r="L27" i="44"/>
  <c r="AI27" i="44"/>
  <c r="AA27" i="44"/>
  <c r="W27" i="44"/>
  <c r="S27" i="44"/>
  <c r="O27" i="44"/>
  <c r="K27" i="44"/>
  <c r="N27" i="44"/>
  <c r="V27" i="44"/>
  <c r="AC27" i="44"/>
  <c r="AG30" i="44"/>
  <c r="AC30" i="44"/>
  <c r="Y30" i="44"/>
  <c r="U30" i="44"/>
  <c r="Q30" i="44"/>
  <c r="M30" i="44"/>
  <c r="AF30" i="44"/>
  <c r="BL30" i="44" s="1"/>
  <c r="AB30" i="44"/>
  <c r="T30" i="44"/>
  <c r="P30" i="44"/>
  <c r="L30" i="44"/>
  <c r="AI30" i="44"/>
  <c r="AA30" i="44"/>
  <c r="W30" i="44"/>
  <c r="S30" i="44"/>
  <c r="O30" i="44"/>
  <c r="K30" i="44"/>
  <c r="V30" i="44"/>
  <c r="AL30" i="44"/>
  <c r="V20" i="44"/>
  <c r="AF40" i="44"/>
  <c r="AB40" i="44"/>
  <c r="X40" i="44"/>
  <c r="T40" i="44"/>
  <c r="P40" i="44"/>
  <c r="L40" i="44"/>
  <c r="AE40" i="44"/>
  <c r="Z40" i="44"/>
  <c r="U40" i="44"/>
  <c r="O40" i="44"/>
  <c r="J40" i="44"/>
  <c r="Y40" i="44"/>
  <c r="S40" i="44"/>
  <c r="N40" i="44"/>
  <c r="AL40" i="44"/>
  <c r="AC40" i="44"/>
  <c r="R40" i="44"/>
  <c r="M40" i="44"/>
  <c r="E73" i="44"/>
  <c r="J11" i="44"/>
  <c r="N11" i="44"/>
  <c r="V11" i="44"/>
  <c r="Z11" i="44"/>
  <c r="AD11" i="44"/>
  <c r="AL11" i="44"/>
  <c r="BS11" i="44" s="1"/>
  <c r="J14" i="44"/>
  <c r="N14" i="44"/>
  <c r="R14" i="44"/>
  <c r="Z14" i="44"/>
  <c r="K15" i="44"/>
  <c r="O15" i="44"/>
  <c r="S15" i="44"/>
  <c r="AA15" i="44"/>
  <c r="J16" i="44"/>
  <c r="N16" i="44"/>
  <c r="V16" i="44"/>
  <c r="Z16" i="44"/>
  <c r="AD16" i="44"/>
  <c r="K18" i="44"/>
  <c r="O18" i="44"/>
  <c r="S18" i="44"/>
  <c r="AA18" i="44"/>
  <c r="J19" i="44"/>
  <c r="N19" i="44"/>
  <c r="R19" i="44"/>
  <c r="V19" i="44"/>
  <c r="Z19" i="44"/>
  <c r="M20" i="44"/>
  <c r="U20" i="44"/>
  <c r="Y20" i="44"/>
  <c r="AC20" i="44"/>
  <c r="AG20" i="44"/>
  <c r="AK22" i="44"/>
  <c r="AG22" i="44"/>
  <c r="J22" i="44"/>
  <c r="N22" i="44"/>
  <c r="R22" i="44"/>
  <c r="V22" i="44"/>
  <c r="Z22" i="44"/>
  <c r="M23" i="44"/>
  <c r="AC23" i="44"/>
  <c r="AG23" i="44"/>
  <c r="AL23" i="44"/>
  <c r="BX23" i="44" s="1"/>
  <c r="J24" i="44"/>
  <c r="O24" i="44"/>
  <c r="S24" i="44"/>
  <c r="X24" i="44"/>
  <c r="M25" i="44"/>
  <c r="AC25" i="44"/>
  <c r="AG25" i="44"/>
  <c r="AL25" i="44"/>
  <c r="Q27" i="44"/>
  <c r="AD27" i="44"/>
  <c r="J30" i="44"/>
  <c r="V40" i="44"/>
  <c r="AG40" i="44"/>
  <c r="AK40" i="44"/>
  <c r="M26" i="44"/>
  <c r="Q26" i="44"/>
  <c r="U26" i="44"/>
  <c r="Y26" i="44"/>
  <c r="AC26" i="44"/>
  <c r="AK26" i="44"/>
  <c r="J28" i="44"/>
  <c r="N28" i="44"/>
  <c r="V28" i="44"/>
  <c r="Z28" i="44"/>
  <c r="AD28" i="44"/>
  <c r="M29" i="44"/>
  <c r="Q29" i="44"/>
  <c r="U29" i="44"/>
  <c r="Y29" i="44"/>
  <c r="AC29" i="44"/>
  <c r="AG29" i="44"/>
  <c r="J31" i="44"/>
  <c r="N31" i="44"/>
  <c r="R31" i="44"/>
  <c r="Z31" i="44"/>
  <c r="L32" i="44"/>
  <c r="P32" i="44"/>
  <c r="T32" i="44"/>
  <c r="AB32" i="44"/>
  <c r="AF32" i="44"/>
  <c r="J33" i="44"/>
  <c r="N33" i="44"/>
  <c r="R33" i="44"/>
  <c r="Z33" i="44"/>
  <c r="L34" i="44"/>
  <c r="P34" i="44"/>
  <c r="T34" i="44"/>
  <c r="X34" i="44"/>
  <c r="AB34" i="44"/>
  <c r="AF34" i="44"/>
  <c r="J35" i="44"/>
  <c r="N35" i="44"/>
  <c r="R35" i="44"/>
  <c r="V35" i="44"/>
  <c r="Z35" i="44"/>
  <c r="L36" i="44"/>
  <c r="P36" i="44"/>
  <c r="T36" i="44"/>
  <c r="X36" i="44"/>
  <c r="AB36" i="44"/>
  <c r="AF36" i="44"/>
  <c r="J37" i="44"/>
  <c r="N37" i="44"/>
  <c r="V37" i="44"/>
  <c r="Z37" i="44"/>
  <c r="AD37" i="44"/>
  <c r="M38" i="44"/>
  <c r="Q38" i="44"/>
  <c r="U38" i="44"/>
  <c r="Y38" i="44"/>
  <c r="AC38" i="44"/>
  <c r="AG38" i="44"/>
  <c r="L39" i="44"/>
  <c r="P39" i="44"/>
  <c r="T39" i="44"/>
  <c r="AB39" i="44"/>
  <c r="AF39" i="44"/>
  <c r="BY39" i="44"/>
  <c r="BZ39" i="44" s="1"/>
  <c r="AF41" i="44"/>
  <c r="AB41" i="44"/>
  <c r="X41" i="44"/>
  <c r="T41" i="44"/>
  <c r="P41" i="44"/>
  <c r="L41" i="44"/>
  <c r="AE41" i="44"/>
  <c r="AA41" i="44"/>
  <c r="S41" i="44"/>
  <c r="O41" i="44"/>
  <c r="K41" i="44"/>
  <c r="N41" i="44"/>
  <c r="V41" i="44"/>
  <c r="AC41" i="44"/>
  <c r="AJ44" i="44"/>
  <c r="AB44" i="44"/>
  <c r="X44" i="44"/>
  <c r="T44" i="44"/>
  <c r="L44" i="44"/>
  <c r="AI44" i="44"/>
  <c r="AE44" i="44"/>
  <c r="BL44" i="44" s="1"/>
  <c r="AA44" i="44"/>
  <c r="W44" i="44"/>
  <c r="S44" i="44"/>
  <c r="O44" i="44"/>
  <c r="K44" i="44"/>
  <c r="N44" i="44"/>
  <c r="U44" i="44"/>
  <c r="AC44" i="44"/>
  <c r="AH44" i="44"/>
  <c r="J26" i="44"/>
  <c r="N26" i="44"/>
  <c r="R26" i="44"/>
  <c r="Z26" i="44"/>
  <c r="J29" i="44"/>
  <c r="N29" i="44"/>
  <c r="V29" i="44"/>
  <c r="Z29" i="44"/>
  <c r="AD29" i="44"/>
  <c r="M32" i="44"/>
  <c r="Q32" i="44"/>
  <c r="U32" i="44"/>
  <c r="Y32" i="44"/>
  <c r="AC32" i="44"/>
  <c r="AG32" i="44"/>
  <c r="M34" i="44"/>
  <c r="U34" i="44"/>
  <c r="Y34" i="44"/>
  <c r="AC34" i="44"/>
  <c r="AG34" i="44"/>
  <c r="AK34" i="44"/>
  <c r="M36" i="44"/>
  <c r="U36" i="44"/>
  <c r="Y36" i="44"/>
  <c r="AC36" i="44"/>
  <c r="AG36" i="44"/>
  <c r="AK36" i="44"/>
  <c r="J38" i="44"/>
  <c r="N38" i="44"/>
  <c r="V38" i="44"/>
  <c r="Z38" i="44"/>
  <c r="AD38" i="44"/>
  <c r="M39" i="44"/>
  <c r="Q39" i="44"/>
  <c r="U39" i="44"/>
  <c r="Y39" i="44"/>
  <c r="AC39" i="44"/>
  <c r="AG39" i="44"/>
  <c r="AK44" i="44"/>
  <c r="J32" i="44"/>
  <c r="N32" i="44"/>
  <c r="V32" i="44"/>
  <c r="Z32" i="44"/>
  <c r="AD32" i="44"/>
  <c r="J34" i="44"/>
  <c r="N34" i="44"/>
  <c r="R34" i="44"/>
  <c r="V34" i="44"/>
  <c r="Z34" i="44"/>
  <c r="J36" i="44"/>
  <c r="N36" i="44"/>
  <c r="R36" i="44"/>
  <c r="V36" i="44"/>
  <c r="Z36" i="44"/>
  <c r="J39" i="44"/>
  <c r="N39" i="44"/>
  <c r="V39" i="44"/>
  <c r="Z39" i="44"/>
  <c r="AD39" i="44"/>
  <c r="J46" i="44"/>
  <c r="N46" i="44"/>
  <c r="R46" i="44"/>
  <c r="Z46" i="44"/>
  <c r="AH46" i="44"/>
  <c r="AF47" i="44"/>
  <c r="AB47" i="44"/>
  <c r="X47" i="44"/>
  <c r="T47" i="44"/>
  <c r="P47" i="44"/>
  <c r="L47" i="44"/>
  <c r="K47" i="44"/>
  <c r="V47" i="44"/>
  <c r="AA47" i="44"/>
  <c r="AG47" i="44"/>
  <c r="AK47" i="44"/>
  <c r="AK51" i="44"/>
  <c r="AG51" i="44"/>
  <c r="AC51" i="44"/>
  <c r="Y51" i="44"/>
  <c r="U51" i="44"/>
  <c r="M51" i="44"/>
  <c r="AF51" i="44"/>
  <c r="AB51" i="44"/>
  <c r="X51" i="44"/>
  <c r="T51" i="44"/>
  <c r="P51" i="44"/>
  <c r="L51" i="44"/>
  <c r="N51" i="44"/>
  <c r="S51" i="44"/>
  <c r="AA51" i="44"/>
  <c r="AK54" i="44"/>
  <c r="AG54" i="44"/>
  <c r="AC54" i="44"/>
  <c r="Y54" i="44"/>
  <c r="U54" i="44"/>
  <c r="M54" i="44"/>
  <c r="AB54" i="44"/>
  <c r="R54" i="44"/>
  <c r="N54" i="44"/>
  <c r="AL54" i="44"/>
  <c r="AF54" i="44"/>
  <c r="AA54" i="44"/>
  <c r="V54" i="44"/>
  <c r="L54" i="44"/>
  <c r="P54" i="44"/>
  <c r="AE54" i="44"/>
  <c r="J42" i="44"/>
  <c r="N42" i="44"/>
  <c r="V42" i="44"/>
  <c r="Z42" i="44"/>
  <c r="AD42" i="44"/>
  <c r="M43" i="44"/>
  <c r="U43" i="44"/>
  <c r="Y43" i="44"/>
  <c r="AC43" i="44"/>
  <c r="AG43" i="44"/>
  <c r="AK43" i="44"/>
  <c r="M45" i="44"/>
  <c r="U45" i="44"/>
  <c r="Y45" i="44"/>
  <c r="AC45" i="44"/>
  <c r="AG45" i="44"/>
  <c r="AK45" i="44"/>
  <c r="K46" i="44"/>
  <c r="O46" i="44"/>
  <c r="S46" i="44"/>
  <c r="W46" i="44"/>
  <c r="AA46" i="44"/>
  <c r="AE46" i="44"/>
  <c r="AI46" i="44"/>
  <c r="M47" i="44"/>
  <c r="R47" i="44"/>
  <c r="AC47" i="44"/>
  <c r="AL47" i="44"/>
  <c r="AE48" i="44"/>
  <c r="AA48" i="44"/>
  <c r="S48" i="44"/>
  <c r="O48" i="44"/>
  <c r="K48" i="44"/>
  <c r="L48" i="44"/>
  <c r="V48" i="44"/>
  <c r="Z48" i="44"/>
  <c r="AF48" i="44"/>
  <c r="O51" i="44"/>
  <c r="V51" i="44"/>
  <c r="AI53" i="44"/>
  <c r="AE53" i="44"/>
  <c r="AA53" i="44"/>
  <c r="W53" i="44"/>
  <c r="S53" i="44"/>
  <c r="O53" i="44"/>
  <c r="K53" i="44"/>
  <c r="AK53" i="44"/>
  <c r="Z53" i="44"/>
  <c r="U53" i="44"/>
  <c r="J53" i="44"/>
  <c r="AJ53" i="44"/>
  <c r="Y53" i="44"/>
  <c r="T53" i="44"/>
  <c r="N53" i="44"/>
  <c r="X53" i="44"/>
  <c r="J54" i="44"/>
  <c r="X54" i="44"/>
  <c r="AI56" i="44"/>
  <c r="AA56" i="44"/>
  <c r="W56" i="44"/>
  <c r="S56" i="44"/>
  <c r="O56" i="44"/>
  <c r="K56" i="44"/>
  <c r="AG56" i="44"/>
  <c r="AC56" i="44"/>
  <c r="Y56" i="44"/>
  <c r="U56" i="44"/>
  <c r="Q56" i="44"/>
  <c r="M56" i="44"/>
  <c r="AL56" i="44"/>
  <c r="BT56" i="44" s="1"/>
  <c r="AF56" i="44"/>
  <c r="Z56" i="44"/>
  <c r="J56" i="44"/>
  <c r="P56" i="44"/>
  <c r="T56" i="44"/>
  <c r="AD56" i="44"/>
  <c r="AE61" i="44"/>
  <c r="AA61" i="44"/>
  <c r="S61" i="44"/>
  <c r="O61" i="44"/>
  <c r="K61" i="44"/>
  <c r="AK61" i="44"/>
  <c r="AG61" i="44"/>
  <c r="AC61" i="44"/>
  <c r="Y61" i="44"/>
  <c r="U61" i="44"/>
  <c r="M61" i="44"/>
  <c r="AB61" i="44"/>
  <c r="V61" i="44"/>
  <c r="P61" i="44"/>
  <c r="AL61" i="44"/>
  <c r="AF61" i="44"/>
  <c r="X61" i="44"/>
  <c r="R61" i="44"/>
  <c r="L61" i="44"/>
  <c r="Z61" i="44"/>
  <c r="N61" i="44"/>
  <c r="J43" i="44"/>
  <c r="N43" i="44"/>
  <c r="R43" i="44"/>
  <c r="V43" i="44"/>
  <c r="Z43" i="44"/>
  <c r="J45" i="44"/>
  <c r="N45" i="44"/>
  <c r="R45" i="44"/>
  <c r="V45" i="44"/>
  <c r="Z45" i="44"/>
  <c r="L46" i="44"/>
  <c r="T46" i="44"/>
  <c r="X46" i="44"/>
  <c r="AB46" i="44"/>
  <c r="N47" i="44"/>
  <c r="S47" i="44"/>
  <c r="Y47" i="44"/>
  <c r="BY50" i="44"/>
  <c r="BZ50" i="44" s="1"/>
  <c r="J51" i="44"/>
  <c r="AE51" i="44"/>
  <c r="AL51" i="44"/>
  <c r="K54" i="44"/>
  <c r="S54" i="44"/>
  <c r="Z54" i="44"/>
  <c r="AI59" i="44"/>
  <c r="AA59" i="44"/>
  <c r="W59" i="44"/>
  <c r="AU59" i="44" s="1"/>
  <c r="S59" i="44"/>
  <c r="O59" i="44"/>
  <c r="K59" i="44"/>
  <c r="AG59" i="44"/>
  <c r="AC59" i="44"/>
  <c r="Y59" i="44"/>
  <c r="U59" i="44"/>
  <c r="Q59" i="44"/>
  <c r="M59" i="44"/>
  <c r="AL59" i="44"/>
  <c r="AF59" i="44"/>
  <c r="Z59" i="44"/>
  <c r="J59" i="44"/>
  <c r="AY59" i="44" s="1"/>
  <c r="P59" i="44"/>
  <c r="T59" i="44"/>
  <c r="AD59" i="44"/>
  <c r="J49" i="44"/>
  <c r="N49" i="44"/>
  <c r="R49" i="44"/>
  <c r="Z49" i="44"/>
  <c r="M50" i="44"/>
  <c r="Q50" i="44"/>
  <c r="U50" i="44"/>
  <c r="Y50" i="44"/>
  <c r="AC50" i="44"/>
  <c r="AG50" i="44"/>
  <c r="J52" i="44"/>
  <c r="O52" i="44"/>
  <c r="U52" i="44"/>
  <c r="Z52" i="44"/>
  <c r="AK55" i="44"/>
  <c r="AG55" i="44"/>
  <c r="AC55" i="44"/>
  <c r="Y55" i="44"/>
  <c r="U55" i="44"/>
  <c r="M55" i="44"/>
  <c r="AE55" i="44"/>
  <c r="AA55" i="44"/>
  <c r="S55" i="44"/>
  <c r="O55" i="44"/>
  <c r="K55" i="44"/>
  <c r="N55" i="44"/>
  <c r="T55" i="44"/>
  <c r="Z55" i="44"/>
  <c r="L57" i="44"/>
  <c r="T57" i="44"/>
  <c r="AB57" i="44"/>
  <c r="J50" i="44"/>
  <c r="N50" i="44"/>
  <c r="V50" i="44"/>
  <c r="Z50" i="44"/>
  <c r="AD50" i="44"/>
  <c r="AF52" i="44"/>
  <c r="BK52" i="44" s="1"/>
  <c r="AB52" i="44"/>
  <c r="X52" i="44"/>
  <c r="T52" i="44"/>
  <c r="P52" i="44"/>
  <c r="L52" i="44"/>
  <c r="K52" i="44"/>
  <c r="V52" i="44"/>
  <c r="AA52" i="44"/>
  <c r="AG52" i="44"/>
  <c r="AK52" i="44"/>
  <c r="AK57" i="44"/>
  <c r="AC57" i="44"/>
  <c r="Y57" i="44"/>
  <c r="U57" i="44"/>
  <c r="Q57" i="44"/>
  <c r="M57" i="44"/>
  <c r="AI57" i="44"/>
  <c r="AE57" i="44"/>
  <c r="AA57" i="44"/>
  <c r="W57" i="44"/>
  <c r="S57" i="44"/>
  <c r="O57" i="44"/>
  <c r="K57" i="44"/>
  <c r="N57" i="44"/>
  <c r="AJ57" i="44"/>
  <c r="J58" i="44"/>
  <c r="N58" i="44"/>
  <c r="R58" i="44"/>
  <c r="V58" i="44"/>
  <c r="Z58" i="44"/>
  <c r="AK60" i="44"/>
  <c r="AG60" i="44"/>
  <c r="AC60" i="44"/>
  <c r="Y60" i="44"/>
  <c r="U60" i="44"/>
  <c r="M60" i="44"/>
  <c r="K60" i="44"/>
  <c r="P60" i="44"/>
  <c r="T60" i="44"/>
  <c r="Z60" i="44"/>
  <c r="AE60" i="44"/>
  <c r="AK62" i="44"/>
  <c r="AG62" i="44"/>
  <c r="AC62" i="44"/>
  <c r="Y62" i="44"/>
  <c r="U62" i="44"/>
  <c r="M62" i="44"/>
  <c r="AF62" i="44"/>
  <c r="AB62" i="44"/>
  <c r="X62" i="44"/>
  <c r="AE62" i="44"/>
  <c r="AA62" i="44"/>
  <c r="S62" i="44"/>
  <c r="O62" i="44"/>
  <c r="K62" i="44"/>
  <c r="N62" i="44"/>
  <c r="T62" i="44"/>
  <c r="AL62" i="44"/>
  <c r="AF63" i="44"/>
  <c r="AB63" i="44"/>
  <c r="X63" i="44"/>
  <c r="T63" i="44"/>
  <c r="P63" i="44"/>
  <c r="L63" i="44"/>
  <c r="K63" i="44"/>
  <c r="V63" i="44"/>
  <c r="AA63" i="44"/>
  <c r="AG63" i="44"/>
  <c r="AK63" i="44"/>
  <c r="N63" i="44"/>
  <c r="S63" i="44"/>
  <c r="Y63" i="44"/>
  <c r="J64" i="44"/>
  <c r="N64" i="44"/>
  <c r="R64" i="44"/>
  <c r="V64" i="44"/>
  <c r="Z64" i="44"/>
  <c r="M65" i="44"/>
  <c r="U65" i="44"/>
  <c r="Y65" i="44"/>
  <c r="AC65" i="44"/>
  <c r="AG65" i="44"/>
  <c r="AK65" i="44"/>
  <c r="L66" i="44"/>
  <c r="P66" i="44"/>
  <c r="T66" i="44"/>
  <c r="X66" i="44"/>
  <c r="AC66" i="44"/>
  <c r="J65" i="44"/>
  <c r="N65" i="44"/>
  <c r="R65" i="44"/>
  <c r="V65" i="44"/>
  <c r="Z65" i="44"/>
  <c r="AL65" i="44"/>
  <c r="K65" i="44"/>
  <c r="O65" i="44"/>
  <c r="S65" i="44"/>
  <c r="AA65" i="44"/>
  <c r="AE66" i="44"/>
  <c r="AA66" i="44"/>
  <c r="J66" i="44"/>
  <c r="N66" i="44"/>
  <c r="R66" i="44"/>
  <c r="V66" i="44"/>
  <c r="Z66" i="44"/>
  <c r="AF66" i="44"/>
  <c r="J67" i="44"/>
  <c r="N67" i="44"/>
  <c r="R67" i="44"/>
  <c r="V67" i="44"/>
  <c r="Z67" i="44"/>
  <c r="M68" i="44"/>
  <c r="U68" i="44"/>
  <c r="Y68" i="44"/>
  <c r="AC68" i="44"/>
  <c r="AG68" i="44"/>
  <c r="AK68" i="44"/>
  <c r="J70" i="44"/>
  <c r="N70" i="44"/>
  <c r="R70" i="44"/>
  <c r="V70" i="44"/>
  <c r="Z70" i="44"/>
  <c r="J68" i="44"/>
  <c r="N68" i="44"/>
  <c r="R68" i="44"/>
  <c r="V68" i="44"/>
  <c r="Z68" i="44"/>
  <c r="BT67" i="44" l="1"/>
  <c r="BS67" i="44"/>
  <c r="BT68" i="44"/>
  <c r="BS68" i="44"/>
  <c r="BT66" i="44"/>
  <c r="BS66" i="44"/>
  <c r="BW69" i="44"/>
  <c r="BX69" i="44"/>
  <c r="BX67" i="44"/>
  <c r="BW67" i="44"/>
  <c r="BX68" i="44"/>
  <c r="BW68" i="44"/>
  <c r="BD50" i="44"/>
  <c r="BC50" i="44"/>
  <c r="BD51" i="44"/>
  <c r="BC51" i="44"/>
  <c r="BD49" i="44"/>
  <c r="BC49" i="44"/>
  <c r="BD61" i="44"/>
  <c r="BC61" i="44"/>
  <c r="BD62" i="44"/>
  <c r="BC62" i="44"/>
  <c r="BL63" i="44"/>
  <c r="BC64" i="44"/>
  <c r="BD64" i="44"/>
  <c r="BD63" i="44"/>
  <c r="BC63" i="44"/>
  <c r="BO57" i="44"/>
  <c r="BT30" i="44"/>
  <c r="AU63" i="44"/>
  <c r="AV63" i="44"/>
  <c r="AU57" i="44"/>
  <c r="AV57" i="44"/>
  <c r="AV39" i="44"/>
  <c r="AU39" i="44"/>
  <c r="AU40" i="44"/>
  <c r="AV40" i="44"/>
  <c r="AV44" i="44"/>
  <c r="AU33" i="44"/>
  <c r="AV33" i="44"/>
  <c r="AV43" i="44"/>
  <c r="AU43" i="44"/>
  <c r="AV41" i="44"/>
  <c r="AU41" i="44"/>
  <c r="AU44" i="44"/>
  <c r="AV42" i="44"/>
  <c r="AU42" i="44"/>
  <c r="AU67" i="44"/>
  <c r="AV67" i="44"/>
  <c r="AU68" i="44"/>
  <c r="AV68" i="44"/>
  <c r="AU65" i="44"/>
  <c r="AV65" i="44"/>
  <c r="AV59" i="44"/>
  <c r="AW59" i="44" s="1"/>
  <c r="AX59" i="44" s="1"/>
  <c r="BS13" i="44"/>
  <c r="BT39" i="44"/>
  <c r="AU58" i="44"/>
  <c r="AV58" i="44"/>
  <c r="AU54" i="44"/>
  <c r="AV54" i="44"/>
  <c r="BT50" i="44"/>
  <c r="AU52" i="44"/>
  <c r="AV52" i="44"/>
  <c r="AU51" i="44"/>
  <c r="AV51" i="44"/>
  <c r="BL57" i="44"/>
  <c r="BT42" i="44"/>
  <c r="AV55" i="44"/>
  <c r="BX16" i="44"/>
  <c r="BP53" i="44"/>
  <c r="BX25" i="44"/>
  <c r="BW16" i="44"/>
  <c r="BP41" i="44"/>
  <c r="BK46" i="44"/>
  <c r="BT27" i="44"/>
  <c r="BU27" i="44" s="1"/>
  <c r="BV27" i="44" s="1"/>
  <c r="BT28" i="44"/>
  <c r="BX53" i="44"/>
  <c r="BS28" i="44"/>
  <c r="BS50" i="44"/>
  <c r="BL17" i="44"/>
  <c r="BL43" i="44"/>
  <c r="BX32" i="44"/>
  <c r="BK33" i="44"/>
  <c r="BK47" i="44"/>
  <c r="AY61" i="44"/>
  <c r="BA61" i="44" s="1"/>
  <c r="BB61" i="44" s="1"/>
  <c r="AR29" i="44"/>
  <c r="BW35" i="44"/>
  <c r="BL49" i="44"/>
  <c r="BX35" i="44"/>
  <c r="BO67" i="44"/>
  <c r="BP19" i="44"/>
  <c r="BT64" i="44"/>
  <c r="BT34" i="44"/>
  <c r="BK36" i="44"/>
  <c r="BX22" i="44"/>
  <c r="BL18" i="44"/>
  <c r="BS20" i="44"/>
  <c r="BT37" i="44"/>
  <c r="BT48" i="44"/>
  <c r="BT38" i="44"/>
  <c r="BW21" i="44"/>
  <c r="BS35" i="44"/>
  <c r="BO66" i="44"/>
  <c r="BP64" i="44"/>
  <c r="BO48" i="44"/>
  <c r="BP21" i="44"/>
  <c r="BS59" i="44"/>
  <c r="BS62" i="44"/>
  <c r="BS64" i="44"/>
  <c r="AY60" i="44"/>
  <c r="BA60" i="44" s="1"/>
  <c r="BB60" i="44" s="1"/>
  <c r="BT17" i="44"/>
  <c r="AR43" i="44"/>
  <c r="BP58" i="44"/>
  <c r="BQ58" i="44" s="1"/>
  <c r="BR58" i="44" s="1"/>
  <c r="BS52" i="44"/>
  <c r="BS48" i="44"/>
  <c r="AY62" i="44"/>
  <c r="BA62" i="44" s="1"/>
  <c r="BB62" i="44" s="1"/>
  <c r="BT41" i="44"/>
  <c r="AR70" i="44"/>
  <c r="AV49" i="44"/>
  <c r="AR17" i="44"/>
  <c r="BL67" i="44"/>
  <c r="BK26" i="44"/>
  <c r="BM26" i="44" s="1"/>
  <c r="BN26" i="44" s="1"/>
  <c r="BL68" i="44"/>
  <c r="AY41" i="44"/>
  <c r="BA41" i="44" s="1"/>
  <c r="BB41" i="44" s="1"/>
  <c r="BX63" i="44"/>
  <c r="AZ63" i="44"/>
  <c r="BA63" i="44" s="1"/>
  <c r="BB63" i="44" s="1"/>
  <c r="BS37" i="44"/>
  <c r="BT70" i="44"/>
  <c r="BK15" i="44"/>
  <c r="BO64" i="44"/>
  <c r="BT63" i="44"/>
  <c r="AV62" i="44"/>
  <c r="BO21" i="44"/>
  <c r="BC14" i="44"/>
  <c r="BE14" i="44" s="1"/>
  <c r="BF14" i="44" s="1"/>
  <c r="BS46" i="44"/>
  <c r="BU46" i="44" s="1"/>
  <c r="BV46" i="44" s="1"/>
  <c r="BK19" i="44"/>
  <c r="AR45" i="44"/>
  <c r="AZ48" i="44"/>
  <c r="BA48" i="44" s="1"/>
  <c r="BB48" i="44" s="1"/>
  <c r="AR62" i="44"/>
  <c r="AQ19" i="44"/>
  <c r="BT35" i="44"/>
  <c r="BP66" i="44"/>
  <c r="AU55" i="44"/>
  <c r="AQ62" i="44"/>
  <c r="AZ55" i="44"/>
  <c r="BA55" i="44" s="1"/>
  <c r="BB55" i="44" s="1"/>
  <c r="BW26" i="44"/>
  <c r="BP33" i="44"/>
  <c r="BQ33" i="44" s="1"/>
  <c r="BR33" i="44" s="1"/>
  <c r="BL23" i="44"/>
  <c r="BC17" i="44"/>
  <c r="BE17" i="44" s="1"/>
  <c r="BF17" i="44" s="1"/>
  <c r="BW32" i="44"/>
  <c r="BS70" i="44"/>
  <c r="BK49" i="44"/>
  <c r="BP48" i="44"/>
  <c r="AQ14" i="44"/>
  <c r="BX21" i="44"/>
  <c r="AV60" i="44"/>
  <c r="BO49" i="44"/>
  <c r="BQ49" i="44" s="1"/>
  <c r="BR49" i="44" s="1"/>
  <c r="AV26" i="44"/>
  <c r="AR37" i="44"/>
  <c r="BD35" i="44"/>
  <c r="BE35" i="44" s="1"/>
  <c r="BF35" i="44" s="1"/>
  <c r="BK67" i="44"/>
  <c r="BK63" i="44"/>
  <c r="AR50" i="44"/>
  <c r="AR46" i="44"/>
  <c r="AR53" i="44"/>
  <c r="AR44" i="44"/>
  <c r="BS49" i="44"/>
  <c r="BC32" i="44"/>
  <c r="BE32" i="44" s="1"/>
  <c r="BF32" i="44" s="1"/>
  <c r="AQ44" i="44"/>
  <c r="AR65" i="44"/>
  <c r="BS60" i="44"/>
  <c r="BC58" i="44"/>
  <c r="BE58" i="44" s="1"/>
  <c r="BF58" i="44" s="1"/>
  <c r="BS42" i="44"/>
  <c r="BC39" i="44"/>
  <c r="BE39" i="44" s="1"/>
  <c r="BF39" i="44" s="1"/>
  <c r="BP42" i="44"/>
  <c r="BP67" i="44"/>
  <c r="BS41" i="44"/>
  <c r="AU69" i="44"/>
  <c r="BP28" i="44"/>
  <c r="AR33" i="44"/>
  <c r="BL45" i="44"/>
  <c r="AZ47" i="44"/>
  <c r="BA47" i="44" s="1"/>
  <c r="BB47" i="44" s="1"/>
  <c r="AU60" i="44"/>
  <c r="BT49" i="44"/>
  <c r="BO42" i="44"/>
  <c r="BH25" i="44"/>
  <c r="BK25" i="44"/>
  <c r="AV56" i="44"/>
  <c r="BS45" i="44"/>
  <c r="BK45" i="44"/>
  <c r="AU31" i="44"/>
  <c r="AY27" i="44"/>
  <c r="BA27" i="44" s="1"/>
  <c r="BB27" i="44" s="1"/>
  <c r="BX33" i="44"/>
  <c r="BC19" i="44"/>
  <c r="BE19" i="44" s="1"/>
  <c r="BF19" i="44" s="1"/>
  <c r="BO28" i="44"/>
  <c r="BL33" i="44"/>
  <c r="AQ53" i="44"/>
  <c r="AQ68" i="44"/>
  <c r="AR67" i="44"/>
  <c r="AQ42" i="44"/>
  <c r="AQ55" i="44"/>
  <c r="AM70" i="44"/>
  <c r="AN64" i="44"/>
  <c r="BS43" i="44"/>
  <c r="BC68" i="44"/>
  <c r="BE68" i="44" s="1"/>
  <c r="BF68" i="44" s="1"/>
  <c r="BK34" i="44"/>
  <c r="BL64" i="44"/>
  <c r="BS55" i="44"/>
  <c r="AR49" i="44"/>
  <c r="H35" i="44"/>
  <c r="BC34" i="44"/>
  <c r="BE34" i="44" s="1"/>
  <c r="BF34" i="44" s="1"/>
  <c r="AR13" i="44"/>
  <c r="BK18" i="44"/>
  <c r="BD66" i="44"/>
  <c r="BE66" i="44" s="1"/>
  <c r="BF66" i="44" s="1"/>
  <c r="BK68" i="44"/>
  <c r="AQ58" i="44"/>
  <c r="AN42" i="44"/>
  <c r="AV14" i="44"/>
  <c r="BS39" i="44"/>
  <c r="AQ64" i="44"/>
  <c r="AN58" i="44"/>
  <c r="AR35" i="44"/>
  <c r="AQ18" i="44"/>
  <c r="AR21" i="44"/>
  <c r="BG17" i="44"/>
  <c r="BT19" i="44"/>
  <c r="BU19" i="44" s="1"/>
  <c r="BV19" i="44" s="1"/>
  <c r="BL31" i="44"/>
  <c r="BM31" i="44" s="1"/>
  <c r="BN31" i="44" s="1"/>
  <c r="BD26" i="44"/>
  <c r="BE26" i="44" s="1"/>
  <c r="BF26" i="44" s="1"/>
  <c r="BW61" i="44"/>
  <c r="AN13" i="44"/>
  <c r="BT47" i="44"/>
  <c r="BL41" i="44"/>
  <c r="BS40" i="44"/>
  <c r="BL47" i="44"/>
  <c r="BC22" i="44"/>
  <c r="BE22" i="44" s="1"/>
  <c r="BF22" i="44" s="1"/>
  <c r="BL12" i="44"/>
  <c r="BG41" i="44"/>
  <c r="BD43" i="44"/>
  <c r="BE43" i="44" s="1"/>
  <c r="BF43" i="44" s="1"/>
  <c r="BK35" i="44"/>
  <c r="BX62" i="44"/>
  <c r="BK57" i="44"/>
  <c r="BW54" i="44"/>
  <c r="BO19" i="44"/>
  <c r="BO16" i="44"/>
  <c r="BW31" i="44"/>
  <c r="BP37" i="44"/>
  <c r="AN17" i="44"/>
  <c r="BT51" i="44"/>
  <c r="AQ21" i="44"/>
  <c r="BW12" i="44"/>
  <c r="BK65" i="44"/>
  <c r="BL34" i="44"/>
  <c r="BW70" i="44"/>
  <c r="BP31" i="44"/>
  <c r="AR15" i="44"/>
  <c r="AQ28" i="44"/>
  <c r="AU17" i="44"/>
  <c r="BW63" i="44"/>
  <c r="BK21" i="44"/>
  <c r="BX61" i="44"/>
  <c r="BL48" i="44"/>
  <c r="BW23" i="44"/>
  <c r="BY23" i="44" s="1"/>
  <c r="BZ23" i="44" s="1"/>
  <c r="BL14" i="44"/>
  <c r="BM14" i="44" s="1"/>
  <c r="BN14" i="44" s="1"/>
  <c r="BT65" i="44"/>
  <c r="BT43" i="44"/>
  <c r="BW66" i="44"/>
  <c r="BX65" i="44"/>
  <c r="AM35" i="44"/>
  <c r="BP11" i="44"/>
  <c r="AN11" i="44"/>
  <c r="AM59" i="44"/>
  <c r="AZ57" i="44"/>
  <c r="BA57" i="44" s="1"/>
  <c r="BB57" i="44" s="1"/>
  <c r="AU46" i="44"/>
  <c r="G44" i="44"/>
  <c r="AR31" i="44"/>
  <c r="AN29" i="44"/>
  <c r="AN28" i="44"/>
  <c r="AN26" i="44"/>
  <c r="AM19" i="44"/>
  <c r="BS17" i="44"/>
  <c r="BL24" i="44"/>
  <c r="BX12" i="44"/>
  <c r="AR19" i="44"/>
  <c r="AU56" i="44"/>
  <c r="AR28" i="44"/>
  <c r="AU26" i="44"/>
  <c r="AV17" i="44"/>
  <c r="BK43" i="44"/>
  <c r="AM33" i="44"/>
  <c r="AN67" i="44"/>
  <c r="H67" i="44"/>
  <c r="BO44" i="44"/>
  <c r="G41" i="44"/>
  <c r="BG37" i="44"/>
  <c r="BO17" i="44"/>
  <c r="BQ17" i="44" s="1"/>
  <c r="BR17" i="44" s="1"/>
  <c r="BO31" i="44"/>
  <c r="H21" i="44"/>
  <c r="AM18" i="44"/>
  <c r="AM15" i="44"/>
  <c r="AR69" i="44"/>
  <c r="BP69" i="44"/>
  <c r="AV69" i="44"/>
  <c r="BO37" i="44"/>
  <c r="BT20" i="44"/>
  <c r="BC11" i="44"/>
  <c r="BE11" i="44" s="1"/>
  <c r="BF11" i="44" s="1"/>
  <c r="BK12" i="44"/>
  <c r="BP14" i="44"/>
  <c r="BQ14" i="44" s="1"/>
  <c r="BR14" i="44" s="1"/>
  <c r="BL21" i="44"/>
  <c r="BL58" i="44"/>
  <c r="BL35" i="44"/>
  <c r="AU49" i="44"/>
  <c r="BK64" i="44"/>
  <c r="AN68" i="44"/>
  <c r="H64" i="44"/>
  <c r="BT60" i="44"/>
  <c r="H58" i="44"/>
  <c r="AQ57" i="44"/>
  <c r="AN55" i="44"/>
  <c r="BG49" i="44"/>
  <c r="BT45" i="44"/>
  <c r="BK41" i="44"/>
  <c r="AM31" i="44"/>
  <c r="BH22" i="44"/>
  <c r="BS65" i="44"/>
  <c r="AQ65" i="44"/>
  <c r="BX60" i="44"/>
  <c r="AM56" i="44"/>
  <c r="AV53" i="44"/>
  <c r="BT54" i="44"/>
  <c r="BT36" i="44"/>
  <c r="AQ33" i="44"/>
  <c r="AN35" i="44"/>
  <c r="BS38" i="44"/>
  <c r="BL40" i="44"/>
  <c r="BC21" i="44"/>
  <c r="BE21" i="44" s="1"/>
  <c r="BF21" i="44" s="1"/>
  <c r="BK17" i="44"/>
  <c r="BH27" i="44"/>
  <c r="BD16" i="44"/>
  <c r="BE16" i="44" s="1"/>
  <c r="BF16" i="44" s="1"/>
  <c r="BS58" i="44"/>
  <c r="BU29" i="44"/>
  <c r="BV29" i="44" s="1"/>
  <c r="BG28" i="44"/>
  <c r="BL22" i="44"/>
  <c r="BX31" i="44"/>
  <c r="BH41" i="44"/>
  <c r="AM37" i="44"/>
  <c r="BC31" i="44"/>
  <c r="BD31" i="44"/>
  <c r="AM65" i="44"/>
  <c r="AN62" i="44"/>
  <c r="BW62" i="44"/>
  <c r="G60" i="44"/>
  <c r="AM50" i="44"/>
  <c r="AN59" i="44"/>
  <c r="G61" i="44"/>
  <c r="BT61" i="44"/>
  <c r="AN56" i="44"/>
  <c r="AM55" i="44"/>
  <c r="AN53" i="44"/>
  <c r="G48" i="44"/>
  <c r="BK48" i="44"/>
  <c r="AZ44" i="44"/>
  <c r="BA44" i="44" s="1"/>
  <c r="BB44" i="44" s="1"/>
  <c r="BT40" i="44"/>
  <c r="AQ31" i="44"/>
  <c r="BC45" i="44"/>
  <c r="BE45" i="44" s="1"/>
  <c r="BF45" i="44" s="1"/>
  <c r="BW44" i="44"/>
  <c r="AR38" i="44"/>
  <c r="H33" i="44"/>
  <c r="G27" i="44"/>
  <c r="H25" i="44"/>
  <c r="BG21" i="44"/>
  <c r="H17" i="44"/>
  <c r="BT13" i="44"/>
  <c r="AQ15" i="44"/>
  <c r="AQ48" i="44"/>
  <c r="AR48" i="44"/>
  <c r="BC33" i="44"/>
  <c r="BD33" i="44"/>
  <c r="BC29" i="44"/>
  <c r="BD29" i="44"/>
  <c r="BP16" i="44"/>
  <c r="BC70" i="44"/>
  <c r="BD70" i="44"/>
  <c r="BX70" i="44"/>
  <c r="BP70" i="44"/>
  <c r="BO70" i="44"/>
  <c r="BC37" i="44"/>
  <c r="BD37" i="44"/>
  <c r="BW33" i="44"/>
  <c r="H23" i="44"/>
  <c r="BD36" i="44"/>
  <c r="BC36" i="44"/>
  <c r="BO69" i="44"/>
  <c r="AQ69" i="44"/>
  <c r="AM62" i="44"/>
  <c r="AM60" i="44"/>
  <c r="AR58" i="44"/>
  <c r="BH52" i="44"/>
  <c r="AM49" i="44"/>
  <c r="AQ46" i="44"/>
  <c r="AV46" i="44"/>
  <c r="AM42" i="44"/>
  <c r="BP46" i="44"/>
  <c r="BO41" i="44"/>
  <c r="BH49" i="44"/>
  <c r="AQ37" i="44"/>
  <c r="AQ45" i="44"/>
  <c r="BX44" i="44"/>
  <c r="AM38" i="44"/>
  <c r="AN37" i="44"/>
  <c r="BG31" i="44"/>
  <c r="BS30" i="44"/>
  <c r="BG33" i="44"/>
  <c r="BW24" i="44"/>
  <c r="BY24" i="44" s="1"/>
  <c r="BZ24" i="44" s="1"/>
  <c r="BG25" i="44"/>
  <c r="BK22" i="44"/>
  <c r="BK20" i="44"/>
  <c r="BH14" i="44"/>
  <c r="H31" i="44"/>
  <c r="AU14" i="44"/>
  <c r="BC67" i="44"/>
  <c r="BD67" i="44"/>
  <c r="BC28" i="44"/>
  <c r="BD28" i="44"/>
  <c r="BP26" i="44"/>
  <c r="BQ26" i="44" s="1"/>
  <c r="BR26" i="44" s="1"/>
  <c r="BL65" i="44"/>
  <c r="BC42" i="44"/>
  <c r="BD42" i="44"/>
  <c r="BC13" i="44"/>
  <c r="BD13" i="44"/>
  <c r="BL15" i="44"/>
  <c r="AV31" i="44"/>
  <c r="H44" i="44"/>
  <c r="BL66" i="44"/>
  <c r="AM67" i="44"/>
  <c r="AR64" i="44"/>
  <c r="BT62" i="44"/>
  <c r="AM58" i="44"/>
  <c r="G57" i="44"/>
  <c r="BT58" i="44"/>
  <c r="G55" i="44"/>
  <c r="BW55" i="44"/>
  <c r="AN50" i="44"/>
  <c r="BL51" i="44"/>
  <c r="AM45" i="44"/>
  <c r="BX54" i="44"/>
  <c r="AU53" i="44"/>
  <c r="BX46" i="44"/>
  <c r="H41" i="44"/>
  <c r="AN33" i="44"/>
  <c r="AR26" i="44"/>
  <c r="BH19" i="44"/>
  <c r="AN15" i="44"/>
  <c r="AN18" i="44"/>
  <c r="BH31" i="44"/>
  <c r="H27" i="44"/>
  <c r="AN21" i="44"/>
  <c r="BT18" i="44"/>
  <c r="AM17" i="44"/>
  <c r="BS15" i="44"/>
  <c r="AM13" i="44"/>
  <c r="AR18" i="44"/>
  <c r="BS18" i="44"/>
  <c r="AR14" i="44"/>
  <c r="AN19" i="44"/>
  <c r="BO11" i="44"/>
  <c r="AR55" i="44"/>
  <c r="BL19" i="44"/>
  <c r="AR42" i="44"/>
  <c r="BC38" i="44"/>
  <c r="BD38" i="44"/>
  <c r="BK58" i="44"/>
  <c r="H68" i="44"/>
  <c r="BH68" i="44"/>
  <c r="BG68" i="44"/>
  <c r="BC65" i="44"/>
  <c r="BD65" i="44"/>
  <c r="BH63" i="44"/>
  <c r="H63" i="44"/>
  <c r="BG63" i="44"/>
  <c r="BL62" i="44"/>
  <c r="BK62" i="44"/>
  <c r="H57" i="44"/>
  <c r="BG57" i="44"/>
  <c r="BH57" i="44"/>
  <c r="AR52" i="44"/>
  <c r="AQ52" i="44"/>
  <c r="BO50" i="44"/>
  <c r="BP50" i="44"/>
  <c r="BC59" i="44"/>
  <c r="BD59" i="44"/>
  <c r="BH47" i="44"/>
  <c r="H47" i="44"/>
  <c r="BG47" i="44"/>
  <c r="BC56" i="44"/>
  <c r="BD56" i="44"/>
  <c r="BC53" i="44"/>
  <c r="BD53" i="44"/>
  <c r="BX43" i="44"/>
  <c r="H43" i="44"/>
  <c r="BW43" i="44"/>
  <c r="AM54" i="44"/>
  <c r="AN54" i="44"/>
  <c r="AN51" i="44"/>
  <c r="AM51" i="44"/>
  <c r="H51" i="44"/>
  <c r="BG51" i="44"/>
  <c r="BH51" i="44"/>
  <c r="AN47" i="44"/>
  <c r="AM47" i="44"/>
  <c r="AV32" i="44"/>
  <c r="AU32" i="44"/>
  <c r="BW46" i="44"/>
  <c r="AZ26" i="44"/>
  <c r="G26" i="44"/>
  <c r="AY26" i="44"/>
  <c r="AR32" i="44"/>
  <c r="AQ32" i="44"/>
  <c r="BL46" i="44"/>
  <c r="AY24" i="44"/>
  <c r="G24" i="44"/>
  <c r="AZ24" i="44"/>
  <c r="BO22" i="44"/>
  <c r="BP22" i="44"/>
  <c r="BK16" i="44"/>
  <c r="BL16" i="44"/>
  <c r="BH37" i="44"/>
  <c r="BD30" i="44"/>
  <c r="BC30" i="44"/>
  <c r="AR27" i="44"/>
  <c r="AQ27" i="44"/>
  <c r="H11" i="44"/>
  <c r="BH11" i="44"/>
  <c r="BG11" i="44"/>
  <c r="BG15" i="44"/>
  <c r="H15" i="44"/>
  <c r="BH15" i="44"/>
  <c r="AR24" i="44"/>
  <c r="AQ24" i="44"/>
  <c r="AR12" i="44"/>
  <c r="AQ12" i="44"/>
  <c r="BK66" i="44"/>
  <c r="AQ67" i="44"/>
  <c r="AZ64" i="44"/>
  <c r="AY64" i="44"/>
  <c r="G64" i="44"/>
  <c r="BG64" i="44"/>
  <c r="AQ70" i="44"/>
  <c r="BO63" i="44"/>
  <c r="BP63" i="44"/>
  <c r="AN63" i="44"/>
  <c r="AM63" i="44"/>
  <c r="AM64" i="44"/>
  <c r="BL61" i="44"/>
  <c r="BK61" i="44"/>
  <c r="G62" i="44"/>
  <c r="BP62" i="44"/>
  <c r="BO62" i="44"/>
  <c r="BP60" i="44"/>
  <c r="BO60" i="44"/>
  <c r="BL50" i="44"/>
  <c r="BK50" i="44"/>
  <c r="AY50" i="44"/>
  <c r="G50" i="44"/>
  <c r="AZ50" i="44"/>
  <c r="BP55" i="44"/>
  <c r="BO55" i="44"/>
  <c r="AZ49" i="44"/>
  <c r="G49" i="44"/>
  <c r="AY49" i="44"/>
  <c r="AQ59" i="44"/>
  <c r="AR59" i="44"/>
  <c r="BH59" i="44"/>
  <c r="H59" i="44"/>
  <c r="BG59" i="44"/>
  <c r="AU62" i="44"/>
  <c r="AU61" i="44"/>
  <c r="AV61" i="44"/>
  <c r="BG61" i="44"/>
  <c r="H61" i="44"/>
  <c r="BH61" i="44"/>
  <c r="BK60" i="44"/>
  <c r="BL60" i="44"/>
  <c r="BG58" i="44"/>
  <c r="AQ56" i="44"/>
  <c r="AR56" i="44"/>
  <c r="BG56" i="44"/>
  <c r="H56" i="44"/>
  <c r="BH56" i="44"/>
  <c r="BX55" i="44"/>
  <c r="BH48" i="44"/>
  <c r="H48" i="44"/>
  <c r="BD46" i="44"/>
  <c r="BC46" i="44"/>
  <c r="BX45" i="44"/>
  <c r="H45" i="44"/>
  <c r="BW45" i="44"/>
  <c r="BP57" i="44"/>
  <c r="AR51" i="44"/>
  <c r="AQ51" i="44"/>
  <c r="AR47" i="44"/>
  <c r="AQ47" i="44"/>
  <c r="AN49" i="44"/>
  <c r="AV36" i="44"/>
  <c r="AU36" i="44"/>
  <c r="AZ34" i="44"/>
  <c r="G34" i="44"/>
  <c r="AY34" i="44"/>
  <c r="H49" i="44"/>
  <c r="BX36" i="44"/>
  <c r="BW36" i="44"/>
  <c r="BX34" i="44"/>
  <c r="BW34" i="44"/>
  <c r="BW60" i="44"/>
  <c r="AN41" i="44"/>
  <c r="AM41" i="44"/>
  <c r="BO38" i="44"/>
  <c r="BP38" i="44"/>
  <c r="AV37" i="44"/>
  <c r="AU37" i="44"/>
  <c r="AN36" i="44"/>
  <c r="AM36" i="44"/>
  <c r="AN32" i="44"/>
  <c r="AM32" i="44"/>
  <c r="AZ31" i="44"/>
  <c r="G31" i="44"/>
  <c r="AY31" i="44"/>
  <c r="BG29" i="44"/>
  <c r="H29" i="44"/>
  <c r="BH29" i="44"/>
  <c r="BK28" i="44"/>
  <c r="BL28" i="44"/>
  <c r="AY28" i="44"/>
  <c r="G28" i="44"/>
  <c r="AZ28" i="44"/>
  <c r="H26" i="44"/>
  <c r="BH26" i="44"/>
  <c r="BG26" i="44"/>
  <c r="BP44" i="44"/>
  <c r="BH33" i="44"/>
  <c r="AN31" i="44"/>
  <c r="BP25" i="44"/>
  <c r="BO25" i="44"/>
  <c r="BH23" i="44"/>
  <c r="H16" i="44"/>
  <c r="BG16" i="44"/>
  <c r="H14" i="44"/>
  <c r="BG14" i="44"/>
  <c r="AQ50" i="44"/>
  <c r="AZ40" i="44"/>
  <c r="G40" i="44"/>
  <c r="AY40" i="44"/>
  <c r="BK40" i="44"/>
  <c r="BG35" i="44"/>
  <c r="AQ29" i="44"/>
  <c r="BD27" i="44"/>
  <c r="BC27" i="44"/>
  <c r="BC25" i="44"/>
  <c r="BD25" i="44"/>
  <c r="AU23" i="44"/>
  <c r="AV23" i="44"/>
  <c r="AN20" i="44"/>
  <c r="AM20" i="44"/>
  <c r="BK13" i="44"/>
  <c r="BL13" i="44"/>
  <c r="AY13" i="44"/>
  <c r="G13" i="44"/>
  <c r="AZ13" i="44"/>
  <c r="H24" i="44"/>
  <c r="BH24" i="44"/>
  <c r="BG24" i="44"/>
  <c r="BG23" i="44"/>
  <c r="H52" i="44"/>
  <c r="BD40" i="44"/>
  <c r="BC40" i="44"/>
  <c r="BL36" i="44"/>
  <c r="AQ26" i="44"/>
  <c r="AQ25" i="44"/>
  <c r="AR25" i="44"/>
  <c r="AU24" i="44"/>
  <c r="AV24" i="44"/>
  <c r="AY23" i="44"/>
  <c r="G23" i="44"/>
  <c r="AZ23" i="44"/>
  <c r="AZ21" i="44"/>
  <c r="G21" i="44"/>
  <c r="AY21" i="44"/>
  <c r="BK23" i="44"/>
  <c r="AZ20" i="44"/>
  <c r="G20" i="44"/>
  <c r="AY20" i="44"/>
  <c r="BT15" i="44"/>
  <c r="H37" i="44"/>
  <c r="AM26" i="44"/>
  <c r="BH21" i="44"/>
  <c r="AV12" i="44"/>
  <c r="AU12" i="44"/>
  <c r="BK30" i="44"/>
  <c r="BM30" i="44" s="1"/>
  <c r="BN30" i="44" s="1"/>
  <c r="AR11" i="44"/>
  <c r="AS11" i="44" s="1"/>
  <c r="AT11" i="44" s="1"/>
  <c r="BP12" i="44"/>
  <c r="BO12" i="44"/>
  <c r="AU70" i="44"/>
  <c r="AV70" i="44"/>
  <c r="AM57" i="44"/>
  <c r="AN57" i="44"/>
  <c r="AV45" i="44"/>
  <c r="AU45" i="44"/>
  <c r="AZ43" i="44"/>
  <c r="AY43" i="44"/>
  <c r="G43" i="44"/>
  <c r="BL52" i="44"/>
  <c r="BM52" i="44" s="1"/>
  <c r="BN52" i="44" s="1"/>
  <c r="BH42" i="44"/>
  <c r="H42" i="44"/>
  <c r="BG42" i="44"/>
  <c r="BK29" i="44"/>
  <c r="BL29" i="44"/>
  <c r="AM53" i="44"/>
  <c r="BD41" i="44"/>
  <c r="BC41" i="44"/>
  <c r="AN39" i="44"/>
  <c r="AM39" i="44"/>
  <c r="AN34" i="44"/>
  <c r="AM34" i="44"/>
  <c r="BP40" i="44"/>
  <c r="BO40" i="44"/>
  <c r="H20" i="44"/>
  <c r="BH20" i="44"/>
  <c r="BG20" i="44"/>
  <c r="BC15" i="44"/>
  <c r="BD15" i="44"/>
  <c r="AY14" i="44"/>
  <c r="AZ14" i="44"/>
  <c r="G14" i="44"/>
  <c r="BH40" i="44"/>
  <c r="BG40" i="44"/>
  <c r="H40" i="44"/>
  <c r="AM28" i="44"/>
  <c r="BP30" i="44"/>
  <c r="BO30" i="44"/>
  <c r="AM25" i="44"/>
  <c r="AN25" i="44"/>
  <c r="BC23" i="44"/>
  <c r="BD23" i="44"/>
  <c r="AR20" i="44"/>
  <c r="AQ20" i="44"/>
  <c r="AU18" i="44"/>
  <c r="AV18" i="44"/>
  <c r="AU15" i="44"/>
  <c r="AV15" i="44"/>
  <c r="AM29" i="44"/>
  <c r="BG18" i="44"/>
  <c r="BH18" i="44"/>
  <c r="H18" i="44"/>
  <c r="AM16" i="44"/>
  <c r="AN16" i="44"/>
  <c r="BD69" i="44"/>
  <c r="BC69" i="44"/>
  <c r="AQ66" i="44"/>
  <c r="AR66" i="44"/>
  <c r="AZ68" i="44"/>
  <c r="G68" i="44"/>
  <c r="AY68" i="44"/>
  <c r="BP68" i="44"/>
  <c r="BO68" i="44"/>
  <c r="AN70" i="44"/>
  <c r="H66" i="44"/>
  <c r="AY66" i="44"/>
  <c r="AZ66" i="44"/>
  <c r="G66" i="44"/>
  <c r="BW65" i="44"/>
  <c r="AM68" i="44"/>
  <c r="AM66" i="44"/>
  <c r="AN66" i="44"/>
  <c r="BW64" i="44"/>
  <c r="H65" i="44"/>
  <c r="BX64" i="44"/>
  <c r="AV64" i="44"/>
  <c r="AU64" i="44"/>
  <c r="AN65" i="44"/>
  <c r="BH64" i="44"/>
  <c r="AR63" i="44"/>
  <c r="AQ63" i="44"/>
  <c r="G63" i="44"/>
  <c r="BS57" i="44"/>
  <c r="BT57" i="44"/>
  <c r="BC57" i="44"/>
  <c r="BD57" i="44"/>
  <c r="BD52" i="44"/>
  <c r="BC52" i="44"/>
  <c r="BS61" i="44"/>
  <c r="H50" i="44"/>
  <c r="BG50" i="44"/>
  <c r="BH50" i="44"/>
  <c r="AZ59" i="44"/>
  <c r="G59" i="44"/>
  <c r="AZ51" i="44"/>
  <c r="AY51" i="44"/>
  <c r="G51" i="44"/>
  <c r="AN46" i="44"/>
  <c r="AM46" i="44"/>
  <c r="BT59" i="44"/>
  <c r="BH58" i="44"/>
  <c r="AY56" i="44"/>
  <c r="AZ56" i="44"/>
  <c r="G56" i="44"/>
  <c r="AY54" i="44"/>
  <c r="G54" i="44"/>
  <c r="AZ54" i="44"/>
  <c r="BG53" i="44"/>
  <c r="H53" i="44"/>
  <c r="BH53" i="44"/>
  <c r="BK51" i="44"/>
  <c r="AU48" i="44"/>
  <c r="AV48" i="44"/>
  <c r="BP43" i="44"/>
  <c r="BO43" i="44"/>
  <c r="AN43" i="44"/>
  <c r="AN60" i="44"/>
  <c r="BS56" i="44"/>
  <c r="BU56" i="44" s="1"/>
  <c r="BV56" i="44" s="1"/>
  <c r="BG54" i="44"/>
  <c r="H54" i="44"/>
  <c r="BH54" i="44"/>
  <c r="BW53" i="44"/>
  <c r="BP51" i="44"/>
  <c r="BO51" i="44"/>
  <c r="BG48" i="44"/>
  <c r="AV47" i="44"/>
  <c r="AU47" i="44"/>
  <c r="BS54" i="44"/>
  <c r="AV34" i="44"/>
  <c r="AU34" i="44"/>
  <c r="BL32" i="44"/>
  <c r="BK32" i="44"/>
  <c r="AZ32" i="44"/>
  <c r="G32" i="44"/>
  <c r="AY32" i="44"/>
  <c r="BO46" i="44"/>
  <c r="BO39" i="44"/>
  <c r="BP39" i="44"/>
  <c r="AU38" i="44"/>
  <c r="AV38" i="44"/>
  <c r="AQ35" i="44"/>
  <c r="H32" i="44"/>
  <c r="BH32" i="44"/>
  <c r="BG32" i="44"/>
  <c r="AU29" i="44"/>
  <c r="AV29" i="44"/>
  <c r="AN44" i="44"/>
  <c r="AM44" i="44"/>
  <c r="BS44" i="44"/>
  <c r="BT44" i="44"/>
  <c r="AR41" i="44"/>
  <c r="AQ41" i="44"/>
  <c r="AZ35" i="44"/>
  <c r="G35" i="44"/>
  <c r="AY35" i="44"/>
  <c r="BH28" i="44"/>
  <c r="H28" i="44"/>
  <c r="BO53" i="44"/>
  <c r="AZ30" i="44"/>
  <c r="G30" i="44"/>
  <c r="AY30" i="44"/>
  <c r="BW22" i="44"/>
  <c r="BP20" i="44"/>
  <c r="BO20" i="44"/>
  <c r="AV16" i="44"/>
  <c r="AU16" i="44"/>
  <c r="BL11" i="44"/>
  <c r="BK11" i="44"/>
  <c r="AZ11" i="44"/>
  <c r="G11" i="44"/>
  <c r="AY11" i="44"/>
  <c r="AN40" i="44"/>
  <c r="AM40" i="44"/>
  <c r="AR57" i="44"/>
  <c r="AQ43" i="44"/>
  <c r="BH35" i="44"/>
  <c r="AN30" i="44"/>
  <c r="AM30" i="44"/>
  <c r="H30" i="44"/>
  <c r="BH30" i="44"/>
  <c r="BG30" i="44"/>
  <c r="AU25" i="44"/>
  <c r="AV25" i="44"/>
  <c r="BD24" i="44"/>
  <c r="BC24" i="44"/>
  <c r="BG52" i="44"/>
  <c r="AN38" i="44"/>
  <c r="BX26" i="44"/>
  <c r="AY25" i="44"/>
  <c r="G25" i="44"/>
  <c r="AZ25" i="44"/>
  <c r="AN24" i="44"/>
  <c r="AM24" i="44"/>
  <c r="BG22" i="44"/>
  <c r="AV21" i="44"/>
  <c r="AU21" i="44"/>
  <c r="BO18" i="44"/>
  <c r="BP18" i="44"/>
  <c r="AZ17" i="44"/>
  <c r="G17" i="44"/>
  <c r="AY17" i="44"/>
  <c r="BO15" i="44"/>
  <c r="BP15" i="44"/>
  <c r="BG13" i="44"/>
  <c r="BH13" i="44"/>
  <c r="H13" i="44"/>
  <c r="BG27" i="44"/>
  <c r="BK24" i="44"/>
  <c r="AQ13" i="44"/>
  <c r="BL25" i="44"/>
  <c r="BH16" i="44"/>
  <c r="AZ12" i="44"/>
  <c r="G12" i="44"/>
  <c r="AY12" i="44"/>
  <c r="BL20" i="44"/>
  <c r="AM21" i="44"/>
  <c r="BH17" i="44"/>
  <c r="BD12" i="44"/>
  <c r="BC12" i="44"/>
  <c r="AY65" i="44"/>
  <c r="AZ65" i="44"/>
  <c r="G65" i="44"/>
  <c r="BO65" i="44"/>
  <c r="BP65" i="44"/>
  <c r="BC60" i="44"/>
  <c r="BD60" i="44"/>
  <c r="BS63" i="44"/>
  <c r="BC55" i="44"/>
  <c r="BD55" i="44"/>
  <c r="AQ61" i="44"/>
  <c r="AR61" i="44"/>
  <c r="AY53" i="44"/>
  <c r="AZ53" i="44"/>
  <c r="G53" i="44"/>
  <c r="BC48" i="44"/>
  <c r="BD48" i="44"/>
  <c r="BP54" i="44"/>
  <c r="BO54" i="44"/>
  <c r="BP47" i="44"/>
  <c r="BO47" i="44"/>
  <c r="H46" i="44"/>
  <c r="AZ36" i="44"/>
  <c r="G36" i="44"/>
  <c r="AY36" i="44"/>
  <c r="G47" i="44"/>
  <c r="BH39" i="44"/>
  <c r="H39" i="44"/>
  <c r="BG39" i="44"/>
  <c r="BK38" i="44"/>
  <c r="BL38" i="44"/>
  <c r="AY38" i="44"/>
  <c r="G38" i="44"/>
  <c r="AZ38" i="44"/>
  <c r="BP32" i="44"/>
  <c r="BO32" i="44"/>
  <c r="AY29" i="44"/>
  <c r="AZ29" i="44"/>
  <c r="G29" i="44"/>
  <c r="AR36" i="44"/>
  <c r="AQ36" i="44"/>
  <c r="AZ33" i="44"/>
  <c r="G33" i="44"/>
  <c r="AY33" i="44"/>
  <c r="AU22" i="44"/>
  <c r="AV22" i="44"/>
  <c r="AU19" i="44"/>
  <c r="AV19" i="44"/>
  <c r="AY16" i="44"/>
  <c r="AZ16" i="44"/>
  <c r="G16" i="44"/>
  <c r="AV11" i="44"/>
  <c r="AU11" i="44"/>
  <c r="BS36" i="44"/>
  <c r="BP27" i="44"/>
  <c r="BO27" i="44"/>
  <c r="AQ23" i="44"/>
  <c r="AR23" i="44"/>
  <c r="AN22" i="44"/>
  <c r="AM22" i="44"/>
  <c r="BD20" i="44"/>
  <c r="BC20" i="44"/>
  <c r="BO13" i="44"/>
  <c r="BP13" i="44"/>
  <c r="AZ69" i="44"/>
  <c r="G69" i="44"/>
  <c r="AY69" i="44"/>
  <c r="H70" i="44"/>
  <c r="BH70" i="44"/>
  <c r="AY70" i="44"/>
  <c r="G70" i="44"/>
  <c r="AZ70" i="44"/>
  <c r="AY67" i="44"/>
  <c r="G67" i="44"/>
  <c r="AZ67" i="44"/>
  <c r="BG70" i="44"/>
  <c r="AR68" i="44"/>
  <c r="AU66" i="44"/>
  <c r="AV66" i="44"/>
  <c r="BX66" i="44"/>
  <c r="H62" i="44"/>
  <c r="BH62" i="44"/>
  <c r="BG62" i="44"/>
  <c r="AQ60" i="44"/>
  <c r="AR60" i="44"/>
  <c r="H60" i="44"/>
  <c r="BG60" i="44"/>
  <c r="BH60" i="44"/>
  <c r="AZ58" i="44"/>
  <c r="G58" i="44"/>
  <c r="AY58" i="44"/>
  <c r="BP52" i="44"/>
  <c r="BO52" i="44"/>
  <c r="AN52" i="44"/>
  <c r="AM52" i="44"/>
  <c r="AV50" i="44"/>
  <c r="AU50" i="44"/>
  <c r="H55" i="44"/>
  <c r="BG55" i="44"/>
  <c r="BH55" i="44"/>
  <c r="BT52" i="44"/>
  <c r="AZ52" i="44"/>
  <c r="G52" i="44"/>
  <c r="AY52" i="44"/>
  <c r="BK59" i="44"/>
  <c r="BL59" i="44"/>
  <c r="BP59" i="44"/>
  <c r="BO59" i="44"/>
  <c r="BC54" i="44"/>
  <c r="BD54" i="44"/>
  <c r="AZ45" i="44"/>
  <c r="G45" i="44"/>
  <c r="AY45" i="44"/>
  <c r="AM61" i="44"/>
  <c r="AN61" i="44"/>
  <c r="BP61" i="44"/>
  <c r="BO61" i="44"/>
  <c r="BX56" i="44"/>
  <c r="BW56" i="44"/>
  <c r="BP56" i="44"/>
  <c r="BO56" i="44"/>
  <c r="BT55" i="44"/>
  <c r="BS53" i="44"/>
  <c r="BT53" i="44"/>
  <c r="AM48" i="44"/>
  <c r="AN48" i="44"/>
  <c r="BP45" i="44"/>
  <c r="BO45" i="44"/>
  <c r="AN45" i="44"/>
  <c r="BK42" i="44"/>
  <c r="BL42" i="44"/>
  <c r="AY42" i="44"/>
  <c r="AZ42" i="44"/>
  <c r="G42" i="44"/>
  <c r="AQ54" i="44"/>
  <c r="AR54" i="44"/>
  <c r="BS51" i="44"/>
  <c r="BS47" i="44"/>
  <c r="BD47" i="44"/>
  <c r="BC47" i="44"/>
  <c r="AZ46" i="44"/>
  <c r="G46" i="44"/>
  <c r="AY46" i="44"/>
  <c r="BL39" i="44"/>
  <c r="BK39" i="44"/>
  <c r="AY39" i="44"/>
  <c r="G39" i="44"/>
  <c r="AZ39" i="44"/>
  <c r="AQ49" i="44"/>
  <c r="BK44" i="44"/>
  <c r="BM44" i="44" s="1"/>
  <c r="BN44" i="44" s="1"/>
  <c r="H36" i="44"/>
  <c r="BH36" i="44"/>
  <c r="BG36" i="44"/>
  <c r="H34" i="44"/>
  <c r="BH34" i="44"/>
  <c r="BG34" i="44"/>
  <c r="BD44" i="44"/>
  <c r="BC44" i="44"/>
  <c r="AR39" i="44"/>
  <c r="AQ39" i="44"/>
  <c r="BG38" i="44"/>
  <c r="H38" i="44"/>
  <c r="BH38" i="44"/>
  <c r="BL37" i="44"/>
  <c r="BK37" i="44"/>
  <c r="AZ37" i="44"/>
  <c r="G37" i="44"/>
  <c r="AY37" i="44"/>
  <c r="AV35" i="44"/>
  <c r="AU35" i="44"/>
  <c r="AR34" i="44"/>
  <c r="AQ34" i="44"/>
  <c r="BX29" i="44"/>
  <c r="BW29" i="44"/>
  <c r="AU28" i="44"/>
  <c r="AV28" i="44"/>
  <c r="AQ38" i="44"/>
  <c r="BL27" i="44"/>
  <c r="BK27" i="44"/>
  <c r="BO23" i="44"/>
  <c r="BP23" i="44"/>
  <c r="H22" i="44"/>
  <c r="AY22" i="44"/>
  <c r="G22" i="44"/>
  <c r="AZ22" i="44"/>
  <c r="H19" i="44"/>
  <c r="BG19" i="44"/>
  <c r="AY19" i="44"/>
  <c r="AZ19" i="44"/>
  <c r="G19" i="44"/>
  <c r="BC18" i="44"/>
  <c r="BD18" i="44"/>
  <c r="AR40" i="44"/>
  <c r="AQ40" i="44"/>
  <c r="AV20" i="44"/>
  <c r="AU20" i="44"/>
  <c r="AM43" i="44"/>
  <c r="BS34" i="44"/>
  <c r="AV30" i="44"/>
  <c r="AU30" i="44"/>
  <c r="AR30" i="44"/>
  <c r="AQ30" i="44"/>
  <c r="AV27" i="44"/>
  <c r="AU27" i="44"/>
  <c r="AN27" i="44"/>
  <c r="AM27" i="44"/>
  <c r="AM23" i="44"/>
  <c r="AN23" i="44"/>
  <c r="AY18" i="44"/>
  <c r="AZ18" i="44"/>
  <c r="G18" i="44"/>
  <c r="AY15" i="44"/>
  <c r="AZ15" i="44"/>
  <c r="G15" i="44"/>
  <c r="AU13" i="44"/>
  <c r="AV13" i="44"/>
  <c r="AM11" i="44"/>
  <c r="BO24" i="44"/>
  <c r="BP24" i="44"/>
  <c r="BW25" i="44"/>
  <c r="AR22" i="44"/>
  <c r="AQ22" i="44"/>
  <c r="AQ16" i="44"/>
  <c r="AR16" i="44"/>
  <c r="BT14" i="44"/>
  <c r="BS14" i="44"/>
  <c r="AM14" i="44"/>
  <c r="AN14" i="44"/>
  <c r="AN69" i="44"/>
  <c r="AM69" i="44"/>
  <c r="BT69" i="44"/>
  <c r="BS69" i="44"/>
  <c r="H69" i="44"/>
  <c r="BH69" i="44"/>
  <c r="BG69" i="44"/>
  <c r="AQ17" i="44"/>
  <c r="AN12" i="44"/>
  <c r="AM12" i="44"/>
  <c r="H12" i="44"/>
  <c r="BH12" i="44"/>
  <c r="BG12" i="44"/>
  <c r="BT11" i="44"/>
  <c r="BY67" i="44" l="1"/>
  <c r="BZ67" i="44" s="1"/>
  <c r="BU66" i="44"/>
  <c r="BV66" i="44" s="1"/>
  <c r="BU67" i="44"/>
  <c r="BV67" i="44" s="1"/>
  <c r="BU68" i="44"/>
  <c r="BV68" i="44" s="1"/>
  <c r="BY69" i="44"/>
  <c r="BZ69" i="44" s="1"/>
  <c r="BY68" i="44"/>
  <c r="BZ68" i="44" s="1"/>
  <c r="BE61" i="44"/>
  <c r="BF61" i="44" s="1"/>
  <c r="BE51" i="44"/>
  <c r="BF51" i="44" s="1"/>
  <c r="BU35" i="44"/>
  <c r="BV35" i="44" s="1"/>
  <c r="BQ21" i="44"/>
  <c r="BR21" i="44" s="1"/>
  <c r="BU48" i="44"/>
  <c r="BV48" i="44" s="1"/>
  <c r="BM63" i="44"/>
  <c r="BN63" i="44" s="1"/>
  <c r="BQ42" i="44"/>
  <c r="BR42" i="44" s="1"/>
  <c r="BQ57" i="44"/>
  <c r="BR57" i="44" s="1"/>
  <c r="AW55" i="44"/>
  <c r="AX55" i="44" s="1"/>
  <c r="BE62" i="44"/>
  <c r="BF62" i="44" s="1"/>
  <c r="BE49" i="44"/>
  <c r="BF49" i="44" s="1"/>
  <c r="BE50" i="44"/>
  <c r="BF50" i="44" s="1"/>
  <c r="BU30" i="44"/>
  <c r="BV30" i="44" s="1"/>
  <c r="BE64" i="44"/>
  <c r="BF64" i="44" s="1"/>
  <c r="BE63" i="44"/>
  <c r="BF63" i="44" s="1"/>
  <c r="BY25" i="44"/>
  <c r="BZ25" i="44" s="1"/>
  <c r="AW63" i="44"/>
  <c r="AX63" i="44" s="1"/>
  <c r="BU39" i="44"/>
  <c r="BV39" i="44" s="1"/>
  <c r="AW44" i="44"/>
  <c r="AX44" i="44" s="1"/>
  <c r="AW57" i="44"/>
  <c r="AX57" i="44" s="1"/>
  <c r="AW40" i="44"/>
  <c r="AX40" i="44" s="1"/>
  <c r="AW33" i="44"/>
  <c r="AX33" i="44" s="1"/>
  <c r="AW39" i="44"/>
  <c r="AX39" i="44" s="1"/>
  <c r="AW41" i="44"/>
  <c r="AX41" i="44" s="1"/>
  <c r="BQ41" i="44"/>
  <c r="BR41" i="44" s="1"/>
  <c r="AW43" i="44"/>
  <c r="AX43" i="44" s="1"/>
  <c r="AW42" i="44"/>
  <c r="AX42" i="44" s="1"/>
  <c r="BU13" i="44"/>
  <c r="BV13" i="44" s="1"/>
  <c r="AW67" i="44"/>
  <c r="AX67" i="44" s="1"/>
  <c r="AW65" i="44"/>
  <c r="AX65" i="44" s="1"/>
  <c r="BU50" i="44"/>
  <c r="BV50" i="44" s="1"/>
  <c r="AW68" i="44"/>
  <c r="AX68" i="44" s="1"/>
  <c r="BQ19" i="44"/>
  <c r="BR19" i="44" s="1"/>
  <c r="BU28" i="44"/>
  <c r="BV28" i="44" s="1"/>
  <c r="BU20" i="44"/>
  <c r="BV20" i="44" s="1"/>
  <c r="BM57" i="44"/>
  <c r="BN57" i="44" s="1"/>
  <c r="BQ53" i="44"/>
  <c r="BR53" i="44" s="1"/>
  <c r="BY32" i="44"/>
  <c r="BZ32" i="44" s="1"/>
  <c r="AS29" i="44"/>
  <c r="AT29" i="44" s="1"/>
  <c r="BM46" i="44"/>
  <c r="BN46" i="44" s="1"/>
  <c r="AW58" i="44"/>
  <c r="AX58" i="44" s="1"/>
  <c r="AW52" i="44"/>
  <c r="AX52" i="44" s="1"/>
  <c r="AW54" i="44"/>
  <c r="AX54" i="44" s="1"/>
  <c r="BM36" i="44"/>
  <c r="BN36" i="44" s="1"/>
  <c r="BM33" i="44"/>
  <c r="BN33" i="44" s="1"/>
  <c r="BY16" i="44"/>
  <c r="BZ16" i="44" s="1"/>
  <c r="BU42" i="44"/>
  <c r="BV42" i="44" s="1"/>
  <c r="AW51" i="44"/>
  <c r="AX51" i="44" s="1"/>
  <c r="BY53" i="44"/>
  <c r="BZ53" i="44" s="1"/>
  <c r="BM43" i="44"/>
  <c r="BN43" i="44" s="1"/>
  <c r="BM17" i="44"/>
  <c r="BN17" i="44" s="1"/>
  <c r="BU70" i="44"/>
  <c r="BV70" i="44" s="1"/>
  <c r="BM47" i="44"/>
  <c r="BN47" i="44" s="1"/>
  <c r="BU37" i="44"/>
  <c r="BV37" i="44" s="1"/>
  <c r="BQ66" i="44"/>
  <c r="BR66" i="44" s="1"/>
  <c r="BY22" i="44"/>
  <c r="BZ22" i="44" s="1"/>
  <c r="BM49" i="44"/>
  <c r="BN49" i="44" s="1"/>
  <c r="BY35" i="44"/>
  <c r="BZ35" i="44" s="1"/>
  <c r="BU34" i="44"/>
  <c r="BV34" i="44" s="1"/>
  <c r="BU64" i="44"/>
  <c r="BV64" i="44" s="1"/>
  <c r="BU38" i="44"/>
  <c r="BV38" i="44" s="1"/>
  <c r="BM18" i="44"/>
  <c r="BN18" i="44" s="1"/>
  <c r="BQ67" i="44"/>
  <c r="BR67" i="44" s="1"/>
  <c r="BQ64" i="44"/>
  <c r="BR64" i="44" s="1"/>
  <c r="BY21" i="44"/>
  <c r="BZ21" i="44" s="1"/>
  <c r="BU59" i="44"/>
  <c r="BV59" i="44" s="1"/>
  <c r="BQ48" i="44"/>
  <c r="BR48" i="44" s="1"/>
  <c r="BU62" i="44"/>
  <c r="BV62" i="44" s="1"/>
  <c r="AS43" i="44"/>
  <c r="AT43" i="44" s="1"/>
  <c r="BU17" i="44"/>
  <c r="BV17" i="44" s="1"/>
  <c r="AS70" i="44"/>
  <c r="AT70" i="44" s="1"/>
  <c r="BU52" i="44"/>
  <c r="BV52" i="44" s="1"/>
  <c r="BU41" i="44"/>
  <c r="BV41" i="44" s="1"/>
  <c r="F19" i="44"/>
  <c r="AS17" i="44"/>
  <c r="AT17" i="44" s="1"/>
  <c r="BU63" i="44"/>
  <c r="BV63" i="44" s="1"/>
  <c r="BM15" i="44"/>
  <c r="BN15" i="44" s="1"/>
  <c r="BM67" i="44"/>
  <c r="BN67" i="44" s="1"/>
  <c r="AW49" i="44"/>
  <c r="AX49" i="44" s="1"/>
  <c r="BU40" i="44"/>
  <c r="BV40" i="44" s="1"/>
  <c r="BU55" i="44"/>
  <c r="BV55" i="44" s="1"/>
  <c r="AW62" i="44"/>
  <c r="AX62" i="44" s="1"/>
  <c r="BM19" i="44"/>
  <c r="BN19" i="44" s="1"/>
  <c r="BY63" i="44"/>
  <c r="BZ63" i="44" s="1"/>
  <c r="AO49" i="44"/>
  <c r="AP49" i="44" s="1"/>
  <c r="F58" i="44"/>
  <c r="AO65" i="44"/>
  <c r="AP65" i="44" s="1"/>
  <c r="BM68" i="44"/>
  <c r="BN68" i="44" s="1"/>
  <c r="AS45" i="44"/>
  <c r="AT45" i="44" s="1"/>
  <c r="BQ44" i="44"/>
  <c r="BR44" i="44" s="1"/>
  <c r="AS55" i="44"/>
  <c r="AT55" i="44" s="1"/>
  <c r="BY66" i="44"/>
  <c r="BZ66" i="44" s="1"/>
  <c r="F21" i="44"/>
  <c r="AS50" i="44"/>
  <c r="AT50" i="44" s="1"/>
  <c r="BM45" i="44"/>
  <c r="BN45" i="44" s="1"/>
  <c r="AS37" i="44"/>
  <c r="AT37" i="44" s="1"/>
  <c r="AW69" i="44"/>
  <c r="AX69" i="44" s="1"/>
  <c r="AS14" i="44"/>
  <c r="AT14" i="44" s="1"/>
  <c r="BM34" i="44"/>
  <c r="BN34" i="44" s="1"/>
  <c r="AO21" i="44"/>
  <c r="AP21" i="44" s="1"/>
  <c r="BQ11" i="44"/>
  <c r="BR11" i="44" s="1"/>
  <c r="BY70" i="44"/>
  <c r="BZ70" i="44" s="1"/>
  <c r="AW26" i="44"/>
  <c r="AX26" i="44" s="1"/>
  <c r="AS53" i="44"/>
  <c r="AT53" i="44" s="1"/>
  <c r="AO60" i="44"/>
  <c r="AP60" i="44" s="1"/>
  <c r="BY61" i="44"/>
  <c r="BZ61" i="44" s="1"/>
  <c r="BM12" i="44"/>
  <c r="BN12" i="44" s="1"/>
  <c r="AS44" i="44"/>
  <c r="AT44" i="44" s="1"/>
  <c r="AO35" i="44"/>
  <c r="AP35" i="44" s="1"/>
  <c r="AS65" i="44"/>
  <c r="AT65" i="44" s="1"/>
  <c r="AS67" i="44"/>
  <c r="AT67" i="44" s="1"/>
  <c r="AS33" i="44"/>
  <c r="AT33" i="44" s="1"/>
  <c r="AO37" i="44"/>
  <c r="AP37" i="44" s="1"/>
  <c r="AS62" i="44"/>
  <c r="AT62" i="44" s="1"/>
  <c r="BM23" i="44"/>
  <c r="BN23" i="44" s="1"/>
  <c r="AS64" i="44"/>
  <c r="AT64" i="44" s="1"/>
  <c r="BM65" i="44"/>
  <c r="BN65" i="44" s="1"/>
  <c r="BI25" i="44"/>
  <c r="BJ25" i="44" s="1"/>
  <c r="BU49" i="44"/>
  <c r="BV49" i="44" s="1"/>
  <c r="AS68" i="44"/>
  <c r="AT68" i="44" s="1"/>
  <c r="BI52" i="44"/>
  <c r="BJ52" i="44" s="1"/>
  <c r="BU60" i="44"/>
  <c r="BV60" i="44" s="1"/>
  <c r="AS19" i="44"/>
  <c r="AT19" i="44" s="1"/>
  <c r="BQ28" i="44"/>
  <c r="BR28" i="44" s="1"/>
  <c r="AW60" i="44"/>
  <c r="AX60" i="44" s="1"/>
  <c r="AO19" i="44"/>
  <c r="AP19" i="44" s="1"/>
  <c r="AS31" i="44"/>
  <c r="AT31" i="44" s="1"/>
  <c r="AO53" i="44"/>
  <c r="AP53" i="44" s="1"/>
  <c r="AS46" i="44"/>
  <c r="AT46" i="44" s="1"/>
  <c r="BM25" i="44"/>
  <c r="BN25" i="44" s="1"/>
  <c r="AW31" i="44"/>
  <c r="AX31" i="44" s="1"/>
  <c r="F35" i="44"/>
  <c r="BI17" i="44"/>
  <c r="BJ17" i="44" s="1"/>
  <c r="AO58" i="44"/>
  <c r="AP58" i="44" s="1"/>
  <c r="AW14" i="44"/>
  <c r="AX14" i="44" s="1"/>
  <c r="BM41" i="44"/>
  <c r="BN41" i="44" s="1"/>
  <c r="AS57" i="44"/>
  <c r="AT57" i="44" s="1"/>
  <c r="BM40" i="44"/>
  <c r="BN40" i="44" s="1"/>
  <c r="AW53" i="44"/>
  <c r="AX53" i="44" s="1"/>
  <c r="BY62" i="44"/>
  <c r="BZ62" i="44" s="1"/>
  <c r="F18" i="44"/>
  <c r="F55" i="44"/>
  <c r="F60" i="44"/>
  <c r="F33" i="44"/>
  <c r="F53" i="44"/>
  <c r="BM21" i="44"/>
  <c r="BN21" i="44" s="1"/>
  <c r="AO55" i="44"/>
  <c r="AP55" i="44" s="1"/>
  <c r="F61" i="44"/>
  <c r="AO59" i="44"/>
  <c r="AP59" i="44" s="1"/>
  <c r="AO33" i="44"/>
  <c r="AP33" i="44" s="1"/>
  <c r="BM64" i="44"/>
  <c r="BN64" i="44" s="1"/>
  <c r="AW56" i="44"/>
  <c r="AX56" i="44" s="1"/>
  <c r="AO11" i="44"/>
  <c r="AP11" i="44" s="1"/>
  <c r="BU36" i="44"/>
  <c r="BV36" i="44" s="1"/>
  <c r="AS18" i="44"/>
  <c r="AT18" i="44" s="1"/>
  <c r="F44" i="44"/>
  <c r="AS58" i="44"/>
  <c r="AT58" i="44" s="1"/>
  <c r="BU47" i="44"/>
  <c r="BV47" i="44" s="1"/>
  <c r="AO68" i="44"/>
  <c r="AP68" i="44" s="1"/>
  <c r="BY54" i="44"/>
  <c r="BZ54" i="44" s="1"/>
  <c r="BY33" i="44"/>
  <c r="BZ33" i="44" s="1"/>
  <c r="AS15" i="44"/>
  <c r="AT15" i="44" s="1"/>
  <c r="AS13" i="44"/>
  <c r="AT13" i="44" s="1"/>
  <c r="F41" i="44"/>
  <c r="BU45" i="44"/>
  <c r="BV45" i="44" s="1"/>
  <c r="AS35" i="44"/>
  <c r="AT35" i="44" s="1"/>
  <c r="AS42" i="44"/>
  <c r="AT42" i="44" s="1"/>
  <c r="AO13" i="44"/>
  <c r="AP13" i="44" s="1"/>
  <c r="F37" i="44"/>
  <c r="BU51" i="44"/>
  <c r="BV51" i="44" s="1"/>
  <c r="F52" i="44"/>
  <c r="F47" i="44"/>
  <c r="BM24" i="44"/>
  <c r="BN24" i="44" s="1"/>
  <c r="BU54" i="44"/>
  <c r="BV54" i="44" s="1"/>
  <c r="AO64" i="44"/>
  <c r="AP64" i="44" s="1"/>
  <c r="AS21" i="44"/>
  <c r="AT21" i="44" s="1"/>
  <c r="AO31" i="44"/>
  <c r="AP31" i="44" s="1"/>
  <c r="BM51" i="44"/>
  <c r="BN51" i="44" s="1"/>
  <c r="BY65" i="44"/>
  <c r="BZ65" i="44" s="1"/>
  <c r="AO28" i="44"/>
  <c r="AP28" i="44" s="1"/>
  <c r="BQ16" i="44"/>
  <c r="BR16" i="44" s="1"/>
  <c r="BQ37" i="44"/>
  <c r="BR37" i="44" s="1"/>
  <c r="AS38" i="44"/>
  <c r="AT38" i="44" s="1"/>
  <c r="AS49" i="44"/>
  <c r="AT49" i="44" s="1"/>
  <c r="AO70" i="44"/>
  <c r="AP70" i="44" s="1"/>
  <c r="BY60" i="44"/>
  <c r="BZ60" i="44" s="1"/>
  <c r="BM22" i="44"/>
  <c r="BN22" i="44" s="1"/>
  <c r="BI49" i="44"/>
  <c r="BJ49" i="44" s="1"/>
  <c r="AO42" i="44"/>
  <c r="AP42" i="44" s="1"/>
  <c r="BI41" i="44"/>
  <c r="BJ41" i="44" s="1"/>
  <c r="BU65" i="44"/>
  <c r="BV65" i="44" s="1"/>
  <c r="BY44" i="44"/>
  <c r="BZ44" i="44" s="1"/>
  <c r="AO43" i="44"/>
  <c r="AP43" i="44" s="1"/>
  <c r="F31" i="44"/>
  <c r="BY31" i="44"/>
  <c r="BZ31" i="44" s="1"/>
  <c r="AS28" i="44"/>
  <c r="AT28" i="44" s="1"/>
  <c r="BY12" i="44"/>
  <c r="BZ12" i="44" s="1"/>
  <c r="BU43" i="44"/>
  <c r="BV43" i="44" s="1"/>
  <c r="BU58" i="44"/>
  <c r="BV58" i="44" s="1"/>
  <c r="AW46" i="44"/>
  <c r="AX46" i="44" s="1"/>
  <c r="AS26" i="44"/>
  <c r="AT26" i="44" s="1"/>
  <c r="BY46" i="44"/>
  <c r="BZ46" i="44" s="1"/>
  <c r="AS69" i="44"/>
  <c r="AT69" i="44" s="1"/>
  <c r="BM35" i="44"/>
  <c r="BN35" i="44" s="1"/>
  <c r="AO46" i="44"/>
  <c r="AP46" i="44" s="1"/>
  <c r="BA31" i="44"/>
  <c r="BB31" i="44" s="1"/>
  <c r="AO17" i="44"/>
  <c r="AP17" i="44" s="1"/>
  <c r="BA34" i="44"/>
  <c r="BB34" i="44" s="1"/>
  <c r="BA18" i="44"/>
  <c r="BB18" i="44" s="1"/>
  <c r="BY29" i="44"/>
  <c r="BZ29" i="44" s="1"/>
  <c r="AW35" i="44"/>
  <c r="AX35" i="44" s="1"/>
  <c r="BE44" i="44"/>
  <c r="BF44" i="44" s="1"/>
  <c r="BI34" i="44"/>
  <c r="BJ34" i="44" s="1"/>
  <c r="BI36" i="44"/>
  <c r="BJ36" i="44" s="1"/>
  <c r="BE29" i="44"/>
  <c r="BF29" i="44" s="1"/>
  <c r="AS48" i="44"/>
  <c r="AT48" i="44" s="1"/>
  <c r="BY55" i="44"/>
  <c r="BZ55" i="44" s="1"/>
  <c r="AO44" i="44"/>
  <c r="AP44" i="44" s="1"/>
  <c r="BQ12" i="44"/>
  <c r="BR12" i="44" s="1"/>
  <c r="AW12" i="44"/>
  <c r="AX12" i="44" s="1"/>
  <c r="AW17" i="44"/>
  <c r="AX17" i="44" s="1"/>
  <c r="BQ31" i="44"/>
  <c r="BR31" i="44" s="1"/>
  <c r="BA23" i="44"/>
  <c r="BB23" i="44" s="1"/>
  <c r="BA25" i="44"/>
  <c r="BB25" i="44" s="1"/>
  <c r="BA13" i="44"/>
  <c r="BB13" i="44" s="1"/>
  <c r="BA15" i="44"/>
  <c r="BB15" i="44" s="1"/>
  <c r="BE12" i="44"/>
  <c r="BF12" i="44" s="1"/>
  <c r="BI27" i="44"/>
  <c r="BJ27" i="44" s="1"/>
  <c r="AW21" i="44"/>
  <c r="AX21" i="44" s="1"/>
  <c r="BE24" i="44"/>
  <c r="BF24" i="44" s="1"/>
  <c r="AO30" i="44"/>
  <c r="AP30" i="44" s="1"/>
  <c r="AW48" i="44"/>
  <c r="AX48" i="44" s="1"/>
  <c r="BA59" i="44"/>
  <c r="BB59" i="44" s="1"/>
  <c r="BI50" i="44"/>
  <c r="BJ50" i="44" s="1"/>
  <c r="F43" i="44"/>
  <c r="BA49" i="44"/>
  <c r="BB49" i="44" s="1"/>
  <c r="BM58" i="44"/>
  <c r="BN58" i="44" s="1"/>
  <c r="BQ69" i="44"/>
  <c r="BR69" i="44" s="1"/>
  <c r="BI56" i="44"/>
  <c r="BJ56" i="44" s="1"/>
  <c r="BI61" i="44"/>
  <c r="BJ61" i="44" s="1"/>
  <c r="AO15" i="44"/>
  <c r="AP15" i="44" s="1"/>
  <c r="F39" i="44"/>
  <c r="AO45" i="44"/>
  <c r="AP45" i="44" s="1"/>
  <c r="AO48" i="44"/>
  <c r="AP48" i="44" s="1"/>
  <c r="BU53" i="44"/>
  <c r="BV53" i="44" s="1"/>
  <c r="BY56" i="44"/>
  <c r="BZ56" i="44" s="1"/>
  <c r="BI55" i="44"/>
  <c r="BJ55" i="44" s="1"/>
  <c r="AO52" i="44"/>
  <c r="AP52" i="44" s="1"/>
  <c r="BI60" i="44"/>
  <c r="BJ60" i="44" s="1"/>
  <c r="BI62" i="44"/>
  <c r="BJ62" i="44" s="1"/>
  <c r="BI70" i="44"/>
  <c r="BJ70" i="44" s="1"/>
  <c r="BE20" i="44"/>
  <c r="BF20" i="44" s="1"/>
  <c r="F16" i="44"/>
  <c r="AW19" i="44"/>
  <c r="AX19" i="44" s="1"/>
  <c r="F29" i="44"/>
  <c r="BQ65" i="44"/>
  <c r="BR65" i="44" s="1"/>
  <c r="BI22" i="44"/>
  <c r="BJ22" i="44" s="1"/>
  <c r="AW34" i="44"/>
  <c r="AX34" i="44" s="1"/>
  <c r="AO57" i="44"/>
  <c r="AP57" i="44" s="1"/>
  <c r="AW70" i="44"/>
  <c r="AX70" i="44" s="1"/>
  <c r="AO26" i="44"/>
  <c r="AP26" i="44" s="1"/>
  <c r="BM48" i="44"/>
  <c r="BN48" i="44" s="1"/>
  <c r="AO56" i="44"/>
  <c r="AP56" i="44" s="1"/>
  <c r="AO18" i="44"/>
  <c r="AP18" i="44" s="1"/>
  <c r="AS61" i="44"/>
  <c r="AT61" i="44" s="1"/>
  <c r="BI13" i="44"/>
  <c r="BJ13" i="44" s="1"/>
  <c r="AW29" i="44"/>
  <c r="AX29" i="44" s="1"/>
  <c r="BE54" i="44"/>
  <c r="BF54" i="44" s="1"/>
  <c r="BM59" i="44"/>
  <c r="BN59" i="44" s="1"/>
  <c r="AW66" i="44"/>
  <c r="AX66" i="44" s="1"/>
  <c r="F67" i="44"/>
  <c r="BA16" i="44"/>
  <c r="BB16" i="44" s="1"/>
  <c r="AW22" i="44"/>
  <c r="AX22" i="44" s="1"/>
  <c r="BE60" i="44"/>
  <c r="BF60" i="44" s="1"/>
  <c r="BM20" i="44"/>
  <c r="BN20" i="44" s="1"/>
  <c r="AW25" i="44"/>
  <c r="AX25" i="44" s="1"/>
  <c r="BA11" i="44"/>
  <c r="BB11" i="44" s="1"/>
  <c r="BA30" i="44"/>
  <c r="BB30" i="44" s="1"/>
  <c r="F32" i="44"/>
  <c r="F59" i="44"/>
  <c r="AO29" i="44"/>
  <c r="AP29" i="44" s="1"/>
  <c r="BI14" i="44"/>
  <c r="BJ14" i="44" s="1"/>
  <c r="BI37" i="44"/>
  <c r="BJ37" i="44" s="1"/>
  <c r="BA26" i="44"/>
  <c r="BB26" i="44" s="1"/>
  <c r="BU18" i="44"/>
  <c r="BV18" i="44" s="1"/>
  <c r="AO50" i="44"/>
  <c r="AP50" i="44" s="1"/>
  <c r="BE42" i="44"/>
  <c r="BF42" i="44" s="1"/>
  <c r="BE37" i="44"/>
  <c r="BF37" i="44" s="1"/>
  <c r="BE33" i="44"/>
  <c r="BF33" i="44" s="1"/>
  <c r="BE31" i="44"/>
  <c r="BF31" i="44" s="1"/>
  <c r="BU44" i="44"/>
  <c r="BV44" i="44" s="1"/>
  <c r="AW38" i="44"/>
  <c r="AX38" i="44" s="1"/>
  <c r="BI18" i="44"/>
  <c r="BJ18" i="44" s="1"/>
  <c r="BA14" i="44"/>
  <c r="BB14" i="44" s="1"/>
  <c r="AS25" i="44"/>
  <c r="AT25" i="44" s="1"/>
  <c r="BE67" i="44"/>
  <c r="BF67" i="44" s="1"/>
  <c r="AS54" i="44"/>
  <c r="AT54" i="44" s="1"/>
  <c r="BI19" i="44"/>
  <c r="BJ19" i="44" s="1"/>
  <c r="BI28" i="44"/>
  <c r="BJ28" i="44" s="1"/>
  <c r="BI48" i="44"/>
  <c r="BJ48" i="44" s="1"/>
  <c r="F51" i="44"/>
  <c r="F63" i="44"/>
  <c r="F66" i="44"/>
  <c r="BI21" i="44"/>
  <c r="BJ21" i="44" s="1"/>
  <c r="BU15" i="44"/>
  <c r="BV15" i="44" s="1"/>
  <c r="AW23" i="44"/>
  <c r="AX23" i="44" s="1"/>
  <c r="AS59" i="44"/>
  <c r="AT59" i="44" s="1"/>
  <c r="F64" i="44"/>
  <c r="BM66" i="44"/>
  <c r="BN66" i="44" s="1"/>
  <c r="AS32" i="44"/>
  <c r="AT32" i="44" s="1"/>
  <c r="AO67" i="44"/>
  <c r="AP67" i="44" s="1"/>
  <c r="BE70" i="44"/>
  <c r="BF70" i="44" s="1"/>
  <c r="AO12" i="44"/>
  <c r="AP12" i="44" s="1"/>
  <c r="AO69" i="44"/>
  <c r="AP69" i="44" s="1"/>
  <c r="BU14" i="44"/>
  <c r="BV14" i="44" s="1"/>
  <c r="AS22" i="44"/>
  <c r="AT22" i="44" s="1"/>
  <c r="BQ24" i="44"/>
  <c r="BR24" i="44" s="1"/>
  <c r="AW27" i="44"/>
  <c r="AX27" i="44" s="1"/>
  <c r="AW30" i="44"/>
  <c r="AX30" i="44" s="1"/>
  <c r="AW20" i="44"/>
  <c r="AX20" i="44" s="1"/>
  <c r="BA19" i="44"/>
  <c r="BB19" i="44" s="1"/>
  <c r="BQ23" i="44"/>
  <c r="BR23" i="44" s="1"/>
  <c r="BI38" i="44"/>
  <c r="BJ38" i="44" s="1"/>
  <c r="BM38" i="44"/>
  <c r="BN38" i="44" s="1"/>
  <c r="BQ47" i="44"/>
  <c r="BR47" i="44" s="1"/>
  <c r="BA53" i="44"/>
  <c r="BB53" i="44" s="1"/>
  <c r="BE55" i="44"/>
  <c r="BF55" i="44" s="1"/>
  <c r="BI30" i="44"/>
  <c r="BJ30" i="44" s="1"/>
  <c r="BQ20" i="44"/>
  <c r="BR20" i="44" s="1"/>
  <c r="BI32" i="44"/>
  <c r="BJ32" i="44" s="1"/>
  <c r="BU61" i="44"/>
  <c r="BV61" i="44" s="1"/>
  <c r="BE57" i="44"/>
  <c r="BF57" i="44" s="1"/>
  <c r="AS66" i="44"/>
  <c r="AT66" i="44" s="1"/>
  <c r="AO16" i="44"/>
  <c r="AP16" i="44" s="1"/>
  <c r="AW18" i="44"/>
  <c r="AX18" i="44" s="1"/>
  <c r="BE23" i="44"/>
  <c r="BF23" i="44" s="1"/>
  <c r="BQ38" i="44"/>
  <c r="BR38" i="44" s="1"/>
  <c r="AS56" i="44"/>
  <c r="AT56" i="44" s="1"/>
  <c r="AW61" i="44"/>
  <c r="AX61" i="44" s="1"/>
  <c r="BM16" i="44"/>
  <c r="BN16" i="44" s="1"/>
  <c r="F24" i="44"/>
  <c r="F57" i="44"/>
  <c r="BE38" i="44"/>
  <c r="BF38" i="44" s="1"/>
  <c r="BE13" i="44"/>
  <c r="BF13" i="44" s="1"/>
  <c r="BE28" i="44"/>
  <c r="BF28" i="44" s="1"/>
  <c r="F27" i="44"/>
  <c r="BA22" i="44"/>
  <c r="BB22" i="44" s="1"/>
  <c r="AS34" i="44"/>
  <c r="AT34" i="44" s="1"/>
  <c r="BA37" i="44"/>
  <c r="BB37" i="44" s="1"/>
  <c r="AS39" i="44"/>
  <c r="AT39" i="44" s="1"/>
  <c r="BA46" i="44"/>
  <c r="BB46" i="44" s="1"/>
  <c r="BQ56" i="44"/>
  <c r="BR56" i="44" s="1"/>
  <c r="BQ61" i="44"/>
  <c r="BR61" i="44" s="1"/>
  <c r="BA45" i="44"/>
  <c r="BB45" i="44" s="1"/>
  <c r="AW50" i="44"/>
  <c r="AX50" i="44" s="1"/>
  <c r="BQ52" i="44"/>
  <c r="BR52" i="44" s="1"/>
  <c r="BA70" i="44"/>
  <c r="BB70" i="44" s="1"/>
  <c r="AO22" i="44"/>
  <c r="AP22" i="44" s="1"/>
  <c r="BQ27" i="44"/>
  <c r="BR27" i="44" s="1"/>
  <c r="AW11" i="44"/>
  <c r="AX11" i="44" s="1"/>
  <c r="F25" i="44"/>
  <c r="AO38" i="44"/>
  <c r="AP38" i="44" s="1"/>
  <c r="BQ46" i="44"/>
  <c r="BR46" i="44" s="1"/>
  <c r="F68" i="44"/>
  <c r="BE69" i="44"/>
  <c r="BF69" i="44" s="1"/>
  <c r="AS20" i="44"/>
  <c r="AT20" i="44" s="1"/>
  <c r="AO34" i="44"/>
  <c r="AP34" i="44" s="1"/>
  <c r="BE41" i="44"/>
  <c r="BF41" i="44" s="1"/>
  <c r="BA43" i="44"/>
  <c r="BB43" i="44" s="1"/>
  <c r="BI33" i="44"/>
  <c r="BJ33" i="44" s="1"/>
  <c r="BI29" i="44"/>
  <c r="BJ29" i="44" s="1"/>
  <c r="AO32" i="44"/>
  <c r="AP32" i="44" s="1"/>
  <c r="AW37" i="44"/>
  <c r="AX37" i="44" s="1"/>
  <c r="AO41" i="44"/>
  <c r="AP41" i="44" s="1"/>
  <c r="AW36" i="44"/>
  <c r="AX36" i="44" s="1"/>
  <c r="F48" i="44"/>
  <c r="BI58" i="44"/>
  <c r="BJ58" i="44" s="1"/>
  <c r="BI59" i="44"/>
  <c r="BJ59" i="44" s="1"/>
  <c r="BQ55" i="44"/>
  <c r="BR55" i="44" s="1"/>
  <c r="BA50" i="44"/>
  <c r="BB50" i="44" s="1"/>
  <c r="AS24" i="44"/>
  <c r="AT24" i="44" s="1"/>
  <c r="AS27" i="44"/>
  <c r="AT27" i="44" s="1"/>
  <c r="BY43" i="44"/>
  <c r="BZ43" i="44" s="1"/>
  <c r="BE53" i="44"/>
  <c r="BF53" i="44" s="1"/>
  <c r="BE59" i="44"/>
  <c r="BF59" i="44" s="1"/>
  <c r="BI31" i="44"/>
  <c r="BJ31" i="44" s="1"/>
  <c r="AO62" i="44"/>
  <c r="AP62" i="44" s="1"/>
  <c r="BE36" i="44"/>
  <c r="BF36" i="44" s="1"/>
  <c r="BU69" i="44"/>
  <c r="BV69" i="44" s="1"/>
  <c r="AO27" i="44"/>
  <c r="AP27" i="44" s="1"/>
  <c r="AS30" i="44"/>
  <c r="AT30" i="44" s="1"/>
  <c r="AS40" i="44"/>
  <c r="AT40" i="44" s="1"/>
  <c r="F46" i="44"/>
  <c r="F65" i="44"/>
  <c r="F17" i="44"/>
  <c r="BQ68" i="44"/>
  <c r="BR68" i="44" s="1"/>
  <c r="F23" i="44"/>
  <c r="BQ25" i="44"/>
  <c r="BR25" i="44" s="1"/>
  <c r="BY36" i="44"/>
  <c r="BZ36" i="44" s="1"/>
  <c r="AS47" i="44"/>
  <c r="AT47" i="44" s="1"/>
  <c r="BM50" i="44"/>
  <c r="BN50" i="44" s="1"/>
  <c r="BQ60" i="44"/>
  <c r="BR60" i="44" s="1"/>
  <c r="BA64" i="44"/>
  <c r="BB64" i="44" s="1"/>
  <c r="AS12" i="44"/>
  <c r="AT12" i="44" s="1"/>
  <c r="AW32" i="44"/>
  <c r="AX32" i="44" s="1"/>
  <c r="BQ70" i="44"/>
  <c r="BR70" i="44" s="1"/>
  <c r="F20" i="44"/>
  <c r="BI69" i="44"/>
  <c r="BJ69" i="44" s="1"/>
  <c r="AO14" i="44"/>
  <c r="AP14" i="44" s="1"/>
  <c r="AS16" i="44"/>
  <c r="AT16" i="44" s="1"/>
  <c r="AW13" i="44"/>
  <c r="AX13" i="44" s="1"/>
  <c r="AW28" i="44"/>
  <c r="AX28" i="44" s="1"/>
  <c r="F42" i="44"/>
  <c r="BM42" i="44"/>
  <c r="BN42" i="44" s="1"/>
  <c r="F45" i="44"/>
  <c r="BQ59" i="44"/>
  <c r="BR59" i="44" s="1"/>
  <c r="BA52" i="44"/>
  <c r="BB52" i="44" s="1"/>
  <c r="AS60" i="44"/>
  <c r="AT60" i="44" s="1"/>
  <c r="BA67" i="44"/>
  <c r="BB67" i="44" s="1"/>
  <c r="BA69" i="44"/>
  <c r="BB69" i="44" s="1"/>
  <c r="BQ13" i="44"/>
  <c r="BR13" i="44" s="1"/>
  <c r="AS36" i="44"/>
  <c r="AT36" i="44" s="1"/>
  <c r="BA29" i="44"/>
  <c r="BB29" i="44" s="1"/>
  <c r="F38" i="44"/>
  <c r="BI39" i="44"/>
  <c r="BJ39" i="44" s="1"/>
  <c r="BE48" i="44"/>
  <c r="BF48" i="44" s="1"/>
  <c r="BA65" i="44"/>
  <c r="BB65" i="44" s="1"/>
  <c r="BA12" i="44"/>
  <c r="BB12" i="44" s="1"/>
  <c r="BQ15" i="44"/>
  <c r="BR15" i="44" s="1"/>
  <c r="F11" i="44"/>
  <c r="F30" i="44"/>
  <c r="BQ39" i="44"/>
  <c r="BR39" i="44" s="1"/>
  <c r="F54" i="44"/>
  <c r="BA56" i="44"/>
  <c r="BB56" i="44" s="1"/>
  <c r="BU57" i="44"/>
  <c r="BV57" i="44" s="1"/>
  <c r="AO66" i="44"/>
  <c r="AP66" i="44" s="1"/>
  <c r="F14" i="44"/>
  <c r="BE15" i="44"/>
  <c r="BF15" i="44" s="1"/>
  <c r="BM29" i="44"/>
  <c r="BN29" i="44" s="1"/>
  <c r="BE25" i="44"/>
  <c r="BF25" i="44" s="1"/>
  <c r="BI16" i="44"/>
  <c r="BJ16" i="44" s="1"/>
  <c r="BM28" i="44"/>
  <c r="BN28" i="44" s="1"/>
  <c r="F62" i="44"/>
  <c r="BQ63" i="44"/>
  <c r="BR63" i="44" s="1"/>
  <c r="BI15" i="44"/>
  <c r="BJ15" i="44" s="1"/>
  <c r="BA24" i="44"/>
  <c r="BB24" i="44" s="1"/>
  <c r="F26" i="44"/>
  <c r="BI51" i="44"/>
  <c r="BJ51" i="44" s="1"/>
  <c r="BE56" i="44"/>
  <c r="BF56" i="44" s="1"/>
  <c r="BQ50" i="44"/>
  <c r="BR50" i="44" s="1"/>
  <c r="BI57" i="44"/>
  <c r="BJ57" i="44" s="1"/>
  <c r="F22" i="44"/>
  <c r="BA39" i="44"/>
  <c r="BB39" i="44" s="1"/>
  <c r="BA58" i="44"/>
  <c r="BB58" i="44" s="1"/>
  <c r="F69" i="44"/>
  <c r="BA33" i="44"/>
  <c r="BB33" i="44" s="1"/>
  <c r="BQ32" i="44"/>
  <c r="BR32" i="44" s="1"/>
  <c r="BA38" i="44"/>
  <c r="BB38" i="44" s="1"/>
  <c r="BA36" i="44"/>
  <c r="BB36" i="44" s="1"/>
  <c r="BQ54" i="44"/>
  <c r="BR54" i="44" s="1"/>
  <c r="F12" i="44"/>
  <c r="BA17" i="44"/>
  <c r="BB17" i="44" s="1"/>
  <c r="BQ18" i="44"/>
  <c r="BR18" i="44" s="1"/>
  <c r="AO40" i="44"/>
  <c r="AP40" i="44" s="1"/>
  <c r="AW16" i="44"/>
  <c r="AX16" i="44" s="1"/>
  <c r="AS41" i="44"/>
  <c r="AT41" i="44" s="1"/>
  <c r="BM32" i="44"/>
  <c r="BN32" i="44" s="1"/>
  <c r="BQ51" i="44"/>
  <c r="BR51" i="44" s="1"/>
  <c r="BA54" i="44"/>
  <c r="BB54" i="44" s="1"/>
  <c r="AS63" i="44"/>
  <c r="AT63" i="44" s="1"/>
  <c r="BA66" i="44"/>
  <c r="BB66" i="44" s="1"/>
  <c r="AW15" i="44"/>
  <c r="AX15" i="44" s="1"/>
  <c r="AO25" i="44"/>
  <c r="AP25" i="44" s="1"/>
  <c r="BI20" i="44"/>
  <c r="BJ20" i="44" s="1"/>
  <c r="BQ40" i="44"/>
  <c r="BR40" i="44" s="1"/>
  <c r="BI42" i="44"/>
  <c r="BJ42" i="44" s="1"/>
  <c r="AW24" i="44"/>
  <c r="AX24" i="44" s="1"/>
  <c r="BI23" i="44"/>
  <c r="BJ23" i="44" s="1"/>
  <c r="BM13" i="44"/>
  <c r="BN13" i="44" s="1"/>
  <c r="BE27" i="44"/>
  <c r="BF27" i="44" s="1"/>
  <c r="BI35" i="44"/>
  <c r="BJ35" i="44" s="1"/>
  <c r="BA40" i="44"/>
  <c r="BB40" i="44" s="1"/>
  <c r="BU11" i="44"/>
  <c r="BV11" i="44" s="1"/>
  <c r="BI26" i="44"/>
  <c r="BJ26" i="44" s="1"/>
  <c r="F28" i="44"/>
  <c r="AO36" i="44"/>
  <c r="AP36" i="44" s="1"/>
  <c r="F34" i="44"/>
  <c r="BE46" i="44"/>
  <c r="BF46" i="44" s="1"/>
  <c r="BM60" i="44"/>
  <c r="BN60" i="44" s="1"/>
  <c r="F49" i="44"/>
  <c r="BM61" i="44"/>
  <c r="BN61" i="44" s="1"/>
  <c r="AO63" i="44"/>
  <c r="AP63" i="44" s="1"/>
  <c r="BI11" i="44"/>
  <c r="BJ11" i="44" s="1"/>
  <c r="BQ22" i="44"/>
  <c r="BR22" i="44" s="1"/>
  <c r="AO47" i="44"/>
  <c r="AP47" i="44" s="1"/>
  <c r="AO54" i="44"/>
  <c r="AP54" i="44" s="1"/>
  <c r="BI47" i="44"/>
  <c r="BJ47" i="44" s="1"/>
  <c r="AS52" i="44"/>
  <c r="AT52" i="44" s="1"/>
  <c r="BI63" i="44"/>
  <c r="BJ63" i="44" s="1"/>
  <c r="BE65" i="44"/>
  <c r="BF65" i="44" s="1"/>
  <c r="F15" i="44"/>
  <c r="BI12" i="44"/>
  <c r="BJ12" i="44" s="1"/>
  <c r="AO23" i="44"/>
  <c r="AP23" i="44" s="1"/>
  <c r="BE18" i="44"/>
  <c r="BF18" i="44" s="1"/>
  <c r="BM27" i="44"/>
  <c r="BN27" i="44" s="1"/>
  <c r="BY26" i="44"/>
  <c r="BZ26" i="44" s="1"/>
  <c r="BM37" i="44"/>
  <c r="BN37" i="44" s="1"/>
  <c r="BM39" i="44"/>
  <c r="BN39" i="44" s="1"/>
  <c r="BE47" i="44"/>
  <c r="BF47" i="44" s="1"/>
  <c r="BA42" i="44"/>
  <c r="BB42" i="44" s="1"/>
  <c r="BQ45" i="44"/>
  <c r="BR45" i="44" s="1"/>
  <c r="AO61" i="44"/>
  <c r="AP61" i="44" s="1"/>
  <c r="F70" i="44"/>
  <c r="AS23" i="44"/>
  <c r="AT23" i="44" s="1"/>
  <c r="F36" i="44"/>
  <c r="AO24" i="44"/>
  <c r="AP24" i="44" s="1"/>
  <c r="BM11" i="44"/>
  <c r="BN11" i="44" s="1"/>
  <c r="BA35" i="44"/>
  <c r="BB35" i="44" s="1"/>
  <c r="BA32" i="44"/>
  <c r="BB32" i="44" s="1"/>
  <c r="AW47" i="44"/>
  <c r="AX47" i="44" s="1"/>
  <c r="BI54" i="44"/>
  <c r="BJ54" i="44" s="1"/>
  <c r="BQ43" i="44"/>
  <c r="BR43" i="44" s="1"/>
  <c r="BI53" i="44"/>
  <c r="BJ53" i="44" s="1"/>
  <c r="F56" i="44"/>
  <c r="BA51" i="44"/>
  <c r="BB51" i="44" s="1"/>
  <c r="BE52" i="44"/>
  <c r="BF52" i="44" s="1"/>
  <c r="AW64" i="44"/>
  <c r="AX64" i="44" s="1"/>
  <c r="BY64" i="44"/>
  <c r="BZ64" i="44" s="1"/>
  <c r="BA68" i="44"/>
  <c r="BB68" i="44" s="1"/>
  <c r="BQ30" i="44"/>
  <c r="BR30" i="44" s="1"/>
  <c r="BI40" i="44"/>
  <c r="BJ40" i="44" s="1"/>
  <c r="AO39" i="44"/>
  <c r="AP39" i="44" s="1"/>
  <c r="AW45" i="44"/>
  <c r="AX45" i="44" s="1"/>
  <c r="BA20" i="44"/>
  <c r="BB20" i="44" s="1"/>
  <c r="BA21" i="44"/>
  <c r="BB21" i="44" s="1"/>
  <c r="BE40" i="44"/>
  <c r="BF40" i="44" s="1"/>
  <c r="BI24" i="44"/>
  <c r="BJ24" i="44" s="1"/>
  <c r="F13" i="44"/>
  <c r="AO20" i="44"/>
  <c r="AP20" i="44" s="1"/>
  <c r="F40" i="44"/>
  <c r="BA28" i="44"/>
  <c r="BB28" i="44" s="1"/>
  <c r="BY34" i="44"/>
  <c r="BZ34" i="44" s="1"/>
  <c r="AS51" i="44"/>
  <c r="AT51" i="44" s="1"/>
  <c r="BY45" i="44"/>
  <c r="BZ45" i="44" s="1"/>
  <c r="F50" i="44"/>
  <c r="BQ62" i="44"/>
  <c r="BR62" i="44" s="1"/>
  <c r="BI64" i="44"/>
  <c r="BJ64" i="44" s="1"/>
  <c r="BE30" i="44"/>
  <c r="BF30" i="44" s="1"/>
  <c r="AO51" i="44"/>
  <c r="AP51" i="44" s="1"/>
  <c r="BM62" i="44"/>
  <c r="BN62" i="44" s="1"/>
  <c r="BI68" i="44"/>
  <c r="BJ68" i="44" s="1"/>
  <c r="BZ73" i="44" l="1"/>
  <c r="BF71" i="44"/>
  <c r="BF73" i="44" s="1"/>
  <c r="AX71" i="44"/>
  <c r="AX73" i="44" s="1"/>
  <c r="BV71" i="44"/>
  <c r="BV73" i="44" s="1"/>
  <c r="BR73" i="44"/>
  <c r="AP71" i="44"/>
  <c r="AP73" i="44" s="1"/>
  <c r="BB73" i="44"/>
  <c r="AT71" i="44"/>
  <c r="AT73" i="44" s="1"/>
  <c r="BJ71" i="44"/>
  <c r="BJ73" i="44" s="1"/>
  <c r="BN71" i="44"/>
  <c r="BN73" i="44" s="1"/>
  <c r="BZ72" i="44" l="1"/>
  <c r="BU75" i="44"/>
  <c r="BV72" i="44"/>
  <c r="BT75" i="44"/>
  <c r="BS75" i="44"/>
  <c r="CJ8" i="44" s="1"/>
  <c r="BR75" i="44"/>
  <c r="CI8" i="44" s="1"/>
  <c r="BJ72" i="44"/>
  <c r="BQ75" i="44"/>
  <c r="BA75" i="44"/>
  <c r="CG8" i="44" s="1"/>
  <c r="AZ75" i="44"/>
  <c r="CF8" i="44" s="1"/>
  <c r="AX72" i="44"/>
  <c r="AY75" i="44"/>
  <c r="AX75" i="44"/>
  <c r="CD8" i="44" s="1"/>
  <c r="AP72" i="44"/>
  <c r="AW75" i="44"/>
  <c r="BR72" i="44"/>
  <c r="BF72" i="44"/>
  <c r="BB72" i="44"/>
  <c r="BN72" i="44"/>
  <c r="AT72" i="44"/>
  <c r="CD14" i="44" l="1"/>
  <c r="CL8" i="44"/>
  <c r="CG14" i="44" s="1"/>
  <c r="CK8" i="44"/>
  <c r="CF14" i="44" s="1"/>
  <c r="CE8" i="44"/>
  <c r="CE14" i="44" s="1"/>
  <c r="BB75" i="44"/>
  <c r="BV75" i="44"/>
  <c r="CH8" i="44"/>
  <c r="CC8" i="44"/>
  <c r="BW75" i="44" l="1"/>
  <c r="CC14" i="44"/>
  <c r="CH14" i="44" s="1"/>
  <c r="BN70" i="43"/>
  <c r="AJ70" i="43"/>
  <c r="AH70" i="43"/>
  <c r="E70" i="43"/>
  <c r="AI70" i="43" s="1"/>
  <c r="BN69" i="43"/>
  <c r="AE69" i="43"/>
  <c r="E69" i="43"/>
  <c r="AD69" i="43" s="1"/>
  <c r="BX68" i="43"/>
  <c r="BW68" i="43"/>
  <c r="E68" i="43"/>
  <c r="AJ68" i="43" s="1"/>
  <c r="BX67" i="43"/>
  <c r="BW67" i="43"/>
  <c r="BY67" i="43" s="1"/>
  <c r="BZ67" i="43" s="1"/>
  <c r="E67" i="43"/>
  <c r="AL67" i="43" s="1"/>
  <c r="BX66" i="43"/>
  <c r="BW66" i="43"/>
  <c r="BY66" i="43" s="1"/>
  <c r="BZ66" i="43" s="1"/>
  <c r="E66" i="43"/>
  <c r="J66" i="43" s="1"/>
  <c r="BX65" i="43"/>
  <c r="BW65" i="43"/>
  <c r="BY65" i="43" s="1"/>
  <c r="BZ65" i="43" s="1"/>
  <c r="E65" i="43"/>
  <c r="AL65" i="43" s="1"/>
  <c r="BX64" i="43"/>
  <c r="BW64" i="43"/>
  <c r="E64" i="43"/>
  <c r="AL64" i="43" s="1"/>
  <c r="AI63" i="43"/>
  <c r="AH63" i="43"/>
  <c r="W63" i="43"/>
  <c r="Q63" i="43"/>
  <c r="E63" i="43"/>
  <c r="Z63" i="43" s="1"/>
  <c r="AD62" i="43"/>
  <c r="E62" i="43"/>
  <c r="AL62" i="43" s="1"/>
  <c r="AD61" i="43"/>
  <c r="E61" i="43"/>
  <c r="Z61" i="43" s="1"/>
  <c r="BN60" i="43"/>
  <c r="AI60" i="43"/>
  <c r="AH60" i="43"/>
  <c r="W60" i="43"/>
  <c r="Q60" i="43"/>
  <c r="E60" i="43"/>
  <c r="AE60" i="43" s="1"/>
  <c r="BX59" i="43"/>
  <c r="BW59" i="43"/>
  <c r="BY59" i="43" s="1"/>
  <c r="BZ59" i="43" s="1"/>
  <c r="AK59" i="43"/>
  <c r="AJ59" i="43"/>
  <c r="AH59" i="43"/>
  <c r="AE59" i="43"/>
  <c r="X59" i="43"/>
  <c r="R59" i="43"/>
  <c r="E59" i="43"/>
  <c r="AF59" i="43" s="1"/>
  <c r="BY58" i="43"/>
  <c r="BZ58" i="43" s="1"/>
  <c r="BX58" i="43"/>
  <c r="BW58" i="43"/>
  <c r="AJ58" i="43"/>
  <c r="AI58" i="43"/>
  <c r="AH58" i="43"/>
  <c r="AD58" i="43"/>
  <c r="W58" i="43"/>
  <c r="Q58" i="43"/>
  <c r="E58" i="43"/>
  <c r="BX57" i="43"/>
  <c r="BW57" i="43"/>
  <c r="AL57" i="43"/>
  <c r="AG57" i="43"/>
  <c r="AF57" i="43"/>
  <c r="AD57" i="43"/>
  <c r="V57" i="43"/>
  <c r="P57" i="43"/>
  <c r="E57" i="43"/>
  <c r="BN56" i="43"/>
  <c r="AK56" i="43"/>
  <c r="AJ56" i="43"/>
  <c r="AH56" i="43"/>
  <c r="AE56" i="43"/>
  <c r="X56" i="43"/>
  <c r="R56" i="43"/>
  <c r="E56" i="43"/>
  <c r="AC56" i="43" s="1"/>
  <c r="BN55" i="43"/>
  <c r="AI55" i="43"/>
  <c r="AH55" i="43"/>
  <c r="W55" i="43"/>
  <c r="Q55" i="43"/>
  <c r="E55" i="43"/>
  <c r="V55" i="43" s="1"/>
  <c r="BN54" i="43"/>
  <c r="AI54" i="43"/>
  <c r="AH54" i="43"/>
  <c r="W54" i="43"/>
  <c r="Q54" i="43"/>
  <c r="E54" i="43"/>
  <c r="T54" i="43" s="1"/>
  <c r="BN53" i="43"/>
  <c r="AL53" i="43"/>
  <c r="AG53" i="43"/>
  <c r="AF53" i="43"/>
  <c r="AD53" i="43"/>
  <c r="V53" i="43"/>
  <c r="P53" i="43"/>
  <c r="E53" i="43"/>
  <c r="BX52" i="43"/>
  <c r="BW52" i="43"/>
  <c r="BY52" i="43" s="1"/>
  <c r="BZ52" i="43" s="1"/>
  <c r="AJ52" i="43"/>
  <c r="AH52" i="43"/>
  <c r="E52" i="43"/>
  <c r="AL52" i="43" s="1"/>
  <c r="BX51" i="43"/>
  <c r="BY51" i="43" s="1"/>
  <c r="BZ51" i="43" s="1"/>
  <c r="BW51" i="43"/>
  <c r="AJ51" i="43"/>
  <c r="AH51" i="43"/>
  <c r="E51" i="43"/>
  <c r="AB51" i="43" s="1"/>
  <c r="BX50" i="43"/>
  <c r="BW50" i="43"/>
  <c r="BY50" i="43" s="1"/>
  <c r="BZ50" i="43" s="1"/>
  <c r="AK50" i="43"/>
  <c r="AJ50" i="43"/>
  <c r="AH50" i="43"/>
  <c r="AE50" i="43"/>
  <c r="X50" i="43"/>
  <c r="R50" i="43"/>
  <c r="E50" i="43"/>
  <c r="AF50" i="43" s="1"/>
  <c r="BX49" i="43"/>
  <c r="BW49" i="43"/>
  <c r="BY49" i="43" s="1"/>
  <c r="BZ49" i="43" s="1"/>
  <c r="E49" i="43"/>
  <c r="AA49" i="43" s="1"/>
  <c r="BX48" i="43"/>
  <c r="BW48" i="43"/>
  <c r="BY48" i="43" s="1"/>
  <c r="BZ48" i="43" s="1"/>
  <c r="AJ48" i="43"/>
  <c r="AI48" i="43"/>
  <c r="AH48" i="43"/>
  <c r="AD48" i="43"/>
  <c r="W48" i="43"/>
  <c r="Q48" i="43"/>
  <c r="E48" i="43"/>
  <c r="AL48" i="43" s="1"/>
  <c r="BY47" i="43"/>
  <c r="BZ47" i="43" s="1"/>
  <c r="BX47" i="43"/>
  <c r="BW47" i="43"/>
  <c r="E47" i="43"/>
  <c r="AG47" i="43" s="1"/>
  <c r="BJ46" i="43"/>
  <c r="E46" i="43"/>
  <c r="AH46" i="43" s="1"/>
  <c r="BJ45" i="43"/>
  <c r="AH45" i="43"/>
  <c r="E45" i="43"/>
  <c r="AL45" i="43" s="1"/>
  <c r="BJ44" i="43"/>
  <c r="AL44" i="43"/>
  <c r="E44" i="43"/>
  <c r="Z44" i="43" s="1"/>
  <c r="BJ43" i="43"/>
  <c r="AI43" i="43"/>
  <c r="AH43" i="43"/>
  <c r="W43" i="43"/>
  <c r="Q43" i="43"/>
  <c r="E43" i="43"/>
  <c r="AL43" i="43" s="1"/>
  <c r="BX42" i="43"/>
  <c r="BW42" i="43"/>
  <c r="BY42" i="43" s="1"/>
  <c r="BZ42" i="43" s="1"/>
  <c r="AL42" i="43"/>
  <c r="AK42" i="43"/>
  <c r="AG42" i="43"/>
  <c r="AE42" i="43"/>
  <c r="X42" i="43"/>
  <c r="R42" i="43"/>
  <c r="E42" i="43"/>
  <c r="AJ42" i="43" s="1"/>
  <c r="BX41" i="43"/>
  <c r="BW41" i="43"/>
  <c r="AJ41" i="43"/>
  <c r="AI41" i="43"/>
  <c r="AH41" i="43"/>
  <c r="AD41" i="43"/>
  <c r="W41" i="43"/>
  <c r="Q41" i="43"/>
  <c r="E41" i="43"/>
  <c r="K41" i="43" s="1"/>
  <c r="BX40" i="43"/>
  <c r="BW40" i="43"/>
  <c r="BY40" i="43" s="1"/>
  <c r="BZ40" i="43" s="1"/>
  <c r="AJ40" i="43"/>
  <c r="AI40" i="43"/>
  <c r="AH40" i="43"/>
  <c r="AD40" i="43"/>
  <c r="W40" i="43"/>
  <c r="Q40" i="43"/>
  <c r="E40" i="43"/>
  <c r="AL40" i="43" s="1"/>
  <c r="BX39" i="43"/>
  <c r="BW39" i="43"/>
  <c r="BY39" i="43" s="1"/>
  <c r="BZ39" i="43" s="1"/>
  <c r="AK39" i="43"/>
  <c r="AJ39" i="43"/>
  <c r="AH39" i="43"/>
  <c r="AE39" i="43"/>
  <c r="X39" i="43"/>
  <c r="R39" i="43"/>
  <c r="E39" i="43"/>
  <c r="AL39" i="43" s="1"/>
  <c r="BX38" i="43"/>
  <c r="BW38" i="43"/>
  <c r="BY38" i="43" s="1"/>
  <c r="BZ38" i="43" s="1"/>
  <c r="AK38" i="43"/>
  <c r="AJ38" i="43"/>
  <c r="AH38" i="43"/>
  <c r="AE38" i="43"/>
  <c r="X38" i="43"/>
  <c r="R38" i="43"/>
  <c r="E38" i="43"/>
  <c r="V38" i="43" s="1"/>
  <c r="BX37" i="43"/>
  <c r="BW37" i="43"/>
  <c r="BY37" i="43" s="1"/>
  <c r="BZ37" i="43" s="1"/>
  <c r="AK37" i="43"/>
  <c r="AJ37" i="43"/>
  <c r="AH37" i="43"/>
  <c r="AE37" i="43"/>
  <c r="X37" i="43"/>
  <c r="R37" i="43"/>
  <c r="E37" i="43"/>
  <c r="AL37" i="43" s="1"/>
  <c r="BR36" i="43"/>
  <c r="E36" i="43"/>
  <c r="AL36" i="43" s="1"/>
  <c r="BR35" i="43"/>
  <c r="E35" i="43"/>
  <c r="AL35" i="43" s="1"/>
  <c r="BR34" i="43"/>
  <c r="AJ34" i="43"/>
  <c r="AI34" i="43"/>
  <c r="AH34" i="43"/>
  <c r="AD34" i="43"/>
  <c r="W34" i="43"/>
  <c r="Q34" i="43"/>
  <c r="E34" i="43"/>
  <c r="AL34" i="43" s="1"/>
  <c r="BV33" i="43"/>
  <c r="AL33" i="43"/>
  <c r="AG33" i="43"/>
  <c r="AF33" i="43"/>
  <c r="AD33" i="43"/>
  <c r="V33" i="43"/>
  <c r="P33" i="43"/>
  <c r="E33" i="43"/>
  <c r="AH33" i="43" s="1"/>
  <c r="BV32" i="43"/>
  <c r="AK32" i="43"/>
  <c r="AJ32" i="43"/>
  <c r="AH32" i="43"/>
  <c r="AE32" i="43"/>
  <c r="X32" i="43"/>
  <c r="R32" i="43"/>
  <c r="E32" i="43"/>
  <c r="AL32" i="43" s="1"/>
  <c r="BV31" i="43"/>
  <c r="AL31" i="43"/>
  <c r="AG31" i="43"/>
  <c r="AF31" i="43"/>
  <c r="AD31" i="43"/>
  <c r="V31" i="43"/>
  <c r="P31" i="43"/>
  <c r="E31" i="43"/>
  <c r="W31" i="43" s="1"/>
  <c r="BX30" i="43"/>
  <c r="BW30" i="43"/>
  <c r="E30" i="43"/>
  <c r="AD30" i="43" s="1"/>
  <c r="BR29" i="43"/>
  <c r="E29" i="43"/>
  <c r="AF29" i="43" s="1"/>
  <c r="BX28" i="43"/>
  <c r="BW28" i="43"/>
  <c r="BY28" i="43" s="1"/>
  <c r="BZ28" i="43" s="1"/>
  <c r="E28" i="43"/>
  <c r="AD28" i="43" s="1"/>
  <c r="BX27" i="43"/>
  <c r="BW27" i="43"/>
  <c r="E27" i="43"/>
  <c r="AH27" i="43" s="1"/>
  <c r="BV26" i="43"/>
  <c r="AL26" i="43"/>
  <c r="AG26" i="43"/>
  <c r="AF26" i="43"/>
  <c r="AD26" i="43"/>
  <c r="V26" i="43"/>
  <c r="P26" i="43"/>
  <c r="E26" i="43"/>
  <c r="R26" i="43" s="1"/>
  <c r="BV25" i="43"/>
  <c r="AK25" i="43"/>
  <c r="AJ25" i="43"/>
  <c r="AH25" i="43"/>
  <c r="AE25" i="43"/>
  <c r="X25" i="43"/>
  <c r="R25" i="43"/>
  <c r="E25" i="43"/>
  <c r="S25" i="43" s="1"/>
  <c r="BV24" i="43"/>
  <c r="AJ24" i="43"/>
  <c r="AI24" i="43"/>
  <c r="AH24" i="43"/>
  <c r="AD24" i="43"/>
  <c r="W24" i="43"/>
  <c r="Q24" i="43"/>
  <c r="E24" i="43"/>
  <c r="Z24" i="43" s="1"/>
  <c r="BV23" i="43"/>
  <c r="AK23" i="43"/>
  <c r="AJ23" i="43"/>
  <c r="AH23" i="43"/>
  <c r="AE23" i="43"/>
  <c r="X23" i="43"/>
  <c r="R23" i="43"/>
  <c r="E23" i="43"/>
  <c r="AL23" i="43" s="1"/>
  <c r="BV22" i="43"/>
  <c r="AD22" i="43"/>
  <c r="E22" i="43"/>
  <c r="R22" i="43" s="1"/>
  <c r="BV21" i="43"/>
  <c r="E21" i="43"/>
  <c r="AL21" i="43" s="1"/>
  <c r="BY20" i="43"/>
  <c r="BZ20" i="43" s="1"/>
  <c r="BX20" i="43"/>
  <c r="BW20" i="43"/>
  <c r="E20" i="43"/>
  <c r="AE20" i="43" s="1"/>
  <c r="BY19" i="43"/>
  <c r="BZ19" i="43" s="1"/>
  <c r="BX19" i="43"/>
  <c r="BW19" i="43"/>
  <c r="AD19" i="43"/>
  <c r="E19" i="43"/>
  <c r="AH19" i="43" s="1"/>
  <c r="BX18" i="43"/>
  <c r="BW18" i="43"/>
  <c r="AI18" i="43"/>
  <c r="AH18" i="43"/>
  <c r="W18" i="43"/>
  <c r="Q18" i="43"/>
  <c r="E18" i="43"/>
  <c r="V18" i="43" s="1"/>
  <c r="BX17" i="43"/>
  <c r="BW17" i="43"/>
  <c r="E17" i="43"/>
  <c r="AH17" i="43" s="1"/>
  <c r="BV16" i="43"/>
  <c r="AK16" i="43"/>
  <c r="AJ16" i="43"/>
  <c r="AH16" i="43"/>
  <c r="AE16" i="43"/>
  <c r="X16" i="43"/>
  <c r="R16" i="43"/>
  <c r="E16" i="43"/>
  <c r="AL16" i="43" s="1"/>
  <c r="BX15" i="43"/>
  <c r="BW15" i="43"/>
  <c r="AJ15" i="43"/>
  <c r="AH15" i="43"/>
  <c r="E15" i="43"/>
  <c r="X15" i="43" s="1"/>
  <c r="BX14" i="43"/>
  <c r="BW14" i="43"/>
  <c r="BY14" i="43" s="1"/>
  <c r="BZ14" i="43" s="1"/>
  <c r="E14" i="43"/>
  <c r="AK14" i="43" s="1"/>
  <c r="BX13" i="43"/>
  <c r="BW13" i="43"/>
  <c r="BY13" i="43" s="1"/>
  <c r="BZ13" i="43" s="1"/>
  <c r="AK13" i="43"/>
  <c r="AJ13" i="43"/>
  <c r="AH13" i="43"/>
  <c r="AE13" i="43"/>
  <c r="X13" i="43"/>
  <c r="R13" i="43"/>
  <c r="E13" i="43"/>
  <c r="AI13" i="43" s="1"/>
  <c r="BV12" i="43"/>
  <c r="AJ12" i="43"/>
  <c r="AH12" i="43"/>
  <c r="E12" i="43"/>
  <c r="X12" i="43" s="1"/>
  <c r="BX11" i="43"/>
  <c r="BW11" i="43"/>
  <c r="BY11" i="43" s="1"/>
  <c r="BZ11" i="43" s="1"/>
  <c r="AK11" i="43"/>
  <c r="AJ11" i="43"/>
  <c r="AH11" i="43"/>
  <c r="AE11" i="43"/>
  <c r="X11" i="43"/>
  <c r="R11" i="43"/>
  <c r="E11" i="43"/>
  <c r="AL9" i="43"/>
  <c r="AK9" i="43"/>
  <c r="AJ9" i="43"/>
  <c r="AI9" i="43"/>
  <c r="AH9" i="43"/>
  <c r="AG9" i="43"/>
  <c r="AF9" i="43"/>
  <c r="AE9" i="43"/>
  <c r="AD9" i="43"/>
  <c r="AC9" i="43"/>
  <c r="AB9" i="43"/>
  <c r="AA9" i="43"/>
  <c r="Z9" i="43"/>
  <c r="Y9" i="43"/>
  <c r="X9" i="43"/>
  <c r="W9" i="43"/>
  <c r="V9" i="43"/>
  <c r="U9" i="43"/>
  <c r="T9" i="43"/>
  <c r="S9" i="43"/>
  <c r="R9" i="43"/>
  <c r="Q9" i="43"/>
  <c r="P9" i="43"/>
  <c r="O9" i="43"/>
  <c r="N9" i="43"/>
  <c r="M9" i="43"/>
  <c r="L9" i="43"/>
  <c r="K9" i="43"/>
  <c r="J9" i="43"/>
  <c r="AL8" i="43"/>
  <c r="AK8" i="43"/>
  <c r="AJ8" i="43"/>
  <c r="AI8" i="43"/>
  <c r="AH8" i="43"/>
  <c r="AG8" i="43"/>
  <c r="AF8" i="43"/>
  <c r="AE8" i="43"/>
  <c r="AD8" i="43"/>
  <c r="AC8" i="43"/>
  <c r="AB8" i="43"/>
  <c r="AA8" i="43"/>
  <c r="Z8" i="43"/>
  <c r="Y8" i="43"/>
  <c r="X8" i="43"/>
  <c r="W8" i="43"/>
  <c r="V8" i="43"/>
  <c r="U8" i="43"/>
  <c r="T8" i="43"/>
  <c r="S8" i="43"/>
  <c r="R8" i="43"/>
  <c r="Q8" i="43"/>
  <c r="P8" i="43"/>
  <c r="O8" i="43"/>
  <c r="N8" i="43"/>
  <c r="M8" i="43"/>
  <c r="L8" i="43"/>
  <c r="K8" i="43"/>
  <c r="J8" i="43"/>
  <c r="AL7" i="43"/>
  <c r="AK7" i="43"/>
  <c r="AJ7" i="43"/>
  <c r="AI7" i="43"/>
  <c r="AH7" i="43"/>
  <c r="AG7" i="43"/>
  <c r="AF7" i="43"/>
  <c r="AE7" i="43"/>
  <c r="AD7" i="43"/>
  <c r="AC7" i="43"/>
  <c r="AB7" i="43"/>
  <c r="AA7" i="43"/>
  <c r="Z7" i="43"/>
  <c r="Y7" i="43"/>
  <c r="X7" i="43"/>
  <c r="W7" i="43"/>
  <c r="V7" i="43"/>
  <c r="U7" i="43"/>
  <c r="T7" i="43"/>
  <c r="S7" i="43"/>
  <c r="R7" i="43"/>
  <c r="Q7" i="43"/>
  <c r="P7" i="43"/>
  <c r="O7" i="43"/>
  <c r="N7" i="43"/>
  <c r="M7" i="43"/>
  <c r="L7" i="43"/>
  <c r="K7" i="43"/>
  <c r="J7" i="43"/>
  <c r="AL6" i="43"/>
  <c r="AK6" i="43"/>
  <c r="AJ6" i="43"/>
  <c r="AI6" i="43"/>
  <c r="AH6" i="43"/>
  <c r="AG6" i="43"/>
  <c r="AF6" i="43"/>
  <c r="AE6" i="43"/>
  <c r="AD6" i="43"/>
  <c r="AC6" i="43"/>
  <c r="AB6" i="43"/>
  <c r="AA6" i="43"/>
  <c r="Z6" i="43"/>
  <c r="Y6" i="43"/>
  <c r="X6" i="43"/>
  <c r="W6" i="43"/>
  <c r="V6" i="43"/>
  <c r="U6" i="43"/>
  <c r="T6" i="43"/>
  <c r="S6" i="43"/>
  <c r="R6" i="43"/>
  <c r="Q6" i="43"/>
  <c r="P6" i="43"/>
  <c r="O6" i="43"/>
  <c r="N6" i="43"/>
  <c r="M6" i="43"/>
  <c r="L6" i="43"/>
  <c r="K6" i="43"/>
  <c r="J6" i="43"/>
  <c r="AL5" i="43"/>
  <c r="AK5" i="43"/>
  <c r="AJ5" i="43"/>
  <c r="AI5" i="43"/>
  <c r="AH5" i="43"/>
  <c r="AG5" i="43"/>
  <c r="AF5" i="43"/>
  <c r="AE5" i="43"/>
  <c r="AD5" i="43"/>
  <c r="AC5" i="43"/>
  <c r="AB5" i="43"/>
  <c r="AA5" i="43"/>
  <c r="Z5" i="43"/>
  <c r="Y5" i="43"/>
  <c r="X5" i="43"/>
  <c r="W5" i="43"/>
  <c r="V5" i="43"/>
  <c r="U5" i="43"/>
  <c r="T5" i="43"/>
  <c r="S5" i="43"/>
  <c r="R5" i="43"/>
  <c r="Q5" i="43"/>
  <c r="P5" i="43"/>
  <c r="O5" i="43"/>
  <c r="N5" i="43"/>
  <c r="M5" i="43"/>
  <c r="L5" i="43"/>
  <c r="K5" i="43"/>
  <c r="J5" i="43"/>
  <c r="BW4" i="43"/>
  <c r="BS4" i="43"/>
  <c r="BC4" i="43"/>
  <c r="AY4" i="43"/>
  <c r="CB2" i="43"/>
  <c r="BY18" i="43" l="1"/>
  <c r="BZ18" i="43" s="1"/>
  <c r="BY57" i="43"/>
  <c r="BZ57" i="43" s="1"/>
  <c r="BY68" i="43"/>
  <c r="BZ68" i="43" s="1"/>
  <c r="BY27" i="43"/>
  <c r="BZ27" i="43" s="1"/>
  <c r="BY41" i="43"/>
  <c r="BZ41" i="43" s="1"/>
  <c r="BY64" i="43"/>
  <c r="BZ64" i="43" s="1"/>
  <c r="AJ60" i="43"/>
  <c r="AD60" i="43"/>
  <c r="AJ55" i="43"/>
  <c r="AD55" i="43"/>
  <c r="AJ54" i="43"/>
  <c r="AD54" i="43"/>
  <c r="AD36" i="43"/>
  <c r="AD35" i="43"/>
  <c r="W70" i="43"/>
  <c r="Q62" i="43"/>
  <c r="P44" i="43"/>
  <c r="AD21" i="43"/>
  <c r="AJ43" i="43"/>
  <c r="V44" i="43"/>
  <c r="AJ62" i="43"/>
  <c r="AG44" i="43"/>
  <c r="AJ63" i="43"/>
  <c r="Q19" i="43"/>
  <c r="AJ19" i="43"/>
  <c r="AJ45" i="43"/>
  <c r="W62" i="43"/>
  <c r="AD18" i="43"/>
  <c r="W19" i="43"/>
  <c r="AI19" i="43"/>
  <c r="AI62" i="43"/>
  <c r="AK69" i="43"/>
  <c r="R69" i="43"/>
  <c r="AD70" i="43"/>
  <c r="AD20" i="43"/>
  <c r="AD43" i="43"/>
  <c r="AD44" i="43"/>
  <c r="AD63" i="43"/>
  <c r="X69" i="43"/>
  <c r="AJ18" i="43"/>
  <c r="AF44" i="43"/>
  <c r="AH62" i="43"/>
  <c r="Q70" i="43"/>
  <c r="AJ36" i="43"/>
  <c r="AD66" i="43"/>
  <c r="Q64" i="43"/>
  <c r="W67" i="43"/>
  <c r="AJ67" i="43"/>
  <c r="AI61" i="43"/>
  <c r="AI64" i="43"/>
  <c r="Q67" i="43"/>
  <c r="AD67" i="43"/>
  <c r="AD68" i="43"/>
  <c r="AI67" i="43"/>
  <c r="W65" i="43"/>
  <c r="AJ65" i="43"/>
  <c r="Q66" i="43"/>
  <c r="AI66" i="43"/>
  <c r="Q68" i="43"/>
  <c r="AI68" i="43"/>
  <c r="AH69" i="43"/>
  <c r="AH65" i="43"/>
  <c r="Q65" i="43"/>
  <c r="AI65" i="43"/>
  <c r="AH66" i="43"/>
  <c r="AH68" i="43"/>
  <c r="Q61" i="43"/>
  <c r="AD65" i="43"/>
  <c r="W66" i="43"/>
  <c r="AJ66" i="43"/>
  <c r="AH67" i="43"/>
  <c r="W68" i="43"/>
  <c r="AJ69" i="43"/>
  <c r="W64" i="43"/>
  <c r="AJ64" i="43"/>
  <c r="AH47" i="43"/>
  <c r="AD64" i="43"/>
  <c r="AJ47" i="43"/>
  <c r="AH64" i="43"/>
  <c r="W61" i="43"/>
  <c r="AJ61" i="43"/>
  <c r="AH61" i="43"/>
  <c r="AI51" i="43"/>
  <c r="R30" i="43"/>
  <c r="Q51" i="43"/>
  <c r="AF49" i="43"/>
  <c r="X27" i="43"/>
  <c r="X28" i="43"/>
  <c r="R29" i="43"/>
  <c r="P46" i="43"/>
  <c r="AG46" i="43"/>
  <c r="Q47" i="43"/>
  <c r="AI47" i="43"/>
  <c r="P49" i="43"/>
  <c r="AG49" i="43"/>
  <c r="W51" i="43"/>
  <c r="Q52" i="43"/>
  <c r="AI52" i="43"/>
  <c r="AF46" i="43"/>
  <c r="V46" i="43"/>
  <c r="AL46" i="43"/>
  <c r="W47" i="43"/>
  <c r="V49" i="43"/>
  <c r="AL49" i="43"/>
  <c r="AD51" i="43"/>
  <c r="W52" i="43"/>
  <c r="AD46" i="43"/>
  <c r="AD47" i="43"/>
  <c r="AD49" i="43"/>
  <c r="AD52" i="43"/>
  <c r="AJ29" i="43"/>
  <c r="AJ30" i="43"/>
  <c r="W35" i="43"/>
  <c r="Q45" i="43"/>
  <c r="AI45" i="43"/>
  <c r="W36" i="43"/>
  <c r="W45" i="43"/>
  <c r="AJ35" i="43"/>
  <c r="AD45" i="43"/>
  <c r="AE27" i="43"/>
  <c r="AJ28" i="43"/>
  <c r="AJ27" i="43"/>
  <c r="AK28" i="43"/>
  <c r="AH35" i="43"/>
  <c r="AH36" i="43"/>
  <c r="W20" i="43"/>
  <c r="R27" i="43"/>
  <c r="AK27" i="43"/>
  <c r="R28" i="43"/>
  <c r="Q35" i="43"/>
  <c r="AI35" i="43"/>
  <c r="Q36" i="43"/>
  <c r="AI36" i="43"/>
  <c r="AH28" i="43"/>
  <c r="AE29" i="43"/>
  <c r="AE30" i="43"/>
  <c r="AI22" i="43"/>
  <c r="AH29" i="43"/>
  <c r="AH30" i="43"/>
  <c r="Q22" i="43"/>
  <c r="AE28" i="43"/>
  <c r="X29" i="43"/>
  <c r="AK29" i="43"/>
  <c r="X30" i="43"/>
  <c r="AK30" i="43"/>
  <c r="AI21" i="43"/>
  <c r="W22" i="43"/>
  <c r="AJ22" i="43"/>
  <c r="AJ20" i="43"/>
  <c r="AD17" i="43"/>
  <c r="Q20" i="43"/>
  <c r="Q21" i="43"/>
  <c r="AH22" i="43"/>
  <c r="V14" i="43"/>
  <c r="W21" i="43"/>
  <c r="AJ21" i="43"/>
  <c r="AI20" i="43"/>
  <c r="AH21" i="43"/>
  <c r="Q15" i="43"/>
  <c r="AH20" i="43"/>
  <c r="AF17" i="43"/>
  <c r="P17" i="43"/>
  <c r="AG17" i="43"/>
  <c r="V17" i="43"/>
  <c r="AL17" i="43"/>
  <c r="AI15" i="43"/>
  <c r="W15" i="43"/>
  <c r="AD15" i="43"/>
  <c r="AD14" i="43"/>
  <c r="AF14" i="43"/>
  <c r="P14" i="43"/>
  <c r="AG14" i="43"/>
  <c r="AL14" i="43"/>
  <c r="Q12" i="43"/>
  <c r="AI12" i="43"/>
  <c r="W12" i="43"/>
  <c r="AD12" i="43"/>
  <c r="S62" i="43"/>
  <c r="O15" i="43"/>
  <c r="O48" i="43"/>
  <c r="M36" i="43"/>
  <c r="U43" i="43"/>
  <c r="L64" i="43"/>
  <c r="O25" i="43"/>
  <c r="J31" i="43"/>
  <c r="AZ31" i="43" s="1"/>
  <c r="AC31" i="43"/>
  <c r="AH31" i="43"/>
  <c r="O31" i="43"/>
  <c r="J15" i="43"/>
  <c r="AZ15" i="43" s="1"/>
  <c r="N16" i="43"/>
  <c r="AB17" i="43"/>
  <c r="AK17" i="43"/>
  <c r="M24" i="43"/>
  <c r="N30" i="43"/>
  <c r="O46" i="43"/>
  <c r="L43" i="43"/>
  <c r="AB43" i="43"/>
  <c r="R49" i="43"/>
  <c r="T52" i="43"/>
  <c r="X64" i="43"/>
  <c r="U16" i="43"/>
  <c r="AA46" i="43"/>
  <c r="M49" i="43"/>
  <c r="AC49" i="43"/>
  <c r="AH49" i="43"/>
  <c r="L52" i="43"/>
  <c r="AG64" i="43"/>
  <c r="AK64" i="43"/>
  <c r="K65" i="43"/>
  <c r="BD65" i="43" s="1"/>
  <c r="M67" i="43"/>
  <c r="AG20" i="43"/>
  <c r="AK20" i="43"/>
  <c r="AE41" i="43"/>
  <c r="X43" i="43"/>
  <c r="AE43" i="43"/>
  <c r="M45" i="43"/>
  <c r="X45" i="43"/>
  <c r="P50" i="43"/>
  <c r="AA52" i="43"/>
  <c r="M59" i="43"/>
  <c r="U59" i="43"/>
  <c r="P60" i="43"/>
  <c r="R15" i="43"/>
  <c r="Y24" i="43"/>
  <c r="M26" i="43"/>
  <c r="X36" i="43"/>
  <c r="K43" i="43"/>
  <c r="BD43" i="43" s="1"/>
  <c r="S43" i="43"/>
  <c r="AA43" i="43"/>
  <c r="AF43" i="43"/>
  <c r="AB45" i="43"/>
  <c r="K46" i="43"/>
  <c r="BC46" i="43" s="1"/>
  <c r="W46" i="43"/>
  <c r="M47" i="43"/>
  <c r="AC47" i="43"/>
  <c r="X48" i="43"/>
  <c r="K52" i="43"/>
  <c r="BD52" i="43" s="1"/>
  <c r="S52" i="43"/>
  <c r="AB52" i="43"/>
  <c r="P59" i="43"/>
  <c r="AG60" i="43"/>
  <c r="BO60" i="43" s="1"/>
  <c r="AK60" i="43"/>
  <c r="AF64" i="43"/>
  <c r="AA65" i="43"/>
  <c r="N66" i="43"/>
  <c r="AC20" i="43"/>
  <c r="AL28" i="43"/>
  <c r="U45" i="43"/>
  <c r="AC59" i="43"/>
  <c r="M20" i="43"/>
  <c r="BW23" i="43"/>
  <c r="O28" i="43"/>
  <c r="R31" i="43"/>
  <c r="AA33" i="43"/>
  <c r="AF36" i="43"/>
  <c r="AA37" i="43"/>
  <c r="M43" i="43"/>
  <c r="K45" i="43"/>
  <c r="BC45" i="43" s="1"/>
  <c r="AF45" i="43"/>
  <c r="T47" i="43"/>
  <c r="J50" i="43"/>
  <c r="AY50" i="43" s="1"/>
  <c r="AB50" i="43"/>
  <c r="O52" i="43"/>
  <c r="AF52" i="43"/>
  <c r="L59" i="43"/>
  <c r="T59" i="43"/>
  <c r="M60" i="43"/>
  <c r="AB60" i="43"/>
  <c r="AC62" i="43"/>
  <c r="M64" i="43"/>
  <c r="AB64" i="43"/>
  <c r="X67" i="43"/>
  <c r="S21" i="43"/>
  <c r="AC21" i="43"/>
  <c r="AG34" i="43"/>
  <c r="BW34" i="43" s="1"/>
  <c r="AK34" i="43"/>
  <c r="BS34" i="43" s="1"/>
  <c r="AI44" i="43"/>
  <c r="N15" i="43"/>
  <c r="S15" i="43"/>
  <c r="O16" i="43"/>
  <c r="S17" i="43"/>
  <c r="K18" i="43"/>
  <c r="BD18" i="43" s="1"/>
  <c r="Z18" i="43"/>
  <c r="P20" i="43"/>
  <c r="AB20" i="43"/>
  <c r="L21" i="43"/>
  <c r="W23" i="43"/>
  <c r="AG23" i="43"/>
  <c r="AC25" i="43"/>
  <c r="O30" i="43"/>
  <c r="N31" i="43"/>
  <c r="S31" i="43"/>
  <c r="M34" i="43"/>
  <c r="X34" i="43"/>
  <c r="AB36" i="43"/>
  <c r="AG36" i="43"/>
  <c r="AK36" i="43"/>
  <c r="T40" i="43"/>
  <c r="S41" i="43"/>
  <c r="P43" i="43"/>
  <c r="AC43" i="43"/>
  <c r="AG43" i="43"/>
  <c r="AK43" i="43"/>
  <c r="BS43" i="43" s="1"/>
  <c r="J44" i="43"/>
  <c r="AY44" i="43" s="1"/>
  <c r="AE44" i="43"/>
  <c r="BK44" i="43" s="1"/>
  <c r="L45" i="43"/>
  <c r="S45" i="43"/>
  <c r="AA45" i="43"/>
  <c r="AE45" i="43"/>
  <c r="AE46" i="43"/>
  <c r="O47" i="43"/>
  <c r="AB48" i="43"/>
  <c r="N49" i="43"/>
  <c r="AK49" i="43"/>
  <c r="U50" i="43"/>
  <c r="AG50" i="43"/>
  <c r="L51" i="43"/>
  <c r="Y51" i="43"/>
  <c r="X52" i="43"/>
  <c r="AE52" i="43"/>
  <c r="S56" i="43"/>
  <c r="Y59" i="43"/>
  <c r="AC60" i="43"/>
  <c r="AG62" i="43"/>
  <c r="AK62" i="43"/>
  <c r="BS62" i="43" s="1"/>
  <c r="U63" i="43"/>
  <c r="S64" i="43"/>
  <c r="AC64" i="43"/>
  <c r="O65" i="43"/>
  <c r="AC67" i="43"/>
  <c r="U60" i="43"/>
  <c r="M62" i="43"/>
  <c r="X62" i="43"/>
  <c r="S67" i="43"/>
  <c r="BX16" i="43"/>
  <c r="AC16" i="43"/>
  <c r="AI16" i="43"/>
  <c r="M21" i="43"/>
  <c r="X21" i="43"/>
  <c r="AF21" i="43"/>
  <c r="U24" i="43"/>
  <c r="AG24" i="43"/>
  <c r="BO24" i="43" s="1"/>
  <c r="AK24" i="43"/>
  <c r="W28" i="43"/>
  <c r="AC34" i="43"/>
  <c r="S36" i="43"/>
  <c r="AC36" i="43"/>
  <c r="Y47" i="43"/>
  <c r="AF47" i="43"/>
  <c r="T48" i="43"/>
  <c r="W49" i="43"/>
  <c r="O51" i="43"/>
  <c r="AB15" i="43"/>
  <c r="J16" i="43"/>
  <c r="AY16" i="43" s="1"/>
  <c r="S16" i="43"/>
  <c r="AD16" i="43"/>
  <c r="M17" i="43"/>
  <c r="W17" i="43"/>
  <c r="R18" i="43"/>
  <c r="U20" i="43"/>
  <c r="AB21" i="43"/>
  <c r="AG21" i="43"/>
  <c r="BP21" i="43" s="1"/>
  <c r="AK21" i="43"/>
  <c r="M23" i="43"/>
  <c r="AB23" i="43"/>
  <c r="J24" i="43"/>
  <c r="AZ24" i="43" s="1"/>
  <c r="AL24" i="43"/>
  <c r="Y26" i="43"/>
  <c r="K28" i="43"/>
  <c r="BD28" i="43" s="1"/>
  <c r="T30" i="43"/>
  <c r="Y31" i="43"/>
  <c r="S34" i="43"/>
  <c r="L36" i="43"/>
  <c r="O40" i="43"/>
  <c r="AB40" i="43"/>
  <c r="M42" i="43"/>
  <c r="P45" i="43"/>
  <c r="AC45" i="43"/>
  <c r="AG45" i="43"/>
  <c r="BO45" i="43" s="1"/>
  <c r="AK45" i="43"/>
  <c r="L47" i="43"/>
  <c r="S47" i="43"/>
  <c r="AB47" i="43"/>
  <c r="K48" i="43"/>
  <c r="BC48" i="43" s="1"/>
  <c r="AE48" i="43"/>
  <c r="J49" i="43"/>
  <c r="AZ49" i="43" s="1"/>
  <c r="Q49" i="43"/>
  <c r="Y49" i="43"/>
  <c r="O56" i="43"/>
  <c r="AL63" i="43"/>
  <c r="Z66" i="43"/>
  <c r="AG67" i="43"/>
  <c r="AK67" i="43"/>
  <c r="O11" i="43"/>
  <c r="AC11" i="43"/>
  <c r="Y11" i="43"/>
  <c r="Q11" i="43"/>
  <c r="AG11" i="43"/>
  <c r="M11" i="43"/>
  <c r="AL27" i="43"/>
  <c r="AG27" i="43"/>
  <c r="AB27" i="43"/>
  <c r="W27" i="43"/>
  <c r="M27" i="43"/>
  <c r="AF27" i="43"/>
  <c r="AA27" i="43"/>
  <c r="U27" i="43"/>
  <c r="Q27" i="43"/>
  <c r="L27" i="43"/>
  <c r="P27" i="43"/>
  <c r="AC27" i="43"/>
  <c r="AI27" i="43"/>
  <c r="Y27" i="43"/>
  <c r="T27" i="43"/>
  <c r="K27" i="43"/>
  <c r="BD27" i="43" s="1"/>
  <c r="O27" i="43"/>
  <c r="U11" i="43"/>
  <c r="V19" i="43"/>
  <c r="U19" i="43"/>
  <c r="M19" i="43"/>
  <c r="AL19" i="43"/>
  <c r="Z19" i="43"/>
  <c r="AL22" i="43"/>
  <c r="Y22" i="43"/>
  <c r="AK22" i="43"/>
  <c r="AG22" i="43"/>
  <c r="M22" i="43"/>
  <c r="U22" i="43"/>
  <c r="J22" i="43"/>
  <c r="AZ22" i="43" s="1"/>
  <c r="Z22" i="43"/>
  <c r="AE12" i="43"/>
  <c r="AC12" i="43"/>
  <c r="P12" i="43"/>
  <c r="AK12" i="43"/>
  <c r="AB12" i="43"/>
  <c r="M12" i="43"/>
  <c r="Y12" i="43"/>
  <c r="AG12" i="43"/>
  <c r="U12" i="43"/>
  <c r="AF12" i="43"/>
  <c r="T12" i="43"/>
  <c r="L12" i="43"/>
  <c r="AL25" i="43"/>
  <c r="BW25" i="43" s="1"/>
  <c r="AG25" i="43"/>
  <c r="AB25" i="43"/>
  <c r="W25" i="43"/>
  <c r="M25" i="43"/>
  <c r="AF25" i="43"/>
  <c r="AA25" i="43"/>
  <c r="U25" i="43"/>
  <c r="Q25" i="43"/>
  <c r="L25" i="43"/>
  <c r="K25" i="43"/>
  <c r="BC25" i="43" s="1"/>
  <c r="AI25" i="43"/>
  <c r="Y25" i="43"/>
  <c r="T25" i="43"/>
  <c r="P25" i="43"/>
  <c r="S27" i="43"/>
  <c r="AE58" i="43"/>
  <c r="U58" i="43"/>
  <c r="Z58" i="43"/>
  <c r="M58" i="43"/>
  <c r="AL70" i="43"/>
  <c r="AK70" i="43"/>
  <c r="AG70" i="43"/>
  <c r="AC70" i="43"/>
  <c r="X70" i="43"/>
  <c r="S70" i="43"/>
  <c r="M70" i="43"/>
  <c r="AF70" i="43"/>
  <c r="AB70" i="43"/>
  <c r="L70" i="43"/>
  <c r="AE70" i="43"/>
  <c r="AA70" i="43"/>
  <c r="U70" i="43"/>
  <c r="P70" i="43"/>
  <c r="K70" i="43"/>
  <c r="O17" i="43"/>
  <c r="T17" i="43"/>
  <c r="AC17" i="43"/>
  <c r="AI33" i="43"/>
  <c r="BO33" i="43" s="1"/>
  <c r="O70" i="43"/>
  <c r="Y70" i="43"/>
  <c r="AE35" i="43"/>
  <c r="O39" i="43"/>
  <c r="AC39" i="43"/>
  <c r="O34" i="43"/>
  <c r="Y34" i="43"/>
  <c r="P39" i="43"/>
  <c r="AI39" i="43"/>
  <c r="K17" i="43"/>
  <c r="BD17" i="43" s="1"/>
  <c r="U17" i="43"/>
  <c r="X20" i="43"/>
  <c r="Z28" i="43"/>
  <c r="Z30" i="43"/>
  <c r="AI30" i="43"/>
  <c r="L32" i="43"/>
  <c r="Q32" i="43"/>
  <c r="U32" i="43"/>
  <c r="AA32" i="43"/>
  <c r="AF32" i="43"/>
  <c r="K33" i="43"/>
  <c r="BD33" i="43" s="1"/>
  <c r="AE33" i="43"/>
  <c r="BK33" i="43" s="1"/>
  <c r="K34" i="43"/>
  <c r="P34" i="43"/>
  <c r="U34" i="43"/>
  <c r="AA34" i="43"/>
  <c r="AE34" i="43"/>
  <c r="O35" i="43"/>
  <c r="AA35" i="43"/>
  <c r="O36" i="43"/>
  <c r="T36" i="43"/>
  <c r="Y36" i="43"/>
  <c r="K37" i="43"/>
  <c r="BD37" i="43" s="1"/>
  <c r="W37" i="43"/>
  <c r="L39" i="43"/>
  <c r="Q39" i="43"/>
  <c r="U39" i="43"/>
  <c r="AA39" i="43"/>
  <c r="AF39" i="43"/>
  <c r="BT39" i="43"/>
  <c r="K40" i="43"/>
  <c r="X40" i="43"/>
  <c r="AE40" i="43"/>
  <c r="AL41" i="43"/>
  <c r="AA41" i="43"/>
  <c r="O41" i="43"/>
  <c r="AL47" i="43"/>
  <c r="AE47" i="43"/>
  <c r="AA47" i="43"/>
  <c r="U47" i="43"/>
  <c r="P47" i="43"/>
  <c r="K47" i="43"/>
  <c r="BD47" i="43" s="1"/>
  <c r="AK47" i="43"/>
  <c r="X47" i="43"/>
  <c r="AL51" i="43"/>
  <c r="AE51" i="43"/>
  <c r="AA51" i="43"/>
  <c r="U51" i="43"/>
  <c r="P51" i="43"/>
  <c r="K51" i="43"/>
  <c r="AK51" i="43"/>
  <c r="AG51" i="43"/>
  <c r="AC51" i="43"/>
  <c r="X51" i="43"/>
  <c r="S51" i="43"/>
  <c r="M51" i="43"/>
  <c r="T51" i="43"/>
  <c r="AL54" i="43"/>
  <c r="AK54" i="43"/>
  <c r="AG54" i="43"/>
  <c r="AC54" i="43"/>
  <c r="X54" i="43"/>
  <c r="S54" i="43"/>
  <c r="M54" i="43"/>
  <c r="AF54" i="43"/>
  <c r="AB54" i="43"/>
  <c r="L54" i="43"/>
  <c r="AE54" i="43"/>
  <c r="AA54" i="43"/>
  <c r="U54" i="43"/>
  <c r="P54" i="43"/>
  <c r="K54" i="43"/>
  <c r="Z55" i="43"/>
  <c r="N55" i="43"/>
  <c r="J55" i="43"/>
  <c r="AZ55" i="43" s="1"/>
  <c r="AL68" i="43"/>
  <c r="AB68" i="43"/>
  <c r="T68" i="43"/>
  <c r="O68" i="43"/>
  <c r="AF68" i="43"/>
  <c r="AA68" i="43"/>
  <c r="S68" i="43"/>
  <c r="L68" i="43"/>
  <c r="AE68" i="43"/>
  <c r="X68" i="43"/>
  <c r="K68" i="43"/>
  <c r="O32" i="43"/>
  <c r="S32" i="43"/>
  <c r="AC32" i="43"/>
  <c r="S35" i="43"/>
  <c r="S39" i="43"/>
  <c r="X17" i="43"/>
  <c r="O23" i="43"/>
  <c r="S23" i="43"/>
  <c r="AC23" i="43"/>
  <c r="M29" i="43"/>
  <c r="K32" i="43"/>
  <c r="BD32" i="43" s="1"/>
  <c r="P32" i="43"/>
  <c r="T32" i="43"/>
  <c r="Y32" i="43"/>
  <c r="AI32" i="43"/>
  <c r="S33" i="43"/>
  <c r="T34" i="43"/>
  <c r="K35" i="43"/>
  <c r="BS37" i="43"/>
  <c r="S37" i="43"/>
  <c r="K39" i="43"/>
  <c r="T39" i="43"/>
  <c r="Y39" i="43"/>
  <c r="P40" i="43"/>
  <c r="Y17" i="43"/>
  <c r="AI17" i="43"/>
  <c r="BP17" i="43" s="1"/>
  <c r="O21" i="43"/>
  <c r="T21" i="43"/>
  <c r="Y21" i="43"/>
  <c r="K23" i="43"/>
  <c r="BC23" i="43" s="1"/>
  <c r="P23" i="43"/>
  <c r="T23" i="43"/>
  <c r="Y23" i="43"/>
  <c r="AI23" i="43"/>
  <c r="Q26" i="43"/>
  <c r="AQ26" i="43" s="1"/>
  <c r="Z26" i="43"/>
  <c r="Y16" i="43"/>
  <c r="L17" i="43"/>
  <c r="Q17" i="43"/>
  <c r="AA17" i="43"/>
  <c r="AE17" i="43"/>
  <c r="AJ17" i="43"/>
  <c r="L20" i="43"/>
  <c r="T20" i="43"/>
  <c r="Y20" i="43"/>
  <c r="AF20" i="43"/>
  <c r="BL20" i="43" s="1"/>
  <c r="K21" i="43"/>
  <c r="BC21" i="43" s="1"/>
  <c r="P21" i="43"/>
  <c r="U21" i="43"/>
  <c r="AA21" i="43"/>
  <c r="AE21" i="43"/>
  <c r="L23" i="43"/>
  <c r="Q23" i="43"/>
  <c r="U23" i="43"/>
  <c r="AA23" i="43"/>
  <c r="AF23" i="43"/>
  <c r="R24" i="43"/>
  <c r="J26" i="43"/>
  <c r="AZ26" i="43" s="1"/>
  <c r="J28" i="43"/>
  <c r="AZ28" i="43" s="1"/>
  <c r="S28" i="43"/>
  <c r="J30" i="43"/>
  <c r="AZ30" i="43" s="1"/>
  <c r="S30" i="43"/>
  <c r="M32" i="43"/>
  <c r="W32" i="43"/>
  <c r="AB32" i="43"/>
  <c r="AG32" i="43"/>
  <c r="BX32" i="43"/>
  <c r="O33" i="43"/>
  <c r="W33" i="43"/>
  <c r="L34" i="43"/>
  <c r="AB34" i="43"/>
  <c r="AF34" i="43"/>
  <c r="K36" i="43"/>
  <c r="P36" i="43"/>
  <c r="U36" i="43"/>
  <c r="AA36" i="43"/>
  <c r="AE36" i="43"/>
  <c r="O37" i="43"/>
  <c r="AI37" i="43"/>
  <c r="M39" i="43"/>
  <c r="W39" i="43"/>
  <c r="AB39" i="43"/>
  <c r="AG39" i="43"/>
  <c r="L40" i="43"/>
  <c r="S40" i="43"/>
  <c r="AA40" i="43"/>
  <c r="AF40" i="43"/>
  <c r="AF51" i="43"/>
  <c r="O54" i="43"/>
  <c r="Y54" i="43"/>
  <c r="AL56" i="43"/>
  <c r="BS56" i="43" s="1"/>
  <c r="AG56" i="43"/>
  <c r="AB56" i="43"/>
  <c r="W56" i="43"/>
  <c r="M56" i="43"/>
  <c r="AF56" i="43"/>
  <c r="AA56" i="43"/>
  <c r="U56" i="43"/>
  <c r="Q56" i="43"/>
  <c r="L56" i="43"/>
  <c r="AI56" i="43"/>
  <c r="Y56" i="43"/>
  <c r="T56" i="43"/>
  <c r="P56" i="43"/>
  <c r="K56" i="43"/>
  <c r="P68" i="43"/>
  <c r="T70" i="43"/>
  <c r="P48" i="43"/>
  <c r="O62" i="43"/>
  <c r="T62" i="43"/>
  <c r="Y62" i="43"/>
  <c r="O67" i="43"/>
  <c r="T67" i="43"/>
  <c r="Y67" i="43"/>
  <c r="X60" i="43"/>
  <c r="K62" i="43"/>
  <c r="BD62" i="43" s="1"/>
  <c r="P62" i="43"/>
  <c r="U62" i="43"/>
  <c r="AA62" i="43"/>
  <c r="AE62" i="43"/>
  <c r="O64" i="43"/>
  <c r="T64" i="43"/>
  <c r="Y64" i="43"/>
  <c r="V66" i="43"/>
  <c r="AF66" i="43"/>
  <c r="K67" i="43"/>
  <c r="BC67" i="43" s="1"/>
  <c r="P67" i="43"/>
  <c r="U67" i="43"/>
  <c r="AA67" i="43"/>
  <c r="AE67" i="43"/>
  <c r="J69" i="43"/>
  <c r="AZ69" i="43" s="1"/>
  <c r="Z69" i="43"/>
  <c r="AC42" i="43"/>
  <c r="O43" i="43"/>
  <c r="T43" i="43"/>
  <c r="Y43" i="43"/>
  <c r="W44" i="43"/>
  <c r="O45" i="43"/>
  <c r="T45" i="43"/>
  <c r="Y45" i="43"/>
  <c r="S46" i="43"/>
  <c r="AI46" i="43"/>
  <c r="BP46" i="43" s="1"/>
  <c r="L48" i="43"/>
  <c r="S48" i="43"/>
  <c r="AA48" i="43"/>
  <c r="AF48" i="43"/>
  <c r="O49" i="43"/>
  <c r="S49" i="43"/>
  <c r="M50" i="43"/>
  <c r="P52" i="43"/>
  <c r="Q59" i="43"/>
  <c r="AG59" i="43"/>
  <c r="L60" i="43"/>
  <c r="T60" i="43"/>
  <c r="Y60" i="43"/>
  <c r="AF60" i="43"/>
  <c r="L62" i="43"/>
  <c r="AB62" i="43"/>
  <c r="AF62" i="43"/>
  <c r="M63" i="43"/>
  <c r="K64" i="43"/>
  <c r="P64" i="43"/>
  <c r="U64" i="43"/>
  <c r="AA64" i="43"/>
  <c r="AE64" i="43"/>
  <c r="S65" i="43"/>
  <c r="AE65" i="43"/>
  <c r="L67" i="43"/>
  <c r="AB67" i="43"/>
  <c r="AF67" i="43"/>
  <c r="N69" i="43"/>
  <c r="V13" i="43"/>
  <c r="V11" i="43"/>
  <c r="L13" i="43"/>
  <c r="AA14" i="43"/>
  <c r="BX23" i="43"/>
  <c r="AI29" i="43"/>
  <c r="AA29" i="43"/>
  <c r="W29" i="43"/>
  <c r="S29" i="43"/>
  <c r="O29" i="43"/>
  <c r="K29" i="43"/>
  <c r="Z29" i="43"/>
  <c r="U29" i="43"/>
  <c r="P29" i="43"/>
  <c r="J29" i="43"/>
  <c r="AD29" i="43"/>
  <c r="Y29" i="43"/>
  <c r="T29" i="43"/>
  <c r="N29" i="43"/>
  <c r="Q29" i="43"/>
  <c r="AB29" i="43"/>
  <c r="AG29" i="43"/>
  <c r="AL29" i="43"/>
  <c r="BS29" i="43" s="1"/>
  <c r="BD41" i="43"/>
  <c r="BC41" i="43"/>
  <c r="AK57" i="43"/>
  <c r="AC57" i="43"/>
  <c r="Y57" i="43"/>
  <c r="U57" i="43"/>
  <c r="Q57" i="43"/>
  <c r="M57" i="43"/>
  <c r="AJ57" i="43"/>
  <c r="AB57" i="43"/>
  <c r="X57" i="43"/>
  <c r="T57" i="43"/>
  <c r="L57" i="43"/>
  <c r="AI57" i="43"/>
  <c r="AE57" i="43"/>
  <c r="BK57" i="43" s="1"/>
  <c r="AA57" i="43"/>
  <c r="W57" i="43"/>
  <c r="S57" i="43"/>
  <c r="O57" i="43"/>
  <c r="K57" i="43"/>
  <c r="AH57" i="43"/>
  <c r="Z57" i="43"/>
  <c r="N57" i="43"/>
  <c r="J57" i="43"/>
  <c r="R57" i="43"/>
  <c r="P13" i="43"/>
  <c r="AA13" i="43"/>
  <c r="AF13" i="43"/>
  <c r="AJ14" i="43"/>
  <c r="AB14" i="43"/>
  <c r="X14" i="43"/>
  <c r="T14" i="43"/>
  <c r="L14" i="43"/>
  <c r="U14" i="43"/>
  <c r="AE14" i="43"/>
  <c r="AI14" i="43"/>
  <c r="AD11" i="43"/>
  <c r="AB13" i="43"/>
  <c r="AL13" i="43"/>
  <c r="BS13" i="43" s="1"/>
  <c r="Q14" i="43"/>
  <c r="N18" i="43"/>
  <c r="AA18" i="43"/>
  <c r="N12" i="43"/>
  <c r="R12" i="43"/>
  <c r="V12" i="43"/>
  <c r="Z12" i="43"/>
  <c r="AL12" i="43"/>
  <c r="AK15" i="43"/>
  <c r="AG15" i="43"/>
  <c r="AC15" i="43"/>
  <c r="Y15" i="43"/>
  <c r="U15" i="43"/>
  <c r="M15" i="43"/>
  <c r="K15" i="43"/>
  <c r="T15" i="43"/>
  <c r="AE15" i="43"/>
  <c r="AF16" i="43"/>
  <c r="AB16" i="43"/>
  <c r="T16" i="43"/>
  <c r="P16" i="43"/>
  <c r="L16" i="43"/>
  <c r="K16" i="43"/>
  <c r="Q16" i="43"/>
  <c r="V16" i="43"/>
  <c r="Z16" i="43"/>
  <c r="BW16" i="43"/>
  <c r="O18" i="43"/>
  <c r="AF22" i="43"/>
  <c r="AB22" i="43"/>
  <c r="X22" i="43"/>
  <c r="T22" i="43"/>
  <c r="P22" i="43"/>
  <c r="L22" i="43"/>
  <c r="AE22" i="43"/>
  <c r="AA22" i="43"/>
  <c r="S22" i="43"/>
  <c r="O22" i="43"/>
  <c r="K22" i="43"/>
  <c r="N22" i="43"/>
  <c r="V22" i="43"/>
  <c r="AC22" i="43"/>
  <c r="AF24" i="43"/>
  <c r="AB24" i="43"/>
  <c r="X24" i="43"/>
  <c r="T24" i="43"/>
  <c r="P24" i="43"/>
  <c r="L24" i="43"/>
  <c r="AE24" i="43"/>
  <c r="AA24" i="43"/>
  <c r="S24" i="43"/>
  <c r="O24" i="43"/>
  <c r="K24" i="43"/>
  <c r="N24" i="43"/>
  <c r="V24" i="43"/>
  <c r="AC24" i="43"/>
  <c r="AJ26" i="43"/>
  <c r="AB26" i="43"/>
  <c r="X26" i="43"/>
  <c r="T26" i="43"/>
  <c r="L26" i="43"/>
  <c r="AI26" i="43"/>
  <c r="AE26" i="43"/>
  <c r="BL26" i="43" s="1"/>
  <c r="AA26" i="43"/>
  <c r="W26" i="43"/>
  <c r="S26" i="43"/>
  <c r="O26" i="43"/>
  <c r="K26" i="43"/>
  <c r="N26" i="43"/>
  <c r="U26" i="43"/>
  <c r="AC26" i="43"/>
  <c r="AH26" i="43"/>
  <c r="AG28" i="43"/>
  <c r="AC28" i="43"/>
  <c r="Y28" i="43"/>
  <c r="U28" i="43"/>
  <c r="Q28" i="43"/>
  <c r="M28" i="43"/>
  <c r="AF28" i="43"/>
  <c r="BL28" i="43" s="1"/>
  <c r="AB28" i="43"/>
  <c r="T28" i="43"/>
  <c r="P28" i="43"/>
  <c r="L28" i="43"/>
  <c r="N28" i="43"/>
  <c r="V28" i="43"/>
  <c r="AA28" i="43"/>
  <c r="AI28" i="43"/>
  <c r="AC29" i="43"/>
  <c r="BT37" i="43"/>
  <c r="AG38" i="43"/>
  <c r="AC38" i="43"/>
  <c r="Y38" i="43"/>
  <c r="U38" i="43"/>
  <c r="Q38" i="43"/>
  <c r="M38" i="43"/>
  <c r="AF38" i="43"/>
  <c r="AB38" i="43"/>
  <c r="T38" i="43"/>
  <c r="P38" i="43"/>
  <c r="L38" i="43"/>
  <c r="AI38" i="43"/>
  <c r="AA38" i="43"/>
  <c r="W38" i="43"/>
  <c r="AV38" i="43" s="1"/>
  <c r="S38" i="43"/>
  <c r="O38" i="43"/>
  <c r="K38" i="43"/>
  <c r="Z38" i="43"/>
  <c r="N38" i="43"/>
  <c r="J38" i="43"/>
  <c r="AD38" i="43"/>
  <c r="BS42" i="43"/>
  <c r="BT42" i="43"/>
  <c r="AG13" i="43"/>
  <c r="AC13" i="43"/>
  <c r="Y13" i="43"/>
  <c r="U13" i="43"/>
  <c r="Q13" i="43"/>
  <c r="M13" i="43"/>
  <c r="K13" i="43"/>
  <c r="K14" i="43"/>
  <c r="Z14" i="43"/>
  <c r="E73" i="43"/>
  <c r="J11" i="43"/>
  <c r="N11" i="43"/>
  <c r="Z11" i="43"/>
  <c r="AL11" i="43"/>
  <c r="BS11" i="43" s="1"/>
  <c r="W13" i="43"/>
  <c r="M14" i="43"/>
  <c r="AK18" i="43"/>
  <c r="AG18" i="43"/>
  <c r="AC18" i="43"/>
  <c r="Y18" i="43"/>
  <c r="U18" i="43"/>
  <c r="M18" i="43"/>
  <c r="AF18" i="43"/>
  <c r="AB18" i="43"/>
  <c r="X18" i="43"/>
  <c r="AV18" i="43" s="1"/>
  <c r="T18" i="43"/>
  <c r="P18" i="43"/>
  <c r="L18" i="43"/>
  <c r="S18" i="43"/>
  <c r="AF19" i="43"/>
  <c r="AB19" i="43"/>
  <c r="X19" i="43"/>
  <c r="T19" i="43"/>
  <c r="P19" i="43"/>
  <c r="L19" i="43"/>
  <c r="AE19" i="43"/>
  <c r="AA19" i="43"/>
  <c r="S19" i="43"/>
  <c r="O19" i="43"/>
  <c r="K19" i="43"/>
  <c r="N19" i="43"/>
  <c r="AC19" i="43"/>
  <c r="K11" i="43"/>
  <c r="S11" i="43"/>
  <c r="W11" i="43"/>
  <c r="AA11" i="43"/>
  <c r="AI11" i="43"/>
  <c r="J12" i="43"/>
  <c r="N13" i="43"/>
  <c r="S13" i="43"/>
  <c r="AD13" i="43"/>
  <c r="N14" i="43"/>
  <c r="R14" i="43"/>
  <c r="W14" i="43"/>
  <c r="AC14" i="43"/>
  <c r="P15" i="43"/>
  <c r="Z15" i="43"/>
  <c r="L11" i="43"/>
  <c r="P11" i="43"/>
  <c r="T11" i="43"/>
  <c r="AB11" i="43"/>
  <c r="AF11" i="43"/>
  <c r="K12" i="43"/>
  <c r="O12" i="43"/>
  <c r="S12" i="43"/>
  <c r="AA12" i="43"/>
  <c r="J13" i="43"/>
  <c r="O13" i="43"/>
  <c r="T13" i="43"/>
  <c r="Z13" i="43"/>
  <c r="J14" i="43"/>
  <c r="O14" i="43"/>
  <c r="S14" i="43"/>
  <c r="Y14" i="43"/>
  <c r="AH14" i="43"/>
  <c r="L15" i="43"/>
  <c r="V15" i="43"/>
  <c r="AA15" i="43"/>
  <c r="AF15" i="43"/>
  <c r="AL15" i="43"/>
  <c r="BY15" i="43"/>
  <c r="BZ15" i="43" s="1"/>
  <c r="M16" i="43"/>
  <c r="W16" i="43"/>
  <c r="AA16" i="43"/>
  <c r="AG16" i="43"/>
  <c r="BY17" i="43"/>
  <c r="BZ17" i="43" s="1"/>
  <c r="J18" i="43"/>
  <c r="AE18" i="43"/>
  <c r="AL18" i="43"/>
  <c r="J19" i="43"/>
  <c r="R19" i="43"/>
  <c r="Y19" i="43"/>
  <c r="AG19" i="43"/>
  <c r="AK19" i="43"/>
  <c r="AK26" i="43"/>
  <c r="L29" i="43"/>
  <c r="V29" i="43"/>
  <c r="AL38" i="43"/>
  <c r="BT38" i="43" s="1"/>
  <c r="J20" i="43"/>
  <c r="N20" i="43"/>
  <c r="R20" i="43"/>
  <c r="V20" i="43"/>
  <c r="Z20" i="43"/>
  <c r="AL20" i="43"/>
  <c r="AG30" i="43"/>
  <c r="AC30" i="43"/>
  <c r="Y30" i="43"/>
  <c r="U30" i="43"/>
  <c r="Q30" i="43"/>
  <c r="M30" i="43"/>
  <c r="K30" i="43"/>
  <c r="P30" i="43"/>
  <c r="V30" i="43"/>
  <c r="AA30" i="43"/>
  <c r="AF30" i="43"/>
  <c r="AJ31" i="43"/>
  <c r="AB31" i="43"/>
  <c r="X31" i="43"/>
  <c r="AV31" i="43" s="1"/>
  <c r="T31" i="43"/>
  <c r="L31" i="43"/>
  <c r="K31" i="43"/>
  <c r="U31" i="43"/>
  <c r="Z31" i="43"/>
  <c r="AE31" i="43"/>
  <c r="BL31" i="43" s="1"/>
  <c r="AI31" i="43"/>
  <c r="BW32" i="43"/>
  <c r="J17" i="43"/>
  <c r="N17" i="43"/>
  <c r="R17" i="43"/>
  <c r="Z17" i="43"/>
  <c r="K20" i="43"/>
  <c r="O20" i="43"/>
  <c r="S20" i="43"/>
  <c r="AA20" i="43"/>
  <c r="J21" i="43"/>
  <c r="N21" i="43"/>
  <c r="R21" i="43"/>
  <c r="V21" i="43"/>
  <c r="Z21" i="43"/>
  <c r="J23" i="43"/>
  <c r="N23" i="43"/>
  <c r="V23" i="43"/>
  <c r="Z23" i="43"/>
  <c r="AD23" i="43"/>
  <c r="J25" i="43"/>
  <c r="N25" i="43"/>
  <c r="V25" i="43"/>
  <c r="Z25" i="43"/>
  <c r="AD25" i="43"/>
  <c r="J27" i="43"/>
  <c r="N27" i="43"/>
  <c r="V27" i="43"/>
  <c r="Z27" i="43"/>
  <c r="AD27" i="43"/>
  <c r="L30" i="43"/>
  <c r="W30" i="43"/>
  <c r="AB30" i="43"/>
  <c r="AL30" i="43"/>
  <c r="BY30" i="43"/>
  <c r="BZ30" i="43" s="1"/>
  <c r="M31" i="43"/>
  <c r="Q31" i="43"/>
  <c r="AA31" i="43"/>
  <c r="AK31" i="43"/>
  <c r="J32" i="43"/>
  <c r="N32" i="43"/>
  <c r="V32" i="43"/>
  <c r="Z32" i="43"/>
  <c r="AD32" i="43"/>
  <c r="L33" i="43"/>
  <c r="T33" i="43"/>
  <c r="X33" i="43"/>
  <c r="AB33" i="43"/>
  <c r="AJ33" i="43"/>
  <c r="J34" i="43"/>
  <c r="N34" i="43"/>
  <c r="R34" i="43"/>
  <c r="V34" i="43"/>
  <c r="Z34" i="43"/>
  <c r="L35" i="43"/>
  <c r="P35" i="43"/>
  <c r="T35" i="43"/>
  <c r="X35" i="43"/>
  <c r="AB35" i="43"/>
  <c r="AF35" i="43"/>
  <c r="J36" i="43"/>
  <c r="N36" i="43"/>
  <c r="R36" i="43"/>
  <c r="V36" i="43"/>
  <c r="Z36" i="43"/>
  <c r="L37" i="43"/>
  <c r="P37" i="43"/>
  <c r="T37" i="43"/>
  <c r="AB37" i="43"/>
  <c r="AF37" i="43"/>
  <c r="J39" i="43"/>
  <c r="N39" i="43"/>
  <c r="V39" i="43"/>
  <c r="Z39" i="43"/>
  <c r="AD39" i="43"/>
  <c r="M40" i="43"/>
  <c r="U40" i="43"/>
  <c r="Y40" i="43"/>
  <c r="AC40" i="43"/>
  <c r="AG40" i="43"/>
  <c r="AK40" i="43"/>
  <c r="BT40" i="43" s="1"/>
  <c r="L41" i="43"/>
  <c r="P41" i="43"/>
  <c r="T41" i="43"/>
  <c r="X41" i="43"/>
  <c r="AB41" i="43"/>
  <c r="AF41" i="43"/>
  <c r="N42" i="43"/>
  <c r="T42" i="43"/>
  <c r="Y42" i="43"/>
  <c r="AD42" i="43"/>
  <c r="AH42" i="43"/>
  <c r="K44" i="43"/>
  <c r="R44" i="43"/>
  <c r="M33" i="43"/>
  <c r="Q33" i="43"/>
  <c r="U33" i="43"/>
  <c r="Y33" i="43"/>
  <c r="AC33" i="43"/>
  <c r="AK33" i="43"/>
  <c r="M35" i="43"/>
  <c r="U35" i="43"/>
  <c r="Y35" i="43"/>
  <c r="AC35" i="43"/>
  <c r="AG35" i="43"/>
  <c r="AK35" i="43"/>
  <c r="M37" i="43"/>
  <c r="Q37" i="43"/>
  <c r="U37" i="43"/>
  <c r="Y37" i="43"/>
  <c r="AC37" i="43"/>
  <c r="AG37" i="43"/>
  <c r="BS39" i="43"/>
  <c r="J40" i="43"/>
  <c r="N40" i="43"/>
  <c r="R40" i="43"/>
  <c r="V40" i="43"/>
  <c r="Z40" i="43"/>
  <c r="M41" i="43"/>
  <c r="U41" i="43"/>
  <c r="Y41" i="43"/>
  <c r="AC41" i="43"/>
  <c r="AG41" i="43"/>
  <c r="AK41" i="43"/>
  <c r="J42" i="43"/>
  <c r="P42" i="43"/>
  <c r="U42" i="43"/>
  <c r="Z42" i="43"/>
  <c r="AK44" i="43"/>
  <c r="AC44" i="43"/>
  <c r="Y44" i="43"/>
  <c r="U44" i="43"/>
  <c r="Q44" i="43"/>
  <c r="M44" i="43"/>
  <c r="AJ44" i="43"/>
  <c r="AB44" i="43"/>
  <c r="X44" i="43"/>
  <c r="T44" i="43"/>
  <c r="L44" i="43"/>
  <c r="N44" i="43"/>
  <c r="S44" i="43"/>
  <c r="AA44" i="43"/>
  <c r="J33" i="43"/>
  <c r="N33" i="43"/>
  <c r="R33" i="43"/>
  <c r="Z33" i="43"/>
  <c r="J35" i="43"/>
  <c r="N35" i="43"/>
  <c r="R35" i="43"/>
  <c r="V35" i="43"/>
  <c r="Z35" i="43"/>
  <c r="J37" i="43"/>
  <c r="N37" i="43"/>
  <c r="V37" i="43"/>
  <c r="Z37" i="43"/>
  <c r="AD37" i="43"/>
  <c r="J41" i="43"/>
  <c r="N41" i="43"/>
  <c r="R41" i="43"/>
  <c r="V41" i="43"/>
  <c r="Z41" i="43"/>
  <c r="AI42" i="43"/>
  <c r="AA42" i="43"/>
  <c r="W42" i="43"/>
  <c r="S42" i="43"/>
  <c r="O42" i="43"/>
  <c r="K42" i="43"/>
  <c r="L42" i="43"/>
  <c r="Q42" i="43"/>
  <c r="V42" i="43"/>
  <c r="AB42" i="43"/>
  <c r="AF42" i="43"/>
  <c r="O44" i="43"/>
  <c r="AH44" i="43"/>
  <c r="J43" i="43"/>
  <c r="N43" i="43"/>
  <c r="R43" i="43"/>
  <c r="V43" i="43"/>
  <c r="Z43" i="43"/>
  <c r="J45" i="43"/>
  <c r="N45" i="43"/>
  <c r="R45" i="43"/>
  <c r="V45" i="43"/>
  <c r="Z45" i="43"/>
  <c r="L46" i="43"/>
  <c r="T46" i="43"/>
  <c r="X46" i="43"/>
  <c r="AB46" i="43"/>
  <c r="AJ46" i="43"/>
  <c r="J47" i="43"/>
  <c r="N47" i="43"/>
  <c r="R47" i="43"/>
  <c r="V47" i="43"/>
  <c r="Z47" i="43"/>
  <c r="M48" i="43"/>
  <c r="U48" i="43"/>
  <c r="Y48" i="43"/>
  <c r="AC48" i="43"/>
  <c r="AG48" i="43"/>
  <c r="AK48" i="43"/>
  <c r="BS48" i="43" s="1"/>
  <c r="AJ49" i="43"/>
  <c r="AB49" i="43"/>
  <c r="X49" i="43"/>
  <c r="T49" i="43"/>
  <c r="L49" i="43"/>
  <c r="K49" i="43"/>
  <c r="U49" i="43"/>
  <c r="Z49" i="43"/>
  <c r="AE49" i="43"/>
  <c r="AI49" i="43"/>
  <c r="N50" i="43"/>
  <c r="T50" i="43"/>
  <c r="Y50" i="43"/>
  <c r="AK53" i="43"/>
  <c r="AC53" i="43"/>
  <c r="Y53" i="43"/>
  <c r="U53" i="43"/>
  <c r="Q53" i="43"/>
  <c r="M53" i="43"/>
  <c r="AJ53" i="43"/>
  <c r="AB53" i="43"/>
  <c r="X53" i="43"/>
  <c r="T53" i="43"/>
  <c r="L53" i="43"/>
  <c r="AI53" i="43"/>
  <c r="AE53" i="43"/>
  <c r="BX53" i="43" s="1"/>
  <c r="AA53" i="43"/>
  <c r="W53" i="43"/>
  <c r="S53" i="43"/>
  <c r="O53" i="43"/>
  <c r="K53" i="43"/>
  <c r="R53" i="43"/>
  <c r="M46" i="43"/>
  <c r="Q46" i="43"/>
  <c r="U46" i="43"/>
  <c r="Y46" i="43"/>
  <c r="AC46" i="43"/>
  <c r="AK46" i="43"/>
  <c r="J48" i="43"/>
  <c r="N48" i="43"/>
  <c r="R48" i="43"/>
  <c r="V48" i="43"/>
  <c r="Z48" i="43"/>
  <c r="J53" i="43"/>
  <c r="AK55" i="43"/>
  <c r="AG55" i="43"/>
  <c r="AC55" i="43"/>
  <c r="Y55" i="43"/>
  <c r="U55" i="43"/>
  <c r="M55" i="43"/>
  <c r="AF55" i="43"/>
  <c r="AB55" i="43"/>
  <c r="X55" i="43"/>
  <c r="AV55" i="43" s="1"/>
  <c r="T55" i="43"/>
  <c r="P55" i="43"/>
  <c r="L55" i="43"/>
  <c r="AE55" i="43"/>
  <c r="AA55" i="43"/>
  <c r="S55" i="43"/>
  <c r="O55" i="43"/>
  <c r="K55" i="43"/>
  <c r="R55" i="43"/>
  <c r="AL55" i="43"/>
  <c r="J46" i="43"/>
  <c r="N46" i="43"/>
  <c r="R46" i="43"/>
  <c r="Z46" i="43"/>
  <c r="AI50" i="43"/>
  <c r="AA50" i="43"/>
  <c r="W50" i="43"/>
  <c r="S50" i="43"/>
  <c r="O50" i="43"/>
  <c r="K50" i="43"/>
  <c r="AL50" i="43"/>
  <c r="BS50" i="43" s="1"/>
  <c r="AD50" i="43"/>
  <c r="Z50" i="43"/>
  <c r="L50" i="43"/>
  <c r="Q50" i="43"/>
  <c r="V50" i="43"/>
  <c r="AC50" i="43"/>
  <c r="N53" i="43"/>
  <c r="Z53" i="43"/>
  <c r="AH53" i="43"/>
  <c r="AK58" i="43"/>
  <c r="AG58" i="43"/>
  <c r="AC58" i="43"/>
  <c r="Y58" i="43"/>
  <c r="J58" i="43"/>
  <c r="N58" i="43"/>
  <c r="R58" i="43"/>
  <c r="V58" i="43"/>
  <c r="AA58" i="43"/>
  <c r="AF58" i="43"/>
  <c r="AL58" i="43"/>
  <c r="AK61" i="43"/>
  <c r="AG61" i="43"/>
  <c r="AC61" i="43"/>
  <c r="Y61" i="43"/>
  <c r="U61" i="43"/>
  <c r="M61" i="43"/>
  <c r="AF61" i="43"/>
  <c r="AB61" i="43"/>
  <c r="X61" i="43"/>
  <c r="T61" i="43"/>
  <c r="P61" i="43"/>
  <c r="L61" i="43"/>
  <c r="AE61" i="43"/>
  <c r="AA61" i="43"/>
  <c r="S61" i="43"/>
  <c r="O61" i="43"/>
  <c r="K61" i="43"/>
  <c r="R61" i="43"/>
  <c r="AL61" i="43"/>
  <c r="J51" i="43"/>
  <c r="N51" i="43"/>
  <c r="R51" i="43"/>
  <c r="V51" i="43"/>
  <c r="Z51" i="43"/>
  <c r="M52" i="43"/>
  <c r="U52" i="43"/>
  <c r="Y52" i="43"/>
  <c r="AC52" i="43"/>
  <c r="AG52" i="43"/>
  <c r="AK52" i="43"/>
  <c r="BS52" i="43" s="1"/>
  <c r="J54" i="43"/>
  <c r="N54" i="43"/>
  <c r="R54" i="43"/>
  <c r="V54" i="43"/>
  <c r="Z54" i="43"/>
  <c r="J56" i="43"/>
  <c r="N56" i="43"/>
  <c r="V56" i="43"/>
  <c r="Z56" i="43"/>
  <c r="AD56" i="43"/>
  <c r="K58" i="43"/>
  <c r="O58" i="43"/>
  <c r="S58" i="43"/>
  <c r="AB58" i="43"/>
  <c r="J61" i="43"/>
  <c r="V61" i="43"/>
  <c r="AY66" i="43"/>
  <c r="AZ66" i="43"/>
  <c r="J52" i="43"/>
  <c r="N52" i="43"/>
  <c r="R52" i="43"/>
  <c r="V52" i="43"/>
  <c r="Z52" i="43"/>
  <c r="L58" i="43"/>
  <c r="P58" i="43"/>
  <c r="T58" i="43"/>
  <c r="X58" i="43"/>
  <c r="N61" i="43"/>
  <c r="J59" i="43"/>
  <c r="N59" i="43"/>
  <c r="V59" i="43"/>
  <c r="Z59" i="43"/>
  <c r="AD59" i="43"/>
  <c r="AL59" i="43"/>
  <c r="BT59" i="43" s="1"/>
  <c r="AF63" i="43"/>
  <c r="AB63" i="43"/>
  <c r="X63" i="43"/>
  <c r="T63" i="43"/>
  <c r="P63" i="43"/>
  <c r="L63" i="43"/>
  <c r="AE63" i="43"/>
  <c r="AA63" i="43"/>
  <c r="S63" i="43"/>
  <c r="O63" i="43"/>
  <c r="K63" i="43"/>
  <c r="N63" i="43"/>
  <c r="V63" i="43"/>
  <c r="AC63" i="43"/>
  <c r="K59" i="43"/>
  <c r="O59" i="43"/>
  <c r="S59" i="43"/>
  <c r="W59" i="43"/>
  <c r="AA59" i="43"/>
  <c r="AI59" i="43"/>
  <c r="J60" i="43"/>
  <c r="N60" i="43"/>
  <c r="R60" i="43"/>
  <c r="V60" i="43"/>
  <c r="Z60" i="43"/>
  <c r="AL60" i="43"/>
  <c r="AB59" i="43"/>
  <c r="K60" i="43"/>
  <c r="O60" i="43"/>
  <c r="S60" i="43"/>
  <c r="AA60" i="43"/>
  <c r="J63" i="43"/>
  <c r="R63" i="43"/>
  <c r="Y63" i="43"/>
  <c r="AG63" i="43"/>
  <c r="AK63" i="43"/>
  <c r="AE66" i="43"/>
  <c r="AA66" i="43"/>
  <c r="Y66" i="43"/>
  <c r="U66" i="43"/>
  <c r="M66" i="43"/>
  <c r="AL66" i="43"/>
  <c r="AC66" i="43"/>
  <c r="X66" i="43"/>
  <c r="T66" i="43"/>
  <c r="P66" i="43"/>
  <c r="L66" i="43"/>
  <c r="AK66" i="43"/>
  <c r="AG66" i="43"/>
  <c r="AB66" i="43"/>
  <c r="S66" i="43"/>
  <c r="O66" i="43"/>
  <c r="K66" i="43"/>
  <c r="R66" i="43"/>
  <c r="L65" i="43"/>
  <c r="P65" i="43"/>
  <c r="T65" i="43"/>
  <c r="X65" i="43"/>
  <c r="AB65" i="43"/>
  <c r="AF65" i="43"/>
  <c r="J62" i="43"/>
  <c r="N62" i="43"/>
  <c r="R62" i="43"/>
  <c r="V62" i="43"/>
  <c r="Z62" i="43"/>
  <c r="J64" i="43"/>
  <c r="N64" i="43"/>
  <c r="R64" i="43"/>
  <c r="V64" i="43"/>
  <c r="Z64" i="43"/>
  <c r="M65" i="43"/>
  <c r="U65" i="43"/>
  <c r="Y65" i="43"/>
  <c r="AC65" i="43"/>
  <c r="AG65" i="43"/>
  <c r="AK65" i="43"/>
  <c r="J65" i="43"/>
  <c r="N65" i="43"/>
  <c r="R65" i="43"/>
  <c r="V65" i="43"/>
  <c r="Z65" i="43"/>
  <c r="AG69" i="43"/>
  <c r="AC69" i="43"/>
  <c r="Y69" i="43"/>
  <c r="U69" i="43"/>
  <c r="Q69" i="43"/>
  <c r="M69" i="43"/>
  <c r="AF69" i="43"/>
  <c r="BW69" i="43" s="1"/>
  <c r="AB69" i="43"/>
  <c r="T69" i="43"/>
  <c r="P69" i="43"/>
  <c r="L69" i="43"/>
  <c r="AI69" i="43"/>
  <c r="AA69" i="43"/>
  <c r="W69" i="43"/>
  <c r="S69" i="43"/>
  <c r="O69" i="43"/>
  <c r="K69" i="43"/>
  <c r="V69" i="43"/>
  <c r="AL69" i="43"/>
  <c r="J67" i="43"/>
  <c r="N67" i="43"/>
  <c r="R67" i="43"/>
  <c r="V67" i="43"/>
  <c r="Z67" i="43"/>
  <c r="M68" i="43"/>
  <c r="U68" i="43"/>
  <c r="Y68" i="43"/>
  <c r="AC68" i="43"/>
  <c r="AG68" i="43"/>
  <c r="AK68" i="43"/>
  <c r="J70" i="43"/>
  <c r="N70" i="43"/>
  <c r="R70" i="43"/>
  <c r="V70" i="43"/>
  <c r="Z70" i="43"/>
  <c r="J68" i="43"/>
  <c r="N68" i="43"/>
  <c r="R68" i="43"/>
  <c r="V68" i="43"/>
  <c r="Z68" i="43"/>
  <c r="BH60" i="43" l="1"/>
  <c r="BH28" i="43"/>
  <c r="BG28" i="43"/>
  <c r="BX60" i="43"/>
  <c r="BT45" i="43"/>
  <c r="BL62" i="43"/>
  <c r="BL68" i="43"/>
  <c r="BS69" i="43"/>
  <c r="BP64" i="43"/>
  <c r="BP47" i="43"/>
  <c r="BW21" i="43"/>
  <c r="BS65" i="43"/>
  <c r="BK30" i="43"/>
  <c r="BT67" i="43"/>
  <c r="BS36" i="43"/>
  <c r="BO47" i="43"/>
  <c r="BO67" i="43"/>
  <c r="BT64" i="43"/>
  <c r="BL49" i="43"/>
  <c r="BS27" i="43"/>
  <c r="BL52" i="43"/>
  <c r="BT35" i="43"/>
  <c r="BL46" i="43"/>
  <c r="BS30" i="43"/>
  <c r="BW36" i="43"/>
  <c r="BS28" i="43"/>
  <c r="BP22" i="43"/>
  <c r="BP20" i="43"/>
  <c r="BK14" i="43"/>
  <c r="BL17" i="43"/>
  <c r="BO12" i="43"/>
  <c r="BY23" i="43"/>
  <c r="BZ23" i="43" s="1"/>
  <c r="BK36" i="43"/>
  <c r="BD46" i="43"/>
  <c r="BE46" i="43" s="1"/>
  <c r="BF46" i="43" s="1"/>
  <c r="BG70" i="43"/>
  <c r="BT63" i="43"/>
  <c r="BL58" i="43"/>
  <c r="BD45" i="43"/>
  <c r="BS60" i="43"/>
  <c r="BO21" i="43"/>
  <c r="BQ21" i="43" s="1"/>
  <c r="BR21" i="43" s="1"/>
  <c r="AY24" i="43"/>
  <c r="BA24" i="43" s="1"/>
  <c r="BB24" i="43" s="1"/>
  <c r="AQ49" i="43"/>
  <c r="BS67" i="43"/>
  <c r="AR17" i="43"/>
  <c r="AY28" i="43"/>
  <c r="BA28" i="43" s="1"/>
  <c r="BB28" i="43" s="1"/>
  <c r="BS64" i="43"/>
  <c r="BC17" i="43"/>
  <c r="BE17" i="43" s="1"/>
  <c r="BF17" i="43" s="1"/>
  <c r="BX25" i="43"/>
  <c r="BY25" i="43" s="1"/>
  <c r="BZ25" i="43" s="1"/>
  <c r="AZ16" i="43"/>
  <c r="BA16" i="43" s="1"/>
  <c r="BB16" i="43" s="1"/>
  <c r="BP24" i="43"/>
  <c r="BQ24" i="43" s="1"/>
  <c r="BR24" i="43" s="1"/>
  <c r="AV17" i="43"/>
  <c r="AQ64" i="43"/>
  <c r="AY49" i="43"/>
  <c r="BA49" i="43" s="1"/>
  <c r="BB49" i="43" s="1"/>
  <c r="AQ52" i="43"/>
  <c r="BO46" i="43"/>
  <c r="BQ46" i="43" s="1"/>
  <c r="BR46" i="43" s="1"/>
  <c r="BD67" i="43"/>
  <c r="BE67" i="43" s="1"/>
  <c r="BF67" i="43" s="1"/>
  <c r="AQ68" i="43"/>
  <c r="BT56" i="43"/>
  <c r="BU56" i="43" s="1"/>
  <c r="BV56" i="43" s="1"/>
  <c r="BT62" i="43"/>
  <c r="BU62" i="43" s="1"/>
  <c r="BV62" i="43" s="1"/>
  <c r="BK41" i="43"/>
  <c r="BC65" i="43"/>
  <c r="BE65" i="43" s="1"/>
  <c r="BF65" i="43" s="1"/>
  <c r="BP67" i="43"/>
  <c r="BO44" i="43"/>
  <c r="AQ31" i="43"/>
  <c r="BT47" i="43"/>
  <c r="BT43" i="43"/>
  <c r="BU43" i="43" s="1"/>
  <c r="BV43" i="43" s="1"/>
  <c r="BT28" i="43"/>
  <c r="BC43" i="43"/>
  <c r="BE43" i="43" s="1"/>
  <c r="BF43" i="43" s="1"/>
  <c r="BO64" i="43"/>
  <c r="BO20" i="43"/>
  <c r="BL45" i="43"/>
  <c r="BC62" i="43"/>
  <c r="BE62" i="43" s="1"/>
  <c r="BF62" i="43" s="1"/>
  <c r="BX34" i="43"/>
  <c r="BY34" i="43" s="1"/>
  <c r="BZ34" i="43" s="1"/>
  <c r="BK64" i="43"/>
  <c r="BS68" i="43"/>
  <c r="AU49" i="43"/>
  <c r="BO31" i="43"/>
  <c r="BL34" i="43"/>
  <c r="BK48" i="43"/>
  <c r="BK67" i="43"/>
  <c r="AR45" i="43"/>
  <c r="BC33" i="43"/>
  <c r="BE33" i="43" s="1"/>
  <c r="BF33" i="43" s="1"/>
  <c r="AY15" i="43"/>
  <c r="BA15" i="43" s="1"/>
  <c r="BB15" i="43" s="1"/>
  <c r="AY26" i="43"/>
  <c r="BA26" i="43" s="1"/>
  <c r="BB26" i="43" s="1"/>
  <c r="BT36" i="43"/>
  <c r="AR36" i="43"/>
  <c r="AR56" i="43"/>
  <c r="BS70" i="43"/>
  <c r="BL12" i="43"/>
  <c r="BL48" i="43"/>
  <c r="BS38" i="43"/>
  <c r="BU38" i="43" s="1"/>
  <c r="BV38" i="43" s="1"/>
  <c r="BD21" i="43"/>
  <c r="BE21" i="43" s="1"/>
  <c r="BF21" i="43" s="1"/>
  <c r="BP32" i="43"/>
  <c r="AQ47" i="43"/>
  <c r="AU57" i="43"/>
  <c r="BL41" i="43"/>
  <c r="BM41" i="43" s="1"/>
  <c r="BN41" i="43" s="1"/>
  <c r="BT27" i="43"/>
  <c r="BC28" i="43"/>
  <c r="BE28" i="43" s="1"/>
  <c r="BF28" i="43" s="1"/>
  <c r="AR59" i="43"/>
  <c r="BP33" i="43"/>
  <c r="BQ33" i="43" s="1"/>
  <c r="BR33" i="43" s="1"/>
  <c r="BL43" i="43"/>
  <c r="AY31" i="43"/>
  <c r="BA31" i="43" s="1"/>
  <c r="BB31" i="43" s="1"/>
  <c r="AY22" i="43"/>
  <c r="BA22" i="43" s="1"/>
  <c r="BB22" i="43" s="1"/>
  <c r="AV49" i="43"/>
  <c r="BC47" i="43"/>
  <c r="BE47" i="43" s="1"/>
  <c r="BF47" i="43" s="1"/>
  <c r="AQ45" i="43"/>
  <c r="BO49" i="43"/>
  <c r="BL44" i="43"/>
  <c r="BM44" i="43" s="1"/>
  <c r="BN44" i="43" s="1"/>
  <c r="BH34" i="43"/>
  <c r="BW62" i="43"/>
  <c r="AQ59" i="43"/>
  <c r="BP60" i="43"/>
  <c r="BQ60" i="43" s="1"/>
  <c r="BR60" i="43" s="1"/>
  <c r="AR51" i="43"/>
  <c r="BD23" i="43"/>
  <c r="BE23" i="43" s="1"/>
  <c r="BF23" i="43" s="1"/>
  <c r="BP39" i="43"/>
  <c r="AZ50" i="43"/>
  <c r="BA50" i="43" s="1"/>
  <c r="BB50" i="43" s="1"/>
  <c r="BK45" i="43"/>
  <c r="BL65" i="43"/>
  <c r="AU66" i="43"/>
  <c r="BO59" i="43"/>
  <c r="BC52" i="43"/>
  <c r="BE52" i="43" s="1"/>
  <c r="BF52" i="43" s="1"/>
  <c r="AR48" i="43"/>
  <c r="AU46" i="43"/>
  <c r="AQ44" i="43"/>
  <c r="BC37" i="43"/>
  <c r="BE37" i="43" s="1"/>
  <c r="BF37" i="43" s="1"/>
  <c r="BT20" i="43"/>
  <c r="AU26" i="43"/>
  <c r="BX21" i="43"/>
  <c r="AR32" i="43"/>
  <c r="BL57" i="43"/>
  <c r="BM57" i="43" s="1"/>
  <c r="BN57" i="43" s="1"/>
  <c r="AQ21" i="43"/>
  <c r="BY32" i="43"/>
  <c r="BZ32" i="43" s="1"/>
  <c r="AV14" i="43"/>
  <c r="AZ44" i="43"/>
  <c r="BA44" i="43" s="1"/>
  <c r="BB44" i="43" s="1"/>
  <c r="BK68" i="43"/>
  <c r="BM68" i="43" s="1"/>
  <c r="BN68" i="43" s="1"/>
  <c r="AR47" i="43"/>
  <c r="AQ43" i="43"/>
  <c r="BO39" i="43"/>
  <c r="BH62" i="43"/>
  <c r="BO53" i="43"/>
  <c r="AR20" i="43"/>
  <c r="BT34" i="43"/>
  <c r="BU34" i="43" s="1"/>
  <c r="BV34" i="43" s="1"/>
  <c r="BK18" i="43"/>
  <c r="BX36" i="43"/>
  <c r="BX70" i="43"/>
  <c r="BO32" i="43"/>
  <c r="BG26" i="43"/>
  <c r="BK16" i="43"/>
  <c r="BO25" i="43"/>
  <c r="BS51" i="43"/>
  <c r="BS63" i="43"/>
  <c r="BS59" i="43"/>
  <c r="BU59" i="43" s="1"/>
  <c r="BV59" i="43" s="1"/>
  <c r="BP49" i="43"/>
  <c r="AV44" i="43"/>
  <c r="BU37" i="43"/>
  <c r="BV37" i="43" s="1"/>
  <c r="BS47" i="43"/>
  <c r="AQ39" i="43"/>
  <c r="BK40" i="43"/>
  <c r="BH31" i="43"/>
  <c r="AR70" i="43"/>
  <c r="BL66" i="43"/>
  <c r="BS66" i="43"/>
  <c r="BT60" i="43"/>
  <c r="BU60" i="43" s="1"/>
  <c r="BV60" i="43" s="1"/>
  <c r="AR50" i="43"/>
  <c r="AR49" i="43"/>
  <c r="BK46" i="43"/>
  <c r="AN17" i="43"/>
  <c r="BC18" i="43"/>
  <c r="BE18" i="43" s="1"/>
  <c r="BF18" i="43" s="1"/>
  <c r="BG54" i="43"/>
  <c r="BX24" i="43"/>
  <c r="BL21" i="43"/>
  <c r="BO23" i="43"/>
  <c r="BT70" i="43"/>
  <c r="AR60" i="43"/>
  <c r="AM62" i="43"/>
  <c r="AM56" i="43"/>
  <c r="AQ54" i="43"/>
  <c r="AN51" i="43"/>
  <c r="AM47" i="43"/>
  <c r="AM45" i="43"/>
  <c r="BP45" i="43"/>
  <c r="BQ45" i="43" s="1"/>
  <c r="BR45" i="43" s="1"/>
  <c r="BL14" i="43"/>
  <c r="BO11" i="43"/>
  <c r="BH24" i="43"/>
  <c r="BL16" i="43"/>
  <c r="BH67" i="43"/>
  <c r="BW60" i="43"/>
  <c r="AR25" i="43"/>
  <c r="BX22" i="43"/>
  <c r="BK43" i="43"/>
  <c r="BK47" i="43"/>
  <c r="AN62" i="43"/>
  <c r="BH22" i="43"/>
  <c r="BL64" i="43"/>
  <c r="AN70" i="43"/>
  <c r="AU44" i="43"/>
  <c r="H36" i="43"/>
  <c r="AM20" i="43"/>
  <c r="BW24" i="43"/>
  <c r="BC27" i="43"/>
  <c r="BE27" i="43" s="1"/>
  <c r="BF27" i="43" s="1"/>
  <c r="AR12" i="43"/>
  <c r="BP23" i="43"/>
  <c r="BD48" i="43"/>
  <c r="BE48" i="43" s="1"/>
  <c r="BF48" i="43" s="1"/>
  <c r="BT54" i="43"/>
  <c r="BK51" i="43"/>
  <c r="BE45" i="43"/>
  <c r="BF45" i="43" s="1"/>
  <c r="AM39" i="43"/>
  <c r="AM36" i="43"/>
  <c r="BP59" i="43"/>
  <c r="H45" i="43"/>
  <c r="BS45" i="43"/>
  <c r="AM40" i="43"/>
  <c r="AM32" i="43"/>
  <c r="AM67" i="43"/>
  <c r="AM60" i="43"/>
  <c r="AN60" i="43"/>
  <c r="BX63" i="43"/>
  <c r="BK62" i="43"/>
  <c r="BM62" i="43" s="1"/>
  <c r="BT58" i="43"/>
  <c r="AY55" i="43"/>
  <c r="BA55" i="43" s="1"/>
  <c r="BB55" i="43" s="1"/>
  <c r="G55" i="43"/>
  <c r="BX43" i="43"/>
  <c r="BU39" i="43"/>
  <c r="BV39" i="43" s="1"/>
  <c r="AQ36" i="43"/>
  <c r="BK35" i="43"/>
  <c r="AQ34" i="43"/>
  <c r="BS40" i="43"/>
  <c r="BU40" i="43" s="1"/>
  <c r="BV40" i="43" s="1"/>
  <c r="AN25" i="43"/>
  <c r="BK28" i="43"/>
  <c r="BM28" i="43" s="1"/>
  <c r="BN28" i="43" s="1"/>
  <c r="BW22" i="43"/>
  <c r="BK19" i="43"/>
  <c r="BC32" i="43"/>
  <c r="BE32" i="43" s="1"/>
  <c r="BF32" i="43" s="1"/>
  <c r="BT29" i="43"/>
  <c r="BU29" i="43" s="1"/>
  <c r="BV29" i="43" s="1"/>
  <c r="BL67" i="43"/>
  <c r="AQ56" i="43"/>
  <c r="BK52" i="43"/>
  <c r="BW54" i="43"/>
  <c r="BL47" i="43"/>
  <c r="BP43" i="43"/>
  <c r="BO43" i="43"/>
  <c r="AM48" i="43"/>
  <c r="BL36" i="43"/>
  <c r="G69" i="43"/>
  <c r="BG59" i="43"/>
  <c r="BW61" i="43"/>
  <c r="BS61" i="43"/>
  <c r="BP50" i="43"/>
  <c r="BX55" i="43"/>
  <c r="BS55" i="43"/>
  <c r="AR53" i="43"/>
  <c r="BS41" i="43"/>
  <c r="AN23" i="43"/>
  <c r="BS19" i="43"/>
  <c r="BK15" i="43"/>
  <c r="BK12" i="43"/>
  <c r="BK31" i="43"/>
  <c r="BM31" i="43" s="1"/>
  <c r="BN31" i="43" s="1"/>
  <c r="BY16" i="43"/>
  <c r="BZ16" i="43" s="1"/>
  <c r="BK21" i="43"/>
  <c r="BW12" i="43"/>
  <c r="AV19" i="43"/>
  <c r="AN47" i="43"/>
  <c r="BP42" i="43"/>
  <c r="BG11" i="43"/>
  <c r="AQ14" i="43"/>
  <c r="BT17" i="43"/>
  <c r="BS17" i="43"/>
  <c r="AR23" i="43"/>
  <c r="BD68" i="43"/>
  <c r="BC68" i="43"/>
  <c r="BC70" i="43"/>
  <c r="BD70" i="43"/>
  <c r="BK58" i="43"/>
  <c r="AN43" i="43"/>
  <c r="BO14" i="43"/>
  <c r="AN12" i="43"/>
  <c r="G24" i="43"/>
  <c r="BH36" i="43"/>
  <c r="AQ23" i="43"/>
  <c r="BT13" i="43"/>
  <c r="BU13" i="43" s="1"/>
  <c r="BV13" i="43" s="1"/>
  <c r="BL40" i="43"/>
  <c r="BK20" i="43"/>
  <c r="BM20" i="43" s="1"/>
  <c r="BN20" i="43" s="1"/>
  <c r="BO17" i="43"/>
  <c r="BQ17" i="43" s="1"/>
  <c r="BR17" i="43" s="1"/>
  <c r="BK17" i="43"/>
  <c r="AQ67" i="43"/>
  <c r="AM52" i="43"/>
  <c r="AR54" i="43"/>
  <c r="AN68" i="43"/>
  <c r="BT69" i="43"/>
  <c r="BU69" i="43" s="1"/>
  <c r="BV69" i="43" s="1"/>
  <c r="BT55" i="43"/>
  <c r="H39" i="43"/>
  <c r="AU33" i="43"/>
  <c r="AR34" i="43"/>
  <c r="AN21" i="43"/>
  <c r="AN39" i="43"/>
  <c r="BG22" i="43"/>
  <c r="BS20" i="43"/>
  <c r="BL15" i="43"/>
  <c r="AQ25" i="43"/>
  <c r="BP12" i="43"/>
  <c r="BQ12" i="43" s="1"/>
  <c r="BR12" i="43" s="1"/>
  <c r="AM25" i="43"/>
  <c r="BC64" i="43"/>
  <c r="BD64" i="43"/>
  <c r="BS54" i="43"/>
  <c r="BC54" i="43"/>
  <c r="BD54" i="43"/>
  <c r="BX54" i="43"/>
  <c r="BP54" i="43"/>
  <c r="BO54" i="43"/>
  <c r="BO51" i="43"/>
  <c r="BP51" i="43"/>
  <c r="BC40" i="43"/>
  <c r="BD40" i="43"/>
  <c r="AQ32" i="43"/>
  <c r="BL33" i="43"/>
  <c r="BM33" i="43" s="1"/>
  <c r="BN33" i="43" s="1"/>
  <c r="BG31" i="43"/>
  <c r="BK49" i="43"/>
  <c r="BP56" i="43"/>
  <c r="BO56" i="43"/>
  <c r="BC51" i="43"/>
  <c r="BD51" i="43"/>
  <c r="BK34" i="43"/>
  <c r="BC34" i="43"/>
  <c r="BD34" i="43"/>
  <c r="BP70" i="43"/>
  <c r="BO70" i="43"/>
  <c r="BP27" i="43"/>
  <c r="BO27" i="43"/>
  <c r="H59" i="43"/>
  <c r="BK65" i="43"/>
  <c r="BH49" i="43"/>
  <c r="H47" i="43"/>
  <c r="AN36" i="43"/>
  <c r="H20" i="43"/>
  <c r="AN64" i="43"/>
  <c r="AY69" i="43"/>
  <c r="BA69" i="43" s="1"/>
  <c r="BB69" i="43" s="1"/>
  <c r="AN67" i="43"/>
  <c r="AN54" i="43"/>
  <c r="AU55" i="43"/>
  <c r="AW55" i="43" s="1"/>
  <c r="AX55" i="43" s="1"/>
  <c r="AR40" i="43"/>
  <c r="G44" i="43"/>
  <c r="AN34" i="43"/>
  <c r="BG32" i="43"/>
  <c r="BW53" i="43"/>
  <c r="BY53" i="43" s="1"/>
  <c r="BZ53" i="43" s="1"/>
  <c r="AU31" i="43"/>
  <c r="AW31" i="43" s="1"/>
  <c r="AX31" i="43" s="1"/>
  <c r="AM17" i="43"/>
  <c r="AR26" i="43"/>
  <c r="AS26" i="43" s="1"/>
  <c r="AT26" i="43" s="1"/>
  <c r="G16" i="43"/>
  <c r="BL19" i="43"/>
  <c r="AU19" i="43"/>
  <c r="BD25" i="43"/>
  <c r="BE25" i="43" s="1"/>
  <c r="BF25" i="43" s="1"/>
  <c r="BO22" i="43"/>
  <c r="BQ22" i="43" s="1"/>
  <c r="BR22" i="43" s="1"/>
  <c r="BP26" i="43"/>
  <c r="G26" i="43"/>
  <c r="AM70" i="43"/>
  <c r="H67" i="43"/>
  <c r="G66" i="43"/>
  <c r="BT66" i="43"/>
  <c r="BX69" i="43"/>
  <c r="BY69" i="43" s="1"/>
  <c r="BZ69" i="43" s="1"/>
  <c r="AM64" i="43"/>
  <c r="AN59" i="43"/>
  <c r="BX61" i="43"/>
  <c r="BW55" i="43"/>
  <c r="BP53" i="43"/>
  <c r="BO50" i="43"/>
  <c r="AQ46" i="43"/>
  <c r="AV53" i="43"/>
  <c r="AM43" i="43"/>
  <c r="H34" i="43"/>
  <c r="AN27" i="43"/>
  <c r="BL30" i="43"/>
  <c r="BH12" i="43"/>
  <c r="AU14" i="43"/>
  <c r="BO42" i="43"/>
  <c r="BU42" i="43"/>
  <c r="BV42" i="43" s="1"/>
  <c r="AY30" i="43"/>
  <c r="BA30" i="43" s="1"/>
  <c r="BB30" i="43" s="1"/>
  <c r="H26" i="43"/>
  <c r="AV26" i="43"/>
  <c r="H24" i="43"/>
  <c r="H22" i="43"/>
  <c r="BX12" i="43"/>
  <c r="AM12" i="43"/>
  <c r="AU17" i="43"/>
  <c r="BG24" i="43"/>
  <c r="AR57" i="43"/>
  <c r="BO57" i="43"/>
  <c r="AV57" i="43"/>
  <c r="BP11" i="43"/>
  <c r="BX62" i="43"/>
  <c r="BC56" i="43"/>
  <c r="BD56" i="43"/>
  <c r="BL51" i="43"/>
  <c r="BC36" i="43"/>
  <c r="BD36" i="43"/>
  <c r="BC39" i="43"/>
  <c r="BD39" i="43"/>
  <c r="BD35" i="43"/>
  <c r="BC35" i="43"/>
  <c r="BW70" i="43"/>
  <c r="BT51" i="43"/>
  <c r="AR39" i="43"/>
  <c r="BP25" i="43"/>
  <c r="AR27" i="43"/>
  <c r="AQ27" i="43"/>
  <c r="AU70" i="43"/>
  <c r="AV70" i="43"/>
  <c r="BP69" i="43"/>
  <c r="BO69" i="43"/>
  <c r="BC60" i="43"/>
  <c r="BD60" i="43"/>
  <c r="AR58" i="43"/>
  <c r="AQ58" i="43"/>
  <c r="AZ61" i="43"/>
  <c r="AY61" i="43"/>
  <c r="G61" i="43"/>
  <c r="BK61" i="43"/>
  <c r="BL61" i="43"/>
  <c r="AZ58" i="43"/>
  <c r="AY58" i="43"/>
  <c r="G58" i="43"/>
  <c r="BD53" i="43"/>
  <c r="BC53" i="43"/>
  <c r="AZ45" i="43"/>
  <c r="AY45" i="43"/>
  <c r="G45" i="43"/>
  <c r="BP44" i="43"/>
  <c r="BX44" i="43"/>
  <c r="H44" i="43"/>
  <c r="BW44" i="43"/>
  <c r="H33" i="43"/>
  <c r="BH33" i="43"/>
  <c r="BG33" i="43"/>
  <c r="AR11" i="43"/>
  <c r="AQ11" i="43"/>
  <c r="BO13" i="43"/>
  <c r="BP13" i="43"/>
  <c r="BG39" i="43"/>
  <c r="AN38" i="43"/>
  <c r="AM38" i="43"/>
  <c r="H38" i="43"/>
  <c r="BH38" i="43"/>
  <c r="BG38" i="43"/>
  <c r="BP14" i="43"/>
  <c r="BL11" i="43"/>
  <c r="BK11" i="43"/>
  <c r="AN57" i="43"/>
  <c r="AM57" i="43"/>
  <c r="H57" i="43"/>
  <c r="BH57" i="43"/>
  <c r="BG57" i="43"/>
  <c r="AR21" i="43"/>
  <c r="BH11" i="43"/>
  <c r="BP68" i="43"/>
  <c r="BO68" i="43"/>
  <c r="BT68" i="43"/>
  <c r="BK66" i="43"/>
  <c r="BP65" i="43"/>
  <c r="BO65" i="43"/>
  <c r="AR62" i="43"/>
  <c r="AQ62" i="43"/>
  <c r="BG67" i="43"/>
  <c r="AM66" i="43"/>
  <c r="AN66" i="43"/>
  <c r="BG66" i="43"/>
  <c r="H66" i="43"/>
  <c r="BH66" i="43"/>
  <c r="BW63" i="43"/>
  <c r="AM59" i="43"/>
  <c r="AQ70" i="43"/>
  <c r="AR64" i="43"/>
  <c r="AN63" i="43"/>
  <c r="AM63" i="43"/>
  <c r="AR67" i="43"/>
  <c r="AQ60" i="43"/>
  <c r="AN58" i="43"/>
  <c r="AM58" i="43"/>
  <c r="BA66" i="43"/>
  <c r="BB66" i="43" s="1"/>
  <c r="AU56" i="43"/>
  <c r="AV56" i="43"/>
  <c r="H54" i="43"/>
  <c r="BH54" i="43"/>
  <c r="AY54" i="43"/>
  <c r="AZ54" i="43"/>
  <c r="G54" i="43"/>
  <c r="H51" i="43"/>
  <c r="BH51" i="43"/>
  <c r="AY51" i="43"/>
  <c r="AZ51" i="43"/>
  <c r="G51" i="43"/>
  <c r="BD61" i="43"/>
  <c r="BC61" i="43"/>
  <c r="BT61" i="43"/>
  <c r="AV58" i="43"/>
  <c r="AU58" i="43"/>
  <c r="BH58" i="43"/>
  <c r="BG58" i="43"/>
  <c r="H58" i="43"/>
  <c r="BS58" i="43"/>
  <c r="AM50" i="43"/>
  <c r="AN50" i="43"/>
  <c r="BC50" i="43"/>
  <c r="BD50" i="43"/>
  <c r="G50" i="43"/>
  <c r="BD55" i="43"/>
  <c r="BC55" i="43"/>
  <c r="AU53" i="43"/>
  <c r="AN52" i="43"/>
  <c r="AY48" i="43"/>
  <c r="AZ48" i="43"/>
  <c r="G48" i="43"/>
  <c r="BX46" i="43"/>
  <c r="H46" i="43"/>
  <c r="BW46" i="43"/>
  <c r="BH59" i="43"/>
  <c r="AQ53" i="43"/>
  <c r="AQ51" i="43"/>
  <c r="BH48" i="43"/>
  <c r="BG48" i="43"/>
  <c r="H48" i="43"/>
  <c r="AV47" i="43"/>
  <c r="AU47" i="43"/>
  <c r="AV45" i="43"/>
  <c r="AU45" i="43"/>
  <c r="BT50" i="43"/>
  <c r="BU50" i="43" s="1"/>
  <c r="BV50" i="43" s="1"/>
  <c r="AN48" i="43"/>
  <c r="AM42" i="43"/>
  <c r="AN42" i="43"/>
  <c r="AZ41" i="43"/>
  <c r="AY41" i="43"/>
  <c r="G41" i="43"/>
  <c r="BP41" i="43"/>
  <c r="BO41" i="43"/>
  <c r="H35" i="43"/>
  <c r="BH35" i="43"/>
  <c r="BG35" i="43"/>
  <c r="AM34" i="43"/>
  <c r="H49" i="43"/>
  <c r="AQ48" i="43"/>
  <c r="AN45" i="43"/>
  <c r="AV39" i="43"/>
  <c r="AU39" i="43"/>
  <c r="AN37" i="43"/>
  <c r="AM37" i="43"/>
  <c r="AZ34" i="43"/>
  <c r="G34" i="43"/>
  <c r="AY34" i="43"/>
  <c r="AV32" i="43"/>
  <c r="AU32" i="43"/>
  <c r="AV27" i="43"/>
  <c r="AU27" i="43"/>
  <c r="H25" i="43"/>
  <c r="BH25" i="43"/>
  <c r="BG25" i="43"/>
  <c r="BK23" i="43"/>
  <c r="BL23" i="43"/>
  <c r="G23" i="43"/>
  <c r="AZ23" i="43"/>
  <c r="AY23" i="43"/>
  <c r="AR44" i="43"/>
  <c r="AV33" i="43"/>
  <c r="BD31" i="43"/>
  <c r="BC31" i="43"/>
  <c r="AV30" i="43"/>
  <c r="AU30" i="43"/>
  <c r="BP30" i="43"/>
  <c r="BO30" i="43"/>
  <c r="AU20" i="43"/>
  <c r="AV20" i="43"/>
  <c r="BH32" i="43"/>
  <c r="AU29" i="43"/>
  <c r="AV29" i="43"/>
  <c r="BK24" i="43"/>
  <c r="BK22" i="43"/>
  <c r="BP19" i="43"/>
  <c r="BO19" i="43"/>
  <c r="AZ14" i="43"/>
  <c r="G14" i="43"/>
  <c r="AY14" i="43"/>
  <c r="AY13" i="43"/>
  <c r="G13" i="43"/>
  <c r="AZ13" i="43"/>
  <c r="AN11" i="43"/>
  <c r="AM11" i="43"/>
  <c r="BL13" i="43"/>
  <c r="BK13" i="43"/>
  <c r="AY12" i="43"/>
  <c r="AZ12" i="43"/>
  <c r="G12" i="43"/>
  <c r="BS18" i="43"/>
  <c r="AN40" i="43"/>
  <c r="BH26" i="43"/>
  <c r="BD14" i="43"/>
  <c r="BC14" i="43"/>
  <c r="BH39" i="43"/>
  <c r="AR38" i="43"/>
  <c r="AQ38" i="43"/>
  <c r="BS35" i="43"/>
  <c r="AN28" i="43"/>
  <c r="AM28" i="43"/>
  <c r="H28" i="43"/>
  <c r="AN22" i="43"/>
  <c r="AM22" i="43"/>
  <c r="BG20" i="43"/>
  <c r="BD16" i="43"/>
  <c r="BC16" i="43"/>
  <c r="G15" i="43"/>
  <c r="BD15" i="43"/>
  <c r="BC15" i="43"/>
  <c r="G28" i="43"/>
  <c r="AZ57" i="43"/>
  <c r="G57" i="43"/>
  <c r="AY57" i="43"/>
  <c r="BD57" i="43"/>
  <c r="BC57" i="43"/>
  <c r="BE41" i="43"/>
  <c r="BF41" i="43" s="1"/>
  <c r="BG29" i="43"/>
  <c r="H29" i="43"/>
  <c r="BH29" i="43"/>
  <c r="BO26" i="43"/>
  <c r="AN13" i="43"/>
  <c r="AM13" i="43"/>
  <c r="AV13" i="43"/>
  <c r="AU13" i="43"/>
  <c r="BT30" i="43"/>
  <c r="BT11" i="43"/>
  <c r="BU11" i="43" s="1"/>
  <c r="BV11" i="43" s="1"/>
  <c r="H32" i="43"/>
  <c r="AV62" i="43"/>
  <c r="AU62" i="43"/>
  <c r="BH63" i="43"/>
  <c r="BG63" i="43"/>
  <c r="H63" i="43"/>
  <c r="AZ59" i="43"/>
  <c r="G59" i="43"/>
  <c r="AY59" i="43"/>
  <c r="BP55" i="43"/>
  <c r="BO55" i="43"/>
  <c r="AN49" i="43"/>
  <c r="AM49" i="43"/>
  <c r="AZ47" i="43"/>
  <c r="G47" i="43"/>
  <c r="AY47" i="43"/>
  <c r="AV37" i="43"/>
  <c r="AU37" i="43"/>
  <c r="AN44" i="43"/>
  <c r="AM44" i="43"/>
  <c r="AN41" i="43"/>
  <c r="AM41" i="43"/>
  <c r="AR37" i="43"/>
  <c r="AQ37" i="43"/>
  <c r="AN35" i="43"/>
  <c r="AM35" i="43"/>
  <c r="H27" i="43"/>
  <c r="BG27" i="43"/>
  <c r="BH27" i="43"/>
  <c r="BK25" i="43"/>
  <c r="BL25" i="43"/>
  <c r="G25" i="43"/>
  <c r="AZ25" i="43"/>
  <c r="AY25" i="43"/>
  <c r="AR31" i="43"/>
  <c r="AZ19" i="43"/>
  <c r="G19" i="43"/>
  <c r="AY19" i="43"/>
  <c r="BG12" i="43"/>
  <c r="AV24" i="43"/>
  <c r="AU24" i="43"/>
  <c r="AR24" i="43"/>
  <c r="AQ24" i="43"/>
  <c r="BD22" i="43"/>
  <c r="BC22" i="43"/>
  <c r="H15" i="43"/>
  <c r="BG15" i="43"/>
  <c r="BH15" i="43"/>
  <c r="BP31" i="43"/>
  <c r="AN14" i="43"/>
  <c r="AM14" i="43"/>
  <c r="BT14" i="43"/>
  <c r="BS14" i="43"/>
  <c r="BT57" i="43"/>
  <c r="BS57" i="43"/>
  <c r="BW29" i="43"/>
  <c r="BX29" i="43"/>
  <c r="AQ29" i="43"/>
  <c r="AR29" i="43"/>
  <c r="AR14" i="43"/>
  <c r="AZ68" i="43"/>
  <c r="AY68" i="43"/>
  <c r="G68" i="43"/>
  <c r="AY67" i="43"/>
  <c r="AZ67" i="43"/>
  <c r="G67" i="43"/>
  <c r="AN69" i="43"/>
  <c r="AM69" i="43"/>
  <c r="H69" i="43"/>
  <c r="BH69" i="43"/>
  <c r="BG69" i="43"/>
  <c r="AZ65" i="43"/>
  <c r="G65" i="43"/>
  <c r="AY65" i="43"/>
  <c r="AR68" i="43"/>
  <c r="BG64" i="43"/>
  <c r="H64" i="43"/>
  <c r="BH64" i="43"/>
  <c r="AY64" i="43"/>
  <c r="AZ64" i="43"/>
  <c r="G64" i="43"/>
  <c r="AR65" i="43"/>
  <c r="AQ65" i="43"/>
  <c r="AQ66" i="43"/>
  <c r="AR66" i="43"/>
  <c r="AZ63" i="43"/>
  <c r="G63" i="43"/>
  <c r="AY63" i="43"/>
  <c r="H60" i="43"/>
  <c r="AY60" i="43"/>
  <c r="AZ60" i="43"/>
  <c r="G60" i="43"/>
  <c r="AM68" i="43"/>
  <c r="AV63" i="43"/>
  <c r="AU63" i="43"/>
  <c r="AR63" i="43"/>
  <c r="AQ63" i="43"/>
  <c r="AV59" i="43"/>
  <c r="AU59" i="43"/>
  <c r="AZ52" i="43"/>
  <c r="G52" i="43"/>
  <c r="AY52" i="43"/>
  <c r="BD58" i="43"/>
  <c r="BC58" i="43"/>
  <c r="AU54" i="43"/>
  <c r="AV54" i="43"/>
  <c r="H52" i="43"/>
  <c r="BH52" i="43"/>
  <c r="BG52" i="43"/>
  <c r="AU51" i="43"/>
  <c r="AV51" i="43"/>
  <c r="AV66" i="43"/>
  <c r="AN61" i="43"/>
  <c r="AM61" i="43"/>
  <c r="BH61" i="43"/>
  <c r="H61" i="43"/>
  <c r="AN55" i="43"/>
  <c r="AM55" i="43"/>
  <c r="H55" i="43"/>
  <c r="BH55" i="43"/>
  <c r="BG55" i="43"/>
  <c r="AQ50" i="43"/>
  <c r="AU48" i="43"/>
  <c r="AV48" i="43"/>
  <c r="BT52" i="43"/>
  <c r="BU52" i="43" s="1"/>
  <c r="BV52" i="43" s="1"/>
  <c r="H43" i="43"/>
  <c r="BW43" i="43"/>
  <c r="AY43" i="43"/>
  <c r="G43" i="43"/>
  <c r="AZ43" i="43"/>
  <c r="BC42" i="43"/>
  <c r="BD42" i="43"/>
  <c r="AV41" i="43"/>
  <c r="AU41" i="43"/>
  <c r="BL37" i="43"/>
  <c r="BK37" i="43"/>
  <c r="AZ37" i="43"/>
  <c r="G37" i="43"/>
  <c r="AY37" i="43"/>
  <c r="AN56" i="43"/>
  <c r="BT48" i="43"/>
  <c r="BU48" i="43" s="1"/>
  <c r="BV48" i="43" s="1"/>
  <c r="AR46" i="43"/>
  <c r="AQ42" i="43"/>
  <c r="AR42" i="43"/>
  <c r="AY40" i="43"/>
  <c r="AZ40" i="43"/>
  <c r="G40" i="43"/>
  <c r="BP37" i="43"/>
  <c r="BO37" i="43"/>
  <c r="AQ33" i="43"/>
  <c r="BG49" i="43"/>
  <c r="BK42" i="43"/>
  <c r="BL42" i="43"/>
  <c r="BT41" i="43"/>
  <c r="BO40" i="43"/>
  <c r="BP40" i="43"/>
  <c r="AZ36" i="43"/>
  <c r="G36" i="43"/>
  <c r="AY36" i="43"/>
  <c r="AV34" i="43"/>
  <c r="AU34" i="43"/>
  <c r="BX33" i="43"/>
  <c r="BW33" i="43"/>
  <c r="AN33" i="43"/>
  <c r="AM33" i="43"/>
  <c r="AV46" i="43"/>
  <c r="AN30" i="43"/>
  <c r="AM30" i="43"/>
  <c r="AU25" i="43"/>
  <c r="AV25" i="43"/>
  <c r="H23" i="43"/>
  <c r="BH23" i="43"/>
  <c r="BG23" i="43"/>
  <c r="H21" i="43"/>
  <c r="BH21" i="43"/>
  <c r="BG21" i="43"/>
  <c r="G21" i="43"/>
  <c r="AZ21" i="43"/>
  <c r="AY21" i="43"/>
  <c r="BC20" i="43"/>
  <c r="BD20" i="43"/>
  <c r="AY17" i="43"/>
  <c r="G17" i="43"/>
  <c r="AZ17" i="43"/>
  <c r="AN31" i="43"/>
  <c r="AM31" i="43"/>
  <c r="BW31" i="43"/>
  <c r="BX31" i="43"/>
  <c r="AQ30" i="43"/>
  <c r="AR30" i="43"/>
  <c r="AR33" i="43"/>
  <c r="H31" i="43"/>
  <c r="AM29" i="43"/>
  <c r="AN29" i="43"/>
  <c r="BK26" i="43"/>
  <c r="BM26" i="43" s="1"/>
  <c r="BN26" i="43" s="1"/>
  <c r="BL24" i="43"/>
  <c r="BL22" i="43"/>
  <c r="BH19" i="43"/>
  <c r="BG19" i="43"/>
  <c r="H19" i="43"/>
  <c r="BP16" i="43"/>
  <c r="BO16" i="43"/>
  <c r="AV15" i="43"/>
  <c r="AU15" i="43"/>
  <c r="BH14" i="43"/>
  <c r="H14" i="43"/>
  <c r="BG14" i="43"/>
  <c r="BD19" i="43"/>
  <c r="BC19" i="43"/>
  <c r="AN18" i="43"/>
  <c r="AM18" i="43"/>
  <c r="H18" i="43"/>
  <c r="BH18" i="43"/>
  <c r="BG18" i="43"/>
  <c r="H11" i="43"/>
  <c r="BX45" i="43"/>
  <c r="G31" i="43"/>
  <c r="AQ20" i="43"/>
  <c r="BD13" i="43"/>
  <c r="BC13" i="43"/>
  <c r="H13" i="43"/>
  <c r="BH13" i="43"/>
  <c r="BG13" i="43"/>
  <c r="BG51" i="43"/>
  <c r="AR43" i="43"/>
  <c r="BL38" i="43"/>
  <c r="BK38" i="43"/>
  <c r="BD38" i="43"/>
  <c r="BC38" i="43"/>
  <c r="BP38" i="43"/>
  <c r="BO38" i="43"/>
  <c r="BL35" i="43"/>
  <c r="AR28" i="43"/>
  <c r="AQ28" i="43"/>
  <c r="AM27" i="43"/>
  <c r="AN26" i="43"/>
  <c r="AM26" i="43"/>
  <c r="BW26" i="43"/>
  <c r="BX26" i="43"/>
  <c r="BD24" i="43"/>
  <c r="BC24" i="43"/>
  <c r="AV22" i="43"/>
  <c r="AU22" i="43"/>
  <c r="AR22" i="43"/>
  <c r="AQ22" i="43"/>
  <c r="BT18" i="43"/>
  <c r="BG16" i="43"/>
  <c r="H16" i="43"/>
  <c r="AN16" i="43"/>
  <c r="AM16" i="43"/>
  <c r="BO15" i="43"/>
  <c r="BP15" i="43"/>
  <c r="H12" i="43"/>
  <c r="AU38" i="43"/>
  <c r="AW38" i="43" s="1"/>
  <c r="AX38" i="43" s="1"/>
  <c r="G22" i="43"/>
  <c r="AQ57" i="43"/>
  <c r="BK29" i="43"/>
  <c r="BL29" i="43"/>
  <c r="AQ12" i="43"/>
  <c r="AM21" i="43"/>
  <c r="AM23" i="43"/>
  <c r="AU18" i="43"/>
  <c r="AW18" i="43" s="1"/>
  <c r="AX18" i="43" s="1"/>
  <c r="AQ17" i="43"/>
  <c r="BD69" i="43"/>
  <c r="BC69" i="43"/>
  <c r="BT65" i="43"/>
  <c r="BD63" i="43"/>
  <c r="BC63" i="43"/>
  <c r="BL59" i="43"/>
  <c r="BK59" i="43"/>
  <c r="H56" i="43"/>
  <c r="BH56" i="43"/>
  <c r="BP52" i="43"/>
  <c r="BO52" i="43"/>
  <c r="BT49" i="43"/>
  <c r="BS49" i="43"/>
  <c r="AV35" i="43"/>
  <c r="AU35" i="43"/>
  <c r="BT44" i="43"/>
  <c r="BS44" i="43"/>
  <c r="H37" i="43"/>
  <c r="BH37" i="43"/>
  <c r="BG37" i="43"/>
  <c r="BG40" i="43"/>
  <c r="H40" i="43"/>
  <c r="BH40" i="43"/>
  <c r="AY20" i="43"/>
  <c r="AZ20" i="43"/>
  <c r="G20" i="43"/>
  <c r="AQ15" i="43"/>
  <c r="AR15" i="43"/>
  <c r="AR19" i="43"/>
  <c r="AQ19" i="43"/>
  <c r="BP18" i="43"/>
  <c r="BO18" i="43"/>
  <c r="AZ11" i="43"/>
  <c r="G11" i="43"/>
  <c r="AY11" i="43"/>
  <c r="BH47" i="43"/>
  <c r="AV68" i="43"/>
  <c r="AU68" i="43"/>
  <c r="H70" i="43"/>
  <c r="BH70" i="43"/>
  <c r="AY70" i="43"/>
  <c r="G70" i="43"/>
  <c r="AZ70" i="43"/>
  <c r="H68" i="43"/>
  <c r="BH68" i="43"/>
  <c r="BG68" i="43"/>
  <c r="AU67" i="43"/>
  <c r="AV67" i="43"/>
  <c r="AV69" i="43"/>
  <c r="AU69" i="43"/>
  <c r="AR69" i="43"/>
  <c r="AQ69" i="43"/>
  <c r="AV65" i="43"/>
  <c r="AU65" i="43"/>
  <c r="H65" i="43"/>
  <c r="BH65" i="43"/>
  <c r="BG65" i="43"/>
  <c r="AU64" i="43"/>
  <c r="AV64" i="43"/>
  <c r="H62" i="43"/>
  <c r="BG62" i="43"/>
  <c r="AZ62" i="43"/>
  <c r="AY62" i="43"/>
  <c r="G62" i="43"/>
  <c r="F62" i="43" s="1"/>
  <c r="AN65" i="43"/>
  <c r="AM65" i="43"/>
  <c r="BC66" i="43"/>
  <c r="BD66" i="43"/>
  <c r="BO66" i="43"/>
  <c r="BP66" i="43"/>
  <c r="BK63" i="43"/>
  <c r="BL63" i="43"/>
  <c r="AU60" i="43"/>
  <c r="AV60" i="43"/>
  <c r="BD59" i="43"/>
  <c r="BC59" i="43"/>
  <c r="AV52" i="43"/>
  <c r="AU52" i="43"/>
  <c r="AV61" i="43"/>
  <c r="AU61" i="43"/>
  <c r="BX56" i="43"/>
  <c r="BW56" i="43"/>
  <c r="AY56" i="43"/>
  <c r="G56" i="43"/>
  <c r="AZ56" i="43"/>
  <c r="AR61" i="43"/>
  <c r="AQ61" i="43"/>
  <c r="BP58" i="43"/>
  <c r="BO58" i="43"/>
  <c r="BG56" i="43"/>
  <c r="AU50" i="43"/>
  <c r="AV50" i="43"/>
  <c r="BL50" i="43"/>
  <c r="BK50" i="43"/>
  <c r="AZ46" i="43"/>
  <c r="G46" i="43"/>
  <c r="AY46" i="43"/>
  <c r="AR55" i="43"/>
  <c r="AQ55" i="43"/>
  <c r="AM54" i="43"/>
  <c r="AZ53" i="43"/>
  <c r="G53" i="43"/>
  <c r="AY53" i="43"/>
  <c r="AM51" i="43"/>
  <c r="BP57" i="43"/>
  <c r="AN53" i="43"/>
  <c r="AM53" i="43"/>
  <c r="BT53" i="43"/>
  <c r="BS53" i="43"/>
  <c r="H53" i="43"/>
  <c r="BH53" i="43"/>
  <c r="BG53" i="43"/>
  <c r="BH50" i="43"/>
  <c r="BG50" i="43"/>
  <c r="H50" i="43"/>
  <c r="BD49" i="43"/>
  <c r="BC49" i="43"/>
  <c r="BP48" i="43"/>
  <c r="BO48" i="43"/>
  <c r="BT46" i="43"/>
  <c r="BS46" i="43"/>
  <c r="AN46" i="43"/>
  <c r="AM46" i="43"/>
  <c r="AU43" i="43"/>
  <c r="AV43" i="43"/>
  <c r="AR52" i="43"/>
  <c r="G49" i="43"/>
  <c r="BW45" i="43"/>
  <c r="AU42" i="43"/>
  <c r="AV42" i="43"/>
  <c r="AZ35" i="43"/>
  <c r="G35" i="43"/>
  <c r="AY35" i="43"/>
  <c r="AZ33" i="43"/>
  <c r="G33" i="43"/>
  <c r="AY33" i="43"/>
  <c r="AY42" i="43"/>
  <c r="AZ42" i="43"/>
  <c r="G42" i="43"/>
  <c r="BH41" i="43"/>
  <c r="BG41" i="43"/>
  <c r="H41" i="43"/>
  <c r="AU40" i="43"/>
  <c r="AV40" i="43"/>
  <c r="BX35" i="43"/>
  <c r="BW35" i="43"/>
  <c r="BD44" i="43"/>
  <c r="BC44" i="43"/>
  <c r="BG42" i="43"/>
  <c r="H42" i="43"/>
  <c r="BH42" i="43"/>
  <c r="AR41" i="43"/>
  <c r="AQ41" i="43"/>
  <c r="BL39" i="43"/>
  <c r="BK39" i="43"/>
  <c r="AZ39" i="43"/>
  <c r="G39" i="43"/>
  <c r="AY39" i="43"/>
  <c r="AV36" i="43"/>
  <c r="AU36" i="43"/>
  <c r="AR35" i="43"/>
  <c r="AQ35" i="43"/>
  <c r="BL32" i="43"/>
  <c r="BK32" i="43"/>
  <c r="AZ32" i="43"/>
  <c r="G32" i="43"/>
  <c r="AY32" i="43"/>
  <c r="BL27" i="43"/>
  <c r="BK27" i="43"/>
  <c r="G27" i="43"/>
  <c r="AZ27" i="43"/>
  <c r="AY27" i="43"/>
  <c r="AU23" i="43"/>
  <c r="AV23" i="43"/>
  <c r="AU21" i="43"/>
  <c r="AV21" i="43"/>
  <c r="BG17" i="43"/>
  <c r="BH17" i="43"/>
  <c r="H17" i="43"/>
  <c r="AQ40" i="43"/>
  <c r="BG34" i="43"/>
  <c r="AN32" i="43"/>
  <c r="BC30" i="43"/>
  <c r="BD30" i="43"/>
  <c r="H30" i="43"/>
  <c r="BG30" i="43"/>
  <c r="BH30" i="43"/>
  <c r="AN20" i="43"/>
  <c r="AZ18" i="43"/>
  <c r="G18" i="43"/>
  <c r="AY18" i="43"/>
  <c r="AN15" i="43"/>
  <c r="AM15" i="43"/>
  <c r="BC12" i="43"/>
  <c r="BD12" i="43"/>
  <c r="BD11" i="43"/>
  <c r="BC11" i="43"/>
  <c r="AN19" i="43"/>
  <c r="AM19" i="43"/>
  <c r="AR18" i="43"/>
  <c r="AQ18" i="43"/>
  <c r="BG47" i="43"/>
  <c r="AZ38" i="43"/>
  <c r="G38" i="43"/>
  <c r="AY38" i="43"/>
  <c r="G30" i="43"/>
  <c r="AV28" i="43"/>
  <c r="AU28" i="43"/>
  <c r="BP28" i="43"/>
  <c r="BO28" i="43"/>
  <c r="BD26" i="43"/>
  <c r="BC26" i="43"/>
  <c r="AN24" i="43"/>
  <c r="AM24" i="43"/>
  <c r="BH20" i="43"/>
  <c r="BT19" i="43"/>
  <c r="BL18" i="43"/>
  <c r="AV16" i="43"/>
  <c r="AU16" i="43"/>
  <c r="AR16" i="43"/>
  <c r="AQ16" i="43"/>
  <c r="BT15" i="43"/>
  <c r="BS15" i="43"/>
  <c r="AU12" i="43"/>
  <c r="AV12" i="43"/>
  <c r="BH16" i="43"/>
  <c r="AR13" i="43"/>
  <c r="AQ13" i="43"/>
  <c r="BG36" i="43"/>
  <c r="AY29" i="43"/>
  <c r="AZ29" i="43"/>
  <c r="G29" i="43"/>
  <c r="BC29" i="43"/>
  <c r="BD29" i="43"/>
  <c r="AV11" i="43"/>
  <c r="AU11" i="43"/>
  <c r="F51" i="43" l="1"/>
  <c r="BQ64" i="43"/>
  <c r="BR64" i="43" s="1"/>
  <c r="BI60" i="43"/>
  <c r="BJ60" i="43" s="1"/>
  <c r="F60" i="43"/>
  <c r="BI28" i="43"/>
  <c r="BJ28" i="43" s="1"/>
  <c r="BY60" i="43"/>
  <c r="BZ60" i="43" s="1"/>
  <c r="BN62" i="43"/>
  <c r="BU45" i="43"/>
  <c r="BV45" i="43" s="1"/>
  <c r="F54" i="43"/>
  <c r="BU64" i="43"/>
  <c r="BV64" i="43" s="1"/>
  <c r="BQ47" i="43"/>
  <c r="BR47" i="43" s="1"/>
  <c r="BU67" i="43"/>
  <c r="BV67" i="43" s="1"/>
  <c r="BY21" i="43"/>
  <c r="BZ21" i="43" s="1"/>
  <c r="BU36" i="43"/>
  <c r="BV36" i="43" s="1"/>
  <c r="BU65" i="43"/>
  <c r="BV65" i="43" s="1"/>
  <c r="BM30" i="43"/>
  <c r="BN30" i="43" s="1"/>
  <c r="BM49" i="43"/>
  <c r="BN49" i="43" s="1"/>
  <c r="BM46" i="43"/>
  <c r="BN46" i="43" s="1"/>
  <c r="BM52" i="43"/>
  <c r="BN52" i="43" s="1"/>
  <c r="BY36" i="43"/>
  <c r="BZ36" i="43" s="1"/>
  <c r="BQ67" i="43"/>
  <c r="BR67" i="43" s="1"/>
  <c r="BQ20" i="43"/>
  <c r="BR20" i="43" s="1"/>
  <c r="BU30" i="43"/>
  <c r="BV30" i="43" s="1"/>
  <c r="BU27" i="43"/>
  <c r="BV27" i="43" s="1"/>
  <c r="BU35" i="43"/>
  <c r="BV35" i="43" s="1"/>
  <c r="BU28" i="43"/>
  <c r="BV28" i="43" s="1"/>
  <c r="BM17" i="43"/>
  <c r="BN17" i="43" s="1"/>
  <c r="BM14" i="43"/>
  <c r="BN14" i="43" s="1"/>
  <c r="F64" i="43"/>
  <c r="AS59" i="43"/>
  <c r="AT59" i="43" s="1"/>
  <c r="BQ44" i="43"/>
  <c r="BR44" i="43" s="1"/>
  <c r="BI70" i="43"/>
  <c r="BJ70" i="43" s="1"/>
  <c r="AW57" i="43"/>
  <c r="AX57" i="43" s="1"/>
  <c r="AW17" i="43"/>
  <c r="AX17" i="43" s="1"/>
  <c r="BM36" i="43"/>
  <c r="BN36" i="43" s="1"/>
  <c r="BM58" i="43"/>
  <c r="BN58" i="43" s="1"/>
  <c r="AS17" i="43"/>
  <c r="AT17" i="43" s="1"/>
  <c r="BU63" i="43"/>
  <c r="BV63" i="43" s="1"/>
  <c r="AS49" i="43"/>
  <c r="AT49" i="43" s="1"/>
  <c r="AS52" i="43"/>
  <c r="AT52" i="43" s="1"/>
  <c r="AS64" i="43"/>
  <c r="AT64" i="43" s="1"/>
  <c r="BU70" i="43"/>
  <c r="BV70" i="43" s="1"/>
  <c r="BM65" i="43"/>
  <c r="BN65" i="43" s="1"/>
  <c r="BY62" i="43"/>
  <c r="BZ62" i="43" s="1"/>
  <c r="BM40" i="43"/>
  <c r="BN40" i="43" s="1"/>
  <c r="AS36" i="43"/>
  <c r="AT36" i="43" s="1"/>
  <c r="BM34" i="43"/>
  <c r="BN34" i="43" s="1"/>
  <c r="BM64" i="43"/>
  <c r="BN64" i="43" s="1"/>
  <c r="AS47" i="43"/>
  <c r="AT47" i="43" s="1"/>
  <c r="AW46" i="43"/>
  <c r="AX46" i="43" s="1"/>
  <c r="BI62" i="43"/>
  <c r="BJ62" i="43" s="1"/>
  <c r="AS14" i="43"/>
  <c r="AT14" i="43" s="1"/>
  <c r="AO47" i="43"/>
  <c r="AP47" i="43" s="1"/>
  <c r="AS31" i="43"/>
  <c r="AT31" i="43" s="1"/>
  <c r="BM67" i="43"/>
  <c r="BN67" i="43" s="1"/>
  <c r="F36" i="43"/>
  <c r="AW66" i="43"/>
  <c r="AX66" i="43" s="1"/>
  <c r="AS68" i="43"/>
  <c r="AT68" i="43" s="1"/>
  <c r="F47" i="43"/>
  <c r="F45" i="43"/>
  <c r="BM45" i="43"/>
  <c r="BN45" i="43" s="1"/>
  <c r="AS45" i="43"/>
  <c r="AT45" i="43" s="1"/>
  <c r="BM35" i="43"/>
  <c r="BN35" i="43" s="1"/>
  <c r="BM12" i="43"/>
  <c r="BN12" i="43" s="1"/>
  <c r="AO67" i="43"/>
  <c r="AP67" i="43" s="1"/>
  <c r="AO23" i="43"/>
  <c r="AP23" i="43" s="1"/>
  <c r="BQ31" i="43"/>
  <c r="BR31" i="43" s="1"/>
  <c r="BQ57" i="43"/>
  <c r="BR57" i="43" s="1"/>
  <c r="AS12" i="43"/>
  <c r="AT12" i="43" s="1"/>
  <c r="AO52" i="43"/>
  <c r="AP52" i="43" s="1"/>
  <c r="BU47" i="43"/>
  <c r="BV47" i="43" s="1"/>
  <c r="AW49" i="43"/>
  <c r="AX49" i="43" s="1"/>
  <c r="BI34" i="43"/>
  <c r="BJ34" i="43" s="1"/>
  <c r="AS51" i="43"/>
  <c r="AT51" i="43" s="1"/>
  <c r="AS32" i="43"/>
  <c r="AT32" i="43" s="1"/>
  <c r="AS56" i="43"/>
  <c r="AT56" i="43" s="1"/>
  <c r="AO70" i="43"/>
  <c r="AP70" i="43" s="1"/>
  <c r="BM21" i="43"/>
  <c r="BN21" i="43" s="1"/>
  <c r="BM47" i="43"/>
  <c r="BN47" i="43" s="1"/>
  <c r="AO48" i="43"/>
  <c r="AP48" i="43" s="1"/>
  <c r="BU68" i="43"/>
  <c r="BV68" i="43" s="1"/>
  <c r="BQ11" i="43"/>
  <c r="BR11" i="43" s="1"/>
  <c r="BY54" i="43"/>
  <c r="BZ54" i="43" s="1"/>
  <c r="BM48" i="43"/>
  <c r="BN48" i="43" s="1"/>
  <c r="F55" i="43"/>
  <c r="AS50" i="43"/>
  <c r="AT50" i="43" s="1"/>
  <c r="F59" i="43"/>
  <c r="AS53" i="43"/>
  <c r="AT53" i="43" s="1"/>
  <c r="AS23" i="43"/>
  <c r="AT23" i="43" s="1"/>
  <c r="BI26" i="43"/>
  <c r="BJ26" i="43" s="1"/>
  <c r="AO60" i="43"/>
  <c r="AP60" i="43" s="1"/>
  <c r="AO62" i="43"/>
  <c r="AP62" i="43" s="1"/>
  <c r="BQ32" i="43"/>
  <c r="BR32" i="43" s="1"/>
  <c r="AO59" i="43"/>
  <c r="AP59" i="43" s="1"/>
  <c r="BI57" i="43"/>
  <c r="BJ57" i="43" s="1"/>
  <c r="BI38" i="43"/>
  <c r="BJ38" i="43" s="1"/>
  <c r="AS11" i="43"/>
  <c r="AT11" i="43" s="1"/>
  <c r="AS44" i="43"/>
  <c r="AT44" i="43" s="1"/>
  <c r="BU66" i="43"/>
  <c r="BV66" i="43" s="1"/>
  <c r="AW26" i="43"/>
  <c r="AX26" i="43" s="1"/>
  <c r="BQ39" i="43"/>
  <c r="BR39" i="43" s="1"/>
  <c r="F39" i="43"/>
  <c r="AS57" i="43"/>
  <c r="AT57" i="43" s="1"/>
  <c r="BQ59" i="43"/>
  <c r="BR59" i="43" s="1"/>
  <c r="BQ23" i="43"/>
  <c r="BR23" i="43" s="1"/>
  <c r="BM43" i="43"/>
  <c r="BN43" i="43" s="1"/>
  <c r="BU19" i="43"/>
  <c r="BV19" i="43" s="1"/>
  <c r="F33" i="43"/>
  <c r="BI54" i="43"/>
  <c r="BJ54" i="43" s="1"/>
  <c r="AS27" i="43"/>
  <c r="AT27" i="43" s="1"/>
  <c r="AO43" i="43"/>
  <c r="AP43" i="43" s="1"/>
  <c r="BQ53" i="43"/>
  <c r="BR53" i="43" s="1"/>
  <c r="AO17" i="43"/>
  <c r="AP17" i="43" s="1"/>
  <c r="BI31" i="43"/>
  <c r="BJ31" i="43" s="1"/>
  <c r="BU54" i="43"/>
  <c r="BV54" i="43" s="1"/>
  <c r="AW33" i="43"/>
  <c r="AX33" i="43" s="1"/>
  <c r="AS54" i="43"/>
  <c r="AT54" i="43" s="1"/>
  <c r="AO20" i="43"/>
  <c r="AP20" i="43" s="1"/>
  <c r="AO51" i="43"/>
  <c r="AP51" i="43" s="1"/>
  <c r="AO54" i="43"/>
  <c r="AP54" i="43" s="1"/>
  <c r="F16" i="43"/>
  <c r="BU61" i="43"/>
  <c r="BV61" i="43" s="1"/>
  <c r="BI67" i="43"/>
  <c r="BJ67" i="43" s="1"/>
  <c r="BU51" i="43"/>
  <c r="BV51" i="43" s="1"/>
  <c r="BQ49" i="43"/>
  <c r="BR49" i="43" s="1"/>
  <c r="BY70" i="43"/>
  <c r="BZ70" i="43" s="1"/>
  <c r="BM15" i="43"/>
  <c r="BN15" i="43" s="1"/>
  <c r="BY22" i="43"/>
  <c r="BZ22" i="43" s="1"/>
  <c r="AW44" i="43"/>
  <c r="AX44" i="43" s="1"/>
  <c r="BI36" i="43"/>
  <c r="BJ36" i="43" s="1"/>
  <c r="BM18" i="43"/>
  <c r="BN18" i="43" s="1"/>
  <c r="AO32" i="43"/>
  <c r="AP32" i="43" s="1"/>
  <c r="BA33" i="43"/>
  <c r="BB33" i="43" s="1"/>
  <c r="BI56" i="43"/>
  <c r="BJ56" i="43" s="1"/>
  <c r="BA11" i="43"/>
  <c r="BB11" i="43" s="1"/>
  <c r="F67" i="43"/>
  <c r="AO40" i="43"/>
  <c r="AP40" i="43" s="1"/>
  <c r="AS48" i="43"/>
  <c r="AT48" i="43" s="1"/>
  <c r="BU58" i="43"/>
  <c r="BV58" i="43" s="1"/>
  <c r="AS60" i="43"/>
  <c r="AT60" i="43" s="1"/>
  <c r="AS21" i="43"/>
  <c r="AT21" i="43" s="1"/>
  <c r="BQ25" i="43"/>
  <c r="BR25" i="43" s="1"/>
  <c r="BI24" i="43"/>
  <c r="BJ24" i="43" s="1"/>
  <c r="BM19" i="43"/>
  <c r="BN19" i="43" s="1"/>
  <c r="AO25" i="43"/>
  <c r="AP25" i="43" s="1"/>
  <c r="BU20" i="43"/>
  <c r="BV20" i="43" s="1"/>
  <c r="BQ50" i="43"/>
  <c r="BR50" i="43" s="1"/>
  <c r="AO39" i="43"/>
  <c r="AP39" i="43" s="1"/>
  <c r="F35" i="43"/>
  <c r="BY45" i="43"/>
  <c r="BZ45" i="43" s="1"/>
  <c r="AO27" i="43"/>
  <c r="AP27" i="43" s="1"/>
  <c r="BI19" i="43"/>
  <c r="BJ19" i="43" s="1"/>
  <c r="BY31" i="43"/>
  <c r="BZ31" i="43" s="1"/>
  <c r="BA21" i="43"/>
  <c r="BB21" i="43" s="1"/>
  <c r="AO56" i="43"/>
  <c r="AP56" i="43" s="1"/>
  <c r="F43" i="43"/>
  <c r="AW51" i="43"/>
  <c r="AX51" i="43" s="1"/>
  <c r="BA60" i="43"/>
  <c r="BB60" i="43" s="1"/>
  <c r="BA64" i="43"/>
  <c r="BB64" i="43" s="1"/>
  <c r="AS70" i="43"/>
  <c r="AT70" i="43" s="1"/>
  <c r="BQ14" i="43"/>
  <c r="BR14" i="43" s="1"/>
  <c r="F44" i="43"/>
  <c r="AW14" i="43"/>
  <c r="AX14" i="43" s="1"/>
  <c r="AS25" i="43"/>
  <c r="AT25" i="43" s="1"/>
  <c r="F20" i="43"/>
  <c r="AS20" i="43"/>
  <c r="AT20" i="43" s="1"/>
  <c r="AO45" i="43"/>
  <c r="AP45" i="43" s="1"/>
  <c r="BA56" i="43"/>
  <c r="BB56" i="43" s="1"/>
  <c r="AS43" i="43"/>
  <c r="AT43" i="43" s="1"/>
  <c r="F31" i="43"/>
  <c r="BU41" i="43"/>
  <c r="BV41" i="43" s="1"/>
  <c r="BY43" i="43"/>
  <c r="BZ43" i="43" s="1"/>
  <c r="F69" i="43"/>
  <c r="BU14" i="43"/>
  <c r="BV14" i="43" s="1"/>
  <c r="BA23" i="43"/>
  <c r="BB23" i="43" s="1"/>
  <c r="AW27" i="43"/>
  <c r="AX27" i="43" s="1"/>
  <c r="BY12" i="43"/>
  <c r="BZ12" i="43" s="1"/>
  <c r="BQ43" i="43"/>
  <c r="BR43" i="43" s="1"/>
  <c r="BM16" i="43"/>
  <c r="BN16" i="43" s="1"/>
  <c r="BM37" i="43"/>
  <c r="BN37" i="43" s="1"/>
  <c r="BI55" i="43"/>
  <c r="BJ55" i="43" s="1"/>
  <c r="AO61" i="43"/>
  <c r="AP61" i="43" s="1"/>
  <c r="AS65" i="43"/>
  <c r="AT65" i="43" s="1"/>
  <c r="BI69" i="43"/>
  <c r="BJ69" i="43" s="1"/>
  <c r="BU57" i="43"/>
  <c r="BV57" i="43" s="1"/>
  <c r="AO14" i="43"/>
  <c r="AP14" i="43" s="1"/>
  <c r="BE57" i="43"/>
  <c r="BF57" i="43" s="1"/>
  <c r="BE15" i="43"/>
  <c r="BF15" i="43" s="1"/>
  <c r="AO24" i="43"/>
  <c r="AP24" i="43" s="1"/>
  <c r="BQ28" i="43"/>
  <c r="BR28" i="43" s="1"/>
  <c r="AO19" i="43"/>
  <c r="AP19" i="43" s="1"/>
  <c r="F11" i="43"/>
  <c r="BI51" i="43"/>
  <c r="BJ51" i="43" s="1"/>
  <c r="BA25" i="43"/>
  <c r="BB25" i="43" s="1"/>
  <c r="BQ26" i="43"/>
  <c r="BR26" i="43" s="1"/>
  <c r="BI59" i="43"/>
  <c r="BJ59" i="43" s="1"/>
  <c r="BA45" i="43"/>
  <c r="BB45" i="43" s="1"/>
  <c r="AS39" i="43"/>
  <c r="AT39" i="43" s="1"/>
  <c r="BE54" i="43"/>
  <c r="BF54" i="43" s="1"/>
  <c r="AS34" i="43"/>
  <c r="AT34" i="43" s="1"/>
  <c r="BM51" i="43"/>
  <c r="BN51" i="43" s="1"/>
  <c r="AO12" i="43"/>
  <c r="AP12" i="43" s="1"/>
  <c r="BY55" i="43"/>
  <c r="BZ55" i="43" s="1"/>
  <c r="BI22" i="43"/>
  <c r="BJ22" i="43" s="1"/>
  <c r="BY24" i="43"/>
  <c r="BZ24" i="43" s="1"/>
  <c r="BA52" i="43"/>
  <c r="BB52" i="43" s="1"/>
  <c r="F63" i="43"/>
  <c r="F68" i="43"/>
  <c r="AW12" i="43"/>
  <c r="AX12" i="43" s="1"/>
  <c r="BE26" i="43"/>
  <c r="BF26" i="43" s="1"/>
  <c r="AW28" i="43"/>
  <c r="AX28" i="43" s="1"/>
  <c r="F38" i="43"/>
  <c r="AS18" i="43"/>
  <c r="AT18" i="43" s="1"/>
  <c r="BE11" i="43"/>
  <c r="BF11" i="43" s="1"/>
  <c r="AO15" i="43"/>
  <c r="AP15" i="43" s="1"/>
  <c r="BI30" i="43"/>
  <c r="BJ30" i="43" s="1"/>
  <c r="F27" i="43"/>
  <c r="AW36" i="43"/>
  <c r="AX36" i="43" s="1"/>
  <c r="BE44" i="43"/>
  <c r="BF44" i="43" s="1"/>
  <c r="BU46" i="43"/>
  <c r="BV46" i="43" s="1"/>
  <c r="BE49" i="43"/>
  <c r="BF49" i="43" s="1"/>
  <c r="BU53" i="43"/>
  <c r="BV53" i="43" s="1"/>
  <c r="BM59" i="43"/>
  <c r="BN59" i="43" s="1"/>
  <c r="AO21" i="43"/>
  <c r="AP21" i="43" s="1"/>
  <c r="AO16" i="43"/>
  <c r="AP16" i="43" s="1"/>
  <c r="BY26" i="43"/>
  <c r="BZ26" i="43" s="1"/>
  <c r="AS28" i="43"/>
  <c r="AT28" i="43" s="1"/>
  <c r="BI18" i="43"/>
  <c r="BJ18" i="43" s="1"/>
  <c r="BQ16" i="43"/>
  <c r="BR16" i="43" s="1"/>
  <c r="BA36" i="43"/>
  <c r="BB36" i="43" s="1"/>
  <c r="BA37" i="43"/>
  <c r="BB37" i="43" s="1"/>
  <c r="BA43" i="43"/>
  <c r="BB43" i="43" s="1"/>
  <c r="BI61" i="43"/>
  <c r="BJ61" i="43" s="1"/>
  <c r="F52" i="43"/>
  <c r="BA65" i="43"/>
  <c r="BB65" i="43" s="1"/>
  <c r="BM66" i="43"/>
  <c r="BN66" i="43" s="1"/>
  <c r="AW19" i="43"/>
  <c r="AX19" i="43" s="1"/>
  <c r="AO36" i="43"/>
  <c r="AP36" i="43" s="1"/>
  <c r="BA27" i="43"/>
  <c r="BB27" i="43" s="1"/>
  <c r="AW35" i="43"/>
  <c r="AX35" i="43" s="1"/>
  <c r="BE63" i="43"/>
  <c r="BF63" i="43" s="1"/>
  <c r="BE69" i="43"/>
  <c r="BF69" i="43" s="1"/>
  <c r="BE13" i="43"/>
  <c r="BF13" i="43" s="1"/>
  <c r="AW15" i="43"/>
  <c r="AX15" i="43" s="1"/>
  <c r="BI23" i="43"/>
  <c r="BJ23" i="43" s="1"/>
  <c r="AW41" i="43"/>
  <c r="AX41" i="43" s="1"/>
  <c r="BE58" i="43"/>
  <c r="BF58" i="43" s="1"/>
  <c r="BE51" i="43"/>
  <c r="BF51" i="43" s="1"/>
  <c r="BE53" i="43"/>
  <c r="BF53" i="43" s="1"/>
  <c r="BA58" i="43"/>
  <c r="BB58" i="43" s="1"/>
  <c r="AO64" i="43"/>
  <c r="AP64" i="43" s="1"/>
  <c r="BQ70" i="43"/>
  <c r="BR70" i="43" s="1"/>
  <c r="BE59" i="43"/>
  <c r="BF59" i="43" s="1"/>
  <c r="AW60" i="43"/>
  <c r="AX60" i="43" s="1"/>
  <c r="BQ66" i="43"/>
  <c r="BR66" i="43" s="1"/>
  <c r="BI65" i="43"/>
  <c r="BJ65" i="43" s="1"/>
  <c r="BI68" i="43"/>
  <c r="BJ68" i="43" s="1"/>
  <c r="F70" i="43"/>
  <c r="AW68" i="43"/>
  <c r="AX68" i="43" s="1"/>
  <c r="AS15" i="43"/>
  <c r="AT15" i="43" s="1"/>
  <c r="BY33" i="43"/>
  <c r="BZ33" i="43" s="1"/>
  <c r="BI49" i="43"/>
  <c r="BJ49" i="43" s="1"/>
  <c r="F40" i="43"/>
  <c r="BI12" i="43"/>
  <c r="BJ12" i="43" s="1"/>
  <c r="F57" i="43"/>
  <c r="AW47" i="43"/>
  <c r="AX47" i="43" s="1"/>
  <c r="BA48" i="43"/>
  <c r="BB48" i="43" s="1"/>
  <c r="AO66" i="43"/>
  <c r="AP66" i="43" s="1"/>
  <c r="BQ65" i="43"/>
  <c r="BR65" i="43" s="1"/>
  <c r="BQ68" i="43"/>
  <c r="BR68" i="43" s="1"/>
  <c r="BE36" i="43"/>
  <c r="BF36" i="43" s="1"/>
  <c r="BE56" i="43"/>
  <c r="BF56" i="43" s="1"/>
  <c r="BQ42" i="43"/>
  <c r="BR42" i="43" s="1"/>
  <c r="AS46" i="43"/>
  <c r="AT46" i="43" s="1"/>
  <c r="BY61" i="43"/>
  <c r="BZ61" i="43" s="1"/>
  <c r="F26" i="43"/>
  <c r="BE34" i="43"/>
  <c r="BF34" i="43" s="1"/>
  <c r="BQ56" i="43"/>
  <c r="BR56" i="43" s="1"/>
  <c r="BE40" i="43"/>
  <c r="BF40" i="43" s="1"/>
  <c r="BU55" i="43"/>
  <c r="BV55" i="43" s="1"/>
  <c r="F24" i="43"/>
  <c r="BE68" i="43"/>
  <c r="BF68" i="43" s="1"/>
  <c r="F66" i="43"/>
  <c r="BI47" i="43"/>
  <c r="BJ47" i="43" s="1"/>
  <c r="F46" i="43"/>
  <c r="BA70" i="43"/>
  <c r="BB70" i="43" s="1"/>
  <c r="BA53" i="43"/>
  <c r="BB53" i="43" s="1"/>
  <c r="AS55" i="43"/>
  <c r="AT55" i="43" s="1"/>
  <c r="BA62" i="43"/>
  <c r="BB62" i="43" s="1"/>
  <c r="AW62" i="43"/>
  <c r="AX62" i="43" s="1"/>
  <c r="F34" i="43"/>
  <c r="AW53" i="43"/>
  <c r="AX53" i="43" s="1"/>
  <c r="BE61" i="43"/>
  <c r="BF61" i="43" s="1"/>
  <c r="BY63" i="43"/>
  <c r="BZ63" i="43" s="1"/>
  <c r="AS62" i="43"/>
  <c r="AT62" i="43" s="1"/>
  <c r="AS67" i="43"/>
  <c r="AT67" i="43" s="1"/>
  <c r="AW50" i="43"/>
  <c r="AX50" i="43" s="1"/>
  <c r="BM25" i="43"/>
  <c r="BN25" i="43" s="1"/>
  <c r="BE29" i="43"/>
  <c r="BF29" i="43" s="1"/>
  <c r="BE66" i="43"/>
  <c r="BF66" i="43" s="1"/>
  <c r="F22" i="43"/>
  <c r="AS30" i="43"/>
  <c r="AT30" i="43" s="1"/>
  <c r="F21" i="43"/>
  <c r="AW48" i="43"/>
  <c r="AX48" i="43" s="1"/>
  <c r="BY46" i="43"/>
  <c r="BZ46" i="43" s="1"/>
  <c r="BA51" i="43"/>
  <c r="BB51" i="43" s="1"/>
  <c r="BI66" i="43"/>
  <c r="BJ66" i="43" s="1"/>
  <c r="BE39" i="43"/>
  <c r="BF39" i="43" s="1"/>
  <c r="BQ51" i="43"/>
  <c r="BR51" i="43" s="1"/>
  <c r="BE64" i="43"/>
  <c r="BF64" i="43" s="1"/>
  <c r="BQ40" i="43"/>
  <c r="BR40" i="43" s="1"/>
  <c r="AS42" i="43"/>
  <c r="AT42" i="43" s="1"/>
  <c r="AO68" i="43"/>
  <c r="AP68" i="43" s="1"/>
  <c r="BI32" i="43"/>
  <c r="BJ32" i="43" s="1"/>
  <c r="BM23" i="43"/>
  <c r="BN23" i="43" s="1"/>
  <c r="F30" i="43"/>
  <c r="BA18" i="43"/>
  <c r="BB18" i="43" s="1"/>
  <c r="AS40" i="43"/>
  <c r="AT40" i="43" s="1"/>
  <c r="BA32" i="43"/>
  <c r="BB32" i="43" s="1"/>
  <c r="F53" i="43"/>
  <c r="BM63" i="43"/>
  <c r="AO29" i="43"/>
  <c r="AP29" i="43" s="1"/>
  <c r="AW25" i="43"/>
  <c r="AX25" i="43" s="1"/>
  <c r="BA59" i="43"/>
  <c r="BB59" i="43" s="1"/>
  <c r="F29" i="43"/>
  <c r="BA38" i="43"/>
  <c r="BB38" i="43" s="1"/>
  <c r="F32" i="43"/>
  <c r="BY35" i="43"/>
  <c r="BZ35" i="43" s="1"/>
  <c r="F49" i="43"/>
  <c r="AO46" i="43"/>
  <c r="AP46" i="43" s="1"/>
  <c r="BQ48" i="43"/>
  <c r="BR48" i="43" s="1"/>
  <c r="AO53" i="43"/>
  <c r="AP53" i="43" s="1"/>
  <c r="AS61" i="43"/>
  <c r="AT61" i="43" s="1"/>
  <c r="BA20" i="43"/>
  <c r="BB20" i="43" s="1"/>
  <c r="BI40" i="43"/>
  <c r="BJ40" i="43" s="1"/>
  <c r="BU44" i="43"/>
  <c r="BV44" i="43" s="1"/>
  <c r="BU49" i="43"/>
  <c r="BV49" i="43" s="1"/>
  <c r="BI14" i="43"/>
  <c r="BJ14" i="43" s="1"/>
  <c r="AO33" i="43"/>
  <c r="AP33" i="43" s="1"/>
  <c r="AW34" i="43"/>
  <c r="AX34" i="43" s="1"/>
  <c r="BQ37" i="43"/>
  <c r="BR37" i="43" s="1"/>
  <c r="BA40" i="43"/>
  <c r="BB40" i="43" s="1"/>
  <c r="BA19" i="43"/>
  <c r="BB19" i="43" s="1"/>
  <c r="F25" i="43"/>
  <c r="BI27" i="43"/>
  <c r="BJ27" i="43" s="1"/>
  <c r="AO49" i="43"/>
  <c r="AP49" i="43" s="1"/>
  <c r="BI63" i="43"/>
  <c r="BJ63" i="43" s="1"/>
  <c r="AW13" i="43"/>
  <c r="AX13" i="43" s="1"/>
  <c r="BI29" i="43"/>
  <c r="BJ29" i="43" s="1"/>
  <c r="BA57" i="43"/>
  <c r="BB57" i="43" s="1"/>
  <c r="F28" i="43"/>
  <c r="F15" i="43"/>
  <c r="AO22" i="43"/>
  <c r="AP22" i="43" s="1"/>
  <c r="AS38" i="43"/>
  <c r="AT38" i="43" s="1"/>
  <c r="BE14" i="43"/>
  <c r="BF14" i="43" s="1"/>
  <c r="BA12" i="43"/>
  <c r="BB12" i="43" s="1"/>
  <c r="BA14" i="43"/>
  <c r="BB14" i="43" s="1"/>
  <c r="BQ19" i="43"/>
  <c r="BR19" i="43" s="1"/>
  <c r="AW20" i="43"/>
  <c r="AX20" i="43" s="1"/>
  <c r="F23" i="43"/>
  <c r="AW32" i="43"/>
  <c r="AX32" i="43" s="1"/>
  <c r="AO34" i="43"/>
  <c r="AP34" i="43" s="1"/>
  <c r="BA41" i="43"/>
  <c r="BB41" i="43" s="1"/>
  <c r="F61" i="43"/>
  <c r="BE35" i="43"/>
  <c r="BF35" i="43" s="1"/>
  <c r="BQ27" i="43"/>
  <c r="BR27" i="43" s="1"/>
  <c r="BQ54" i="43"/>
  <c r="BR54" i="43" s="1"/>
  <c r="BE70" i="43"/>
  <c r="BF70" i="43" s="1"/>
  <c r="BU17" i="43"/>
  <c r="BV17" i="43" s="1"/>
  <c r="BI11" i="43"/>
  <c r="BJ11" i="43" s="1"/>
  <c r="AW11" i="43"/>
  <c r="AX11" i="43" s="1"/>
  <c r="AS13" i="43"/>
  <c r="AT13" i="43" s="1"/>
  <c r="AS16" i="43"/>
  <c r="AT16" i="43" s="1"/>
  <c r="BE12" i="43"/>
  <c r="BF12" i="43" s="1"/>
  <c r="F18" i="43"/>
  <c r="BE30" i="43"/>
  <c r="BF30" i="43" s="1"/>
  <c r="AW21" i="43"/>
  <c r="AX21" i="43" s="1"/>
  <c r="AS35" i="43"/>
  <c r="AT35" i="43" s="1"/>
  <c r="BM39" i="43"/>
  <c r="BN39" i="43" s="1"/>
  <c r="AW40" i="43"/>
  <c r="AX40" i="43" s="1"/>
  <c r="F42" i="43"/>
  <c r="AW43" i="43"/>
  <c r="AX43" i="43" s="1"/>
  <c r="BI53" i="43"/>
  <c r="BJ53" i="43" s="1"/>
  <c r="BM50" i="43"/>
  <c r="BN50" i="43" s="1"/>
  <c r="BY56" i="43"/>
  <c r="BZ56" i="43" s="1"/>
  <c r="AW52" i="43"/>
  <c r="AX52" i="43" s="1"/>
  <c r="AS69" i="43"/>
  <c r="AT69" i="43" s="1"/>
  <c r="AS19" i="43"/>
  <c r="AT19" i="43" s="1"/>
  <c r="BI37" i="43"/>
  <c r="BJ37" i="43" s="1"/>
  <c r="BQ52" i="43"/>
  <c r="BR52" i="43" s="1"/>
  <c r="BM29" i="43"/>
  <c r="BN29" i="43" s="1"/>
  <c r="BQ15" i="43"/>
  <c r="BR15" i="43" s="1"/>
  <c r="BI16" i="43"/>
  <c r="BJ16" i="43" s="1"/>
  <c r="AW22" i="43"/>
  <c r="AX22" i="43" s="1"/>
  <c r="BQ38" i="43"/>
  <c r="BR38" i="43" s="1"/>
  <c r="BM38" i="43"/>
  <c r="BN38" i="43" s="1"/>
  <c r="BI13" i="43"/>
  <c r="BJ13" i="43" s="1"/>
  <c r="AO18" i="43"/>
  <c r="AP18" i="43" s="1"/>
  <c r="BE20" i="43"/>
  <c r="BF20" i="43" s="1"/>
  <c r="BI21" i="43"/>
  <c r="BJ21" i="43" s="1"/>
  <c r="AO30" i="43"/>
  <c r="AP30" i="43" s="1"/>
  <c r="AS33" i="43"/>
  <c r="AT33" i="43" s="1"/>
  <c r="BE42" i="43"/>
  <c r="BF42" i="43" s="1"/>
  <c r="BI52" i="43"/>
  <c r="BJ52" i="43" s="1"/>
  <c r="AW54" i="43"/>
  <c r="AX54" i="43" s="1"/>
  <c r="AS63" i="43"/>
  <c r="AT63" i="43" s="1"/>
  <c r="BA68" i="43"/>
  <c r="BB68" i="43" s="1"/>
  <c r="AS29" i="43"/>
  <c r="AT29" i="43" s="1"/>
  <c r="BI15" i="43"/>
  <c r="BJ15" i="43" s="1"/>
  <c r="AS24" i="43"/>
  <c r="AT24" i="43" s="1"/>
  <c r="F19" i="43"/>
  <c r="AS37" i="43"/>
  <c r="AT37" i="43" s="1"/>
  <c r="AW37" i="43"/>
  <c r="AX37" i="43" s="1"/>
  <c r="BQ55" i="43"/>
  <c r="BR55" i="43" s="1"/>
  <c r="BE16" i="43"/>
  <c r="BF16" i="43" s="1"/>
  <c r="AO28" i="43"/>
  <c r="AP28" i="43" s="1"/>
  <c r="BU18" i="43"/>
  <c r="BV18" i="43" s="1"/>
  <c r="BM13" i="43"/>
  <c r="BN13" i="43" s="1"/>
  <c r="F14" i="43"/>
  <c r="AW29" i="43"/>
  <c r="AX29" i="43" s="1"/>
  <c r="BQ30" i="43"/>
  <c r="BR30" i="43" s="1"/>
  <c r="BE31" i="43"/>
  <c r="BF31" i="43" s="1"/>
  <c r="AO37" i="43"/>
  <c r="AP37" i="43" s="1"/>
  <c r="BI35" i="43"/>
  <c r="BJ35" i="43" s="1"/>
  <c r="BQ41" i="43"/>
  <c r="BR41" i="43" s="1"/>
  <c r="BI48" i="43"/>
  <c r="BJ48" i="43" s="1"/>
  <c r="BE55" i="43"/>
  <c r="BF55" i="43" s="1"/>
  <c r="BE50" i="43"/>
  <c r="BF50" i="43" s="1"/>
  <c r="AW58" i="43"/>
  <c r="AX58" i="43" s="1"/>
  <c r="BA54" i="43"/>
  <c r="BB54" i="43" s="1"/>
  <c r="AW56" i="43"/>
  <c r="AX56" i="43" s="1"/>
  <c r="AO38" i="43"/>
  <c r="AP38" i="43" s="1"/>
  <c r="BQ13" i="43"/>
  <c r="BR13" i="43" s="1"/>
  <c r="F58" i="43"/>
  <c r="BM61" i="43"/>
  <c r="BA61" i="43"/>
  <c r="BB61" i="43" s="1"/>
  <c r="F48" i="43"/>
  <c r="F17" i="43"/>
  <c r="F37" i="43"/>
  <c r="F65" i="43"/>
  <c r="F12" i="43"/>
  <c r="F13" i="43"/>
  <c r="BM22" i="43"/>
  <c r="BN22" i="43" s="1"/>
  <c r="BA34" i="43"/>
  <c r="BB34" i="43" s="1"/>
  <c r="BE60" i="43"/>
  <c r="BF60" i="43" s="1"/>
  <c r="AW70" i="43"/>
  <c r="AX70" i="43" s="1"/>
  <c r="BA39" i="43"/>
  <c r="BB39" i="43" s="1"/>
  <c r="BA46" i="43"/>
  <c r="BB46" i="43" s="1"/>
  <c r="BA29" i="43"/>
  <c r="BB29" i="43" s="1"/>
  <c r="BU15" i="43"/>
  <c r="BV15" i="43" s="1"/>
  <c r="AW16" i="43"/>
  <c r="AX16" i="43" s="1"/>
  <c r="BI17" i="43"/>
  <c r="BJ17" i="43" s="1"/>
  <c r="AW23" i="43"/>
  <c r="AX23" i="43" s="1"/>
  <c r="BM27" i="43"/>
  <c r="BN27" i="43" s="1"/>
  <c r="BM32" i="43"/>
  <c r="BN32" i="43" s="1"/>
  <c r="AS41" i="43"/>
  <c r="AT41" i="43" s="1"/>
  <c r="BI42" i="43"/>
  <c r="BJ42" i="43" s="1"/>
  <c r="BI41" i="43"/>
  <c r="BJ41" i="43" s="1"/>
  <c r="BA42" i="43"/>
  <c r="BB42" i="43" s="1"/>
  <c r="BA35" i="43"/>
  <c r="BB35" i="43" s="1"/>
  <c r="AW42" i="43"/>
  <c r="AX42" i="43" s="1"/>
  <c r="BI50" i="43"/>
  <c r="BJ50" i="43" s="1"/>
  <c r="BQ58" i="43"/>
  <c r="BR58" i="43" s="1"/>
  <c r="F56" i="43"/>
  <c r="AW61" i="43"/>
  <c r="AX61" i="43" s="1"/>
  <c r="AO65" i="43"/>
  <c r="AP65" i="43" s="1"/>
  <c r="AW64" i="43"/>
  <c r="AX64" i="43" s="1"/>
  <c r="AW65" i="43"/>
  <c r="AX65" i="43" s="1"/>
  <c r="AW69" i="43"/>
  <c r="AX69" i="43" s="1"/>
  <c r="AW67" i="43"/>
  <c r="AX67" i="43" s="1"/>
  <c r="BQ18" i="43"/>
  <c r="BR18" i="43" s="1"/>
  <c r="AS22" i="43"/>
  <c r="AT22" i="43" s="1"/>
  <c r="BE24" i="43"/>
  <c r="BF24" i="43" s="1"/>
  <c r="AO26" i="43"/>
  <c r="AP26" i="43" s="1"/>
  <c r="BE38" i="43"/>
  <c r="BF38" i="43" s="1"/>
  <c r="BE19" i="43"/>
  <c r="BF19" i="43" s="1"/>
  <c r="AO31" i="43"/>
  <c r="AP31" i="43" s="1"/>
  <c r="BA17" i="43"/>
  <c r="BB17" i="43" s="1"/>
  <c r="BM42" i="43"/>
  <c r="BN42" i="43" s="1"/>
  <c r="AO55" i="43"/>
  <c r="AP55" i="43" s="1"/>
  <c r="AW59" i="43"/>
  <c r="AX59" i="43" s="1"/>
  <c r="AW63" i="43"/>
  <c r="AX63" i="43" s="1"/>
  <c r="BA63" i="43"/>
  <c r="BB63" i="43" s="1"/>
  <c r="AS66" i="43"/>
  <c r="AT66" i="43" s="1"/>
  <c r="BI64" i="43"/>
  <c r="BJ64" i="43" s="1"/>
  <c r="AO69" i="43"/>
  <c r="AP69" i="43" s="1"/>
  <c r="BA67" i="43"/>
  <c r="BB67" i="43" s="1"/>
  <c r="BY29" i="43"/>
  <c r="BZ29" i="43" s="1"/>
  <c r="BE22" i="43"/>
  <c r="BF22" i="43" s="1"/>
  <c r="AW24" i="43"/>
  <c r="AX24" i="43" s="1"/>
  <c r="AO35" i="43"/>
  <c r="AP35" i="43" s="1"/>
  <c r="AO41" i="43"/>
  <c r="AP41" i="43" s="1"/>
  <c r="AO44" i="43"/>
  <c r="AP44" i="43" s="1"/>
  <c r="BA47" i="43"/>
  <c r="BB47" i="43" s="1"/>
  <c r="AO13" i="43"/>
  <c r="AP13" i="43" s="1"/>
  <c r="BI20" i="43"/>
  <c r="BJ20" i="43" s="1"/>
  <c r="AO11" i="43"/>
  <c r="AP11" i="43" s="1"/>
  <c r="BA13" i="43"/>
  <c r="BB13" i="43" s="1"/>
  <c r="BM24" i="43"/>
  <c r="BN24" i="43" s="1"/>
  <c r="AW30" i="43"/>
  <c r="AX30" i="43" s="1"/>
  <c r="BI25" i="43"/>
  <c r="BJ25" i="43" s="1"/>
  <c r="AW39" i="43"/>
  <c r="AX39" i="43" s="1"/>
  <c r="F41" i="43"/>
  <c r="AO42" i="43"/>
  <c r="AP42" i="43" s="1"/>
  <c r="AW45" i="43"/>
  <c r="AX45" i="43" s="1"/>
  <c r="F50" i="43"/>
  <c r="AO50" i="43"/>
  <c r="AP50" i="43" s="1"/>
  <c r="BI58" i="43"/>
  <c r="BJ58" i="43" s="1"/>
  <c r="AO58" i="43"/>
  <c r="AP58" i="43" s="1"/>
  <c r="AO63" i="43"/>
  <c r="AP63" i="43" s="1"/>
  <c r="AO57" i="43"/>
  <c r="AP57" i="43" s="1"/>
  <c r="BM11" i="43"/>
  <c r="BN11" i="43" s="1"/>
  <c r="BI39" i="43"/>
  <c r="BJ39" i="43" s="1"/>
  <c r="BI33" i="43"/>
  <c r="BJ33" i="43" s="1"/>
  <c r="BY44" i="43"/>
  <c r="BZ44" i="43" s="1"/>
  <c r="AS58" i="43"/>
  <c r="AT58" i="43" s="1"/>
  <c r="BQ69" i="43"/>
  <c r="BR69" i="43" s="1"/>
  <c r="BN61" i="43" l="1"/>
  <c r="BR63" i="43"/>
  <c r="BR71" i="43" s="1"/>
  <c r="BN63" i="43"/>
  <c r="BV71" i="43"/>
  <c r="AP71" i="43"/>
  <c r="BF71" i="43"/>
  <c r="BJ71" i="43"/>
  <c r="BZ71" i="43"/>
  <c r="AT71" i="43"/>
  <c r="BB71" i="43"/>
  <c r="AX71" i="43"/>
  <c r="BN71" i="43" l="1"/>
  <c r="BN73" i="43" s="1"/>
  <c r="BR75" i="43" s="1"/>
  <c r="CI8" i="43" s="1"/>
  <c r="BZ73" i="43"/>
  <c r="BU75" i="43" s="1"/>
  <c r="CL8" i="43" s="1"/>
  <c r="BV72" i="43"/>
  <c r="BV73" i="43"/>
  <c r="BT75" i="43" s="1"/>
  <c r="BR72" i="43"/>
  <c r="BR73" i="43"/>
  <c r="BS75" i="43" s="1"/>
  <c r="BJ72" i="43"/>
  <c r="BJ73" i="43"/>
  <c r="BQ75" i="43" s="1"/>
  <c r="BF72" i="43"/>
  <c r="BF73" i="43"/>
  <c r="BA75" i="43" s="1"/>
  <c r="BB72" i="43"/>
  <c r="BB73" i="43"/>
  <c r="AZ75" i="43" s="1"/>
  <c r="AX72" i="43"/>
  <c r="AX73" i="43"/>
  <c r="AY75" i="43" s="1"/>
  <c r="AT73" i="43"/>
  <c r="AX75" i="43" s="1"/>
  <c r="CD8" i="43" s="1"/>
  <c r="AP73" i="43"/>
  <c r="AW75" i="43" s="1"/>
  <c r="CC8" i="43" s="1"/>
  <c r="AP72" i="43"/>
  <c r="AT72" i="43"/>
  <c r="BZ72" i="43"/>
  <c r="BN72" i="43" l="1"/>
  <c r="CD14" i="43"/>
  <c r="CK8" i="43"/>
  <c r="CJ8" i="43"/>
  <c r="CH8" i="43"/>
  <c r="CC14" i="43" s="1"/>
  <c r="CG8" i="43"/>
  <c r="CG14" i="43" s="1"/>
  <c r="CF8" i="43"/>
  <c r="CE8" i="43"/>
  <c r="BV75" i="43"/>
  <c r="BB75" i="43"/>
  <c r="CF14" i="43" l="1"/>
  <c r="CE14" i="43"/>
  <c r="BW75" i="43"/>
  <c r="AK70" i="42"/>
  <c r="AJ70" i="42"/>
  <c r="AH70" i="42"/>
  <c r="AE70" i="42"/>
  <c r="X70" i="42"/>
  <c r="R70" i="42"/>
  <c r="E70" i="42"/>
  <c r="AL69" i="42"/>
  <c r="E69" i="42"/>
  <c r="AF69" i="42" s="1"/>
  <c r="AJ68" i="42"/>
  <c r="AI68" i="42"/>
  <c r="AH68" i="42"/>
  <c r="AD68" i="42"/>
  <c r="W68" i="42"/>
  <c r="Q68" i="42"/>
  <c r="E68" i="42"/>
  <c r="AH67" i="42"/>
  <c r="E67" i="42"/>
  <c r="AE67" i="42" s="1"/>
  <c r="AJ66" i="42"/>
  <c r="AH66" i="42"/>
  <c r="E66" i="42"/>
  <c r="AD66" i="42" s="1"/>
  <c r="BX65" i="42"/>
  <c r="BW65" i="42"/>
  <c r="AI65" i="42"/>
  <c r="AH65" i="42"/>
  <c r="W65" i="42"/>
  <c r="Q65" i="42"/>
  <c r="E65" i="42"/>
  <c r="AL65" i="42" s="1"/>
  <c r="BX64" i="42"/>
  <c r="BW64" i="42"/>
  <c r="AD64" i="42"/>
  <c r="E64" i="42"/>
  <c r="AB64" i="42" s="1"/>
  <c r="BN63" i="42"/>
  <c r="E63" i="42"/>
  <c r="V63" i="42" s="1"/>
  <c r="BN62" i="42"/>
  <c r="AD62" i="42"/>
  <c r="E62" i="42"/>
  <c r="AL62" i="42" s="1"/>
  <c r="BN61" i="42"/>
  <c r="AD61" i="42"/>
  <c r="E61" i="42"/>
  <c r="AE61" i="42" s="1"/>
  <c r="BN60" i="42"/>
  <c r="AJ60" i="42"/>
  <c r="AI60" i="42"/>
  <c r="AH60" i="42"/>
  <c r="AD60" i="42"/>
  <c r="W60" i="42"/>
  <c r="Q60" i="42"/>
  <c r="E60" i="42"/>
  <c r="P60" i="42" s="1"/>
  <c r="BX59" i="42"/>
  <c r="BW59" i="42"/>
  <c r="AK59" i="42"/>
  <c r="AJ59" i="42"/>
  <c r="AH59" i="42"/>
  <c r="AE59" i="42"/>
  <c r="X59" i="42"/>
  <c r="R59" i="42"/>
  <c r="E59" i="42"/>
  <c r="S59" i="42" s="1"/>
  <c r="BX58" i="42"/>
  <c r="BW58" i="42"/>
  <c r="AJ58" i="42"/>
  <c r="AI58" i="42"/>
  <c r="AH58" i="42"/>
  <c r="AD58" i="42"/>
  <c r="W58" i="42"/>
  <c r="Q58" i="42"/>
  <c r="E58" i="42"/>
  <c r="AK58" i="42" s="1"/>
  <c r="BX57" i="42"/>
  <c r="BW57" i="42"/>
  <c r="AL57" i="42"/>
  <c r="AG57" i="42"/>
  <c r="AF57" i="42"/>
  <c r="AD57" i="42"/>
  <c r="V57" i="42"/>
  <c r="P57" i="42"/>
  <c r="E57" i="42"/>
  <c r="BN56" i="42"/>
  <c r="AK56" i="42"/>
  <c r="AJ56" i="42"/>
  <c r="AH56" i="42"/>
  <c r="AE56" i="42"/>
  <c r="X56" i="42"/>
  <c r="R56" i="42"/>
  <c r="E56" i="42"/>
  <c r="AB56" i="42" s="1"/>
  <c r="BN55" i="42"/>
  <c r="AJ55" i="42"/>
  <c r="AI55" i="42"/>
  <c r="AH55" i="42"/>
  <c r="AD55" i="42"/>
  <c r="W55" i="42"/>
  <c r="Q55" i="42"/>
  <c r="E55" i="42"/>
  <c r="AF55" i="42" s="1"/>
  <c r="BN54" i="42"/>
  <c r="AJ54" i="42"/>
  <c r="AI54" i="42"/>
  <c r="AH54" i="42"/>
  <c r="AD54" i="42"/>
  <c r="W54" i="42"/>
  <c r="Q54" i="42"/>
  <c r="E54" i="42"/>
  <c r="P54" i="42" s="1"/>
  <c r="BN53" i="42"/>
  <c r="AL53" i="42"/>
  <c r="AG53" i="42"/>
  <c r="AF53" i="42"/>
  <c r="AD53" i="42"/>
  <c r="V53" i="42"/>
  <c r="P53" i="42"/>
  <c r="E53" i="42"/>
  <c r="M53" i="42" s="1"/>
  <c r="BX52" i="42"/>
  <c r="BW52" i="42"/>
  <c r="AJ52" i="42"/>
  <c r="AI52" i="42"/>
  <c r="AH52" i="42"/>
  <c r="AD52" i="42"/>
  <c r="W52" i="42"/>
  <c r="Q52" i="42"/>
  <c r="E52" i="42"/>
  <c r="Z52" i="42" s="1"/>
  <c r="BX51" i="42"/>
  <c r="BW51" i="42"/>
  <c r="AJ51" i="42"/>
  <c r="AI51" i="42"/>
  <c r="AH51" i="42"/>
  <c r="AD51" i="42"/>
  <c r="W51" i="42"/>
  <c r="Q51" i="42"/>
  <c r="E51" i="42"/>
  <c r="P51" i="42" s="1"/>
  <c r="BX50" i="42"/>
  <c r="BW50" i="42"/>
  <c r="AK50" i="42"/>
  <c r="AJ50" i="42"/>
  <c r="AH50" i="42"/>
  <c r="AE50" i="42"/>
  <c r="X50" i="42"/>
  <c r="R50" i="42"/>
  <c r="E50" i="42"/>
  <c r="S50" i="42" s="1"/>
  <c r="BX49" i="42"/>
  <c r="BW49" i="42"/>
  <c r="AL49" i="42"/>
  <c r="AG49" i="42"/>
  <c r="AF49" i="42"/>
  <c r="AD49" i="42"/>
  <c r="V49" i="42"/>
  <c r="P49" i="42"/>
  <c r="E49" i="42"/>
  <c r="AH49" i="42" s="1"/>
  <c r="BX48" i="42"/>
  <c r="BW48" i="42"/>
  <c r="AJ48" i="42"/>
  <c r="AI48" i="42"/>
  <c r="AH48" i="42"/>
  <c r="AD48" i="42"/>
  <c r="W48" i="42"/>
  <c r="Q48" i="42"/>
  <c r="E48" i="42"/>
  <c r="BX47" i="42"/>
  <c r="BW47" i="42"/>
  <c r="AJ47" i="42"/>
  <c r="AI47" i="42"/>
  <c r="AH47" i="42"/>
  <c r="AD47" i="42"/>
  <c r="W47" i="42"/>
  <c r="Q47" i="42"/>
  <c r="E47" i="42"/>
  <c r="AB47" i="42" s="1"/>
  <c r="AL46" i="42"/>
  <c r="AG46" i="42"/>
  <c r="AF46" i="42"/>
  <c r="AD46" i="42"/>
  <c r="V46" i="42"/>
  <c r="P46" i="42"/>
  <c r="E46" i="42"/>
  <c r="X46" i="42" s="1"/>
  <c r="AI45" i="42"/>
  <c r="AH45" i="42"/>
  <c r="W45" i="42"/>
  <c r="Q45" i="42"/>
  <c r="E45" i="42"/>
  <c r="AL45" i="42" s="1"/>
  <c r="AL44" i="42"/>
  <c r="E44" i="42"/>
  <c r="AA44" i="42" s="1"/>
  <c r="AI43" i="42"/>
  <c r="AH43" i="42"/>
  <c r="W43" i="42"/>
  <c r="Q43" i="42"/>
  <c r="E43" i="42"/>
  <c r="J43" i="42" s="1"/>
  <c r="AY43" i="42" s="1"/>
  <c r="BX42" i="42"/>
  <c r="BW42" i="42"/>
  <c r="AL42" i="42"/>
  <c r="AK42" i="42"/>
  <c r="AG42" i="42"/>
  <c r="AE42" i="42"/>
  <c r="X42" i="42"/>
  <c r="R42" i="42"/>
  <c r="E42" i="42"/>
  <c r="AI42" i="42" s="1"/>
  <c r="BX41" i="42"/>
  <c r="BW41" i="42"/>
  <c r="AJ41" i="42"/>
  <c r="AI41" i="42"/>
  <c r="AH41" i="42"/>
  <c r="AD41" i="42"/>
  <c r="W41" i="42"/>
  <c r="Q41" i="42"/>
  <c r="E41" i="42"/>
  <c r="BX40" i="42"/>
  <c r="BW40" i="42"/>
  <c r="AJ40" i="42"/>
  <c r="AI40" i="42"/>
  <c r="AH40" i="42"/>
  <c r="AD40" i="42"/>
  <c r="W40" i="42"/>
  <c r="Q40" i="42"/>
  <c r="E40" i="42"/>
  <c r="Y40" i="42" s="1"/>
  <c r="BX39" i="42"/>
  <c r="BW39" i="42"/>
  <c r="AK39" i="42"/>
  <c r="AJ39" i="42"/>
  <c r="AH39" i="42"/>
  <c r="AE39" i="42"/>
  <c r="X39" i="42"/>
  <c r="R39" i="42"/>
  <c r="E39" i="42"/>
  <c r="AL39" i="42" s="1"/>
  <c r="BX38" i="42"/>
  <c r="BW38" i="42"/>
  <c r="BY38" i="42" s="1"/>
  <c r="BZ38" i="42" s="1"/>
  <c r="AK38" i="42"/>
  <c r="AJ38" i="42"/>
  <c r="AH38" i="42"/>
  <c r="AE38" i="42"/>
  <c r="X38" i="42"/>
  <c r="R38" i="42"/>
  <c r="E38" i="42"/>
  <c r="AL38" i="42" s="1"/>
  <c r="BX37" i="42"/>
  <c r="BW37" i="42"/>
  <c r="AK37" i="42"/>
  <c r="AJ37" i="42"/>
  <c r="AH37" i="42"/>
  <c r="AE37" i="42"/>
  <c r="X37" i="42"/>
  <c r="R37" i="42"/>
  <c r="E37" i="42"/>
  <c r="BR36" i="42"/>
  <c r="AJ36" i="42"/>
  <c r="AI36" i="42"/>
  <c r="AH36" i="42"/>
  <c r="AD36" i="42"/>
  <c r="W36" i="42"/>
  <c r="Q36" i="42"/>
  <c r="E36" i="42"/>
  <c r="O36" i="42" s="1"/>
  <c r="BR35" i="42"/>
  <c r="AJ35" i="42"/>
  <c r="AI35" i="42"/>
  <c r="AH35" i="42"/>
  <c r="AD35" i="42"/>
  <c r="W35" i="42"/>
  <c r="Q35" i="42"/>
  <c r="E35" i="42"/>
  <c r="R35" i="42" s="1"/>
  <c r="BR34" i="42"/>
  <c r="AJ34" i="42"/>
  <c r="AI34" i="42"/>
  <c r="AH34" i="42"/>
  <c r="AD34" i="42"/>
  <c r="W34" i="42"/>
  <c r="Q34" i="42"/>
  <c r="E34" i="42"/>
  <c r="AL34" i="42" s="1"/>
  <c r="BV33" i="42"/>
  <c r="AL33" i="42"/>
  <c r="AG33" i="42"/>
  <c r="AF33" i="42"/>
  <c r="AD33" i="42"/>
  <c r="V33" i="42"/>
  <c r="P33" i="42"/>
  <c r="E33" i="42"/>
  <c r="N33" i="42" s="1"/>
  <c r="BV32" i="42"/>
  <c r="AK32" i="42"/>
  <c r="AJ32" i="42"/>
  <c r="AH32" i="42"/>
  <c r="AE32" i="42"/>
  <c r="X32" i="42"/>
  <c r="R32" i="42"/>
  <c r="E32" i="42"/>
  <c r="BV31" i="42"/>
  <c r="AL31" i="42"/>
  <c r="AG31" i="42"/>
  <c r="AF31" i="42"/>
  <c r="AD31" i="42"/>
  <c r="V31" i="42"/>
  <c r="P31" i="42"/>
  <c r="E31" i="42"/>
  <c r="AH31" i="42" s="1"/>
  <c r="BX30" i="42"/>
  <c r="BW30" i="42"/>
  <c r="AK30" i="42"/>
  <c r="AJ30" i="42"/>
  <c r="AH30" i="42"/>
  <c r="AE30" i="42"/>
  <c r="X30" i="42"/>
  <c r="R30" i="42"/>
  <c r="E30" i="42"/>
  <c r="AA30" i="42" s="1"/>
  <c r="BR29" i="42"/>
  <c r="AH29" i="42"/>
  <c r="AE29" i="42"/>
  <c r="E29" i="42"/>
  <c r="AK29" i="42" s="1"/>
  <c r="BX28" i="42"/>
  <c r="BW28" i="42"/>
  <c r="AH28" i="42"/>
  <c r="AE28" i="42"/>
  <c r="E28" i="42"/>
  <c r="AL28" i="42" s="1"/>
  <c r="BX27" i="42"/>
  <c r="BW27" i="42"/>
  <c r="BY27" i="42" s="1"/>
  <c r="BZ27" i="42" s="1"/>
  <c r="AK27" i="42"/>
  <c r="AJ27" i="42"/>
  <c r="AH27" i="42"/>
  <c r="AE27" i="42"/>
  <c r="X27" i="42"/>
  <c r="R27" i="42"/>
  <c r="E27" i="42"/>
  <c r="V27" i="42" s="1"/>
  <c r="BV26" i="42"/>
  <c r="AL26" i="42"/>
  <c r="AG26" i="42"/>
  <c r="AF26" i="42"/>
  <c r="AD26" i="42"/>
  <c r="V26" i="42"/>
  <c r="P26" i="42"/>
  <c r="E26" i="42"/>
  <c r="U26" i="42" s="1"/>
  <c r="BV25" i="42"/>
  <c r="AK25" i="42"/>
  <c r="AJ25" i="42"/>
  <c r="AH25" i="42"/>
  <c r="AE25" i="42"/>
  <c r="X25" i="42"/>
  <c r="R25" i="42"/>
  <c r="E25" i="42"/>
  <c r="AI25" i="42" s="1"/>
  <c r="BV24" i="42"/>
  <c r="AJ24" i="42"/>
  <c r="AI24" i="42"/>
  <c r="AH24" i="42"/>
  <c r="AD24" i="42"/>
  <c r="W24" i="42"/>
  <c r="Q24" i="42"/>
  <c r="E24" i="42"/>
  <c r="N24" i="42" s="1"/>
  <c r="BV23" i="42"/>
  <c r="AK23" i="42"/>
  <c r="AJ23" i="42"/>
  <c r="AH23" i="42"/>
  <c r="AE23" i="42"/>
  <c r="X23" i="42"/>
  <c r="R23" i="42"/>
  <c r="E23" i="42"/>
  <c r="AL23" i="42" s="1"/>
  <c r="BV22" i="42"/>
  <c r="AJ22" i="42"/>
  <c r="AI22" i="42"/>
  <c r="AH22" i="42"/>
  <c r="AD22" i="42"/>
  <c r="W22" i="42"/>
  <c r="Q22" i="42"/>
  <c r="E22" i="42"/>
  <c r="BV21" i="42"/>
  <c r="E21" i="42"/>
  <c r="P21" i="42" s="1"/>
  <c r="BX20" i="42"/>
  <c r="BW20" i="42"/>
  <c r="E20" i="42"/>
  <c r="T20" i="42" s="1"/>
  <c r="BX19" i="42"/>
  <c r="BW19" i="42"/>
  <c r="AD19" i="42"/>
  <c r="E19" i="42"/>
  <c r="Z19" i="42" s="1"/>
  <c r="BX18" i="42"/>
  <c r="BW18" i="42"/>
  <c r="E18" i="42"/>
  <c r="AH18" i="42" s="1"/>
  <c r="BX17" i="42"/>
  <c r="BW17" i="42"/>
  <c r="AL17" i="42"/>
  <c r="AG17" i="42"/>
  <c r="AF17" i="42"/>
  <c r="AD17" i="42"/>
  <c r="V17" i="42"/>
  <c r="P17" i="42"/>
  <c r="E17" i="42"/>
  <c r="W17" i="42" s="1"/>
  <c r="BV16" i="42"/>
  <c r="AK16" i="42"/>
  <c r="AJ16" i="42"/>
  <c r="AH16" i="42"/>
  <c r="AE16" i="42"/>
  <c r="X16" i="42"/>
  <c r="R16" i="42"/>
  <c r="E16" i="42"/>
  <c r="BX15" i="42"/>
  <c r="BW15" i="42"/>
  <c r="AJ15" i="42"/>
  <c r="AI15" i="42"/>
  <c r="AH15" i="42"/>
  <c r="AD15" i="42"/>
  <c r="W15" i="42"/>
  <c r="Q15" i="42"/>
  <c r="E15" i="42"/>
  <c r="S15" i="42" s="1"/>
  <c r="BX14" i="42"/>
  <c r="BW14" i="42"/>
  <c r="AL14" i="42"/>
  <c r="E14" i="42"/>
  <c r="AH14" i="42" s="1"/>
  <c r="BX13" i="42"/>
  <c r="BW13" i="42"/>
  <c r="AK13" i="42"/>
  <c r="AJ13" i="42"/>
  <c r="AH13" i="42"/>
  <c r="AE13" i="42"/>
  <c r="X13" i="42"/>
  <c r="R13" i="42"/>
  <c r="E13" i="42"/>
  <c r="S13" i="42" s="1"/>
  <c r="BV12" i="42"/>
  <c r="AJ12" i="42"/>
  <c r="AI12" i="42"/>
  <c r="AH12" i="42"/>
  <c r="AD12" i="42"/>
  <c r="W12" i="42"/>
  <c r="Q12" i="42"/>
  <c r="E12" i="42"/>
  <c r="X12" i="42" s="1"/>
  <c r="BX11" i="42"/>
  <c r="BW11" i="42"/>
  <c r="AE11" i="42"/>
  <c r="E11" i="42"/>
  <c r="N11" i="42" s="1"/>
  <c r="AL9" i="42"/>
  <c r="AK9" i="42"/>
  <c r="AJ9" i="42"/>
  <c r="AI9" i="42"/>
  <c r="AH9" i="42"/>
  <c r="AG9" i="42"/>
  <c r="AF9" i="42"/>
  <c r="AE9" i="42"/>
  <c r="AD9" i="42"/>
  <c r="AC9" i="42"/>
  <c r="AB9" i="42"/>
  <c r="AA9" i="42"/>
  <c r="Z9" i="42"/>
  <c r="Y9" i="42"/>
  <c r="X9" i="42"/>
  <c r="W9" i="42"/>
  <c r="V9" i="42"/>
  <c r="U9" i="42"/>
  <c r="T9" i="42"/>
  <c r="S9" i="42"/>
  <c r="R9" i="42"/>
  <c r="Q9" i="42"/>
  <c r="P9" i="42"/>
  <c r="O9" i="42"/>
  <c r="N9" i="42"/>
  <c r="M9" i="42"/>
  <c r="L9" i="42"/>
  <c r="K9" i="42"/>
  <c r="J9" i="42"/>
  <c r="AL8" i="42"/>
  <c r="AK8" i="42"/>
  <c r="AJ8" i="42"/>
  <c r="AI8" i="42"/>
  <c r="AH8" i="42"/>
  <c r="AG8" i="42"/>
  <c r="AF8" i="42"/>
  <c r="AE8" i="42"/>
  <c r="AD8" i="42"/>
  <c r="AC8" i="42"/>
  <c r="AB8" i="42"/>
  <c r="AA8" i="42"/>
  <c r="Z8" i="42"/>
  <c r="Y8" i="42"/>
  <c r="X8" i="42"/>
  <c r="W8" i="42"/>
  <c r="V8" i="42"/>
  <c r="U8" i="42"/>
  <c r="T8" i="42"/>
  <c r="S8" i="42"/>
  <c r="R8" i="42"/>
  <c r="Q8" i="42"/>
  <c r="P8" i="42"/>
  <c r="O8" i="42"/>
  <c r="N8" i="42"/>
  <c r="M8" i="42"/>
  <c r="L8" i="42"/>
  <c r="K8" i="42"/>
  <c r="J8" i="42"/>
  <c r="AL7" i="42"/>
  <c r="AK7" i="42"/>
  <c r="AJ7" i="42"/>
  <c r="AI7" i="42"/>
  <c r="AH7" i="42"/>
  <c r="AG7" i="42"/>
  <c r="AF7" i="42"/>
  <c r="AE7" i="42"/>
  <c r="AD7" i="42"/>
  <c r="AC7" i="42"/>
  <c r="AB7" i="42"/>
  <c r="AA7" i="42"/>
  <c r="Z7" i="42"/>
  <c r="Y7" i="42"/>
  <c r="X7" i="42"/>
  <c r="W7" i="42"/>
  <c r="V7" i="42"/>
  <c r="U7" i="42"/>
  <c r="T7" i="42"/>
  <c r="S7" i="42"/>
  <c r="R7" i="42"/>
  <c r="Q7" i="42"/>
  <c r="P7" i="42"/>
  <c r="O7" i="42"/>
  <c r="N7" i="42"/>
  <c r="M7" i="42"/>
  <c r="L7" i="42"/>
  <c r="K7" i="42"/>
  <c r="J7" i="42"/>
  <c r="AL6" i="42"/>
  <c r="AK6" i="42"/>
  <c r="AJ6" i="42"/>
  <c r="AI6" i="42"/>
  <c r="AH6" i="42"/>
  <c r="AG6" i="42"/>
  <c r="AF6" i="42"/>
  <c r="AE6" i="42"/>
  <c r="AD6" i="42"/>
  <c r="AC6" i="42"/>
  <c r="AB6" i="42"/>
  <c r="AA6" i="42"/>
  <c r="Z6" i="42"/>
  <c r="Y6" i="42"/>
  <c r="X6" i="42"/>
  <c r="W6" i="42"/>
  <c r="V6" i="42"/>
  <c r="U6" i="42"/>
  <c r="T6" i="42"/>
  <c r="S6" i="42"/>
  <c r="R6" i="42"/>
  <c r="Q6" i="42"/>
  <c r="P6" i="42"/>
  <c r="O6" i="42"/>
  <c r="N6" i="42"/>
  <c r="M6" i="42"/>
  <c r="L6" i="42"/>
  <c r="K6" i="42"/>
  <c r="J6" i="42"/>
  <c r="AL5" i="42"/>
  <c r="AK5" i="42"/>
  <c r="AJ5" i="42"/>
  <c r="AI5" i="42"/>
  <c r="AH5" i="42"/>
  <c r="AG5" i="42"/>
  <c r="AF5" i="42"/>
  <c r="AE5" i="42"/>
  <c r="AD5" i="42"/>
  <c r="AC5" i="42"/>
  <c r="AB5" i="42"/>
  <c r="AA5" i="42"/>
  <c r="Z5" i="42"/>
  <c r="Y5" i="42"/>
  <c r="X5" i="42"/>
  <c r="W5" i="42"/>
  <c r="V5" i="42"/>
  <c r="U5" i="42"/>
  <c r="T5" i="42"/>
  <c r="S5" i="42"/>
  <c r="R5" i="42"/>
  <c r="Q5" i="42"/>
  <c r="P5" i="42"/>
  <c r="O5" i="42"/>
  <c r="N5" i="42"/>
  <c r="M5" i="42"/>
  <c r="L5" i="42"/>
  <c r="K5" i="42"/>
  <c r="J5" i="42"/>
  <c r="BW4" i="42"/>
  <c r="BS4" i="42"/>
  <c r="BC4" i="42"/>
  <c r="AY4" i="42"/>
  <c r="CB2" i="42"/>
  <c r="X11" i="42" l="1"/>
  <c r="AK11" i="42"/>
  <c r="R11" i="42"/>
  <c r="AH11" i="42"/>
  <c r="AJ11" i="42"/>
  <c r="BY14" i="42"/>
  <c r="BZ14" i="42" s="1"/>
  <c r="BY30" i="42"/>
  <c r="BZ30" i="42" s="1"/>
  <c r="P69" i="42"/>
  <c r="AG69" i="42"/>
  <c r="AD65" i="42"/>
  <c r="V69" i="42"/>
  <c r="AD69" i="42"/>
  <c r="AJ67" i="42"/>
  <c r="AJ65" i="42"/>
  <c r="AD45" i="42"/>
  <c r="AD63" i="42"/>
  <c r="P44" i="42"/>
  <c r="V44" i="42"/>
  <c r="AJ45" i="42"/>
  <c r="AJ43" i="42"/>
  <c r="AD44" i="42"/>
  <c r="AF44" i="42"/>
  <c r="AG44" i="42"/>
  <c r="AD18" i="42"/>
  <c r="AD20" i="42"/>
  <c r="AD21" i="42"/>
  <c r="R28" i="42"/>
  <c r="AD43" i="42"/>
  <c r="AJ28" i="42"/>
  <c r="X28" i="42"/>
  <c r="AK28" i="42"/>
  <c r="R29" i="42"/>
  <c r="AJ29" i="42"/>
  <c r="X29" i="42"/>
  <c r="AF14" i="42"/>
  <c r="P14" i="42"/>
  <c r="AG14" i="42"/>
  <c r="V14" i="42"/>
  <c r="AD14" i="42"/>
  <c r="BY37" i="42"/>
  <c r="BZ37" i="42" s="1"/>
  <c r="BY11" i="42"/>
  <c r="BZ11" i="42" s="1"/>
  <c r="BY20" i="42"/>
  <c r="BZ20" i="42" s="1"/>
  <c r="BY15" i="42"/>
  <c r="BZ15" i="42" s="1"/>
  <c r="BY48" i="42"/>
  <c r="BZ48" i="42" s="1"/>
  <c r="BY49" i="42"/>
  <c r="BZ49" i="42" s="1"/>
  <c r="BY19" i="42"/>
  <c r="BZ19" i="42" s="1"/>
  <c r="BY41" i="42"/>
  <c r="BZ41" i="42" s="1"/>
  <c r="BY28" i="42"/>
  <c r="BZ28" i="42" s="1"/>
  <c r="BY58" i="42"/>
  <c r="BZ58" i="42" s="1"/>
  <c r="BY13" i="42"/>
  <c r="BZ13" i="42" s="1"/>
  <c r="BY40" i="42"/>
  <c r="BZ40" i="42" s="1"/>
  <c r="BY57" i="42"/>
  <c r="BZ57" i="42" s="1"/>
  <c r="BY64" i="42"/>
  <c r="BZ64" i="42" s="1"/>
  <c r="BY17" i="42"/>
  <c r="BZ17" i="42" s="1"/>
  <c r="BY18" i="42"/>
  <c r="BZ18" i="42" s="1"/>
  <c r="BY50" i="42"/>
  <c r="BZ50" i="42" s="1"/>
  <c r="BY51" i="42"/>
  <c r="BZ51" i="42" s="1"/>
  <c r="BY59" i="42"/>
  <c r="BZ59" i="42" s="1"/>
  <c r="AI64" i="42"/>
  <c r="BY39" i="42"/>
  <c r="BZ39" i="42" s="1"/>
  <c r="BY52" i="42"/>
  <c r="BZ52" i="42" s="1"/>
  <c r="BY65" i="42"/>
  <c r="BZ65" i="42" s="1"/>
  <c r="Q62" i="42"/>
  <c r="W66" i="42"/>
  <c r="Q63" i="42"/>
  <c r="Q64" i="42"/>
  <c r="AI62" i="42"/>
  <c r="W67" i="42"/>
  <c r="AI61" i="42"/>
  <c r="Q66" i="42"/>
  <c r="AI66" i="42"/>
  <c r="AD67" i="42"/>
  <c r="Q61" i="42"/>
  <c r="AI63" i="42"/>
  <c r="Q67" i="42"/>
  <c r="AI67" i="42"/>
  <c r="Q19" i="42"/>
  <c r="AJ19" i="42"/>
  <c r="W21" i="42"/>
  <c r="W61" i="42"/>
  <c r="AJ61" i="42"/>
  <c r="W62" i="42"/>
  <c r="AJ62" i="42"/>
  <c r="W63" i="42"/>
  <c r="AJ63" i="42"/>
  <c r="W64" i="42"/>
  <c r="AJ64" i="42"/>
  <c r="W19" i="42"/>
  <c r="AI21" i="42"/>
  <c r="AH61" i="42"/>
  <c r="AH62" i="42"/>
  <c r="AH63" i="42"/>
  <c r="AH64" i="42"/>
  <c r="AI19" i="42"/>
  <c r="Q21" i="42"/>
  <c r="AJ21" i="42"/>
  <c r="Q18" i="42"/>
  <c r="AH19" i="42"/>
  <c r="Q20" i="42"/>
  <c r="AI20" i="42"/>
  <c r="W20" i="42"/>
  <c r="AJ20" i="42"/>
  <c r="AH21" i="42"/>
  <c r="AH20" i="42"/>
  <c r="AI18" i="42"/>
  <c r="W18" i="42"/>
  <c r="AJ18" i="42"/>
  <c r="CH14" i="43"/>
  <c r="AC49" i="42"/>
  <c r="L61" i="42"/>
  <c r="K26" i="42"/>
  <c r="BC26" i="42" s="1"/>
  <c r="Y26" i="42"/>
  <c r="P64" i="42"/>
  <c r="M26" i="42"/>
  <c r="K43" i="42"/>
  <c r="BD43" i="42" s="1"/>
  <c r="AA17" i="42"/>
  <c r="K34" i="42"/>
  <c r="BC34" i="42" s="1"/>
  <c r="X34" i="42"/>
  <c r="AE36" i="42"/>
  <c r="K62" i="42"/>
  <c r="BD62" i="42" s="1"/>
  <c r="AA62" i="42"/>
  <c r="O17" i="42"/>
  <c r="O34" i="42"/>
  <c r="AB34" i="42"/>
  <c r="Y61" i="42"/>
  <c r="P62" i="42"/>
  <c r="U67" i="42"/>
  <c r="AB20" i="42"/>
  <c r="AB44" i="42"/>
  <c r="AB23" i="42"/>
  <c r="M38" i="42"/>
  <c r="W38" i="42"/>
  <c r="O39" i="42"/>
  <c r="O65" i="42"/>
  <c r="K13" i="42"/>
  <c r="BD13" i="42" s="1"/>
  <c r="J19" i="42"/>
  <c r="AY19" i="42" s="1"/>
  <c r="O23" i="42"/>
  <c r="Q38" i="42"/>
  <c r="AF38" i="42"/>
  <c r="AB39" i="42"/>
  <c r="AI39" i="42"/>
  <c r="U44" i="42"/>
  <c r="T46" i="42"/>
  <c r="N31" i="42"/>
  <c r="K38" i="42"/>
  <c r="BC38" i="42" s="1"/>
  <c r="Y38" i="42"/>
  <c r="K39" i="42"/>
  <c r="BC39" i="42" s="1"/>
  <c r="S39" i="42"/>
  <c r="U56" i="42"/>
  <c r="U58" i="42"/>
  <c r="L17" i="42"/>
  <c r="V19" i="42"/>
  <c r="AI23" i="42"/>
  <c r="J33" i="42"/>
  <c r="AZ33" i="42" s="1"/>
  <c r="AE34" i="42"/>
  <c r="L38" i="42"/>
  <c r="T38" i="42"/>
  <c r="AB38" i="42"/>
  <c r="AI38" i="42"/>
  <c r="L39" i="42"/>
  <c r="T39" i="42"/>
  <c r="AF39" i="42"/>
  <c r="M44" i="42"/>
  <c r="O46" i="42"/>
  <c r="T61" i="42"/>
  <c r="AF61" i="42"/>
  <c r="BX61" i="42" s="1"/>
  <c r="L65" i="42"/>
  <c r="AG28" i="42"/>
  <c r="AL29" i="42"/>
  <c r="BT29" i="42" s="1"/>
  <c r="AA29" i="42"/>
  <c r="Q29" i="42"/>
  <c r="L29" i="42"/>
  <c r="AL32" i="42"/>
  <c r="BW32" i="42" s="1"/>
  <c r="AA32" i="42"/>
  <c r="L32" i="42"/>
  <c r="L12" i="42"/>
  <c r="L21" i="42"/>
  <c r="O25" i="42"/>
  <c r="AB25" i="42"/>
  <c r="AH26" i="42"/>
  <c r="W26" i="42"/>
  <c r="AK26" i="42"/>
  <c r="S26" i="42"/>
  <c r="AB26" i="42"/>
  <c r="AI26" i="42"/>
  <c r="AF29" i="42"/>
  <c r="Z33" i="42"/>
  <c r="AH33" i="42"/>
  <c r="AL36" i="42"/>
  <c r="AB36" i="42"/>
  <c r="T36" i="42"/>
  <c r="L36" i="42"/>
  <c r="AF36" i="42"/>
  <c r="AA36" i="42"/>
  <c r="S36" i="42"/>
  <c r="K36" i="42"/>
  <c r="BC36" i="42" s="1"/>
  <c r="X36" i="42"/>
  <c r="AJ53" i="42"/>
  <c r="Q53" i="42"/>
  <c r="AK53" i="42"/>
  <c r="AC53" i="42"/>
  <c r="Y53" i="42"/>
  <c r="AG58" i="42"/>
  <c r="BP58" i="42" s="1"/>
  <c r="AL64" i="42"/>
  <c r="AE64" i="42"/>
  <c r="L64" i="42"/>
  <c r="U64" i="42"/>
  <c r="K64" i="42"/>
  <c r="BC64" i="42" s="1"/>
  <c r="AA64" i="42"/>
  <c r="AF66" i="42"/>
  <c r="J66" i="42"/>
  <c r="AZ66" i="42" s="1"/>
  <c r="Y12" i="42"/>
  <c r="AF12" i="42"/>
  <c r="AL25" i="42"/>
  <c r="BW25" i="42" s="1"/>
  <c r="K25" i="42"/>
  <c r="BC25" i="42" s="1"/>
  <c r="U28" i="42"/>
  <c r="Z28" i="42"/>
  <c r="M28" i="42"/>
  <c r="Y28" i="42"/>
  <c r="J28" i="42"/>
  <c r="AY28" i="42" s="1"/>
  <c r="P12" i="42"/>
  <c r="U20" i="42"/>
  <c r="K20" i="42"/>
  <c r="BC20" i="42" s="1"/>
  <c r="AF23" i="42"/>
  <c r="U29" i="42"/>
  <c r="Z16" i="42"/>
  <c r="N16" i="42"/>
  <c r="AA21" i="42"/>
  <c r="AL18" i="42"/>
  <c r="O18" i="42"/>
  <c r="AA18" i="42"/>
  <c r="T23" i="42"/>
  <c r="S32" i="42"/>
  <c r="AA13" i="42"/>
  <c r="J14" i="42"/>
  <c r="AZ14" i="42" s="1"/>
  <c r="K15" i="42"/>
  <c r="BD15" i="42" s="1"/>
  <c r="AD16" i="42"/>
  <c r="K18" i="42"/>
  <c r="BD18" i="42" s="1"/>
  <c r="L20" i="42"/>
  <c r="Y20" i="42"/>
  <c r="K23" i="42"/>
  <c r="BC23" i="42" s="1"/>
  <c r="T25" i="42"/>
  <c r="AF25" i="42"/>
  <c r="AL41" i="42"/>
  <c r="AF41" i="42"/>
  <c r="AB41" i="42"/>
  <c r="T42" i="42"/>
  <c r="L42" i="42"/>
  <c r="AJ42" i="42"/>
  <c r="BT42" i="42" s="1"/>
  <c r="AB42" i="42"/>
  <c r="S42" i="42"/>
  <c r="K42" i="42"/>
  <c r="BD42" i="42" s="1"/>
  <c r="AA42" i="42"/>
  <c r="J52" i="42"/>
  <c r="AZ52" i="42" s="1"/>
  <c r="N52" i="42"/>
  <c r="AL56" i="42"/>
  <c r="BS56" i="42" s="1"/>
  <c r="AF56" i="42"/>
  <c r="Q56" i="42"/>
  <c r="W56" i="42"/>
  <c r="M56" i="42"/>
  <c r="AG56" i="42"/>
  <c r="AE58" i="42"/>
  <c r="AC58" i="42"/>
  <c r="AB58" i="42"/>
  <c r="P58" i="42"/>
  <c r="AL67" i="42"/>
  <c r="AA67" i="42"/>
  <c r="P67" i="42"/>
  <c r="L41" i="42"/>
  <c r="O42" i="42"/>
  <c r="AH44" i="42"/>
  <c r="AJ44" i="42"/>
  <c r="AE44" i="42"/>
  <c r="Y44" i="42"/>
  <c r="S44" i="42"/>
  <c r="L44" i="42"/>
  <c r="AI44" i="42"/>
  <c r="W44" i="42"/>
  <c r="Q44" i="42"/>
  <c r="K44" i="42"/>
  <c r="BC44" i="42" s="1"/>
  <c r="AK48" i="42"/>
  <c r="K48" i="42"/>
  <c r="BD48" i="42" s="1"/>
  <c r="L56" i="42"/>
  <c r="AA56" i="42"/>
  <c r="M58" i="42"/>
  <c r="AF64" i="42"/>
  <c r="K67" i="42"/>
  <c r="BC67" i="42" s="1"/>
  <c r="Z47" i="42"/>
  <c r="Y55" i="42"/>
  <c r="AE65" i="42"/>
  <c r="T34" i="42"/>
  <c r="P38" i="42"/>
  <c r="U38" i="42"/>
  <c r="AA38" i="42"/>
  <c r="AG38" i="42"/>
  <c r="AA39" i="42"/>
  <c r="Z43" i="42"/>
  <c r="K45" i="42"/>
  <c r="BD45" i="42" s="1"/>
  <c r="P47" i="42"/>
  <c r="M55" i="42"/>
  <c r="U62" i="42"/>
  <c r="AE62" i="42"/>
  <c r="K65" i="42"/>
  <c r="S65" i="42"/>
  <c r="Z11" i="42"/>
  <c r="J11" i="42"/>
  <c r="AZ11" i="42" s="1"/>
  <c r="AD11" i="42"/>
  <c r="AL13" i="42"/>
  <c r="BS13" i="42" s="1"/>
  <c r="AI13" i="42"/>
  <c r="O13" i="42"/>
  <c r="W13" i="42"/>
  <c r="AE15" i="42"/>
  <c r="AH17" i="42"/>
  <c r="AJ17" i="42"/>
  <c r="AE17" i="42"/>
  <c r="BK17" i="42" s="1"/>
  <c r="X17" i="42"/>
  <c r="AV17" i="42" s="1"/>
  <c r="S17" i="42"/>
  <c r="K17" i="42"/>
  <c r="T17" i="42"/>
  <c r="AB17" i="42"/>
  <c r="AI17" i="42"/>
  <c r="O20" i="42"/>
  <c r="AE12" i="42"/>
  <c r="AK12" i="42"/>
  <c r="AG12" i="42"/>
  <c r="BO12" i="42" s="1"/>
  <c r="AB12" i="42"/>
  <c r="U12" i="42"/>
  <c r="M12" i="42"/>
  <c r="T12" i="42"/>
  <c r="AC12" i="42"/>
  <c r="S18" i="42"/>
  <c r="AE18" i="42"/>
  <c r="AL20" i="42"/>
  <c r="AE20" i="42"/>
  <c r="AA20" i="42"/>
  <c r="AK20" i="42"/>
  <c r="AG20" i="42"/>
  <c r="AC20" i="42"/>
  <c r="X20" i="42"/>
  <c r="S20" i="42"/>
  <c r="M20" i="42"/>
  <c r="P20" i="42"/>
  <c r="AF20" i="42"/>
  <c r="AL21" i="42"/>
  <c r="AE21" i="42"/>
  <c r="X21" i="42"/>
  <c r="K21" i="42"/>
  <c r="AB21" i="42"/>
  <c r="T21" i="42"/>
  <c r="O21" i="42"/>
  <c r="S21" i="42"/>
  <c r="AF21" i="42"/>
  <c r="AL15" i="42"/>
  <c r="AA15" i="42"/>
  <c r="O15" i="42"/>
  <c r="AL70" i="42"/>
  <c r="BS70" i="42" s="1"/>
  <c r="AG70" i="42"/>
  <c r="AB70" i="42"/>
  <c r="W70" i="42"/>
  <c r="M70" i="42"/>
  <c r="AF70" i="42"/>
  <c r="AA70" i="42"/>
  <c r="U70" i="42"/>
  <c r="Q70" i="42"/>
  <c r="L70" i="42"/>
  <c r="AI70" i="42"/>
  <c r="Y70" i="42"/>
  <c r="T70" i="42"/>
  <c r="P70" i="42"/>
  <c r="K70" i="42"/>
  <c r="L23" i="42"/>
  <c r="S23" i="42"/>
  <c r="AA23" i="42"/>
  <c r="L25" i="42"/>
  <c r="S25" i="42"/>
  <c r="AA25" i="42"/>
  <c r="L26" i="42"/>
  <c r="Q26" i="42"/>
  <c r="AA26" i="42"/>
  <c r="AE26" i="42"/>
  <c r="BK26" i="42" s="1"/>
  <c r="AJ26" i="42"/>
  <c r="M29" i="42"/>
  <c r="W29" i="42"/>
  <c r="AB29" i="42"/>
  <c r="AG29" i="42"/>
  <c r="O32" i="42"/>
  <c r="T32" i="42"/>
  <c r="AB32" i="42"/>
  <c r="AI32" i="42"/>
  <c r="L34" i="42"/>
  <c r="S34" i="42"/>
  <c r="AA34" i="42"/>
  <c r="AF34" i="42"/>
  <c r="P36" i="42"/>
  <c r="O38" i="42"/>
  <c r="S38" i="42"/>
  <c r="AC38" i="42"/>
  <c r="BT39" i="42"/>
  <c r="P39" i="42"/>
  <c r="W39" i="42"/>
  <c r="R40" i="42"/>
  <c r="AG40" i="42"/>
  <c r="BO40" i="42" s="1"/>
  <c r="AK40" i="42"/>
  <c r="M41" i="42"/>
  <c r="S41" i="42"/>
  <c r="X41" i="42"/>
  <c r="AC41" i="42"/>
  <c r="AG41" i="42"/>
  <c r="BO41" i="42" s="1"/>
  <c r="AK41" i="42"/>
  <c r="AH42" i="42"/>
  <c r="BO42" i="42" s="1"/>
  <c r="AF42" i="42"/>
  <c r="P42" i="42"/>
  <c r="W42" i="42"/>
  <c r="AH46" i="42"/>
  <c r="AK46" i="42"/>
  <c r="AB46" i="42"/>
  <c r="W46" i="42"/>
  <c r="AU46" i="42" s="1"/>
  <c r="S46" i="42"/>
  <c r="M46" i="42"/>
  <c r="AJ46" i="42"/>
  <c r="AE46" i="42"/>
  <c r="BH46" i="42" s="1"/>
  <c r="AA46" i="42"/>
  <c r="Q46" i="42"/>
  <c r="L46" i="42"/>
  <c r="AI46" i="42"/>
  <c r="Y46" i="42"/>
  <c r="U46" i="42"/>
  <c r="K46" i="42"/>
  <c r="Z49" i="42"/>
  <c r="U49" i="42"/>
  <c r="N49" i="42"/>
  <c r="AK49" i="42"/>
  <c r="Y49" i="42"/>
  <c r="T49" i="42"/>
  <c r="M49" i="42"/>
  <c r="AJ49" i="42"/>
  <c r="BT49" i="42" s="1"/>
  <c r="X49" i="42"/>
  <c r="R49" i="42"/>
  <c r="J49" i="42"/>
  <c r="AZ49" i="42" s="1"/>
  <c r="AL54" i="42"/>
  <c r="AB54" i="42"/>
  <c r="T54" i="42"/>
  <c r="O54" i="42"/>
  <c r="AF54" i="42"/>
  <c r="AA54" i="42"/>
  <c r="S54" i="42"/>
  <c r="L54" i="42"/>
  <c r="AE54" i="42"/>
  <c r="X54" i="42"/>
  <c r="K54" i="42"/>
  <c r="BD54" i="42" s="1"/>
  <c r="O70" i="42"/>
  <c r="AC70" i="42"/>
  <c r="O29" i="42"/>
  <c r="S29" i="42"/>
  <c r="AC29" i="42"/>
  <c r="P32" i="42"/>
  <c r="W32" i="42"/>
  <c r="O41" i="42"/>
  <c r="T41" i="42"/>
  <c r="Y41" i="42"/>
  <c r="R43" i="42"/>
  <c r="AE43" i="42"/>
  <c r="AL43" i="42"/>
  <c r="AL50" i="42"/>
  <c r="BT50" i="42" s="1"/>
  <c r="AG50" i="42"/>
  <c r="AB50" i="42"/>
  <c r="W50" i="42"/>
  <c r="M50" i="42"/>
  <c r="AF50" i="42"/>
  <c r="AA50" i="42"/>
  <c r="U50" i="42"/>
  <c r="Q50" i="42"/>
  <c r="L50" i="42"/>
  <c r="AI50" i="42"/>
  <c r="Y50" i="42"/>
  <c r="T50" i="42"/>
  <c r="P50" i="42"/>
  <c r="K50" i="42"/>
  <c r="AL59" i="42"/>
  <c r="BS59" i="42" s="1"/>
  <c r="AG59" i="42"/>
  <c r="AB59" i="42"/>
  <c r="W59" i="42"/>
  <c r="M59" i="42"/>
  <c r="AF59" i="42"/>
  <c r="AA59" i="42"/>
  <c r="U59" i="42"/>
  <c r="Q59" i="42"/>
  <c r="L59" i="42"/>
  <c r="AI59" i="42"/>
  <c r="Y59" i="42"/>
  <c r="T59" i="42"/>
  <c r="P59" i="42"/>
  <c r="K59" i="42"/>
  <c r="AL68" i="42"/>
  <c r="AB68" i="42"/>
  <c r="T68" i="42"/>
  <c r="O68" i="42"/>
  <c r="AF68" i="42"/>
  <c r="AA68" i="42"/>
  <c r="S68" i="42"/>
  <c r="L68" i="42"/>
  <c r="AE68" i="42"/>
  <c r="X68" i="42"/>
  <c r="K68" i="42"/>
  <c r="BC68" i="42" s="1"/>
  <c r="P23" i="42"/>
  <c r="W23" i="42"/>
  <c r="BX23" i="42"/>
  <c r="P25" i="42"/>
  <c r="W25" i="42"/>
  <c r="O26" i="42"/>
  <c r="T26" i="42"/>
  <c r="X26" i="42"/>
  <c r="AC26" i="42"/>
  <c r="K29" i="42"/>
  <c r="P29" i="42"/>
  <c r="T29" i="42"/>
  <c r="Y29" i="42"/>
  <c r="AI29" i="42"/>
  <c r="J31" i="42"/>
  <c r="AZ31" i="42" s="1"/>
  <c r="Z31" i="42"/>
  <c r="K32" i="42"/>
  <c r="AF32" i="42"/>
  <c r="P34" i="42"/>
  <c r="M40" i="42"/>
  <c r="AB40" i="42"/>
  <c r="K41" i="42"/>
  <c r="P41" i="42"/>
  <c r="U41" i="42"/>
  <c r="AA41" i="42"/>
  <c r="AE41" i="42"/>
  <c r="AC46" i="42"/>
  <c r="O50" i="42"/>
  <c r="AC50" i="42"/>
  <c r="AL51" i="42"/>
  <c r="AB51" i="42"/>
  <c r="T51" i="42"/>
  <c r="O51" i="42"/>
  <c r="AF51" i="42"/>
  <c r="AA51" i="42"/>
  <c r="S51" i="42"/>
  <c r="L51" i="42"/>
  <c r="AE51" i="42"/>
  <c r="X51" i="42"/>
  <c r="K51" i="42"/>
  <c r="O59" i="42"/>
  <c r="AC59" i="42"/>
  <c r="AL60" i="42"/>
  <c r="AB60" i="42"/>
  <c r="T60" i="42"/>
  <c r="O60" i="42"/>
  <c r="AF60" i="42"/>
  <c r="AA60" i="42"/>
  <c r="S60" i="42"/>
  <c r="L60" i="42"/>
  <c r="AE60" i="42"/>
  <c r="X60" i="42"/>
  <c r="K60" i="42"/>
  <c r="BD60" i="42" s="1"/>
  <c r="P68" i="42"/>
  <c r="S70" i="42"/>
  <c r="AK44" i="42"/>
  <c r="O45" i="42"/>
  <c r="AA45" i="42"/>
  <c r="T47" i="42"/>
  <c r="AE47" i="42"/>
  <c r="V52" i="42"/>
  <c r="AC55" i="42"/>
  <c r="O56" i="42"/>
  <c r="S56" i="42"/>
  <c r="AC56" i="42"/>
  <c r="X58" i="42"/>
  <c r="M61" i="42"/>
  <c r="U61" i="42"/>
  <c r="AB61" i="42"/>
  <c r="AG61" i="42"/>
  <c r="AK61" i="42"/>
  <c r="L62" i="42"/>
  <c r="AB62" i="42"/>
  <c r="AF62" i="42"/>
  <c r="M64" i="42"/>
  <c r="S64" i="42"/>
  <c r="X64" i="42"/>
  <c r="AC64" i="42"/>
  <c r="AG64" i="42"/>
  <c r="AK64" i="42"/>
  <c r="N66" i="42"/>
  <c r="Z66" i="42"/>
  <c r="L67" i="42"/>
  <c r="AB67" i="42"/>
  <c r="AF67" i="42"/>
  <c r="O44" i="42"/>
  <c r="T44" i="42"/>
  <c r="X44" i="42"/>
  <c r="AC44" i="42"/>
  <c r="K47" i="42"/>
  <c r="BC47" i="42" s="1"/>
  <c r="U53" i="42"/>
  <c r="U55" i="42"/>
  <c r="K56" i="42"/>
  <c r="P56" i="42"/>
  <c r="T56" i="42"/>
  <c r="Y56" i="42"/>
  <c r="AI56" i="42"/>
  <c r="L58" i="42"/>
  <c r="T58" i="42"/>
  <c r="Y58" i="42"/>
  <c r="AF58" i="42"/>
  <c r="P61" i="42"/>
  <c r="AC61" i="42"/>
  <c r="M62" i="42"/>
  <c r="S62" i="42"/>
  <c r="X62" i="42"/>
  <c r="AC62" i="42"/>
  <c r="AG62" i="42"/>
  <c r="AK62" i="42"/>
  <c r="O64" i="42"/>
  <c r="T64" i="42"/>
  <c r="Y64" i="42"/>
  <c r="P65" i="42"/>
  <c r="AA65" i="42"/>
  <c r="M67" i="42"/>
  <c r="S67" i="42"/>
  <c r="X67" i="42"/>
  <c r="AC67" i="42"/>
  <c r="AG67" i="42"/>
  <c r="AK67" i="42"/>
  <c r="S45" i="42"/>
  <c r="AE45" i="42"/>
  <c r="AA48" i="42"/>
  <c r="AG55" i="42"/>
  <c r="BO55" i="42" s="1"/>
  <c r="AK55" i="42"/>
  <c r="X61" i="42"/>
  <c r="O62" i="42"/>
  <c r="T62" i="42"/>
  <c r="Y62" i="42"/>
  <c r="V66" i="42"/>
  <c r="O67" i="42"/>
  <c r="T67" i="42"/>
  <c r="Y67" i="42"/>
  <c r="AK22" i="42"/>
  <c r="AG22" i="42"/>
  <c r="AC22" i="42"/>
  <c r="Y22" i="42"/>
  <c r="U22" i="42"/>
  <c r="M22" i="42"/>
  <c r="AF22" i="42"/>
  <c r="AB22" i="42"/>
  <c r="X22" i="42"/>
  <c r="T22" i="42"/>
  <c r="P22" i="42"/>
  <c r="L22" i="42"/>
  <c r="AE22" i="42"/>
  <c r="AA22" i="42"/>
  <c r="S22" i="42"/>
  <c r="O22" i="42"/>
  <c r="K22" i="42"/>
  <c r="R24" i="42"/>
  <c r="N14" i="42"/>
  <c r="Z14" i="42"/>
  <c r="AG16" i="42"/>
  <c r="AC16" i="42"/>
  <c r="Y16" i="42"/>
  <c r="U16" i="42"/>
  <c r="Q16" i="42"/>
  <c r="M16" i="42"/>
  <c r="AF16" i="42"/>
  <c r="AB16" i="42"/>
  <c r="T16" i="42"/>
  <c r="P16" i="42"/>
  <c r="L16" i="42"/>
  <c r="AI16" i="42"/>
  <c r="AA16" i="42"/>
  <c r="W16" i="42"/>
  <c r="S16" i="42"/>
  <c r="O16" i="42"/>
  <c r="K16" i="42"/>
  <c r="V16" i="42"/>
  <c r="AL16" i="42"/>
  <c r="BX16" i="42" s="1"/>
  <c r="N19" i="42"/>
  <c r="J22" i="42"/>
  <c r="V22" i="42"/>
  <c r="J24" i="42"/>
  <c r="V24" i="42"/>
  <c r="AG27" i="42"/>
  <c r="AC27" i="42"/>
  <c r="Y27" i="42"/>
  <c r="U27" i="42"/>
  <c r="Q27" i="42"/>
  <c r="M27" i="42"/>
  <c r="AF27" i="42"/>
  <c r="AB27" i="42"/>
  <c r="T27" i="42"/>
  <c r="P27" i="42"/>
  <c r="L27" i="42"/>
  <c r="AL27" i="42"/>
  <c r="BS27" i="42" s="1"/>
  <c r="Z27" i="42"/>
  <c r="S27" i="42"/>
  <c r="K27" i="42"/>
  <c r="J27" i="42"/>
  <c r="AD27" i="42"/>
  <c r="W27" i="42"/>
  <c r="AU27" i="42" s="1"/>
  <c r="O27" i="42"/>
  <c r="AI27" i="42"/>
  <c r="N30" i="42"/>
  <c r="AK35" i="42"/>
  <c r="AG35" i="42"/>
  <c r="AC35" i="42"/>
  <c r="Y35" i="42"/>
  <c r="U35" i="42"/>
  <c r="M35" i="42"/>
  <c r="AF35" i="42"/>
  <c r="AB35" i="42"/>
  <c r="X35" i="42"/>
  <c r="T35" i="42"/>
  <c r="P35" i="42"/>
  <c r="L35" i="42"/>
  <c r="AE35" i="42"/>
  <c r="AA35" i="42"/>
  <c r="S35" i="42"/>
  <c r="O35" i="42"/>
  <c r="K35" i="42"/>
  <c r="Z35" i="42"/>
  <c r="N35" i="42"/>
  <c r="V35" i="42"/>
  <c r="J35" i="42"/>
  <c r="AL35" i="42"/>
  <c r="R22" i="42"/>
  <c r="AL30" i="42"/>
  <c r="BS30" i="42" s="1"/>
  <c r="AG30" i="42"/>
  <c r="AC30" i="42"/>
  <c r="Y30" i="42"/>
  <c r="U30" i="42"/>
  <c r="Q30" i="42"/>
  <c r="M30" i="42"/>
  <c r="AF30" i="42"/>
  <c r="AB30" i="42"/>
  <c r="T30" i="42"/>
  <c r="P30" i="42"/>
  <c r="L30" i="42"/>
  <c r="Z30" i="42"/>
  <c r="S30" i="42"/>
  <c r="K30" i="42"/>
  <c r="J30" i="42"/>
  <c r="AD30" i="42"/>
  <c r="W30" i="42"/>
  <c r="O30" i="42"/>
  <c r="AI30" i="42"/>
  <c r="E73" i="42"/>
  <c r="AG11" i="42"/>
  <c r="AC11" i="42"/>
  <c r="Y11" i="42"/>
  <c r="U11" i="42"/>
  <c r="Q11" i="42"/>
  <c r="M11" i="42"/>
  <c r="AF11" i="42"/>
  <c r="AB11" i="42"/>
  <c r="T11" i="42"/>
  <c r="P11" i="42"/>
  <c r="L11" i="42"/>
  <c r="AI11" i="42"/>
  <c r="AA11" i="42"/>
  <c r="W11" i="42"/>
  <c r="S11" i="42"/>
  <c r="O11" i="42"/>
  <c r="K11" i="42"/>
  <c r="V11" i="42"/>
  <c r="AL11" i="42"/>
  <c r="J16" i="42"/>
  <c r="N22" i="42"/>
  <c r="N27" i="42"/>
  <c r="AA27" i="42"/>
  <c r="AL22" i="42"/>
  <c r="AK24" i="42"/>
  <c r="AG24" i="42"/>
  <c r="AC24" i="42"/>
  <c r="Y24" i="42"/>
  <c r="U24" i="42"/>
  <c r="M24" i="42"/>
  <c r="AF24" i="42"/>
  <c r="AB24" i="42"/>
  <c r="X24" i="42"/>
  <c r="T24" i="42"/>
  <c r="P24" i="42"/>
  <c r="L24" i="42"/>
  <c r="AE24" i="42"/>
  <c r="AA24" i="42"/>
  <c r="S24" i="42"/>
  <c r="O24" i="42"/>
  <c r="K24" i="42"/>
  <c r="AL24" i="42"/>
  <c r="AK14" i="42"/>
  <c r="AC14" i="42"/>
  <c r="Y14" i="42"/>
  <c r="U14" i="42"/>
  <c r="Q14" i="42"/>
  <c r="M14" i="42"/>
  <c r="AJ14" i="42"/>
  <c r="AB14" i="42"/>
  <c r="X14" i="42"/>
  <c r="T14" i="42"/>
  <c r="L14" i="42"/>
  <c r="AI14" i="42"/>
  <c r="AE14" i="42"/>
  <c r="AA14" i="42"/>
  <c r="W14" i="42"/>
  <c r="S14" i="42"/>
  <c r="O14" i="42"/>
  <c r="K14" i="42"/>
  <c r="R14" i="42"/>
  <c r="AK19" i="42"/>
  <c r="AG19" i="42"/>
  <c r="AC19" i="42"/>
  <c r="Y19" i="42"/>
  <c r="U19" i="42"/>
  <c r="M19" i="42"/>
  <c r="AF19" i="42"/>
  <c r="AB19" i="42"/>
  <c r="X19" i="42"/>
  <c r="T19" i="42"/>
  <c r="P19" i="42"/>
  <c r="L19" i="42"/>
  <c r="AE19" i="42"/>
  <c r="AA19" i="42"/>
  <c r="S19" i="42"/>
  <c r="O19" i="42"/>
  <c r="K19" i="42"/>
  <c r="R19" i="42"/>
  <c r="AL19" i="42"/>
  <c r="Z22" i="42"/>
  <c r="BW23" i="42"/>
  <c r="Z24" i="42"/>
  <c r="V30" i="42"/>
  <c r="AG37" i="42"/>
  <c r="AC37" i="42"/>
  <c r="Y37" i="42"/>
  <c r="U37" i="42"/>
  <c r="Q37" i="42"/>
  <c r="M37" i="42"/>
  <c r="AF37" i="42"/>
  <c r="AB37" i="42"/>
  <c r="T37" i="42"/>
  <c r="P37" i="42"/>
  <c r="L37" i="42"/>
  <c r="AI37" i="42"/>
  <c r="AA37" i="42"/>
  <c r="W37" i="42"/>
  <c r="S37" i="42"/>
  <c r="O37" i="42"/>
  <c r="K37" i="42"/>
  <c r="AL37" i="42"/>
  <c r="BT37" i="42" s="1"/>
  <c r="J12" i="42"/>
  <c r="N12" i="42"/>
  <c r="R12" i="42"/>
  <c r="V12" i="42"/>
  <c r="Z12" i="42"/>
  <c r="AL12" i="42"/>
  <c r="L13" i="42"/>
  <c r="P13" i="42"/>
  <c r="T13" i="42"/>
  <c r="AB13" i="42"/>
  <c r="AF13" i="42"/>
  <c r="L15" i="42"/>
  <c r="P15" i="42"/>
  <c r="T15" i="42"/>
  <c r="X15" i="42"/>
  <c r="AB15" i="42"/>
  <c r="AF15" i="42"/>
  <c r="M17" i="42"/>
  <c r="Q17" i="42"/>
  <c r="U17" i="42"/>
  <c r="Y17" i="42"/>
  <c r="AC17" i="42"/>
  <c r="AK17" i="42"/>
  <c r="L18" i="42"/>
  <c r="P18" i="42"/>
  <c r="T18" i="42"/>
  <c r="X18" i="42"/>
  <c r="AB18" i="42"/>
  <c r="AF18" i="42"/>
  <c r="J20" i="42"/>
  <c r="N20" i="42"/>
  <c r="R20" i="42"/>
  <c r="V20" i="42"/>
  <c r="Z20" i="42"/>
  <c r="M21" i="42"/>
  <c r="U21" i="42"/>
  <c r="Y21" i="42"/>
  <c r="AC21" i="42"/>
  <c r="AG21" i="42"/>
  <c r="AK21" i="42"/>
  <c r="M23" i="42"/>
  <c r="Q23" i="42"/>
  <c r="U23" i="42"/>
  <c r="Y23" i="42"/>
  <c r="AC23" i="42"/>
  <c r="AG23" i="42"/>
  <c r="M25" i="42"/>
  <c r="Q25" i="42"/>
  <c r="U25" i="42"/>
  <c r="Y25" i="42"/>
  <c r="AC25" i="42"/>
  <c r="AG25" i="42"/>
  <c r="AF28" i="42"/>
  <c r="AB28" i="42"/>
  <c r="T28" i="42"/>
  <c r="P28" i="42"/>
  <c r="L28" i="42"/>
  <c r="AI28" i="42"/>
  <c r="AA28" i="42"/>
  <c r="W28" i="42"/>
  <c r="S28" i="42"/>
  <c r="O28" i="42"/>
  <c r="K28" i="42"/>
  <c r="N28" i="42"/>
  <c r="V28" i="42"/>
  <c r="AC28" i="42"/>
  <c r="AK33" i="42"/>
  <c r="AC33" i="42"/>
  <c r="Y33" i="42"/>
  <c r="U33" i="42"/>
  <c r="Q33" i="42"/>
  <c r="M33" i="42"/>
  <c r="AJ33" i="42"/>
  <c r="AB33" i="42"/>
  <c r="X33" i="42"/>
  <c r="T33" i="42"/>
  <c r="L33" i="42"/>
  <c r="AI33" i="42"/>
  <c r="AE33" i="42"/>
  <c r="BL33" i="42" s="1"/>
  <c r="AA33" i="42"/>
  <c r="W33" i="42"/>
  <c r="S33" i="42"/>
  <c r="O33" i="42"/>
  <c r="K33" i="42"/>
  <c r="R33" i="42"/>
  <c r="J37" i="42"/>
  <c r="BT38" i="42"/>
  <c r="BS39" i="42"/>
  <c r="V37" i="42"/>
  <c r="K12" i="42"/>
  <c r="O12" i="42"/>
  <c r="S12" i="42"/>
  <c r="AA12" i="42"/>
  <c r="M13" i="42"/>
  <c r="Q13" i="42"/>
  <c r="U13" i="42"/>
  <c r="Y13" i="42"/>
  <c r="AC13" i="42"/>
  <c r="AG13" i="42"/>
  <c r="M15" i="42"/>
  <c r="U15" i="42"/>
  <c r="Y15" i="42"/>
  <c r="AC15" i="42"/>
  <c r="AG15" i="42"/>
  <c r="AK15" i="42"/>
  <c r="J17" i="42"/>
  <c r="N17" i="42"/>
  <c r="R17" i="42"/>
  <c r="Z17" i="42"/>
  <c r="M18" i="42"/>
  <c r="U18" i="42"/>
  <c r="Y18" i="42"/>
  <c r="AC18" i="42"/>
  <c r="AG18" i="42"/>
  <c r="AK18" i="42"/>
  <c r="J21" i="42"/>
  <c r="N21" i="42"/>
  <c r="R21" i="42"/>
  <c r="V21" i="42"/>
  <c r="Z21" i="42"/>
  <c r="J23" i="42"/>
  <c r="N23" i="42"/>
  <c r="V23" i="42"/>
  <c r="Z23" i="42"/>
  <c r="AD23" i="42"/>
  <c r="J25" i="42"/>
  <c r="N25" i="42"/>
  <c r="V25" i="42"/>
  <c r="Z25" i="42"/>
  <c r="AD25" i="42"/>
  <c r="Q28" i="42"/>
  <c r="AD28" i="42"/>
  <c r="AK31" i="42"/>
  <c r="AC31" i="42"/>
  <c r="Y31" i="42"/>
  <c r="U31" i="42"/>
  <c r="Q31" i="42"/>
  <c r="M31" i="42"/>
  <c r="AJ31" i="42"/>
  <c r="AB31" i="42"/>
  <c r="X31" i="42"/>
  <c r="T31" i="42"/>
  <c r="L31" i="42"/>
  <c r="AI31" i="42"/>
  <c r="BP31" i="42" s="1"/>
  <c r="AE31" i="42"/>
  <c r="BL31" i="42" s="1"/>
  <c r="AA31" i="42"/>
  <c r="W31" i="42"/>
  <c r="S31" i="42"/>
  <c r="O31" i="42"/>
  <c r="K31" i="42"/>
  <c r="R31" i="42"/>
  <c r="N37" i="42"/>
  <c r="Z37" i="42"/>
  <c r="J13" i="42"/>
  <c r="N13" i="42"/>
  <c r="V13" i="42"/>
  <c r="Z13" i="42"/>
  <c r="AD13" i="42"/>
  <c r="J15" i="42"/>
  <c r="N15" i="42"/>
  <c r="R15" i="42"/>
  <c r="V15" i="42"/>
  <c r="Z15" i="42"/>
  <c r="J18" i="42"/>
  <c r="N18" i="42"/>
  <c r="R18" i="42"/>
  <c r="V18" i="42"/>
  <c r="Z18" i="42"/>
  <c r="AD37" i="42"/>
  <c r="J26" i="42"/>
  <c r="N26" i="42"/>
  <c r="R26" i="42"/>
  <c r="Z26" i="42"/>
  <c r="J29" i="42"/>
  <c r="N29" i="42"/>
  <c r="V29" i="42"/>
  <c r="Z29" i="42"/>
  <c r="AD29" i="42"/>
  <c r="M32" i="42"/>
  <c r="Q32" i="42"/>
  <c r="U32" i="42"/>
  <c r="Y32" i="42"/>
  <c r="AC32" i="42"/>
  <c r="AG32" i="42"/>
  <c r="M34" i="42"/>
  <c r="U34" i="42"/>
  <c r="Y34" i="42"/>
  <c r="AC34" i="42"/>
  <c r="AG34" i="42"/>
  <c r="AK34" i="42"/>
  <c r="BT34" i="42" s="1"/>
  <c r="M36" i="42"/>
  <c r="U36" i="42"/>
  <c r="Y36" i="42"/>
  <c r="AC36" i="42"/>
  <c r="AG36" i="42"/>
  <c r="AK36" i="42"/>
  <c r="J38" i="42"/>
  <c r="N38" i="42"/>
  <c r="V38" i="42"/>
  <c r="Z38" i="42"/>
  <c r="AD38" i="42"/>
  <c r="M39" i="42"/>
  <c r="Q39" i="42"/>
  <c r="U39" i="42"/>
  <c r="Y39" i="42"/>
  <c r="AC39" i="42"/>
  <c r="AG39" i="42"/>
  <c r="N40" i="42"/>
  <c r="T40" i="42"/>
  <c r="X40" i="42"/>
  <c r="AC40" i="42"/>
  <c r="AL40" i="42"/>
  <c r="AK43" i="42"/>
  <c r="AG43" i="42"/>
  <c r="AC43" i="42"/>
  <c r="Y43" i="42"/>
  <c r="U43" i="42"/>
  <c r="M43" i="42"/>
  <c r="AF43" i="42"/>
  <c r="AB43" i="42"/>
  <c r="X43" i="42"/>
  <c r="T43" i="42"/>
  <c r="P43" i="42"/>
  <c r="L43" i="42"/>
  <c r="N43" i="42"/>
  <c r="S43" i="42"/>
  <c r="AA43" i="42"/>
  <c r="J32" i="42"/>
  <c r="N32" i="42"/>
  <c r="V32" i="42"/>
  <c r="Z32" i="42"/>
  <c r="AD32" i="42"/>
  <c r="J34" i="42"/>
  <c r="N34" i="42"/>
  <c r="R34" i="42"/>
  <c r="V34" i="42"/>
  <c r="Z34" i="42"/>
  <c r="J36" i="42"/>
  <c r="N36" i="42"/>
  <c r="R36" i="42"/>
  <c r="V36" i="42"/>
  <c r="Z36" i="42"/>
  <c r="BS38" i="42"/>
  <c r="J39" i="42"/>
  <c r="N39" i="42"/>
  <c r="V39" i="42"/>
  <c r="Z39" i="42"/>
  <c r="AD39" i="42"/>
  <c r="J40" i="42"/>
  <c r="P40" i="42"/>
  <c r="U40" i="42"/>
  <c r="O43" i="42"/>
  <c r="V43" i="42"/>
  <c r="V48" i="42"/>
  <c r="AG48" i="42"/>
  <c r="AE40" i="42"/>
  <c r="AA40" i="42"/>
  <c r="S40" i="42"/>
  <c r="O40" i="42"/>
  <c r="K40" i="42"/>
  <c r="L40" i="42"/>
  <c r="V40" i="42"/>
  <c r="Z40" i="42"/>
  <c r="AF40" i="42"/>
  <c r="BY42" i="42"/>
  <c r="BZ42" i="42" s="1"/>
  <c r="AZ43" i="42"/>
  <c r="BA43" i="42" s="1"/>
  <c r="BB43" i="42" s="1"/>
  <c r="AF48" i="42"/>
  <c r="AB48" i="42"/>
  <c r="X48" i="42"/>
  <c r="T48" i="42"/>
  <c r="P48" i="42"/>
  <c r="L48" i="42"/>
  <c r="AE48" i="42"/>
  <c r="Z48" i="42"/>
  <c r="U48" i="42"/>
  <c r="O48" i="42"/>
  <c r="J48" i="42"/>
  <c r="Y48" i="42"/>
  <c r="S48" i="42"/>
  <c r="N48" i="42"/>
  <c r="AL48" i="42"/>
  <c r="AC48" i="42"/>
  <c r="R48" i="42"/>
  <c r="M48" i="42"/>
  <c r="AJ57" i="42"/>
  <c r="AB57" i="42"/>
  <c r="X57" i="42"/>
  <c r="T57" i="42"/>
  <c r="L57" i="42"/>
  <c r="AI57" i="42"/>
  <c r="AE57" i="42"/>
  <c r="BL57" i="42" s="1"/>
  <c r="AA57" i="42"/>
  <c r="W57" i="42"/>
  <c r="S57" i="42"/>
  <c r="O57" i="42"/>
  <c r="K57" i="42"/>
  <c r="Z57" i="42"/>
  <c r="R57" i="42"/>
  <c r="M57" i="42"/>
  <c r="Y57" i="42"/>
  <c r="Q57" i="42"/>
  <c r="J57" i="42"/>
  <c r="AK57" i="42"/>
  <c r="U57" i="42"/>
  <c r="AH57" i="42"/>
  <c r="AC57" i="42"/>
  <c r="N57" i="42"/>
  <c r="J41" i="42"/>
  <c r="N41" i="42"/>
  <c r="R41" i="42"/>
  <c r="V41" i="42"/>
  <c r="Z41" i="42"/>
  <c r="M42" i="42"/>
  <c r="Q42" i="42"/>
  <c r="U42" i="42"/>
  <c r="Y42" i="42"/>
  <c r="AC42" i="42"/>
  <c r="J44" i="42"/>
  <c r="N44" i="42"/>
  <c r="R44" i="42"/>
  <c r="Z44" i="42"/>
  <c r="L45" i="42"/>
  <c r="P45" i="42"/>
  <c r="T45" i="42"/>
  <c r="X45" i="42"/>
  <c r="AB45" i="42"/>
  <c r="AF45" i="42"/>
  <c r="J46" i="42"/>
  <c r="N46" i="42"/>
  <c r="R46" i="42"/>
  <c r="Z46" i="42"/>
  <c r="L47" i="42"/>
  <c r="V47" i="42"/>
  <c r="AA47" i="42"/>
  <c r="AF47" i="42"/>
  <c r="AL47" i="42"/>
  <c r="BY47" i="42"/>
  <c r="BZ47" i="42" s="1"/>
  <c r="AI49" i="42"/>
  <c r="BP49" i="42" s="1"/>
  <c r="AE49" i="42"/>
  <c r="BL49" i="42" s="1"/>
  <c r="AA49" i="42"/>
  <c r="W49" i="42"/>
  <c r="S49" i="42"/>
  <c r="O49" i="42"/>
  <c r="K49" i="42"/>
  <c r="L49" i="42"/>
  <c r="Q49" i="42"/>
  <c r="AB49" i="42"/>
  <c r="J42" i="42"/>
  <c r="N42" i="42"/>
  <c r="V42" i="42"/>
  <c r="Z42" i="42"/>
  <c r="AD42" i="42"/>
  <c r="M45" i="42"/>
  <c r="U45" i="42"/>
  <c r="Y45" i="42"/>
  <c r="AC45" i="42"/>
  <c r="AG45" i="42"/>
  <c r="AK45" i="42"/>
  <c r="N47" i="42"/>
  <c r="R47" i="42"/>
  <c r="AK52" i="42"/>
  <c r="AG52" i="42"/>
  <c r="AC52" i="42"/>
  <c r="Y52" i="42"/>
  <c r="U52" i="42"/>
  <c r="M52" i="42"/>
  <c r="AF52" i="42"/>
  <c r="AB52" i="42"/>
  <c r="X52" i="42"/>
  <c r="T52" i="42"/>
  <c r="P52" i="42"/>
  <c r="L52" i="42"/>
  <c r="AE52" i="42"/>
  <c r="AA52" i="42"/>
  <c r="S52" i="42"/>
  <c r="O52" i="42"/>
  <c r="K52" i="42"/>
  <c r="R52" i="42"/>
  <c r="AL52" i="42"/>
  <c r="J45" i="42"/>
  <c r="N45" i="42"/>
  <c r="R45" i="42"/>
  <c r="V45" i="42"/>
  <c r="Z45" i="42"/>
  <c r="AK47" i="42"/>
  <c r="AG47" i="42"/>
  <c r="AC47" i="42"/>
  <c r="Y47" i="42"/>
  <c r="U47" i="42"/>
  <c r="M47" i="42"/>
  <c r="J47" i="42"/>
  <c r="O47" i="42"/>
  <c r="S47" i="42"/>
  <c r="X47" i="42"/>
  <c r="J53" i="42"/>
  <c r="N53" i="42"/>
  <c r="R53" i="42"/>
  <c r="Z53" i="42"/>
  <c r="AH53" i="42"/>
  <c r="J55" i="42"/>
  <c r="N55" i="42"/>
  <c r="R55" i="42"/>
  <c r="V55" i="42"/>
  <c r="Z55" i="42"/>
  <c r="AL55" i="42"/>
  <c r="AF63" i="42"/>
  <c r="AB63" i="42"/>
  <c r="X63" i="42"/>
  <c r="AV63" i="42" s="1"/>
  <c r="T63" i="42"/>
  <c r="P63" i="42"/>
  <c r="L63" i="42"/>
  <c r="AE63" i="42"/>
  <c r="AA63" i="42"/>
  <c r="S63" i="42"/>
  <c r="O63" i="42"/>
  <c r="K63" i="42"/>
  <c r="AL63" i="42"/>
  <c r="Z63" i="42"/>
  <c r="U63" i="42"/>
  <c r="M63" i="42"/>
  <c r="AK63" i="42"/>
  <c r="AG63" i="42"/>
  <c r="Y63" i="42"/>
  <c r="R63" i="42"/>
  <c r="J63" i="42"/>
  <c r="J50" i="42"/>
  <c r="N50" i="42"/>
  <c r="V50" i="42"/>
  <c r="Z50" i="42"/>
  <c r="AD50" i="42"/>
  <c r="M51" i="42"/>
  <c r="U51" i="42"/>
  <c r="Y51" i="42"/>
  <c r="AC51" i="42"/>
  <c r="AG51" i="42"/>
  <c r="AK51" i="42"/>
  <c r="K53" i="42"/>
  <c r="O53" i="42"/>
  <c r="S53" i="42"/>
  <c r="W53" i="42"/>
  <c r="AA53" i="42"/>
  <c r="AE53" i="42"/>
  <c r="BX53" i="42" s="1"/>
  <c r="AI53" i="42"/>
  <c r="M54" i="42"/>
  <c r="U54" i="42"/>
  <c r="Y54" i="42"/>
  <c r="AC54" i="42"/>
  <c r="AG54" i="42"/>
  <c r="AK54" i="42"/>
  <c r="K55" i="42"/>
  <c r="O55" i="42"/>
  <c r="S55" i="42"/>
  <c r="AA55" i="42"/>
  <c r="AE55" i="42"/>
  <c r="BX55" i="42" s="1"/>
  <c r="N63" i="42"/>
  <c r="AC63" i="42"/>
  <c r="J51" i="42"/>
  <c r="N51" i="42"/>
  <c r="R51" i="42"/>
  <c r="AQ51" i="42" s="1"/>
  <c r="V51" i="42"/>
  <c r="Z51" i="42"/>
  <c r="L53" i="42"/>
  <c r="T53" i="42"/>
  <c r="X53" i="42"/>
  <c r="AB53" i="42"/>
  <c r="J54" i="42"/>
  <c r="N54" i="42"/>
  <c r="R54" i="42"/>
  <c r="AQ54" i="42" s="1"/>
  <c r="V54" i="42"/>
  <c r="Z54" i="42"/>
  <c r="L55" i="42"/>
  <c r="P55" i="42"/>
  <c r="T55" i="42"/>
  <c r="X55" i="42"/>
  <c r="AB55" i="42"/>
  <c r="AK69" i="42"/>
  <c r="AC69" i="42"/>
  <c r="Y69" i="42"/>
  <c r="U69" i="42"/>
  <c r="Q69" i="42"/>
  <c r="M69" i="42"/>
  <c r="AJ69" i="42"/>
  <c r="AB69" i="42"/>
  <c r="X69" i="42"/>
  <c r="T69" i="42"/>
  <c r="L69" i="42"/>
  <c r="AI69" i="42"/>
  <c r="AE69" i="42"/>
  <c r="BW69" i="42" s="1"/>
  <c r="AA69" i="42"/>
  <c r="W69" i="42"/>
  <c r="S69" i="42"/>
  <c r="O69" i="42"/>
  <c r="K69" i="42"/>
  <c r="AH69" i="42"/>
  <c r="Z69" i="42"/>
  <c r="N69" i="42"/>
  <c r="J69" i="42"/>
  <c r="R69" i="42"/>
  <c r="J58" i="42"/>
  <c r="N58" i="42"/>
  <c r="R58" i="42"/>
  <c r="V58" i="42"/>
  <c r="Z58" i="42"/>
  <c r="AL58" i="42"/>
  <c r="BS58" i="42" s="1"/>
  <c r="J61" i="42"/>
  <c r="N61" i="42"/>
  <c r="R61" i="42"/>
  <c r="V61" i="42"/>
  <c r="Z61" i="42"/>
  <c r="AL61" i="42"/>
  <c r="J56" i="42"/>
  <c r="N56" i="42"/>
  <c r="V56" i="42"/>
  <c r="Z56" i="42"/>
  <c r="AD56" i="42"/>
  <c r="K58" i="42"/>
  <c r="O58" i="42"/>
  <c r="S58" i="42"/>
  <c r="AA58" i="42"/>
  <c r="J59" i="42"/>
  <c r="N59" i="42"/>
  <c r="V59" i="42"/>
  <c r="Z59" i="42"/>
  <c r="AD59" i="42"/>
  <c r="M60" i="42"/>
  <c r="U60" i="42"/>
  <c r="Y60" i="42"/>
  <c r="AC60" i="42"/>
  <c r="AG60" i="42"/>
  <c r="AK60" i="42"/>
  <c r="K61" i="42"/>
  <c r="O61" i="42"/>
  <c r="S61" i="42"/>
  <c r="AA61" i="42"/>
  <c r="AE66" i="42"/>
  <c r="AA66" i="42"/>
  <c r="Y66" i="42"/>
  <c r="U66" i="42"/>
  <c r="M66" i="42"/>
  <c r="AL66" i="42"/>
  <c r="AC66" i="42"/>
  <c r="X66" i="42"/>
  <c r="T66" i="42"/>
  <c r="P66" i="42"/>
  <c r="L66" i="42"/>
  <c r="AK66" i="42"/>
  <c r="AG66" i="42"/>
  <c r="AB66" i="42"/>
  <c r="S66" i="42"/>
  <c r="O66" i="42"/>
  <c r="K66" i="42"/>
  <c r="R66" i="42"/>
  <c r="J60" i="42"/>
  <c r="N60" i="42"/>
  <c r="R60" i="42"/>
  <c r="AQ60" i="42" s="1"/>
  <c r="V60" i="42"/>
  <c r="Z60" i="42"/>
  <c r="T65" i="42"/>
  <c r="X65" i="42"/>
  <c r="AB65" i="42"/>
  <c r="AF65" i="42"/>
  <c r="J62" i="42"/>
  <c r="N62" i="42"/>
  <c r="R62" i="42"/>
  <c r="V62" i="42"/>
  <c r="Z62" i="42"/>
  <c r="J64" i="42"/>
  <c r="N64" i="42"/>
  <c r="R64" i="42"/>
  <c r="V64" i="42"/>
  <c r="Z64" i="42"/>
  <c r="M65" i="42"/>
  <c r="U65" i="42"/>
  <c r="Y65" i="42"/>
  <c r="AC65" i="42"/>
  <c r="AG65" i="42"/>
  <c r="AK65" i="42"/>
  <c r="J65" i="42"/>
  <c r="N65" i="42"/>
  <c r="R65" i="42"/>
  <c r="V65" i="42"/>
  <c r="Z65" i="42"/>
  <c r="J67" i="42"/>
  <c r="N67" i="42"/>
  <c r="R67" i="42"/>
  <c r="V67" i="42"/>
  <c r="Z67" i="42"/>
  <c r="M68" i="42"/>
  <c r="U68" i="42"/>
  <c r="Y68" i="42"/>
  <c r="AC68" i="42"/>
  <c r="AG68" i="42"/>
  <c r="AK68" i="42"/>
  <c r="J70" i="42"/>
  <c r="N70" i="42"/>
  <c r="V70" i="42"/>
  <c r="Z70" i="42"/>
  <c r="AD70" i="42"/>
  <c r="J68" i="42"/>
  <c r="N68" i="42"/>
  <c r="R68" i="42"/>
  <c r="V68" i="42"/>
  <c r="Z68" i="42"/>
  <c r="BS11" i="42" l="1"/>
  <c r="AM11" i="42"/>
  <c r="BO67" i="42"/>
  <c r="BS65" i="42"/>
  <c r="BT45" i="42"/>
  <c r="AQ21" i="42"/>
  <c r="BP14" i="42"/>
  <c r="BS29" i="42"/>
  <c r="BH44" i="42"/>
  <c r="BS28" i="42"/>
  <c r="BT28" i="42"/>
  <c r="BL14" i="42"/>
  <c r="BX67" i="42"/>
  <c r="BP20" i="42"/>
  <c r="BO61" i="42"/>
  <c r="BL51" i="42"/>
  <c r="BS62" i="42"/>
  <c r="BO62" i="42"/>
  <c r="BW68" i="42"/>
  <c r="BW60" i="42"/>
  <c r="BT63" i="42"/>
  <c r="BT56" i="42"/>
  <c r="BU56" i="42" s="1"/>
  <c r="BV56" i="42" s="1"/>
  <c r="AZ28" i="42"/>
  <c r="BA28" i="42" s="1"/>
  <c r="BB28" i="42" s="1"/>
  <c r="AQ67" i="42"/>
  <c r="BT70" i="42"/>
  <c r="BU70" i="42" s="1"/>
  <c r="BV70" i="42" s="1"/>
  <c r="BS49" i="42"/>
  <c r="BU49" i="42" s="1"/>
  <c r="BV49" i="42" s="1"/>
  <c r="BC42" i="42"/>
  <c r="BE42" i="42" s="1"/>
  <c r="BF42" i="42" s="1"/>
  <c r="BL26" i="42"/>
  <c r="BM26" i="42" s="1"/>
  <c r="BN26" i="42" s="1"/>
  <c r="BS54" i="42"/>
  <c r="BP41" i="42"/>
  <c r="BQ41" i="42" s="1"/>
  <c r="BR41" i="42" s="1"/>
  <c r="BX66" i="42"/>
  <c r="BS68" i="42"/>
  <c r="BX68" i="42"/>
  <c r="BX25" i="42"/>
  <c r="BY25" i="42" s="1"/>
  <c r="BZ25" i="42" s="1"/>
  <c r="BL34" i="42"/>
  <c r="BX26" i="42"/>
  <c r="BD39" i="42"/>
  <c r="BE39" i="42" s="1"/>
  <c r="BF39" i="42" s="1"/>
  <c r="BT44" i="42"/>
  <c r="BW54" i="42"/>
  <c r="AR32" i="42"/>
  <c r="BO38" i="42"/>
  <c r="BP38" i="42"/>
  <c r="AR47" i="42"/>
  <c r="BC18" i="42"/>
  <c r="BE18" i="42" s="1"/>
  <c r="BF18" i="42" s="1"/>
  <c r="BS41" i="42"/>
  <c r="BP62" i="42"/>
  <c r="BQ62" i="42" s="1"/>
  <c r="BR62" i="42" s="1"/>
  <c r="AR46" i="42"/>
  <c r="BK36" i="42"/>
  <c r="BW61" i="42"/>
  <c r="BY61" i="42" s="1"/>
  <c r="BZ61" i="42" s="1"/>
  <c r="BS42" i="42"/>
  <c r="BU42" i="42" s="1"/>
  <c r="BV42" i="42" s="1"/>
  <c r="BK15" i="42"/>
  <c r="BS18" i="42"/>
  <c r="BL64" i="42"/>
  <c r="BS36" i="42"/>
  <c r="BK16" i="42"/>
  <c r="BL12" i="42"/>
  <c r="BS46" i="42"/>
  <c r="BC45" i="42"/>
  <c r="BE45" i="42" s="1"/>
  <c r="BF45" i="42" s="1"/>
  <c r="BO20" i="42"/>
  <c r="BS20" i="42"/>
  <c r="AQ44" i="42"/>
  <c r="BT48" i="42"/>
  <c r="BO44" i="42"/>
  <c r="BX60" i="42"/>
  <c r="BY60" i="42" s="1"/>
  <c r="BZ60" i="42" s="1"/>
  <c r="AR53" i="42"/>
  <c r="AY49" i="42"/>
  <c r="BA49" i="42" s="1"/>
  <c r="BB49" i="42" s="1"/>
  <c r="BT43" i="42"/>
  <c r="BT40" i="42"/>
  <c r="BT13" i="42"/>
  <c r="BU13" i="42" s="1"/>
  <c r="BV13" i="42" s="1"/>
  <c r="BS48" i="42"/>
  <c r="BU48" i="42" s="1"/>
  <c r="BV48" i="42" s="1"/>
  <c r="AR39" i="42"/>
  <c r="BG44" i="42"/>
  <c r="AR58" i="42"/>
  <c r="AV52" i="42"/>
  <c r="AV31" i="42"/>
  <c r="BP67" i="42"/>
  <c r="BK47" i="42"/>
  <c r="BU38" i="42"/>
  <c r="BV38" i="42" s="1"/>
  <c r="BC13" i="42"/>
  <c r="BE13" i="42" s="1"/>
  <c r="BF13" i="42" s="1"/>
  <c r="AZ19" i="42"/>
  <c r="BA19" i="42" s="1"/>
  <c r="BB19" i="42" s="1"/>
  <c r="AR29" i="42"/>
  <c r="BC43" i="42"/>
  <c r="BE43" i="42" s="1"/>
  <c r="BF43" i="42" s="1"/>
  <c r="BL36" i="42"/>
  <c r="BT11" i="42"/>
  <c r="BO56" i="42"/>
  <c r="BD26" i="42"/>
  <c r="BE26" i="42" s="1"/>
  <c r="BF26" i="42" s="1"/>
  <c r="AR59" i="42"/>
  <c r="BS35" i="42"/>
  <c r="AQ25" i="42"/>
  <c r="BW21" i="42"/>
  <c r="BC62" i="42"/>
  <c r="BE62" i="42" s="1"/>
  <c r="BF62" i="42" s="1"/>
  <c r="BX29" i="42"/>
  <c r="AV46" i="42"/>
  <c r="AW46" i="42" s="1"/>
  <c r="AX46" i="42" s="1"/>
  <c r="BD68" i="42"/>
  <c r="BE68" i="42" s="1"/>
  <c r="BF68" i="42" s="1"/>
  <c r="AR61" i="42"/>
  <c r="BO58" i="42"/>
  <c r="BQ58" i="42" s="1"/>
  <c r="BR58" i="42" s="1"/>
  <c r="BK34" i="42"/>
  <c r="BT30" i="42"/>
  <c r="BU30" i="42" s="1"/>
  <c r="BV30" i="42" s="1"/>
  <c r="BW26" i="42"/>
  <c r="AU17" i="42"/>
  <c r="AW17" i="42" s="1"/>
  <c r="AX17" i="42" s="1"/>
  <c r="AY66" i="42"/>
  <c r="BA66" i="42" s="1"/>
  <c r="BB66" i="42" s="1"/>
  <c r="AV66" i="42"/>
  <c r="BS51" i="42"/>
  <c r="BS50" i="42"/>
  <c r="BU50" i="42" s="1"/>
  <c r="BV50" i="42" s="1"/>
  <c r="BH45" i="42"/>
  <c r="AQ34" i="42"/>
  <c r="BP28" i="42"/>
  <c r="AV19" i="42"/>
  <c r="BP12" i="42"/>
  <c r="BQ12" i="42" s="1"/>
  <c r="BR12" i="42" s="1"/>
  <c r="BP61" i="42"/>
  <c r="AQ68" i="42"/>
  <c r="BS55" i="42"/>
  <c r="AQ46" i="42"/>
  <c r="BK51" i="42"/>
  <c r="BD47" i="42"/>
  <c r="BE47" i="42" s="1"/>
  <c r="BF47" i="42" s="1"/>
  <c r="BS40" i="42"/>
  <c r="BW29" i="42"/>
  <c r="BD25" i="42"/>
  <c r="BE25" i="42" s="1"/>
  <c r="BF25" i="42" s="1"/>
  <c r="AR50" i="42"/>
  <c r="BP44" i="42"/>
  <c r="BT64" i="42"/>
  <c r="BS53" i="42"/>
  <c r="BP26" i="42"/>
  <c r="BU29" i="42"/>
  <c r="BV29" i="42" s="1"/>
  <c r="H67" i="42"/>
  <c r="AQ64" i="42"/>
  <c r="BS64" i="42"/>
  <c r="AN59" i="42"/>
  <c r="BC60" i="42"/>
  <c r="BE60" i="42" s="1"/>
  <c r="BF60" i="42" s="1"/>
  <c r="BW46" i="42"/>
  <c r="AN44" i="42"/>
  <c r="BG43" i="42"/>
  <c r="AY31" i="42"/>
  <c r="BA31" i="42" s="1"/>
  <c r="BB31" i="42" s="1"/>
  <c r="BS15" i="42"/>
  <c r="BO46" i="42"/>
  <c r="BD38" i="42"/>
  <c r="BE38" i="42" s="1"/>
  <c r="BF38" i="42" s="1"/>
  <c r="BP17" i="42"/>
  <c r="BS67" i="42"/>
  <c r="AM70" i="42"/>
  <c r="BT62" i="42"/>
  <c r="BC54" i="42"/>
  <c r="BE54" i="42" s="1"/>
  <c r="BF54" i="42" s="1"/>
  <c r="AR49" i="42"/>
  <c r="BP40" i="42"/>
  <c r="BQ40" i="42" s="1"/>
  <c r="BR40" i="42" s="1"/>
  <c r="BU39" i="42"/>
  <c r="BV39" i="42" s="1"/>
  <c r="BP33" i="42"/>
  <c r="BT17" i="42"/>
  <c r="AY11" i="42"/>
  <c r="BA11" i="42" s="1"/>
  <c r="BB11" i="42" s="1"/>
  <c r="BC15" i="42"/>
  <c r="BE15" i="42" s="1"/>
  <c r="BF15" i="42" s="1"/>
  <c r="BD67" i="42"/>
  <c r="BE67" i="42" s="1"/>
  <c r="BF67" i="42" s="1"/>
  <c r="BD34" i="42"/>
  <c r="BE34" i="42" s="1"/>
  <c r="BF34" i="42" s="1"/>
  <c r="AN62" i="42"/>
  <c r="BG59" i="42"/>
  <c r="BS61" i="42"/>
  <c r="BG58" i="42"/>
  <c r="BT47" i="42"/>
  <c r="BT53" i="42"/>
  <c r="AN46" i="42"/>
  <c r="BG26" i="42"/>
  <c r="AQ29" i="42"/>
  <c r="AQ23" i="42"/>
  <c r="BD64" i="42"/>
  <c r="BE64" i="42" s="1"/>
  <c r="BF64" i="42" s="1"/>
  <c r="BD36" i="42"/>
  <c r="BE36" i="42" s="1"/>
  <c r="BF36" i="42" s="1"/>
  <c r="BK64" i="42"/>
  <c r="BO26" i="42"/>
  <c r="AU26" i="42"/>
  <c r="AR38" i="42"/>
  <c r="BW67" i="42"/>
  <c r="BG62" i="42"/>
  <c r="AM56" i="42"/>
  <c r="BT59" i="42"/>
  <c r="BU59" i="42" s="1"/>
  <c r="BV59" i="42" s="1"/>
  <c r="AN50" i="42"/>
  <c r="BK57" i="42"/>
  <c r="BM57" i="42" s="1"/>
  <c r="BN57" i="42" s="1"/>
  <c r="AN38" i="42"/>
  <c r="AN29" i="42"/>
  <c r="AR26" i="42"/>
  <c r="BX32" i="42"/>
  <c r="BY32" i="42" s="1"/>
  <c r="BZ32" i="42" s="1"/>
  <c r="BY23" i="42"/>
  <c r="BZ23" i="42" s="1"/>
  <c r="AY14" i="42"/>
  <c r="BA14" i="42" s="1"/>
  <c r="BB14" i="42" s="1"/>
  <c r="BT67" i="42"/>
  <c r="AV44" i="42"/>
  <c r="AV26" i="42"/>
  <c r="AQ65" i="42"/>
  <c r="AY52" i="42"/>
  <c r="BA52" i="42" s="1"/>
  <c r="BB52" i="42" s="1"/>
  <c r="BP55" i="42"/>
  <c r="BQ55" i="42" s="1"/>
  <c r="BR55" i="42" s="1"/>
  <c r="BO49" i="42"/>
  <c r="BQ49" i="42" s="1"/>
  <c r="BR49" i="42" s="1"/>
  <c r="AU49" i="42"/>
  <c r="BW44" i="42"/>
  <c r="AM41" i="42"/>
  <c r="BH43" i="42"/>
  <c r="AQ36" i="42"/>
  <c r="AN26" i="42"/>
  <c r="AY33" i="42"/>
  <c r="BA33" i="42" s="1"/>
  <c r="BB33" i="42" s="1"/>
  <c r="BC48" i="42"/>
  <c r="BE48" i="42" s="1"/>
  <c r="BF48" i="42" s="1"/>
  <c r="AQ20" i="42"/>
  <c r="BK35" i="42"/>
  <c r="BK12" i="42"/>
  <c r="BG46" i="42"/>
  <c r="BI46" i="42" s="1"/>
  <c r="BL58" i="42"/>
  <c r="AN67" i="42"/>
  <c r="AM64" i="42"/>
  <c r="AR62" i="42"/>
  <c r="BK65" i="42"/>
  <c r="BH61" i="42"/>
  <c r="BS60" i="42"/>
  <c r="BK49" i="42"/>
  <c r="BM49" i="42" s="1"/>
  <c r="BN49" i="42" s="1"/>
  <c r="BG49" i="42"/>
  <c r="H41" i="42"/>
  <c r="BP46" i="42"/>
  <c r="AQ38" i="42"/>
  <c r="BH38" i="42"/>
  <c r="BS37" i="42"/>
  <c r="BU37" i="42" s="1"/>
  <c r="BV37" i="42" s="1"/>
  <c r="AM12" i="42"/>
  <c r="AN20" i="42"/>
  <c r="AR12" i="42"/>
  <c r="BD44" i="42"/>
  <c r="BE44" i="42" s="1"/>
  <c r="BF44" i="42" s="1"/>
  <c r="BT41" i="42"/>
  <c r="BD20" i="42"/>
  <c r="BE20" i="42" s="1"/>
  <c r="BF20" i="42" s="1"/>
  <c r="BT20" i="42"/>
  <c r="BX69" i="42"/>
  <c r="BY69" i="42" s="1"/>
  <c r="BZ69" i="42" s="1"/>
  <c r="AQ53" i="42"/>
  <c r="BL52" i="42"/>
  <c r="BO33" i="42"/>
  <c r="BS19" i="42"/>
  <c r="BD23" i="42"/>
  <c r="BE23" i="42" s="1"/>
  <c r="BF23" i="42" s="1"/>
  <c r="AQ31" i="42"/>
  <c r="AU31" i="42"/>
  <c r="BX62" i="42"/>
  <c r="AN39" i="42"/>
  <c r="AM38" i="42"/>
  <c r="BO31" i="42"/>
  <c r="BQ31" i="42" s="1"/>
  <c r="BR31" i="42" s="1"/>
  <c r="AV33" i="42"/>
  <c r="AR33" i="42"/>
  <c r="AV69" i="42"/>
  <c r="AV57" i="42"/>
  <c r="BL48" i="42"/>
  <c r="BW22" i="42"/>
  <c r="BL20" i="42"/>
  <c r="AM36" i="42"/>
  <c r="BG12" i="42"/>
  <c r="BW12" i="42"/>
  <c r="AU53" i="42"/>
  <c r="AU57" i="42"/>
  <c r="BT66" i="42"/>
  <c r="AQ61" i="42"/>
  <c r="AQ58" i="42"/>
  <c r="BS63" i="42"/>
  <c r="AM61" i="42"/>
  <c r="BH49" i="42"/>
  <c r="BK48" i="42"/>
  <c r="AM32" i="42"/>
  <c r="BK19" i="42"/>
  <c r="AR14" i="42"/>
  <c r="BX54" i="42"/>
  <c r="BT46" i="42"/>
  <c r="AN58" i="42"/>
  <c r="BG67" i="42"/>
  <c r="AN65" i="42"/>
  <c r="AU66" i="42"/>
  <c r="BX63" i="42"/>
  <c r="AU52" i="42"/>
  <c r="AR57" i="42"/>
  <c r="BP57" i="42"/>
  <c r="G33" i="42"/>
  <c r="G28" i="42"/>
  <c r="AM23" i="42"/>
  <c r="AM21" i="42"/>
  <c r="AU19" i="42"/>
  <c r="BK58" i="42"/>
  <c r="BD65" i="42"/>
  <c r="BC65" i="42"/>
  <c r="AM59" i="42"/>
  <c r="AM34" i="42"/>
  <c r="AQ26" i="42"/>
  <c r="AN41" i="42"/>
  <c r="G52" i="42"/>
  <c r="BH28" i="42"/>
  <c r="AM25" i="42"/>
  <c r="AR36" i="42"/>
  <c r="BC32" i="42"/>
  <c r="BD32" i="42"/>
  <c r="AN70" i="42"/>
  <c r="AR68" i="42"/>
  <c r="G66" i="42"/>
  <c r="BS66" i="42"/>
  <c r="AR69" i="42"/>
  <c r="BG69" i="42"/>
  <c r="AU69" i="42"/>
  <c r="BT55" i="42"/>
  <c r="BO53" i="42"/>
  <c r="AM51" i="42"/>
  <c r="BW55" i="42"/>
  <c r="BY55" i="42" s="1"/>
  <c r="BZ55" i="42" s="1"/>
  <c r="AV53" i="42"/>
  <c r="H49" i="42"/>
  <c r="AN42" i="42"/>
  <c r="BS44" i="42"/>
  <c r="BS43" i="42"/>
  <c r="AM39" i="42"/>
  <c r="AN36" i="42"/>
  <c r="AQ33" i="42"/>
  <c r="AM29" i="42"/>
  <c r="G31" i="42"/>
  <c r="AM20" i="42"/>
  <c r="H20" i="42"/>
  <c r="AQ17" i="42"/>
  <c r="BO14" i="42"/>
  <c r="BW62" i="42"/>
  <c r="BL19" i="42"/>
  <c r="AQ14" i="42"/>
  <c r="AV14" i="42"/>
  <c r="BL22" i="42"/>
  <c r="AU44" i="42"/>
  <c r="BK41" i="42"/>
  <c r="BL41" i="42"/>
  <c r="BC41" i="42"/>
  <c r="BD41" i="42"/>
  <c r="BC50" i="42"/>
  <c r="BD50" i="42"/>
  <c r="BP56" i="42"/>
  <c r="BP42" i="42"/>
  <c r="BQ42" i="42" s="1"/>
  <c r="BR42" i="42" s="1"/>
  <c r="BK21" i="42"/>
  <c r="BK20" i="42"/>
  <c r="BC17" i="42"/>
  <c r="BD17" i="42"/>
  <c r="AN68" i="42"/>
  <c r="AN54" i="42"/>
  <c r="AN56" i="42"/>
  <c r="BK52" i="42"/>
  <c r="BT52" i="42"/>
  <c r="AV49" i="42"/>
  <c r="BG45" i="42"/>
  <c r="BH40" i="42"/>
  <c r="BW53" i="42"/>
  <c r="BY53" i="42" s="1"/>
  <c r="BZ53" i="42" s="1"/>
  <c r="BS47" i="42"/>
  <c r="AU33" i="42"/>
  <c r="AR31" i="42"/>
  <c r="BK31" i="42"/>
  <c r="BM31" i="42" s="1"/>
  <c r="BN31" i="42" s="1"/>
  <c r="AN23" i="42"/>
  <c r="AM17" i="42"/>
  <c r="BL24" i="42"/>
  <c r="BX24" i="42"/>
  <c r="BG20" i="42"/>
  <c r="BL11" i="42"/>
  <c r="BL35" i="42"/>
  <c r="AR56" i="42"/>
  <c r="AQ56" i="42"/>
  <c r="BC59" i="42"/>
  <c r="BD59" i="42"/>
  <c r="AQ50" i="42"/>
  <c r="BO50" i="42"/>
  <c r="BP50" i="42"/>
  <c r="BC70" i="42"/>
  <c r="BD70" i="42"/>
  <c r="BL17" i="42"/>
  <c r="BM17" i="42" s="1"/>
  <c r="BN17" i="42" s="1"/>
  <c r="BO17" i="42"/>
  <c r="H58" i="42"/>
  <c r="AN64" i="42"/>
  <c r="AN32" i="42"/>
  <c r="BG28" i="42"/>
  <c r="H28" i="42"/>
  <c r="BL18" i="42"/>
  <c r="BX12" i="42"/>
  <c r="AN12" i="42"/>
  <c r="AR21" i="42"/>
  <c r="G19" i="42"/>
  <c r="BT19" i="42"/>
  <c r="BK14" i="42"/>
  <c r="BL16" i="42"/>
  <c r="BD56" i="42"/>
  <c r="BC56" i="42"/>
  <c r="BO64" i="42"/>
  <c r="BP64" i="42"/>
  <c r="BD51" i="42"/>
  <c r="BC51" i="42"/>
  <c r="BC29" i="42"/>
  <c r="BD29" i="42"/>
  <c r="AQ59" i="42"/>
  <c r="BO59" i="42"/>
  <c r="BP59" i="42"/>
  <c r="BC46" i="42"/>
  <c r="BD46" i="42"/>
  <c r="AQ70" i="42"/>
  <c r="AR70" i="42"/>
  <c r="BH70" i="42"/>
  <c r="BG70" i="42"/>
  <c r="BC21" i="42"/>
  <c r="BD21" i="42"/>
  <c r="BL21" i="42"/>
  <c r="AU70" i="42"/>
  <c r="AV70" i="42"/>
  <c r="AV56" i="42"/>
  <c r="AU56" i="42"/>
  <c r="AV58" i="42"/>
  <c r="AU58" i="42"/>
  <c r="AN55" i="42"/>
  <c r="AM55" i="42"/>
  <c r="BD53" i="42"/>
  <c r="BC53" i="42"/>
  <c r="H50" i="42"/>
  <c r="BH50" i="42"/>
  <c r="AY47" i="42"/>
  <c r="G47" i="42"/>
  <c r="AZ47" i="42"/>
  <c r="BT60" i="42"/>
  <c r="AZ57" i="42"/>
  <c r="G57" i="42"/>
  <c r="AY57" i="42"/>
  <c r="AV48" i="42"/>
  <c r="AU48" i="42"/>
  <c r="BG39" i="42"/>
  <c r="H39" i="42"/>
  <c r="BH39" i="42"/>
  <c r="BG40" i="42"/>
  <c r="BK23" i="42"/>
  <c r="BL23" i="42"/>
  <c r="BD12" i="42"/>
  <c r="BC12" i="42"/>
  <c r="BD33" i="42"/>
  <c r="BC33" i="42"/>
  <c r="BG17" i="42"/>
  <c r="H17" i="42"/>
  <c r="BH17" i="42"/>
  <c r="AR15" i="42"/>
  <c r="AQ15" i="42"/>
  <c r="AN13" i="42"/>
  <c r="AM13" i="42"/>
  <c r="BD37" i="42"/>
  <c r="BC37" i="42"/>
  <c r="AR19" i="42"/>
  <c r="AQ19" i="42"/>
  <c r="BT14" i="42"/>
  <c r="BS14" i="42"/>
  <c r="H14" i="42"/>
  <c r="BH14" i="42"/>
  <c r="BG14" i="42"/>
  <c r="AZ30" i="42"/>
  <c r="G30" i="42"/>
  <c r="AY30" i="42"/>
  <c r="H30" i="42"/>
  <c r="BH30" i="42"/>
  <c r="BG30" i="42"/>
  <c r="AZ27" i="42"/>
  <c r="G27" i="42"/>
  <c r="AY27" i="42"/>
  <c r="BX21" i="42"/>
  <c r="BK11" i="42"/>
  <c r="AR22" i="42"/>
  <c r="AQ22" i="42"/>
  <c r="AM65" i="42"/>
  <c r="AM68" i="42"/>
  <c r="BT68" i="42"/>
  <c r="AR67" i="42"/>
  <c r="AV60" i="42"/>
  <c r="AU60" i="42"/>
  <c r="BC66" i="42"/>
  <c r="BD66" i="42"/>
  <c r="BK66" i="42"/>
  <c r="BL66" i="42"/>
  <c r="BP60" i="42"/>
  <c r="BO60" i="42"/>
  <c r="AM60" i="42"/>
  <c r="AM58" i="42"/>
  <c r="BD58" i="42"/>
  <c r="BC58" i="42"/>
  <c r="BW63" i="42"/>
  <c r="AZ69" i="42"/>
  <c r="G69" i="42"/>
  <c r="AY69" i="42"/>
  <c r="BD69" i="42"/>
  <c r="BC69" i="42"/>
  <c r="AZ54" i="42"/>
  <c r="G54" i="42"/>
  <c r="AY54" i="42"/>
  <c r="AN53" i="42"/>
  <c r="AM53" i="42"/>
  <c r="BD55" i="42"/>
  <c r="BC55" i="42"/>
  <c r="H54" i="42"/>
  <c r="BH54" i="42"/>
  <c r="BG54" i="42"/>
  <c r="AU50" i="42"/>
  <c r="AV50" i="42"/>
  <c r="AZ63" i="42"/>
  <c r="G63" i="42"/>
  <c r="AY63" i="42"/>
  <c r="AM62" i="42"/>
  <c r="AN61" i="42"/>
  <c r="H55" i="42"/>
  <c r="AZ55" i="42"/>
  <c r="AY55" i="42"/>
  <c r="G55" i="42"/>
  <c r="BH58" i="42"/>
  <c r="AM50" i="42"/>
  <c r="BO47" i="42"/>
  <c r="BP47" i="42"/>
  <c r="BP52" i="42"/>
  <c r="BO52" i="42"/>
  <c r="BG50" i="42"/>
  <c r="BP45" i="42"/>
  <c r="BO45" i="42"/>
  <c r="BT54" i="42"/>
  <c r="AR45" i="42"/>
  <c r="AQ45" i="42"/>
  <c r="AV41" i="42"/>
  <c r="AU41" i="42"/>
  <c r="AU63" i="42"/>
  <c r="AW63" i="42" s="1"/>
  <c r="AX63" i="42" s="1"/>
  <c r="AQ57" i="42"/>
  <c r="AN57" i="42"/>
  <c r="AM57" i="42"/>
  <c r="BT57" i="42"/>
  <c r="BS57" i="42"/>
  <c r="AZ48" i="42"/>
  <c r="G48" i="42"/>
  <c r="AY48" i="42"/>
  <c r="AM44" i="42"/>
  <c r="AU40" i="42"/>
  <c r="AV40" i="42"/>
  <c r="AQ49" i="42"/>
  <c r="AQ40" i="42"/>
  <c r="AR40" i="42"/>
  <c r="AU39" i="42"/>
  <c r="AV39" i="42"/>
  <c r="AU34" i="42"/>
  <c r="AV34" i="42"/>
  <c r="BK32" i="42"/>
  <c r="BL32" i="42"/>
  <c r="AY32" i="42"/>
  <c r="AZ32" i="42"/>
  <c r="G32" i="42"/>
  <c r="BG36" i="42"/>
  <c r="H36" i="42"/>
  <c r="BH36" i="42"/>
  <c r="BX34" i="42"/>
  <c r="BW34" i="42"/>
  <c r="BH29" i="42"/>
  <c r="H29" i="42"/>
  <c r="AZ26" i="42"/>
  <c r="G26" i="42"/>
  <c r="AY26" i="42"/>
  <c r="BG41" i="42"/>
  <c r="BL37" i="42"/>
  <c r="BK37" i="42"/>
  <c r="AZ18" i="42"/>
  <c r="G18" i="42"/>
  <c r="AY18" i="42"/>
  <c r="AV13" i="42"/>
  <c r="AU13" i="42"/>
  <c r="BS34" i="42"/>
  <c r="BU34" i="42" s="1"/>
  <c r="BV34" i="42" s="1"/>
  <c r="BL28" i="42"/>
  <c r="BK28" i="42"/>
  <c r="AU25" i="42"/>
  <c r="AV25" i="42"/>
  <c r="AY21" i="42"/>
  <c r="G21" i="42"/>
  <c r="AZ21" i="42"/>
  <c r="BP13" i="42"/>
  <c r="BO13" i="42"/>
  <c r="AV28" i="42"/>
  <c r="AU28" i="42"/>
  <c r="AN28" i="42"/>
  <c r="AM28" i="42"/>
  <c r="BO21" i="42"/>
  <c r="BP21" i="42"/>
  <c r="AN18" i="42"/>
  <c r="AM18" i="42"/>
  <c r="AN15" i="42"/>
  <c r="AM15" i="42"/>
  <c r="AM42" i="42"/>
  <c r="AR34" i="42"/>
  <c r="AV30" i="42"/>
  <c r="AU30" i="42"/>
  <c r="AR25" i="42"/>
  <c r="AR23" i="42"/>
  <c r="AR20" i="42"/>
  <c r="BP19" i="42"/>
  <c r="BO19" i="42"/>
  <c r="BD14" i="42"/>
  <c r="BC14" i="42"/>
  <c r="AN24" i="42"/>
  <c r="AM24" i="42"/>
  <c r="H24" i="42"/>
  <c r="BH24" i="42"/>
  <c r="BG24" i="42"/>
  <c r="BK33" i="42"/>
  <c r="BM33" i="42" s="1"/>
  <c r="BN33" i="42" s="1"/>
  <c r="AN25" i="42"/>
  <c r="BH20" i="42"/>
  <c r="AV11" i="42"/>
  <c r="AU11" i="42"/>
  <c r="AR11" i="42"/>
  <c r="AQ11" i="42"/>
  <c r="BD30" i="42"/>
  <c r="BC30" i="42"/>
  <c r="AR30" i="42"/>
  <c r="AQ30" i="42"/>
  <c r="AU14" i="42"/>
  <c r="AZ35" i="42"/>
  <c r="G35" i="42"/>
  <c r="AY35" i="42"/>
  <c r="BD35" i="42"/>
  <c r="BC35" i="42"/>
  <c r="BT35" i="42"/>
  <c r="BO28" i="42"/>
  <c r="BD27" i="42"/>
  <c r="BC27" i="42"/>
  <c r="AN27" i="42"/>
  <c r="AM27" i="42"/>
  <c r="H27" i="42"/>
  <c r="BH27" i="42"/>
  <c r="BG27" i="42"/>
  <c r="AZ24" i="42"/>
  <c r="G24" i="42"/>
  <c r="AY24" i="42"/>
  <c r="AR17" i="42"/>
  <c r="AV16" i="42"/>
  <c r="AU16" i="42"/>
  <c r="AR16" i="42"/>
  <c r="AQ16" i="42"/>
  <c r="BP22" i="42"/>
  <c r="BO22" i="42"/>
  <c r="AV62" i="42"/>
  <c r="AU62" i="42"/>
  <c r="AZ60" i="42"/>
  <c r="G60" i="42"/>
  <c r="AY60" i="42"/>
  <c r="AQ66" i="42"/>
  <c r="AR66" i="42"/>
  <c r="AR64" i="42"/>
  <c r="AU59" i="42"/>
  <c r="AV59" i="42"/>
  <c r="AV61" i="42"/>
  <c r="AU61" i="42"/>
  <c r="BT69" i="42"/>
  <c r="BS69" i="42"/>
  <c r="H53" i="42"/>
  <c r="AR52" i="42"/>
  <c r="AQ52" i="42"/>
  <c r="H42" i="42"/>
  <c r="BG42" i="42"/>
  <c r="BH42" i="42"/>
  <c r="AY41" i="42"/>
  <c r="G41" i="42"/>
  <c r="AZ41" i="42"/>
  <c r="AR44" i="42"/>
  <c r="AU36" i="42"/>
  <c r="AV36" i="42"/>
  <c r="AY34" i="42"/>
  <c r="AZ34" i="42"/>
  <c r="G34" i="42"/>
  <c r="BL38" i="42"/>
  <c r="BK38" i="42"/>
  <c r="BO32" i="42"/>
  <c r="BP32" i="42"/>
  <c r="AY29" i="42"/>
  <c r="AZ29" i="42"/>
  <c r="G29" i="42"/>
  <c r="BD31" i="42"/>
  <c r="BC31" i="42"/>
  <c r="AY23" i="42"/>
  <c r="G23" i="42"/>
  <c r="AZ23" i="42"/>
  <c r="H18" i="42"/>
  <c r="BH18" i="42"/>
  <c r="BG18" i="42"/>
  <c r="AV37" i="42"/>
  <c r="AU37" i="42"/>
  <c r="BO25" i="42"/>
  <c r="BP25" i="42"/>
  <c r="BG23" i="42"/>
  <c r="H23" i="42"/>
  <c r="BH23" i="42"/>
  <c r="AR18" i="42"/>
  <c r="AQ18" i="42"/>
  <c r="BP37" i="42"/>
  <c r="BO37" i="42"/>
  <c r="BD24" i="42"/>
  <c r="BC24" i="42"/>
  <c r="AN11" i="42"/>
  <c r="AV24" i="42"/>
  <c r="AU24" i="42"/>
  <c r="H16" i="42"/>
  <c r="BH16" i="42"/>
  <c r="BG16" i="42"/>
  <c r="AV68" i="42"/>
  <c r="AU68" i="42"/>
  <c r="AY70" i="42"/>
  <c r="G70" i="42"/>
  <c r="AZ70" i="42"/>
  <c r="AY67" i="42"/>
  <c r="AZ67" i="42"/>
  <c r="G67" i="42"/>
  <c r="BH67" i="42"/>
  <c r="BG64" i="42"/>
  <c r="H64" i="42"/>
  <c r="BH64" i="42"/>
  <c r="AY64" i="42"/>
  <c r="G64" i="42"/>
  <c r="AZ64" i="42"/>
  <c r="BH69" i="42"/>
  <c r="AY59" i="42"/>
  <c r="G59" i="42"/>
  <c r="AZ59" i="42"/>
  <c r="BX56" i="42"/>
  <c r="BW56" i="42"/>
  <c r="AQ69" i="42"/>
  <c r="BO57" i="42"/>
  <c r="AV54" i="42"/>
  <c r="AU54" i="42"/>
  <c r="AZ51" i="42"/>
  <c r="G51" i="42"/>
  <c r="AY51" i="42"/>
  <c r="BP51" i="42"/>
  <c r="BO51" i="42"/>
  <c r="BD63" i="42"/>
  <c r="BC63" i="42"/>
  <c r="BT61" i="42"/>
  <c r="AN60" i="42"/>
  <c r="AV55" i="42"/>
  <c r="AU55" i="42"/>
  <c r="BT58" i="42"/>
  <c r="BU58" i="42" s="1"/>
  <c r="BV58" i="42" s="1"/>
  <c r="BG55" i="42"/>
  <c r="BD52" i="42"/>
  <c r="BC52" i="42"/>
  <c r="BS52" i="42"/>
  <c r="BL42" i="42"/>
  <c r="BK42" i="42"/>
  <c r="AY42" i="42"/>
  <c r="G42" i="42"/>
  <c r="AZ42" i="42"/>
  <c r="AN49" i="42"/>
  <c r="AM49" i="42"/>
  <c r="AV47" i="42"/>
  <c r="AU47" i="42"/>
  <c r="AN45" i="42"/>
  <c r="AM45" i="42"/>
  <c r="AZ44" i="42"/>
  <c r="AY44" i="42"/>
  <c r="G44" i="42"/>
  <c r="AQ42" i="42"/>
  <c r="AR42" i="42"/>
  <c r="AQ41" i="42"/>
  <c r="AR41" i="42"/>
  <c r="BH57" i="42"/>
  <c r="BG57" i="42"/>
  <c r="H57" i="42"/>
  <c r="BD57" i="42"/>
  <c r="BC57" i="42"/>
  <c r="AR54" i="42"/>
  <c r="AS54" i="42" s="1"/>
  <c r="AT54" i="42" s="1"/>
  <c r="AN48" i="42"/>
  <c r="AM48" i="42"/>
  <c r="AM40" i="42"/>
  <c r="AN40" i="42"/>
  <c r="AY40" i="42"/>
  <c r="AZ40" i="42"/>
  <c r="G40" i="42"/>
  <c r="BL47" i="42"/>
  <c r="AN43" i="42"/>
  <c r="AM43" i="42"/>
  <c r="BX43" i="42"/>
  <c r="H43" i="42"/>
  <c r="BW43" i="42"/>
  <c r="BO39" i="42"/>
  <c r="BP39" i="42"/>
  <c r="AV38" i="42"/>
  <c r="AU38" i="42"/>
  <c r="BG32" i="42"/>
  <c r="H32" i="42"/>
  <c r="BH32" i="42"/>
  <c r="AU29" i="42"/>
  <c r="AV29" i="42"/>
  <c r="AV18" i="42"/>
  <c r="AU18" i="42"/>
  <c r="AZ15" i="42"/>
  <c r="G15" i="42"/>
  <c r="AY15" i="42"/>
  <c r="H40" i="42"/>
  <c r="AN34" i="42"/>
  <c r="BG29" i="42"/>
  <c r="H26" i="42"/>
  <c r="AU23" i="42"/>
  <c r="AV23" i="42"/>
  <c r="AU21" i="42"/>
  <c r="AV21" i="42"/>
  <c r="BP18" i="42"/>
  <c r="BO18" i="42"/>
  <c r="AY17" i="42"/>
  <c r="AZ17" i="42"/>
  <c r="G17" i="42"/>
  <c r="H15" i="42"/>
  <c r="BH15" i="42"/>
  <c r="BG15" i="42"/>
  <c r="AQ62" i="42"/>
  <c r="BG38" i="42"/>
  <c r="AQ47" i="42"/>
  <c r="AZ37" i="42"/>
  <c r="G37" i="42"/>
  <c r="AY37" i="42"/>
  <c r="AR28" i="42"/>
  <c r="AQ28" i="42"/>
  <c r="BT27" i="42"/>
  <c r="BU27" i="42" s="1"/>
  <c r="BV27" i="42" s="1"/>
  <c r="BG25" i="42"/>
  <c r="H25" i="42"/>
  <c r="BH25" i="42"/>
  <c r="BO23" i="42"/>
  <c r="BP23" i="42"/>
  <c r="AZ20" i="42"/>
  <c r="G20" i="42"/>
  <c r="AY20" i="42"/>
  <c r="H12" i="42"/>
  <c r="AZ12" i="42"/>
  <c r="G12" i="42"/>
  <c r="AY12" i="42"/>
  <c r="AN37" i="42"/>
  <c r="AM37" i="42"/>
  <c r="H37" i="42"/>
  <c r="BH37" i="42"/>
  <c r="BG37" i="42"/>
  <c r="BW24" i="42"/>
  <c r="BD19" i="42"/>
  <c r="BC19" i="42"/>
  <c r="G11" i="42"/>
  <c r="BK24" i="42"/>
  <c r="AR24" i="42"/>
  <c r="AQ24" i="42"/>
  <c r="BK22" i="42"/>
  <c r="BH26" i="42"/>
  <c r="AN21" i="42"/>
  <c r="AZ16" i="42"/>
  <c r="G16" i="42"/>
  <c r="AY16" i="42"/>
  <c r="BH12" i="42"/>
  <c r="BD11" i="42"/>
  <c r="BC11" i="42"/>
  <c r="BP11" i="42"/>
  <c r="BO11" i="42"/>
  <c r="BP30" i="42"/>
  <c r="BO30" i="42"/>
  <c r="AV35" i="42"/>
  <c r="AU35" i="42"/>
  <c r="AN35" i="42"/>
  <c r="AM35" i="42"/>
  <c r="H35" i="42"/>
  <c r="BH35" i="42"/>
  <c r="BG35" i="42"/>
  <c r="AR27" i="42"/>
  <c r="AQ27" i="42"/>
  <c r="AV22" i="42"/>
  <c r="AU22" i="42"/>
  <c r="BD16" i="42"/>
  <c r="BC16" i="42"/>
  <c r="BP16" i="42"/>
  <c r="BO16" i="42"/>
  <c r="AV27" i="42"/>
  <c r="AW27" i="42" s="1"/>
  <c r="AX27" i="42" s="1"/>
  <c r="BD22" i="42"/>
  <c r="BC22" i="42"/>
  <c r="BX22" i="42"/>
  <c r="BK18" i="42"/>
  <c r="AZ65" i="42"/>
  <c r="G65" i="42"/>
  <c r="AY65" i="42"/>
  <c r="AN69" i="42"/>
  <c r="AM69" i="42"/>
  <c r="H69" i="42"/>
  <c r="BL69" i="42"/>
  <c r="BK69" i="42"/>
  <c r="H51" i="42"/>
  <c r="BH51" i="42"/>
  <c r="BG51" i="42"/>
  <c r="BP63" i="42"/>
  <c r="BO63" i="42"/>
  <c r="AR63" i="42"/>
  <c r="AQ63" i="42"/>
  <c r="AV45" i="42"/>
  <c r="AU45" i="42"/>
  <c r="BH53" i="42"/>
  <c r="AV42" i="42"/>
  <c r="AU42" i="42"/>
  <c r="H46" i="42"/>
  <c r="BX46" i="42"/>
  <c r="BH48" i="42"/>
  <c r="H48" i="42"/>
  <c r="BG48" i="42"/>
  <c r="AV43" i="42"/>
  <c r="AU43" i="42"/>
  <c r="BS45" i="42"/>
  <c r="BP43" i="42"/>
  <c r="BO43" i="42"/>
  <c r="AZ38" i="42"/>
  <c r="G38" i="42"/>
  <c r="AY38" i="42"/>
  <c r="BK29" i="42"/>
  <c r="BL29" i="42"/>
  <c r="BH41" i="42"/>
  <c r="H38" i="42"/>
  <c r="BP15" i="42"/>
  <c r="BO15" i="42"/>
  <c r="AN14" i="42"/>
  <c r="AM14" i="42"/>
  <c r="G14" i="42"/>
  <c r="H11" i="42"/>
  <c r="BH11" i="42"/>
  <c r="BG11" i="42"/>
  <c r="AN30" i="42"/>
  <c r="AM30" i="42"/>
  <c r="BX35" i="42"/>
  <c r="BW35" i="42"/>
  <c r="AN16" i="42"/>
  <c r="AM16" i="42"/>
  <c r="BL15" i="42"/>
  <c r="AZ68" i="42"/>
  <c r="G68" i="42"/>
  <c r="AY68" i="42"/>
  <c r="BP68" i="42"/>
  <c r="BO68" i="42"/>
  <c r="AV65" i="42"/>
  <c r="AU65" i="42"/>
  <c r="BP65" i="42"/>
  <c r="BO65" i="42"/>
  <c r="BX70" i="42"/>
  <c r="BW70" i="42"/>
  <c r="BT65" i="42"/>
  <c r="BK59" i="42"/>
  <c r="BL59" i="42"/>
  <c r="AY56" i="42"/>
  <c r="G56" i="42"/>
  <c r="AZ56" i="42"/>
  <c r="H70" i="42"/>
  <c r="BL70" i="42"/>
  <c r="H68" i="42"/>
  <c r="BH68" i="42"/>
  <c r="BG68" i="42"/>
  <c r="AU67" i="42"/>
  <c r="AV67" i="42"/>
  <c r="BW66" i="42"/>
  <c r="H65" i="42"/>
  <c r="BH65" i="42"/>
  <c r="BG65" i="42"/>
  <c r="AU64" i="42"/>
  <c r="AV64" i="42"/>
  <c r="H62" i="42"/>
  <c r="BH62" i="42"/>
  <c r="AY62" i="42"/>
  <c r="G62" i="42"/>
  <c r="AZ62" i="42"/>
  <c r="AM67" i="42"/>
  <c r="AM66" i="42"/>
  <c r="AN66" i="42"/>
  <c r="BG66" i="42"/>
  <c r="H66" i="42"/>
  <c r="BH66" i="42"/>
  <c r="BL65" i="42"/>
  <c r="BD61" i="42"/>
  <c r="BC61" i="42"/>
  <c r="H60" i="42"/>
  <c r="BH60" i="42"/>
  <c r="BG60" i="42"/>
  <c r="H59" i="42"/>
  <c r="BH59" i="42"/>
  <c r="H56" i="42"/>
  <c r="BG56" i="42"/>
  <c r="BH56" i="42"/>
  <c r="BK70" i="42"/>
  <c r="AR65" i="42"/>
  <c r="H61" i="42"/>
  <c r="AZ61" i="42"/>
  <c r="G61" i="42"/>
  <c r="AY61" i="42"/>
  <c r="AZ58" i="42"/>
  <c r="G58" i="42"/>
  <c r="AY58" i="42"/>
  <c r="AR60" i="42"/>
  <c r="AS60" i="42" s="1"/>
  <c r="AT60" i="42" s="1"/>
  <c r="AR55" i="42"/>
  <c r="AQ55" i="42"/>
  <c r="AV51" i="42"/>
  <c r="AU51" i="42"/>
  <c r="BP54" i="42"/>
  <c r="BO54" i="42"/>
  <c r="AM54" i="42"/>
  <c r="BK50" i="42"/>
  <c r="BL50" i="42"/>
  <c r="AY50" i="42"/>
  <c r="G50" i="42"/>
  <c r="AZ50" i="42"/>
  <c r="BH63" i="42"/>
  <c r="BG63" i="42"/>
  <c r="H63" i="42"/>
  <c r="AN63" i="42"/>
  <c r="AM63" i="42"/>
  <c r="BG61" i="42"/>
  <c r="BP53" i="42"/>
  <c r="AZ53" i="42"/>
  <c r="G53" i="42"/>
  <c r="AY53" i="42"/>
  <c r="AN51" i="42"/>
  <c r="BH47" i="42"/>
  <c r="H47" i="42"/>
  <c r="BG47" i="42"/>
  <c r="AZ45" i="42"/>
  <c r="G45" i="42"/>
  <c r="AY45" i="42"/>
  <c r="BH55" i="42"/>
  <c r="BG53" i="42"/>
  <c r="AN52" i="42"/>
  <c r="AM52" i="42"/>
  <c r="H52" i="42"/>
  <c r="BH52" i="42"/>
  <c r="BG52" i="42"/>
  <c r="BT51" i="42"/>
  <c r="AM46" i="42"/>
  <c r="BX45" i="42"/>
  <c r="H45" i="42"/>
  <c r="BW45" i="42"/>
  <c r="AR51" i="42"/>
  <c r="AS51" i="42" s="1"/>
  <c r="AT51" i="42" s="1"/>
  <c r="BD49" i="42"/>
  <c r="BC49" i="42"/>
  <c r="AN47" i="42"/>
  <c r="AM47" i="42"/>
  <c r="AZ46" i="42"/>
  <c r="G46" i="42"/>
  <c r="AY46" i="42"/>
  <c r="H44" i="42"/>
  <c r="BX44" i="42"/>
  <c r="G49" i="42"/>
  <c r="AR48" i="42"/>
  <c r="AQ48" i="42"/>
  <c r="G43" i="42"/>
  <c r="BC40" i="42"/>
  <c r="BD40" i="42"/>
  <c r="BL40" i="42"/>
  <c r="BP48" i="42"/>
  <c r="BO48" i="42"/>
  <c r="BK40" i="42"/>
  <c r="BK39" i="42"/>
  <c r="BL39" i="42"/>
  <c r="AY39" i="42"/>
  <c r="AZ39" i="42"/>
  <c r="G39" i="42"/>
  <c r="AY36" i="42"/>
  <c r="AZ36" i="42"/>
  <c r="G36" i="42"/>
  <c r="AU32" i="42"/>
  <c r="AV32" i="42"/>
  <c r="AR43" i="42"/>
  <c r="AQ43" i="42"/>
  <c r="BX36" i="42"/>
  <c r="BW36" i="42"/>
  <c r="BG34" i="42"/>
  <c r="H34" i="42"/>
  <c r="BH34" i="42"/>
  <c r="AV15" i="42"/>
  <c r="AU15" i="42"/>
  <c r="BL13" i="42"/>
  <c r="BK13" i="42"/>
  <c r="AZ13" i="42"/>
  <c r="G13" i="42"/>
  <c r="AY13" i="42"/>
  <c r="AN31" i="42"/>
  <c r="AM31" i="42"/>
  <c r="BX31" i="42"/>
  <c r="BW31" i="42"/>
  <c r="H31" i="42"/>
  <c r="BH31" i="42"/>
  <c r="BG31" i="42"/>
  <c r="BK25" i="42"/>
  <c r="BL25" i="42"/>
  <c r="AY25" i="42"/>
  <c r="G25" i="42"/>
  <c r="AZ25" i="42"/>
  <c r="H13" i="42"/>
  <c r="BH13" i="42"/>
  <c r="BG13" i="42"/>
  <c r="AQ12" i="42"/>
  <c r="AQ39" i="42"/>
  <c r="BT36" i="42"/>
  <c r="AN33" i="42"/>
  <c r="AM33" i="42"/>
  <c r="BX33" i="42"/>
  <c r="BW33" i="42"/>
  <c r="H33" i="42"/>
  <c r="BH33" i="42"/>
  <c r="BG33" i="42"/>
  <c r="AQ32" i="42"/>
  <c r="BD28" i="42"/>
  <c r="BC28" i="42"/>
  <c r="BG21" i="42"/>
  <c r="H21" i="42"/>
  <c r="BH21" i="42"/>
  <c r="AV20" i="42"/>
  <c r="AU20" i="42"/>
  <c r="AN17" i="42"/>
  <c r="AR13" i="42"/>
  <c r="AQ13" i="42"/>
  <c r="AV12" i="42"/>
  <c r="AU12" i="42"/>
  <c r="AR37" i="42"/>
  <c r="AQ37" i="42"/>
  <c r="AM26" i="42"/>
  <c r="AN19" i="42"/>
  <c r="AM19" i="42"/>
  <c r="H19" i="42"/>
  <c r="BH19" i="42"/>
  <c r="BG19" i="42"/>
  <c r="BT18" i="42"/>
  <c r="BW16" i="42"/>
  <c r="BY16" i="42" s="1"/>
  <c r="BZ16" i="42" s="1"/>
  <c r="BP24" i="42"/>
  <c r="BO24" i="42"/>
  <c r="BS17" i="42"/>
  <c r="BL30" i="42"/>
  <c r="BK30" i="42"/>
  <c r="AR35" i="42"/>
  <c r="AQ35" i="42"/>
  <c r="BL27" i="42"/>
  <c r="BK27" i="42"/>
  <c r="BP27" i="42"/>
  <c r="BO27" i="42"/>
  <c r="AZ22" i="42"/>
  <c r="G22" i="42"/>
  <c r="AY22" i="42"/>
  <c r="BT15" i="42"/>
  <c r="AN22" i="42"/>
  <c r="AM22" i="42"/>
  <c r="H22" i="42"/>
  <c r="BH22" i="42"/>
  <c r="BG22" i="42"/>
  <c r="BU11" i="42" l="1"/>
  <c r="BV11" i="42" s="1"/>
  <c r="BU65" i="42"/>
  <c r="BV65" i="42" s="1"/>
  <c r="BQ67" i="42"/>
  <c r="BR67" i="42" s="1"/>
  <c r="BU45" i="42"/>
  <c r="BV45" i="42" s="1"/>
  <c r="AS21" i="42"/>
  <c r="AT21" i="42" s="1"/>
  <c r="BQ14" i="42"/>
  <c r="BR14" i="42" s="1"/>
  <c r="BU62" i="42"/>
  <c r="BV62" i="42" s="1"/>
  <c r="BI44" i="42"/>
  <c r="BN44" i="42" s="1"/>
  <c r="BY67" i="42"/>
  <c r="BZ67" i="42" s="1"/>
  <c r="BU28" i="42"/>
  <c r="BV28" i="42" s="1"/>
  <c r="BM14" i="42"/>
  <c r="BN14" i="42" s="1"/>
  <c r="BM51" i="42"/>
  <c r="BN51" i="42" s="1"/>
  <c r="BQ20" i="42"/>
  <c r="BR20" i="42" s="1"/>
  <c r="BQ61" i="42"/>
  <c r="BR61" i="42" s="1"/>
  <c r="BN46" i="42"/>
  <c r="BJ46" i="42"/>
  <c r="BY68" i="42"/>
  <c r="AS33" i="42"/>
  <c r="AT33" i="42" s="1"/>
  <c r="BU63" i="42"/>
  <c r="BV63" i="42" s="1"/>
  <c r="BY66" i="42"/>
  <c r="AS67" i="42"/>
  <c r="AT67" i="42" s="1"/>
  <c r="BU54" i="42"/>
  <c r="BV54" i="42" s="1"/>
  <c r="F50" i="42"/>
  <c r="BU36" i="42"/>
  <c r="BV36" i="42" s="1"/>
  <c r="BU44" i="42"/>
  <c r="BV44" i="42" s="1"/>
  <c r="BY26" i="42"/>
  <c r="BZ26" i="42" s="1"/>
  <c r="BM36" i="42"/>
  <c r="BN36" i="42" s="1"/>
  <c r="BU68" i="42"/>
  <c r="BV68" i="42" s="1"/>
  <c r="BY54" i="42"/>
  <c r="BZ54" i="42" s="1"/>
  <c r="BM34" i="42"/>
  <c r="BN34" i="42" s="1"/>
  <c r="AO26" i="42"/>
  <c r="AP26" i="42" s="1"/>
  <c r="AS39" i="42"/>
  <c r="AT39" i="42" s="1"/>
  <c r="AS32" i="42"/>
  <c r="AT32" i="42" s="1"/>
  <c r="BM64" i="42"/>
  <c r="BN64" i="42" s="1"/>
  <c r="BY29" i="42"/>
  <c r="BZ29" i="42" s="1"/>
  <c r="BI67" i="42"/>
  <c r="BJ67" i="42" s="1"/>
  <c r="BQ38" i="42"/>
  <c r="BR38" i="42" s="1"/>
  <c r="BM16" i="42"/>
  <c r="BN16" i="42" s="1"/>
  <c r="AS47" i="42"/>
  <c r="AT47" i="42" s="1"/>
  <c r="AW19" i="42"/>
  <c r="AX19" i="42" s="1"/>
  <c r="BU41" i="42"/>
  <c r="BV41" i="42" s="1"/>
  <c r="BY22" i="42"/>
  <c r="BZ22" i="42" s="1"/>
  <c r="F66" i="42"/>
  <c r="BI12" i="42"/>
  <c r="BJ12" i="42" s="1"/>
  <c r="BU43" i="42"/>
  <c r="BV43" i="42" s="1"/>
  <c r="BQ33" i="42"/>
  <c r="BR33" i="42" s="1"/>
  <c r="BM12" i="42"/>
  <c r="BN12" i="42" s="1"/>
  <c r="AS46" i="42"/>
  <c r="AT46" i="42" s="1"/>
  <c r="BU18" i="42"/>
  <c r="BV18" i="42" s="1"/>
  <c r="BM15" i="42"/>
  <c r="BN15" i="42" s="1"/>
  <c r="AS53" i="42"/>
  <c r="AT53" i="42" s="1"/>
  <c r="BU46" i="42"/>
  <c r="BV46" i="42" s="1"/>
  <c r="AO62" i="42"/>
  <c r="AP62" i="42" s="1"/>
  <c r="AO61" i="42"/>
  <c r="AP61" i="42" s="1"/>
  <c r="AO54" i="42"/>
  <c r="AP54" i="42" s="1"/>
  <c r="BY24" i="42"/>
  <c r="BZ24" i="42" s="1"/>
  <c r="BI29" i="42"/>
  <c r="BJ29" i="42" s="1"/>
  <c r="BI69" i="42"/>
  <c r="AS38" i="42"/>
  <c r="AT38" i="42" s="1"/>
  <c r="BY12" i="42"/>
  <c r="BZ12" i="42" s="1"/>
  <c r="BI45" i="42"/>
  <c r="BI59" i="42"/>
  <c r="BJ59" i="42" s="1"/>
  <c r="F67" i="42"/>
  <c r="AS25" i="42"/>
  <c r="AT25" i="42" s="1"/>
  <c r="BU60" i="42"/>
  <c r="BV60" i="42" s="1"/>
  <c r="F36" i="42"/>
  <c r="F58" i="42"/>
  <c r="F20" i="42"/>
  <c r="BM47" i="42"/>
  <c r="BN47" i="42" s="1"/>
  <c r="AO39" i="42"/>
  <c r="AP39" i="42" s="1"/>
  <c r="BQ17" i="42"/>
  <c r="BR17" i="42" s="1"/>
  <c r="BQ56" i="42"/>
  <c r="BR56" i="42" s="1"/>
  <c r="AW52" i="42"/>
  <c r="AX52" i="42" s="1"/>
  <c r="AS29" i="42"/>
  <c r="AT29" i="42" s="1"/>
  <c r="F19" i="42"/>
  <c r="AO64" i="42"/>
  <c r="AP64" i="42" s="1"/>
  <c r="AS31" i="42"/>
  <c r="AT31" i="42" s="1"/>
  <c r="AW66" i="42"/>
  <c r="AX66" i="42" s="1"/>
  <c r="AW31" i="42"/>
  <c r="AX31" i="42" s="1"/>
  <c r="AO17" i="42"/>
  <c r="AP17" i="42" s="1"/>
  <c r="BU53" i="42"/>
  <c r="BV53" i="42" s="1"/>
  <c r="BI20" i="42"/>
  <c r="BJ20" i="42" s="1"/>
  <c r="BQ44" i="42"/>
  <c r="BR44" i="42" s="1"/>
  <c r="BU40" i="42"/>
  <c r="BV40" i="42" s="1"/>
  <c r="BU17" i="42"/>
  <c r="BV17" i="42" s="1"/>
  <c r="AS62" i="42"/>
  <c r="AT62" i="42" s="1"/>
  <c r="F17" i="42"/>
  <c r="BU51" i="42"/>
  <c r="BV51" i="42" s="1"/>
  <c r="AS61" i="42"/>
  <c r="AT61" i="42" s="1"/>
  <c r="F31" i="42"/>
  <c r="BI26" i="42"/>
  <c r="BJ26" i="42" s="1"/>
  <c r="AS59" i="42"/>
  <c r="AT59" i="42" s="1"/>
  <c r="BU20" i="42"/>
  <c r="BV20" i="42" s="1"/>
  <c r="BQ28" i="42"/>
  <c r="BR28" i="42" s="1"/>
  <c r="AS65" i="42"/>
  <c r="AT65" i="42" s="1"/>
  <c r="F29" i="42"/>
  <c r="AO25" i="42"/>
  <c r="AP25" i="42" s="1"/>
  <c r="BI58" i="42"/>
  <c r="BJ58" i="42" s="1"/>
  <c r="AW49" i="42"/>
  <c r="AX49" i="42" s="1"/>
  <c r="BI43" i="42"/>
  <c r="AS44" i="42"/>
  <c r="AT44" i="42" s="1"/>
  <c r="AO50" i="42"/>
  <c r="AP50" i="42" s="1"/>
  <c r="AO32" i="42"/>
  <c r="AP32" i="42" s="1"/>
  <c r="AS26" i="42"/>
  <c r="AT26" i="42" s="1"/>
  <c r="AS58" i="42"/>
  <c r="AT58" i="42" s="1"/>
  <c r="BM65" i="42"/>
  <c r="BN65" i="42" s="1"/>
  <c r="BU47" i="42"/>
  <c r="BV47" i="42" s="1"/>
  <c r="AW69" i="42"/>
  <c r="AX69" i="42" s="1"/>
  <c r="BM20" i="42"/>
  <c r="BN20" i="42" s="1"/>
  <c r="BM58" i="42"/>
  <c r="BN58" i="42" s="1"/>
  <c r="BM70" i="42"/>
  <c r="AS49" i="42"/>
  <c r="AT49" i="42" s="1"/>
  <c r="AO12" i="42"/>
  <c r="AP12" i="42" s="1"/>
  <c r="AS36" i="42"/>
  <c r="AT36" i="42" s="1"/>
  <c r="AO59" i="42"/>
  <c r="AP59" i="42" s="1"/>
  <c r="AS20" i="42"/>
  <c r="AT20" i="42" s="1"/>
  <c r="BU19" i="42"/>
  <c r="BV19" i="42" s="1"/>
  <c r="AO29" i="42"/>
  <c r="AP29" i="42" s="1"/>
  <c r="BU55" i="42"/>
  <c r="BV55" i="42" s="1"/>
  <c r="BM35" i="42"/>
  <c r="BN35" i="42" s="1"/>
  <c r="AW26" i="42"/>
  <c r="AX26" i="42" s="1"/>
  <c r="BQ46" i="42"/>
  <c r="BR46" i="42" s="1"/>
  <c r="AS68" i="42"/>
  <c r="AT68" i="42" s="1"/>
  <c r="BM19" i="42"/>
  <c r="BN19" i="42" s="1"/>
  <c r="BU35" i="42"/>
  <c r="BV35" i="42" s="1"/>
  <c r="AS69" i="42"/>
  <c r="AT69" i="42" s="1"/>
  <c r="F28" i="42"/>
  <c r="AS50" i="42"/>
  <c r="AT50" i="42" s="1"/>
  <c r="BU66" i="42"/>
  <c r="BV66" i="42" s="1"/>
  <c r="AO70" i="42"/>
  <c r="AP70" i="42" s="1"/>
  <c r="BQ26" i="42"/>
  <c r="BR26" i="42" s="1"/>
  <c r="F33" i="42"/>
  <c r="BY44" i="42"/>
  <c r="BZ44" i="42" s="1"/>
  <c r="BQ53" i="42"/>
  <c r="BR53" i="42" s="1"/>
  <c r="F14" i="42"/>
  <c r="BY46" i="42"/>
  <c r="BZ46" i="42" s="1"/>
  <c r="BM18" i="42"/>
  <c r="BN18" i="42" s="1"/>
  <c r="AO65" i="42"/>
  <c r="AP65" i="42" s="1"/>
  <c r="BI49" i="42"/>
  <c r="BJ49" i="42" s="1"/>
  <c r="BU15" i="42"/>
  <c r="BV15" i="42" s="1"/>
  <c r="F49" i="42"/>
  <c r="BI38" i="42"/>
  <c r="BJ38" i="42" s="1"/>
  <c r="AS17" i="42"/>
  <c r="AT17" i="42" s="1"/>
  <c r="AS23" i="42"/>
  <c r="AT23" i="42" s="1"/>
  <c r="AS34" i="42"/>
  <c r="AT34" i="42" s="1"/>
  <c r="BI40" i="42"/>
  <c r="BJ40" i="42" s="1"/>
  <c r="AW44" i="42"/>
  <c r="AX44" i="42" s="1"/>
  <c r="BU67" i="42"/>
  <c r="BV67" i="42" s="1"/>
  <c r="F43" i="42"/>
  <c r="AO51" i="42"/>
  <c r="AP51" i="42" s="1"/>
  <c r="BI62" i="42"/>
  <c r="BJ62" i="42" s="1"/>
  <c r="AS64" i="42"/>
  <c r="AT64" i="42" s="1"/>
  <c r="AO68" i="42"/>
  <c r="AP68" i="42" s="1"/>
  <c r="BY62" i="42"/>
  <c r="BZ62" i="42" s="1"/>
  <c r="BY21" i="42"/>
  <c r="BZ21" i="42" s="1"/>
  <c r="AO20" i="42"/>
  <c r="AP20" i="42" s="1"/>
  <c r="AO36" i="42"/>
  <c r="AP36" i="42" s="1"/>
  <c r="BI28" i="42"/>
  <c r="BJ28" i="42" s="1"/>
  <c r="AW33" i="42"/>
  <c r="AX33" i="42" s="1"/>
  <c r="AO41" i="42"/>
  <c r="AP41" i="42" s="1"/>
  <c r="AO38" i="42"/>
  <c r="AP38" i="42" s="1"/>
  <c r="AO56" i="42"/>
  <c r="AP56" i="42" s="1"/>
  <c r="BU64" i="42"/>
  <c r="BV64" i="42" s="1"/>
  <c r="BQ57" i="42"/>
  <c r="BR57" i="42" s="1"/>
  <c r="AO42" i="42"/>
  <c r="AP42" i="42" s="1"/>
  <c r="AO23" i="42"/>
  <c r="AP23" i="42" s="1"/>
  <c r="BM48" i="42"/>
  <c r="BN48" i="42" s="1"/>
  <c r="AW57" i="42"/>
  <c r="AX57" i="42" s="1"/>
  <c r="AO46" i="42"/>
  <c r="AP46" i="42" s="1"/>
  <c r="AO21" i="42"/>
  <c r="AP21" i="42" s="1"/>
  <c r="AW14" i="42"/>
  <c r="AX14" i="42" s="1"/>
  <c r="AO44" i="42"/>
  <c r="AP44" i="42" s="1"/>
  <c r="BI61" i="42"/>
  <c r="BJ61" i="42" s="1"/>
  <c r="BU61" i="42"/>
  <c r="BV61" i="42" s="1"/>
  <c r="BY63" i="42"/>
  <c r="BZ63" i="42" s="1"/>
  <c r="AO34" i="42"/>
  <c r="AP34" i="42" s="1"/>
  <c r="BU52" i="42"/>
  <c r="BV52" i="42" s="1"/>
  <c r="AS57" i="42"/>
  <c r="AT57" i="42" s="1"/>
  <c r="BM52" i="42"/>
  <c r="BN52" i="42" s="1"/>
  <c r="F39" i="42"/>
  <c r="BI53" i="42"/>
  <c r="BJ53" i="42" s="1"/>
  <c r="BM24" i="42"/>
  <c r="BN24" i="42" s="1"/>
  <c r="AO58" i="42"/>
  <c r="AP58" i="42" s="1"/>
  <c r="BM11" i="42"/>
  <c r="BN11" i="42" s="1"/>
  <c r="AS12" i="42"/>
  <c r="AT12" i="42" s="1"/>
  <c r="F52" i="42"/>
  <c r="AO67" i="42"/>
  <c r="AP67" i="42" s="1"/>
  <c r="BM22" i="42"/>
  <c r="BN22" i="42" s="1"/>
  <c r="AS41" i="42"/>
  <c r="AT41" i="42" s="1"/>
  <c r="BQ37" i="42"/>
  <c r="BR37" i="42" s="1"/>
  <c r="BQ25" i="42"/>
  <c r="BR25" i="42" s="1"/>
  <c r="BA29" i="42"/>
  <c r="BB29" i="42" s="1"/>
  <c r="F41" i="42"/>
  <c r="BQ22" i="42"/>
  <c r="BR22" i="42" s="1"/>
  <c r="AW16" i="42"/>
  <c r="AX16" i="42" s="1"/>
  <c r="F24" i="42"/>
  <c r="BI24" i="42"/>
  <c r="BJ24" i="42" s="1"/>
  <c r="AW30" i="42"/>
  <c r="AX30" i="42" s="1"/>
  <c r="AO15" i="42"/>
  <c r="AP15" i="42" s="1"/>
  <c r="AW28" i="42"/>
  <c r="AX28" i="42" s="1"/>
  <c r="BI50" i="42"/>
  <c r="BJ50" i="42" s="1"/>
  <c r="BE55" i="42"/>
  <c r="BF55" i="42" s="1"/>
  <c r="BE57" i="42"/>
  <c r="BF57" i="42" s="1"/>
  <c r="AO45" i="42"/>
  <c r="AP45" i="42" s="1"/>
  <c r="AO49" i="42"/>
  <c r="AP49" i="42" s="1"/>
  <c r="AW24" i="42"/>
  <c r="AX24" i="42" s="1"/>
  <c r="BE51" i="42"/>
  <c r="BF51" i="42" s="1"/>
  <c r="BE56" i="42"/>
  <c r="BF56" i="42" s="1"/>
  <c r="F22" i="42"/>
  <c r="BI31" i="42"/>
  <c r="BJ31" i="42" s="1"/>
  <c r="BY36" i="42"/>
  <c r="BZ36" i="42" s="1"/>
  <c r="BQ48" i="42"/>
  <c r="BR48" i="42" s="1"/>
  <c r="AO52" i="42"/>
  <c r="AP52" i="42" s="1"/>
  <c r="BI63" i="42"/>
  <c r="BJ63" i="42" s="1"/>
  <c r="BQ54" i="42"/>
  <c r="BR54" i="42" s="1"/>
  <c r="AW43" i="42"/>
  <c r="AX43" i="42" s="1"/>
  <c r="BQ16" i="42"/>
  <c r="BR16" i="42" s="1"/>
  <c r="AW22" i="42"/>
  <c r="AX22" i="42" s="1"/>
  <c r="BI35" i="42"/>
  <c r="BJ35" i="42" s="1"/>
  <c r="AS24" i="42"/>
  <c r="AT24" i="42" s="1"/>
  <c r="BE19" i="42"/>
  <c r="BF19" i="42" s="1"/>
  <c r="AW38" i="42"/>
  <c r="AX38" i="42" s="1"/>
  <c r="F40" i="42"/>
  <c r="BA51" i="42"/>
  <c r="BB51" i="42" s="1"/>
  <c r="BY56" i="42"/>
  <c r="BZ56" i="42" s="1"/>
  <c r="BA59" i="42"/>
  <c r="BB59" i="42" s="1"/>
  <c r="BI64" i="42"/>
  <c r="BJ64" i="42" s="1"/>
  <c r="BY33" i="42"/>
  <c r="BZ33" i="42" s="1"/>
  <c r="BQ15" i="42"/>
  <c r="BR15" i="42" s="1"/>
  <c r="BQ63" i="42"/>
  <c r="BR63" i="42" s="1"/>
  <c r="BQ18" i="42"/>
  <c r="BR18" i="42" s="1"/>
  <c r="AO53" i="42"/>
  <c r="AP53" i="42" s="1"/>
  <c r="AS19" i="42"/>
  <c r="AT19" i="42" s="1"/>
  <c r="AO13" i="42"/>
  <c r="AP13" i="42" s="1"/>
  <c r="BQ50" i="42"/>
  <c r="BR50" i="42" s="1"/>
  <c r="AS14" i="42"/>
  <c r="AT14" i="42" s="1"/>
  <c r="BE65" i="42"/>
  <c r="BF65" i="42" s="1"/>
  <c r="F42" i="42"/>
  <c r="BA32" i="42"/>
  <c r="BB32" i="42" s="1"/>
  <c r="AW34" i="42"/>
  <c r="AX34" i="42" s="1"/>
  <c r="AS40" i="42"/>
  <c r="AT40" i="42" s="1"/>
  <c r="BE70" i="42"/>
  <c r="BF70" i="42" s="1"/>
  <c r="AW32" i="42"/>
  <c r="AX32" i="42" s="1"/>
  <c r="BM39" i="42"/>
  <c r="BN39" i="42" s="1"/>
  <c r="BA62" i="42"/>
  <c r="BB62" i="42" s="1"/>
  <c r="BA56" i="42"/>
  <c r="BB56" i="42" s="1"/>
  <c r="BA42" i="42"/>
  <c r="BB42" i="42" s="1"/>
  <c r="BE66" i="42"/>
  <c r="BF66" i="42" s="1"/>
  <c r="BI39" i="42"/>
  <c r="BJ39" i="42" s="1"/>
  <c r="BA57" i="42"/>
  <c r="BB57" i="42" s="1"/>
  <c r="BE46" i="42"/>
  <c r="BF46" i="42" s="1"/>
  <c r="AW53" i="42"/>
  <c r="AX53" i="42" s="1"/>
  <c r="AO22" i="42"/>
  <c r="AP22" i="42" s="1"/>
  <c r="BM27" i="42"/>
  <c r="BN27" i="42" s="1"/>
  <c r="BI34" i="42"/>
  <c r="BJ34" i="42" s="1"/>
  <c r="BI47" i="42"/>
  <c r="BJ47" i="42" s="1"/>
  <c r="BA53" i="42"/>
  <c r="BB53" i="42" s="1"/>
  <c r="BI60" i="42"/>
  <c r="BJ60" i="42" s="1"/>
  <c r="BI65" i="42"/>
  <c r="BJ65" i="42" s="1"/>
  <c r="BY70" i="42"/>
  <c r="BZ70" i="42" s="1"/>
  <c r="AW65" i="42"/>
  <c r="AX65" i="42" s="1"/>
  <c r="AO16" i="42"/>
  <c r="AP16" i="42" s="1"/>
  <c r="AO30" i="42"/>
  <c r="AP30" i="42" s="1"/>
  <c r="AO14" i="42"/>
  <c r="AP14" i="42" s="1"/>
  <c r="AW45" i="42"/>
  <c r="AX45" i="42" s="1"/>
  <c r="BM69" i="42"/>
  <c r="BE16" i="42"/>
  <c r="BF16" i="42" s="1"/>
  <c r="AS27" i="42"/>
  <c r="AT27" i="42" s="1"/>
  <c r="BQ51" i="42"/>
  <c r="BR51" i="42" s="1"/>
  <c r="AW13" i="42"/>
  <c r="AX13" i="42" s="1"/>
  <c r="BA26" i="42"/>
  <c r="BB26" i="42" s="1"/>
  <c r="BA48" i="42"/>
  <c r="BB48" i="42" s="1"/>
  <c r="BA63" i="42"/>
  <c r="BB63" i="42" s="1"/>
  <c r="BE69" i="42"/>
  <c r="BF69" i="42" s="1"/>
  <c r="AW60" i="42"/>
  <c r="AX60" i="42" s="1"/>
  <c r="BE12" i="42"/>
  <c r="BF12" i="42" s="1"/>
  <c r="BE17" i="42"/>
  <c r="BF17" i="42" s="1"/>
  <c r="BE41" i="42"/>
  <c r="BF41" i="42" s="1"/>
  <c r="BI19" i="42"/>
  <c r="BJ19" i="42" s="1"/>
  <c r="BE28" i="42"/>
  <c r="BF28" i="42" s="1"/>
  <c r="AO33" i="42"/>
  <c r="AP33" i="42" s="1"/>
  <c r="AS43" i="42"/>
  <c r="AT43" i="42" s="1"/>
  <c r="AS48" i="42"/>
  <c r="AT48" i="42" s="1"/>
  <c r="BM50" i="42"/>
  <c r="BN50" i="42" s="1"/>
  <c r="AS55" i="42"/>
  <c r="AT55" i="42" s="1"/>
  <c r="BA58" i="42"/>
  <c r="BB58" i="42" s="1"/>
  <c r="F61" i="42"/>
  <c r="AO66" i="42"/>
  <c r="AP66" i="42" s="1"/>
  <c r="F62" i="42"/>
  <c r="AW67" i="42"/>
  <c r="AX67" i="42" s="1"/>
  <c r="F56" i="42"/>
  <c r="BQ65" i="42"/>
  <c r="BR65" i="42" s="1"/>
  <c r="BQ68" i="42"/>
  <c r="BR68" i="42" s="1"/>
  <c r="BY35" i="42"/>
  <c r="BZ35" i="42" s="1"/>
  <c r="BI11" i="42"/>
  <c r="BJ11" i="42" s="1"/>
  <c r="AS63" i="42"/>
  <c r="AT63" i="42" s="1"/>
  <c r="BI51" i="42"/>
  <c r="BJ51" i="42" s="1"/>
  <c r="F16" i="42"/>
  <c r="AO37" i="42"/>
  <c r="AP37" i="42" s="1"/>
  <c r="AS28" i="42"/>
  <c r="AT28" i="42" s="1"/>
  <c r="BI15" i="42"/>
  <c r="BJ15" i="42" s="1"/>
  <c r="BA15" i="42"/>
  <c r="BB15" i="42" s="1"/>
  <c r="AW29" i="42"/>
  <c r="AX29" i="42" s="1"/>
  <c r="BA44" i="42"/>
  <c r="BB44" i="42" s="1"/>
  <c r="AW47" i="42"/>
  <c r="AX47" i="42" s="1"/>
  <c r="BA70" i="42"/>
  <c r="BB70" i="42" s="1"/>
  <c r="AS16" i="42"/>
  <c r="AT16" i="42" s="1"/>
  <c r="BI27" i="42"/>
  <c r="BJ27" i="42" s="1"/>
  <c r="AO18" i="42"/>
  <c r="AP18" i="42" s="1"/>
  <c r="AO28" i="42"/>
  <c r="AP28" i="42" s="1"/>
  <c r="BQ13" i="42"/>
  <c r="BR13" i="42" s="1"/>
  <c r="BM28" i="42"/>
  <c r="BN28" i="42" s="1"/>
  <c r="BY34" i="42"/>
  <c r="BZ34" i="42" s="1"/>
  <c r="BQ52" i="42"/>
  <c r="BR52" i="42" s="1"/>
  <c r="AS22" i="42"/>
  <c r="AT22" i="42" s="1"/>
  <c r="BA27" i="42"/>
  <c r="BB27" i="42" s="1"/>
  <c r="BI14" i="42"/>
  <c r="BJ14" i="42" s="1"/>
  <c r="BE33" i="42"/>
  <c r="BF33" i="42" s="1"/>
  <c r="BI70" i="42"/>
  <c r="BE59" i="42"/>
  <c r="BF59" i="42" s="1"/>
  <c r="AS56" i="42"/>
  <c r="AT56" i="42" s="1"/>
  <c r="BE32" i="42"/>
  <c r="BF32" i="42" s="1"/>
  <c r="F25" i="42"/>
  <c r="BA39" i="42"/>
  <c r="BB39" i="42" s="1"/>
  <c r="BE40" i="42"/>
  <c r="BF40" i="42" s="1"/>
  <c r="F53" i="42"/>
  <c r="AS42" i="42"/>
  <c r="AT42" i="42" s="1"/>
  <c r="F32" i="42"/>
  <c r="BM32" i="42"/>
  <c r="BN32" i="42" s="1"/>
  <c r="AW39" i="42"/>
  <c r="AX39" i="42" s="1"/>
  <c r="F55" i="42"/>
  <c r="AW50" i="42"/>
  <c r="AX50" i="42" s="1"/>
  <c r="BE21" i="42"/>
  <c r="BF21" i="42" s="1"/>
  <c r="BE29" i="42"/>
  <c r="BF29" i="42" s="1"/>
  <c r="BQ64" i="42"/>
  <c r="BR64" i="42" s="1"/>
  <c r="BI56" i="42"/>
  <c r="BJ56" i="42" s="1"/>
  <c r="BQ27" i="42"/>
  <c r="BR27" i="42" s="1"/>
  <c r="BM30" i="42"/>
  <c r="BN30" i="42" s="1"/>
  <c r="BQ24" i="42"/>
  <c r="BR24" i="42" s="1"/>
  <c r="BA38" i="42"/>
  <c r="BB38" i="42" s="1"/>
  <c r="BI48" i="42"/>
  <c r="BJ48" i="42" s="1"/>
  <c r="BA40" i="42"/>
  <c r="BB40" i="42" s="1"/>
  <c r="BE24" i="42"/>
  <c r="BF24" i="42" s="1"/>
  <c r="AS18" i="42"/>
  <c r="AT18" i="42" s="1"/>
  <c r="BI23" i="42"/>
  <c r="BJ23" i="42" s="1"/>
  <c r="AW37" i="42"/>
  <c r="AX37" i="42" s="1"/>
  <c r="BA23" i="42"/>
  <c r="BB23" i="42" s="1"/>
  <c r="BQ32" i="42"/>
  <c r="BR32" i="42" s="1"/>
  <c r="AS52" i="42"/>
  <c r="AT52" i="42" s="1"/>
  <c r="AW59" i="42"/>
  <c r="AX59" i="42" s="1"/>
  <c r="BA60" i="42"/>
  <c r="BB60" i="42" s="1"/>
  <c r="BA35" i="42"/>
  <c r="BB35" i="42" s="1"/>
  <c r="AW58" i="42"/>
  <c r="AX58" i="42" s="1"/>
  <c r="AS70" i="42"/>
  <c r="AT70" i="42" s="1"/>
  <c r="BQ59" i="42"/>
  <c r="BR59" i="42" s="1"/>
  <c r="BM21" i="42"/>
  <c r="BN21" i="42" s="1"/>
  <c r="BE50" i="42"/>
  <c r="BF50" i="42" s="1"/>
  <c r="BM41" i="42"/>
  <c r="BN41" i="42" s="1"/>
  <c r="BI22" i="42"/>
  <c r="AW12" i="42"/>
  <c r="AX12" i="42" s="1"/>
  <c r="BI13" i="42"/>
  <c r="BJ13" i="42" s="1"/>
  <c r="BM25" i="42"/>
  <c r="BN25" i="42" s="1"/>
  <c r="BY31" i="42"/>
  <c r="BZ31" i="42" s="1"/>
  <c r="BM13" i="42"/>
  <c r="BN13" i="42" s="1"/>
  <c r="BM40" i="42"/>
  <c r="BN40" i="42" s="1"/>
  <c r="AO47" i="42"/>
  <c r="AP47" i="42" s="1"/>
  <c r="AW51" i="42"/>
  <c r="AX51" i="42" s="1"/>
  <c r="BE61" i="42"/>
  <c r="BF61" i="42" s="1"/>
  <c r="AW64" i="42"/>
  <c r="AX64" i="42" s="1"/>
  <c r="BI68" i="42"/>
  <c r="BJ68" i="42" s="1"/>
  <c r="F38" i="42"/>
  <c r="AW42" i="42"/>
  <c r="AX42" i="42" s="1"/>
  <c r="AO69" i="42"/>
  <c r="AP69" i="42" s="1"/>
  <c r="BE22" i="42"/>
  <c r="BF22" i="42" s="1"/>
  <c r="AW35" i="42"/>
  <c r="AX35" i="42" s="1"/>
  <c r="BQ11" i="42"/>
  <c r="BR11" i="42" s="1"/>
  <c r="BI37" i="42"/>
  <c r="BJ37" i="42" s="1"/>
  <c r="BA17" i="42"/>
  <c r="BB17" i="42" s="1"/>
  <c r="AW21" i="42"/>
  <c r="AX21" i="42" s="1"/>
  <c r="F15" i="42"/>
  <c r="BQ39" i="42"/>
  <c r="BR39" i="42" s="1"/>
  <c r="AO43" i="42"/>
  <c r="AP43" i="42" s="1"/>
  <c r="AO48" i="42"/>
  <c r="AP48" i="42" s="1"/>
  <c r="F44" i="42"/>
  <c r="BM42" i="42"/>
  <c r="BN42" i="42" s="1"/>
  <c r="BE52" i="42"/>
  <c r="BF52" i="42" s="1"/>
  <c r="F51" i="42"/>
  <c r="F64" i="42"/>
  <c r="BA67" i="42"/>
  <c r="BB67" i="42" s="1"/>
  <c r="AW68" i="42"/>
  <c r="AX68" i="42" s="1"/>
  <c r="AO11" i="42"/>
  <c r="AP11" i="42" s="1"/>
  <c r="BE31" i="42"/>
  <c r="BF31" i="42" s="1"/>
  <c r="BM38" i="42"/>
  <c r="BN38" i="42" s="1"/>
  <c r="BA34" i="42"/>
  <c r="BB34" i="42" s="1"/>
  <c r="BI42" i="42"/>
  <c r="BJ42" i="42" s="1"/>
  <c r="AW61" i="42"/>
  <c r="AX61" i="42" s="1"/>
  <c r="F60" i="42"/>
  <c r="AW62" i="42"/>
  <c r="AX62" i="42" s="1"/>
  <c r="AO27" i="42"/>
  <c r="AP27" i="42" s="1"/>
  <c r="AS30" i="42"/>
  <c r="AT30" i="42" s="1"/>
  <c r="AS11" i="42"/>
  <c r="AT11" i="42" s="1"/>
  <c r="BE14" i="42"/>
  <c r="BF14" i="42" s="1"/>
  <c r="BQ21" i="42"/>
  <c r="BR21" i="42" s="1"/>
  <c r="AW25" i="42"/>
  <c r="AX25" i="42" s="1"/>
  <c r="BM37" i="42"/>
  <c r="BN37" i="42" s="1"/>
  <c r="F26" i="42"/>
  <c r="AW40" i="42"/>
  <c r="AX40" i="42" s="1"/>
  <c r="F48" i="42"/>
  <c r="AO57" i="42"/>
  <c r="AP57" i="42" s="1"/>
  <c r="AW41" i="42"/>
  <c r="AX41" i="42" s="1"/>
  <c r="BQ47" i="42"/>
  <c r="BR47" i="42" s="1"/>
  <c r="BA55" i="42"/>
  <c r="BB55" i="42" s="1"/>
  <c r="F63" i="42"/>
  <c r="F27" i="42"/>
  <c r="BM23" i="42"/>
  <c r="BN23" i="42" s="1"/>
  <c r="AO55" i="42"/>
  <c r="AP55" i="42" s="1"/>
  <c r="F65" i="42"/>
  <c r="BA45" i="42"/>
  <c r="BB45" i="42" s="1"/>
  <c r="BA50" i="42"/>
  <c r="BB50" i="42" s="1"/>
  <c r="BI66" i="42"/>
  <c r="BJ66" i="42" s="1"/>
  <c r="BA68" i="42"/>
  <c r="BB68" i="42" s="1"/>
  <c r="BA16" i="42"/>
  <c r="BB16" i="42" s="1"/>
  <c r="BA12" i="42"/>
  <c r="BB12" i="42" s="1"/>
  <c r="BI25" i="42"/>
  <c r="BJ25" i="42" s="1"/>
  <c r="BA37" i="42"/>
  <c r="BB37" i="42" s="1"/>
  <c r="BY43" i="42"/>
  <c r="BZ43" i="42" s="1"/>
  <c r="BA64" i="42"/>
  <c r="BB64" i="42" s="1"/>
  <c r="F35" i="42"/>
  <c r="F21" i="42"/>
  <c r="BA18" i="42"/>
  <c r="BB18" i="42" s="1"/>
  <c r="BI36" i="42"/>
  <c r="BJ36" i="42" s="1"/>
  <c r="BA54" i="42"/>
  <c r="BB54" i="42" s="1"/>
  <c r="AO60" i="42"/>
  <c r="AP60" i="42" s="1"/>
  <c r="BM66" i="42"/>
  <c r="BA30" i="42"/>
  <c r="BB30" i="42" s="1"/>
  <c r="F57" i="42"/>
  <c r="F47" i="42"/>
  <c r="AW56" i="42"/>
  <c r="AX56" i="42" s="1"/>
  <c r="AW70" i="42"/>
  <c r="AX70" i="42" s="1"/>
  <c r="F69" i="42"/>
  <c r="BA13" i="42"/>
  <c r="BB13" i="42" s="1"/>
  <c r="BA46" i="42"/>
  <c r="BB46" i="42" s="1"/>
  <c r="BY45" i="42"/>
  <c r="BZ45" i="42" s="1"/>
  <c r="BA22" i="42"/>
  <c r="BB22" i="42" s="1"/>
  <c r="AS35" i="42"/>
  <c r="AT35" i="42" s="1"/>
  <c r="AO19" i="42"/>
  <c r="AP19" i="42" s="1"/>
  <c r="AS37" i="42"/>
  <c r="AT37" i="42" s="1"/>
  <c r="AS13" i="42"/>
  <c r="AT13" i="42" s="1"/>
  <c r="AW20" i="42"/>
  <c r="AX20" i="42" s="1"/>
  <c r="BI21" i="42"/>
  <c r="BJ21" i="42" s="1"/>
  <c r="BI33" i="42"/>
  <c r="BJ33" i="42" s="1"/>
  <c r="BA25" i="42"/>
  <c r="BB25" i="42" s="1"/>
  <c r="AO31" i="42"/>
  <c r="AP31" i="42" s="1"/>
  <c r="F13" i="42"/>
  <c r="AW15" i="42"/>
  <c r="AX15" i="42" s="1"/>
  <c r="BA36" i="42"/>
  <c r="BB36" i="42" s="1"/>
  <c r="F46" i="42"/>
  <c r="BE49" i="42"/>
  <c r="BF49" i="42" s="1"/>
  <c r="BI52" i="42"/>
  <c r="BJ52" i="42" s="1"/>
  <c r="F45" i="42"/>
  <c r="AO63" i="42"/>
  <c r="AP63" i="42" s="1"/>
  <c r="BA61" i="42"/>
  <c r="BB61" i="42" s="1"/>
  <c r="BM59" i="42"/>
  <c r="BN59" i="42" s="1"/>
  <c r="F68" i="42"/>
  <c r="BM29" i="42"/>
  <c r="BN29" i="42" s="1"/>
  <c r="BQ43" i="42"/>
  <c r="BR43" i="42" s="1"/>
  <c r="BA65" i="42"/>
  <c r="BB65" i="42" s="1"/>
  <c r="AO35" i="42"/>
  <c r="AP35" i="42" s="1"/>
  <c r="BQ30" i="42"/>
  <c r="BR30" i="42" s="1"/>
  <c r="BE11" i="42"/>
  <c r="BF11" i="42" s="1"/>
  <c r="F11" i="42"/>
  <c r="F12" i="42"/>
  <c r="BA20" i="42"/>
  <c r="BB20" i="42" s="1"/>
  <c r="BQ23" i="42"/>
  <c r="BR23" i="42" s="1"/>
  <c r="F37" i="42"/>
  <c r="AW23" i="42"/>
  <c r="AX23" i="42" s="1"/>
  <c r="AW18" i="42"/>
  <c r="AX18" i="42" s="1"/>
  <c r="BI32" i="42"/>
  <c r="BJ32" i="42" s="1"/>
  <c r="AO40" i="42"/>
  <c r="AP40" i="42" s="1"/>
  <c r="BI57" i="42"/>
  <c r="BI55" i="42"/>
  <c r="BJ55" i="42" s="1"/>
  <c r="AW55" i="42"/>
  <c r="AX55" i="42" s="1"/>
  <c r="BE63" i="42"/>
  <c r="BF63" i="42" s="1"/>
  <c r="AW54" i="42"/>
  <c r="AX54" i="42" s="1"/>
  <c r="F59" i="42"/>
  <c r="F70" i="42"/>
  <c r="BI16" i="42"/>
  <c r="BJ16" i="42" s="1"/>
  <c r="BI18" i="42"/>
  <c r="BJ18" i="42" s="1"/>
  <c r="F23" i="42"/>
  <c r="F34" i="42"/>
  <c r="AW36" i="42"/>
  <c r="AX36" i="42" s="1"/>
  <c r="BA41" i="42"/>
  <c r="BB41" i="42" s="1"/>
  <c r="BU69" i="42"/>
  <c r="BV69" i="42" s="1"/>
  <c r="AS66" i="42"/>
  <c r="AT66" i="42" s="1"/>
  <c r="BA24" i="42"/>
  <c r="BB24" i="42" s="1"/>
  <c r="BE27" i="42"/>
  <c r="BF27" i="42" s="1"/>
  <c r="BE35" i="42"/>
  <c r="BF35" i="42" s="1"/>
  <c r="BE30" i="42"/>
  <c r="BF30" i="42" s="1"/>
  <c r="AW11" i="42"/>
  <c r="AX11" i="42" s="1"/>
  <c r="AO24" i="42"/>
  <c r="AP24" i="42" s="1"/>
  <c r="BQ19" i="42"/>
  <c r="BR19" i="42" s="1"/>
  <c r="BA21" i="42"/>
  <c r="BB21" i="42" s="1"/>
  <c r="F18" i="42"/>
  <c r="BI41" i="42"/>
  <c r="BJ41" i="42" s="1"/>
  <c r="BU57" i="42"/>
  <c r="BV57" i="42" s="1"/>
  <c r="AS45" i="42"/>
  <c r="AT45" i="42" s="1"/>
  <c r="BQ45" i="42"/>
  <c r="BR45" i="42" s="1"/>
  <c r="BI54" i="42"/>
  <c r="BJ54" i="42" s="1"/>
  <c r="F54" i="42"/>
  <c r="BA69" i="42"/>
  <c r="BB69" i="42" s="1"/>
  <c r="BE58" i="42"/>
  <c r="BF58" i="42" s="1"/>
  <c r="BQ60" i="42"/>
  <c r="BR60" i="42" s="1"/>
  <c r="BI30" i="42"/>
  <c r="BJ30" i="42" s="1"/>
  <c r="F30" i="42"/>
  <c r="BU14" i="42"/>
  <c r="BV14" i="42" s="1"/>
  <c r="BE37" i="42"/>
  <c r="BF37" i="42" s="1"/>
  <c r="AS15" i="42"/>
  <c r="AT15" i="42" s="1"/>
  <c r="BI17" i="42"/>
  <c r="BJ17" i="42" s="1"/>
  <c r="AW48" i="42"/>
  <c r="AX48" i="42" s="1"/>
  <c r="BA47" i="42"/>
  <c r="BB47" i="42" s="1"/>
  <c r="BE53" i="42"/>
  <c r="BF53" i="42" s="1"/>
  <c r="BJ44" i="42" l="1"/>
  <c r="BR66" i="42"/>
  <c r="BR71" i="42" s="1"/>
  <c r="BN66" i="42"/>
  <c r="BJ69" i="42"/>
  <c r="BJ70" i="42"/>
  <c r="BN70" i="42"/>
  <c r="BN69" i="42"/>
  <c r="BN45" i="42"/>
  <c r="BJ45" i="42"/>
  <c r="BN43" i="42"/>
  <c r="BJ43" i="42"/>
  <c r="BZ68" i="42"/>
  <c r="BZ66" i="42"/>
  <c r="BV71" i="42"/>
  <c r="BF71" i="42"/>
  <c r="AP71" i="42"/>
  <c r="AP72" i="42" s="1"/>
  <c r="AX71" i="42"/>
  <c r="AT71" i="42"/>
  <c r="AT73" i="42" s="1"/>
  <c r="BB71" i="42"/>
  <c r="AP73" i="42" l="1"/>
  <c r="AW75" i="42" s="1"/>
  <c r="BZ71" i="42"/>
  <c r="BJ71" i="42"/>
  <c r="BN71" i="42"/>
  <c r="BN73" i="42" s="1"/>
  <c r="BT75" i="42"/>
  <c r="CK8" i="42" s="1"/>
  <c r="BR72" i="42"/>
  <c r="BS75" i="42"/>
  <c r="BF72" i="42"/>
  <c r="BA75" i="42"/>
  <c r="AX72" i="42"/>
  <c r="AY75" i="42"/>
  <c r="AX75" i="42"/>
  <c r="CD8" i="42" s="1"/>
  <c r="BV72" i="42"/>
  <c r="AT72" i="42"/>
  <c r="BB72" i="42"/>
  <c r="AZ75" i="42"/>
  <c r="BZ72" i="42" l="1"/>
  <c r="CL8" i="42"/>
  <c r="BN72" i="42"/>
  <c r="BJ72" i="42"/>
  <c r="BJ73" i="42"/>
  <c r="BQ75" i="42" s="1"/>
  <c r="CH8" i="42" s="1"/>
  <c r="BR75" i="42"/>
  <c r="CI8" i="42" s="1"/>
  <c r="CD14" i="42" s="1"/>
  <c r="CJ8" i="42"/>
  <c r="CG8" i="42"/>
  <c r="CF8" i="42"/>
  <c r="CF14" i="42" s="1"/>
  <c r="CE8" i="42"/>
  <c r="BB75" i="42"/>
  <c r="CC8" i="42"/>
  <c r="BV75" i="42" l="1"/>
  <c r="BW75" i="42" s="1"/>
  <c r="CE14" i="42"/>
  <c r="CC14" i="42"/>
  <c r="CG14" i="42"/>
  <c r="CH14" i="42" l="1"/>
  <c r="X12" i="54"/>
  <c r="AB12" i="54"/>
  <c r="AF12" i="54"/>
  <c r="AJ12" i="54"/>
  <c r="AN12" i="54"/>
  <c r="AR12" i="54"/>
  <c r="AV12" i="54"/>
  <c r="AZ12" i="54"/>
  <c r="X13" i="54"/>
  <c r="AB13" i="54"/>
  <c r="AF13" i="54"/>
  <c r="AJ13" i="54"/>
  <c r="AN13" i="54"/>
  <c r="AR13" i="54"/>
  <c r="AV13" i="54"/>
  <c r="AZ13" i="54"/>
  <c r="X14" i="54"/>
  <c r="AB14" i="54"/>
  <c r="AF14" i="54"/>
  <c r="AJ14" i="54"/>
  <c r="AN14" i="54"/>
  <c r="AR14" i="54"/>
  <c r="AV14" i="54"/>
  <c r="AZ14" i="54"/>
  <c r="X15" i="54"/>
  <c r="AB15" i="54"/>
  <c r="AF15" i="54"/>
  <c r="AJ15" i="54"/>
  <c r="AN15" i="54"/>
  <c r="AR15" i="54"/>
  <c r="AV15" i="54"/>
  <c r="AZ15" i="54"/>
  <c r="X16" i="54"/>
  <c r="AB16" i="54"/>
  <c r="AF16" i="54"/>
  <c r="AJ16" i="54"/>
  <c r="AN16" i="54"/>
  <c r="AR16" i="54"/>
  <c r="AV16" i="54"/>
  <c r="AZ16" i="54"/>
  <c r="X17" i="54"/>
  <c r="AB17" i="54"/>
  <c r="AF17" i="54"/>
  <c r="AJ17" i="54"/>
  <c r="AN17" i="54"/>
  <c r="AR17" i="54"/>
  <c r="AV17" i="54"/>
  <c r="AZ17" i="54"/>
  <c r="AJ18" i="54"/>
  <c r="AN18" i="54"/>
  <c r="AR18" i="54"/>
  <c r="AV18" i="54"/>
  <c r="AZ18" i="54"/>
  <c r="AJ19" i="54"/>
  <c r="AN19" i="54"/>
  <c r="AR19" i="54"/>
  <c r="AV19" i="54"/>
  <c r="AZ19" i="54"/>
  <c r="AJ20" i="54"/>
  <c r="AN20" i="54"/>
  <c r="AR20" i="54"/>
  <c r="AV20" i="54"/>
  <c r="AZ20" i="54"/>
  <c r="AJ21" i="54"/>
  <c r="AN21" i="54"/>
  <c r="AR21" i="54"/>
  <c r="AV21" i="54"/>
  <c r="AZ21" i="54"/>
  <c r="AJ22" i="54"/>
  <c r="AN22" i="54"/>
  <c r="AR22" i="54"/>
  <c r="AV22" i="54"/>
  <c r="AZ22" i="54"/>
  <c r="AJ23" i="54"/>
  <c r="AN23" i="54"/>
  <c r="AR23" i="54"/>
  <c r="AV23" i="54"/>
  <c r="AZ23" i="54"/>
  <c r="AJ24" i="54"/>
  <c r="AN24" i="54"/>
  <c r="AR24" i="54"/>
  <c r="AV24" i="54"/>
  <c r="AZ24" i="54"/>
  <c r="AJ25" i="54"/>
  <c r="AN25" i="54"/>
  <c r="AR25" i="54"/>
  <c r="AV25" i="54"/>
  <c r="AZ25" i="54"/>
  <c r="AJ26" i="54"/>
  <c r="AN26" i="54"/>
  <c r="AR26" i="54"/>
  <c r="AV26" i="54"/>
  <c r="AZ26" i="54"/>
  <c r="AJ27" i="54"/>
  <c r="AN27" i="54"/>
  <c r="AR27" i="54"/>
  <c r="AV27" i="54"/>
  <c r="AZ27" i="54"/>
  <c r="AJ28" i="54"/>
  <c r="AN28" i="54"/>
  <c r="AR28" i="54"/>
  <c r="AV28" i="54"/>
  <c r="AZ28" i="54"/>
  <c r="AJ29" i="54"/>
  <c r="AN29" i="54"/>
  <c r="AR29" i="54"/>
  <c r="AV29" i="54"/>
  <c r="AZ29" i="54"/>
  <c r="AJ30" i="54"/>
  <c r="AN30" i="54"/>
  <c r="AR30" i="54"/>
  <c r="AV30" i="54"/>
  <c r="AZ30" i="54"/>
  <c r="AJ31" i="54"/>
  <c r="AN31" i="54"/>
  <c r="AR31" i="54"/>
  <c r="AV31" i="54"/>
  <c r="AZ31" i="54"/>
  <c r="AJ32" i="54"/>
  <c r="AN32" i="54"/>
  <c r="AR32" i="54"/>
  <c r="AV32" i="54"/>
  <c r="AZ32" i="54"/>
  <c r="AJ33" i="54"/>
  <c r="AN33" i="54"/>
  <c r="AR33" i="54"/>
  <c r="AV33" i="54"/>
  <c r="AZ33" i="54"/>
  <c r="AJ34" i="54"/>
  <c r="AN34" i="54"/>
  <c r="AR34" i="54"/>
  <c r="AV34" i="54"/>
  <c r="AZ34" i="54"/>
  <c r="AJ35" i="54"/>
  <c r="AN35" i="54"/>
  <c r="AR35" i="54"/>
  <c r="AV35" i="54"/>
  <c r="AZ35" i="54"/>
  <c r="AJ36" i="54"/>
  <c r="AN36" i="54"/>
  <c r="AR36" i="54"/>
  <c r="AV36" i="54"/>
  <c r="AZ36" i="54"/>
  <c r="AJ37" i="54"/>
  <c r="AN37" i="54"/>
  <c r="AR37" i="54"/>
  <c r="AV37" i="54"/>
  <c r="AZ37" i="54"/>
  <c r="AJ38" i="54"/>
  <c r="AN38" i="54"/>
  <c r="AR38" i="54"/>
  <c r="AV38" i="54"/>
  <c r="AZ38" i="54"/>
  <c r="AJ39" i="54"/>
  <c r="AN39" i="54"/>
  <c r="AR39" i="54"/>
  <c r="AV39" i="54"/>
  <c r="AZ39" i="54"/>
  <c r="AJ40" i="54"/>
  <c r="AN40" i="54"/>
  <c r="AR40" i="54"/>
  <c r="AV40" i="54"/>
  <c r="AZ40" i="54"/>
  <c r="AJ41" i="54"/>
  <c r="AN41" i="54"/>
  <c r="AR41" i="54"/>
  <c r="AV41" i="54"/>
  <c r="AZ41" i="54"/>
  <c r="AJ42" i="54"/>
  <c r="AN42" i="54"/>
  <c r="AR42" i="54"/>
  <c r="AV42" i="54"/>
  <c r="AZ42" i="54"/>
  <c r="AJ43" i="54"/>
  <c r="AN43" i="54"/>
  <c r="AR43" i="54"/>
  <c r="AV43" i="54"/>
  <c r="AZ43" i="54"/>
  <c r="AJ44" i="54"/>
  <c r="AN44" i="54"/>
  <c r="AR44" i="54"/>
  <c r="AV44" i="54"/>
  <c r="AZ44" i="54"/>
  <c r="AJ45" i="54"/>
  <c r="AN45" i="54"/>
  <c r="AR45" i="54"/>
  <c r="AV45" i="54"/>
  <c r="AZ45" i="54"/>
  <c r="AJ46" i="54"/>
  <c r="AN46" i="54"/>
  <c r="AR46" i="54"/>
  <c r="AV46" i="54"/>
  <c r="AZ46" i="54"/>
  <c r="AJ47" i="54"/>
  <c r="AN47" i="54"/>
  <c r="AR47" i="54"/>
  <c r="AV47" i="54"/>
  <c r="AZ47" i="54"/>
  <c r="AJ48" i="54"/>
  <c r="AN48" i="54"/>
  <c r="AR48" i="54"/>
  <c r="AV48" i="54"/>
  <c r="AZ48" i="54"/>
  <c r="AJ49" i="54"/>
  <c r="AN49" i="54"/>
  <c r="AR49" i="54"/>
  <c r="AV49" i="54"/>
  <c r="AZ49" i="54"/>
  <c r="AJ50" i="54"/>
  <c r="AN50" i="54"/>
  <c r="AR50" i="54"/>
  <c r="AV50" i="54"/>
  <c r="AZ50" i="54"/>
  <c r="AJ51" i="54"/>
  <c r="AN51" i="54"/>
  <c r="AR51" i="54"/>
  <c r="AV51" i="54"/>
  <c r="AZ51" i="54"/>
  <c r="AJ52" i="54"/>
  <c r="AN52" i="54"/>
  <c r="AR52" i="54"/>
  <c r="AV52" i="54"/>
  <c r="AZ52" i="54"/>
  <c r="AJ53" i="54"/>
  <c r="AN53" i="54"/>
  <c r="AR53" i="54"/>
  <c r="AV53" i="54"/>
  <c r="AZ53" i="54"/>
  <c r="AJ54" i="54"/>
  <c r="AN54" i="54"/>
  <c r="AR54" i="54"/>
  <c r="AV54" i="54"/>
  <c r="AZ54" i="54"/>
  <c r="AJ55" i="54"/>
  <c r="AN55" i="54"/>
  <c r="AR55" i="54"/>
  <c r="AV55" i="54"/>
  <c r="AZ55" i="54"/>
  <c r="AJ56" i="54"/>
  <c r="AN56" i="54"/>
  <c r="AR56" i="54"/>
  <c r="AV56" i="54"/>
  <c r="AZ56" i="54"/>
  <c r="AJ57" i="54"/>
  <c r="AN57" i="54"/>
  <c r="AR57" i="54"/>
  <c r="AV57" i="54"/>
  <c r="AZ57" i="54"/>
  <c r="AJ58" i="54"/>
  <c r="AN58" i="54"/>
  <c r="AR58" i="54"/>
  <c r="AV58" i="54"/>
  <c r="AZ58" i="54"/>
  <c r="AJ59" i="54"/>
  <c r="AN59" i="54"/>
  <c r="AR59" i="54"/>
  <c r="AV59" i="54"/>
  <c r="AZ59" i="54"/>
  <c r="AJ60" i="54"/>
  <c r="AN60" i="54"/>
  <c r="AR60" i="54"/>
  <c r="AV60" i="54"/>
  <c r="AZ60" i="54"/>
  <c r="AJ61" i="54"/>
  <c r="AN61" i="54"/>
  <c r="AR61" i="54"/>
  <c r="AV61" i="54"/>
  <c r="AZ61" i="54"/>
  <c r="AJ62" i="54"/>
  <c r="AN62" i="54"/>
  <c r="AR62" i="54"/>
  <c r="AV62" i="54"/>
  <c r="AZ62" i="54"/>
  <c r="AJ63" i="54"/>
  <c r="AN63" i="54"/>
  <c r="AR63" i="54"/>
  <c r="AV63" i="54"/>
  <c r="AZ63" i="54"/>
  <c r="AJ64" i="54"/>
  <c r="AN64" i="54"/>
  <c r="AR64" i="54"/>
  <c r="AV64" i="54"/>
  <c r="AZ64" i="54"/>
  <c r="AJ65" i="54"/>
  <c r="AN65" i="54"/>
  <c r="AR65" i="54"/>
  <c r="AV65" i="54"/>
  <c r="AZ65" i="54"/>
  <c r="AJ66" i="54"/>
  <c r="AN66" i="54"/>
  <c r="AR66" i="54"/>
  <c r="AV66" i="54"/>
  <c r="AZ66" i="54"/>
  <c r="AJ67" i="54"/>
  <c r="AN67" i="54"/>
  <c r="AR67" i="54"/>
  <c r="AV67" i="54"/>
  <c r="AZ67" i="54"/>
  <c r="AJ68" i="54"/>
  <c r="AN68" i="54"/>
  <c r="AR68" i="54"/>
  <c r="AV68" i="54"/>
  <c r="AZ68" i="54"/>
  <c r="AJ69" i="54"/>
  <c r="AN69" i="54"/>
  <c r="AR69" i="54"/>
  <c r="AV69" i="54"/>
  <c r="AZ69" i="54"/>
  <c r="AJ70" i="54"/>
  <c r="AN70" i="54"/>
  <c r="AR70" i="54"/>
  <c r="AV70" i="54"/>
  <c r="AZ70" i="54"/>
  <c r="AZ11" i="54"/>
  <c r="AV11" i="54"/>
  <c r="AR11" i="54"/>
  <c r="AN11" i="54"/>
  <c r="AJ11" i="54"/>
  <c r="AF11" i="54"/>
  <c r="AB11" i="54"/>
  <c r="X11" i="54"/>
  <c r="E70" i="54"/>
  <c r="E69" i="54"/>
  <c r="E68" i="54"/>
  <c r="E67" i="54"/>
  <c r="E66" i="54"/>
  <c r="E65" i="54"/>
  <c r="E64" i="54"/>
  <c r="E63" i="54"/>
  <c r="E62" i="54"/>
  <c r="E61" i="54"/>
  <c r="E60" i="54"/>
  <c r="E59" i="54"/>
  <c r="E58" i="54"/>
  <c r="E57" i="54"/>
  <c r="E56" i="54"/>
  <c r="E55" i="54"/>
  <c r="E54" i="54"/>
  <c r="E53" i="54"/>
  <c r="E52" i="54"/>
  <c r="E51" i="54"/>
  <c r="E50" i="54"/>
  <c r="E49" i="54"/>
  <c r="E48" i="54"/>
  <c r="E47" i="54"/>
  <c r="E46" i="54"/>
  <c r="E45" i="54"/>
  <c r="E44" i="54"/>
  <c r="E43" i="54"/>
  <c r="E42" i="54"/>
  <c r="E41" i="54"/>
  <c r="E40" i="54"/>
  <c r="E39" i="54"/>
  <c r="E38" i="54"/>
  <c r="E37" i="54"/>
  <c r="E36" i="54"/>
  <c r="E35" i="54"/>
  <c r="E34" i="54"/>
  <c r="E33" i="54"/>
  <c r="E32" i="54"/>
  <c r="E31" i="54"/>
  <c r="E30" i="54"/>
  <c r="E29" i="54"/>
  <c r="E28" i="54"/>
  <c r="E27" i="54"/>
  <c r="E26" i="54"/>
  <c r="E25" i="54"/>
  <c r="E24" i="54"/>
  <c r="E23" i="54"/>
  <c r="E22" i="54"/>
  <c r="E21" i="54"/>
  <c r="E20" i="54"/>
  <c r="E19" i="54"/>
  <c r="E18" i="54"/>
  <c r="E17" i="54"/>
  <c r="E16" i="54"/>
  <c r="E15" i="54"/>
  <c r="E14" i="54"/>
  <c r="E13" i="54"/>
  <c r="E12" i="54"/>
  <c r="E11" i="54"/>
  <c r="E70" i="53"/>
  <c r="E69" i="53"/>
  <c r="E68" i="53"/>
  <c r="E67" i="53"/>
  <c r="E66" i="53"/>
  <c r="E65" i="53"/>
  <c r="E64" i="53"/>
  <c r="E63" i="53"/>
  <c r="E62" i="53"/>
  <c r="E61" i="53"/>
  <c r="E60" i="53"/>
  <c r="E59" i="53"/>
  <c r="E58" i="53"/>
  <c r="E57" i="53"/>
  <c r="E56" i="53"/>
  <c r="E55" i="53"/>
  <c r="E54" i="53"/>
  <c r="E53" i="53"/>
  <c r="E52" i="53"/>
  <c r="E51" i="53"/>
  <c r="E50" i="53"/>
  <c r="E49" i="53"/>
  <c r="E48" i="53"/>
  <c r="E47" i="53"/>
  <c r="E46" i="53"/>
  <c r="E45" i="53"/>
  <c r="E44" i="53"/>
  <c r="E43" i="53"/>
  <c r="E42" i="53"/>
  <c r="E41" i="53"/>
  <c r="E40" i="53"/>
  <c r="E39" i="53"/>
  <c r="E38" i="53"/>
  <c r="E37" i="53"/>
  <c r="E36" i="53"/>
  <c r="E35" i="53"/>
  <c r="E34" i="53"/>
  <c r="E33" i="53"/>
  <c r="E32" i="53"/>
  <c r="E31" i="53"/>
  <c r="E30" i="53"/>
  <c r="E29" i="53"/>
  <c r="E28" i="53"/>
  <c r="E27" i="53"/>
  <c r="E26" i="53"/>
  <c r="E25" i="53"/>
  <c r="E24" i="53"/>
  <c r="E23" i="53"/>
  <c r="E22" i="53"/>
  <c r="E21" i="53"/>
  <c r="E20" i="53"/>
  <c r="E19" i="53"/>
  <c r="E18" i="53"/>
  <c r="E17" i="53"/>
  <c r="E16" i="53"/>
  <c r="E15" i="53"/>
  <c r="E14" i="53"/>
  <c r="E13" i="53"/>
  <c r="E12" i="53"/>
  <c r="E11" i="53"/>
  <c r="Q9" i="53"/>
  <c r="P9" i="53"/>
  <c r="N9" i="53"/>
  <c r="M9" i="53"/>
  <c r="L9" i="53"/>
  <c r="K9" i="53"/>
  <c r="J9" i="53"/>
  <c r="Q8" i="53"/>
  <c r="P8" i="53"/>
  <c r="N8" i="53"/>
  <c r="M8" i="53"/>
  <c r="L8" i="53"/>
  <c r="K8" i="53"/>
  <c r="J8" i="53"/>
  <c r="Q7" i="53"/>
  <c r="P7" i="53"/>
  <c r="N7" i="53"/>
  <c r="M7" i="53"/>
  <c r="L7" i="53"/>
  <c r="K7" i="53"/>
  <c r="J7" i="53"/>
  <c r="Q6" i="53"/>
  <c r="P6" i="53"/>
  <c r="N6" i="53"/>
  <c r="M6" i="53"/>
  <c r="L6" i="53"/>
  <c r="K6" i="53"/>
  <c r="J6" i="53"/>
  <c r="AT5" i="53"/>
  <c r="AQ5" i="53"/>
  <c r="AN5" i="53"/>
  <c r="AK5" i="53"/>
  <c r="AH5" i="53"/>
  <c r="S5" i="53"/>
  <c r="Q5" i="53"/>
  <c r="P5" i="53"/>
  <c r="N5" i="53"/>
  <c r="M5" i="53"/>
  <c r="L5" i="53"/>
  <c r="K5" i="53"/>
  <c r="J5" i="53"/>
  <c r="W68" i="54" l="1"/>
  <c r="T11" i="54"/>
  <c r="E73" i="54"/>
  <c r="S27" i="53"/>
  <c r="T27" i="53" s="1"/>
  <c r="U27" i="53" s="1"/>
  <c r="Y18" i="53"/>
  <c r="Z18" i="53" s="1"/>
  <c r="AA18" i="53" s="1"/>
  <c r="AQ68" i="54" l="1"/>
  <c r="AS68" i="54" s="1"/>
  <c r="AT68" i="54" s="1"/>
  <c r="AI59" i="54"/>
  <c r="AK59" i="54" s="1"/>
  <c r="AL59" i="54" s="1"/>
  <c r="AU70" i="54"/>
  <c r="AW70" i="54" s="1"/>
  <c r="AX70" i="54" s="1"/>
  <c r="AY42" i="54"/>
  <c r="BA42" i="54" s="1"/>
  <c r="BB42" i="54" s="1"/>
  <c r="AM28" i="54"/>
  <c r="AO28" i="54" s="1"/>
  <c r="AP28" i="54" s="1"/>
  <c r="AM52" i="54"/>
  <c r="AO52" i="54" s="1"/>
  <c r="AP52" i="54" s="1"/>
  <c r="AY24" i="54"/>
  <c r="BA24" i="54" s="1"/>
  <c r="BB24" i="54" s="1"/>
  <c r="AU50" i="54"/>
  <c r="AW50" i="54" s="1"/>
  <c r="AX50" i="54" s="1"/>
  <c r="AM19" i="54"/>
  <c r="AO19" i="54" s="1"/>
  <c r="AP19" i="54" s="1"/>
  <c r="AY11" i="54"/>
  <c r="BA11" i="54" s="1"/>
  <c r="BB11" i="54" s="1"/>
  <c r="BB71" i="54" s="1"/>
  <c r="AQ65" i="54"/>
  <c r="AS65" i="54" s="1"/>
  <c r="AT65" i="54" s="1"/>
  <c r="AY69" i="54"/>
  <c r="BA69" i="54" s="1"/>
  <c r="BB69" i="54" s="1"/>
  <c r="AY60" i="54"/>
  <c r="BA60" i="54" s="1"/>
  <c r="BB60" i="54" s="1"/>
  <c r="AM45" i="54"/>
  <c r="AO45" i="54" s="1"/>
  <c r="AP45" i="54" s="1"/>
  <c r="AQ44" i="54"/>
  <c r="AS44" i="54" s="1"/>
  <c r="AT44" i="54" s="1"/>
  <c r="AI40" i="54"/>
  <c r="AK40" i="54" s="1"/>
  <c r="AL40" i="54" s="1"/>
  <c r="AI38" i="54"/>
  <c r="AK38" i="54" s="1"/>
  <c r="AL38" i="54" s="1"/>
  <c r="AQ27" i="54"/>
  <c r="AS27" i="54" s="1"/>
  <c r="AT27" i="54" s="1"/>
  <c r="AY23" i="54"/>
  <c r="BA23" i="54" s="1"/>
  <c r="BB23" i="54" s="1"/>
  <c r="AQ57" i="54"/>
  <c r="AS57" i="54" s="1"/>
  <c r="AT57" i="54" s="1"/>
  <c r="AU56" i="54"/>
  <c r="AW56" i="54" s="1"/>
  <c r="AX56" i="54" s="1"/>
  <c r="AI66" i="54"/>
  <c r="AK66" i="54" s="1"/>
  <c r="AL66" i="54" s="1"/>
  <c r="AY51" i="54"/>
  <c r="BA51" i="54" s="1"/>
  <c r="BB51" i="54" s="1"/>
  <c r="AU43" i="54"/>
  <c r="AW43" i="54" s="1"/>
  <c r="AX43" i="54" s="1"/>
  <c r="AY22" i="54"/>
  <c r="BA22" i="54" s="1"/>
  <c r="BB22" i="54" s="1"/>
  <c r="AM30" i="54"/>
  <c r="AO30" i="54" s="1"/>
  <c r="AP30" i="54" s="1"/>
  <c r="AY13" i="54"/>
  <c r="BA13" i="54" s="1"/>
  <c r="BB13" i="54" s="1"/>
  <c r="AY67" i="54"/>
  <c r="BA67" i="54" s="1"/>
  <c r="BB67" i="54" s="1"/>
  <c r="AI45" i="54"/>
  <c r="AK45" i="54" s="1"/>
  <c r="AL45" i="54" s="1"/>
  <c r="AU57" i="54"/>
  <c r="AW57" i="54" s="1"/>
  <c r="AX57" i="54" s="1"/>
  <c r="AU63" i="54"/>
  <c r="AW63" i="54" s="1"/>
  <c r="AX63" i="54" s="1"/>
  <c r="AQ58" i="54"/>
  <c r="AS58" i="54" s="1"/>
  <c r="AT58" i="54" s="1"/>
  <c r="AM47" i="54"/>
  <c r="AO47" i="54" s="1"/>
  <c r="AP47" i="54" s="1"/>
  <c r="AI39" i="54"/>
  <c r="AK39" i="54" s="1"/>
  <c r="AL39" i="54" s="1"/>
  <c r="AI37" i="54"/>
  <c r="AK37" i="54" s="1"/>
  <c r="AL37" i="54" s="1"/>
  <c r="AY21" i="54"/>
  <c r="BA21" i="54" s="1"/>
  <c r="BB21" i="54" s="1"/>
  <c r="AM16" i="54"/>
  <c r="AO16" i="54" s="1"/>
  <c r="AP16" i="54" s="1"/>
  <c r="AN20" i="53"/>
  <c r="AO20" i="53" s="1"/>
  <c r="AP20" i="53" s="1"/>
  <c r="AQ15" i="54"/>
  <c r="AS15" i="54" s="1"/>
  <c r="AT15" i="54" s="1"/>
  <c r="AQ19" i="54"/>
  <c r="AS19" i="54" s="1"/>
  <c r="AT19" i="54" s="1"/>
  <c r="AQ12" i="54"/>
  <c r="AS12" i="54" s="1"/>
  <c r="AT12" i="54" s="1"/>
  <c r="AU16" i="54"/>
  <c r="AW16" i="54" s="1"/>
  <c r="AX16" i="54" s="1"/>
  <c r="AM13" i="54"/>
  <c r="AO13" i="54" s="1"/>
  <c r="AP13" i="54" s="1"/>
  <c r="AQ17" i="54"/>
  <c r="AS17" i="54" s="1"/>
  <c r="AT17" i="54" s="1"/>
  <c r="AU23" i="54"/>
  <c r="AW23" i="54" s="1"/>
  <c r="AX23" i="54" s="1"/>
  <c r="AQ20" i="54"/>
  <c r="AS20" i="54" s="1"/>
  <c r="AT20" i="54" s="1"/>
  <c r="AQ24" i="54"/>
  <c r="AS24" i="54" s="1"/>
  <c r="AT24" i="54" s="1"/>
  <c r="AI21" i="54"/>
  <c r="AK21" i="54" s="1"/>
  <c r="AL21" i="54" s="1"/>
  <c r="AQ14" i="54"/>
  <c r="AS14" i="54" s="1"/>
  <c r="AT14" i="54" s="1"/>
  <c r="AU26" i="54"/>
  <c r="AW26" i="54" s="1"/>
  <c r="AX26" i="54" s="1"/>
  <c r="AY30" i="54"/>
  <c r="BA30" i="54" s="1"/>
  <c r="BB30" i="54" s="1"/>
  <c r="AY25" i="54"/>
  <c r="BA25" i="54" s="1"/>
  <c r="BB25" i="54" s="1"/>
  <c r="AY27" i="54"/>
  <c r="BA27" i="54" s="1"/>
  <c r="BB27" i="54" s="1"/>
  <c r="AI18" i="54"/>
  <c r="AK18" i="54" s="1"/>
  <c r="AL18" i="54" s="1"/>
  <c r="AM33" i="54"/>
  <c r="AO33" i="54" s="1"/>
  <c r="AP33" i="54" s="1"/>
  <c r="AM37" i="54"/>
  <c r="AO37" i="54" s="1"/>
  <c r="AP37" i="54" s="1"/>
  <c r="AQ41" i="54"/>
  <c r="AS41" i="54" s="1"/>
  <c r="AT41" i="54" s="1"/>
  <c r="AU25" i="54"/>
  <c r="AW25" i="54" s="1"/>
  <c r="AX25" i="54" s="1"/>
  <c r="AQ34" i="54"/>
  <c r="AS34" i="54" s="1"/>
  <c r="AT34" i="54" s="1"/>
  <c r="AU38" i="54"/>
  <c r="AW38" i="54" s="1"/>
  <c r="AX38" i="54" s="1"/>
  <c r="AU42" i="54"/>
  <c r="AW42" i="54" s="1"/>
  <c r="AX42" i="54" s="1"/>
  <c r="AY28" i="54"/>
  <c r="BA28" i="54" s="1"/>
  <c r="BB28" i="54" s="1"/>
  <c r="AY35" i="54"/>
  <c r="BA35" i="54" s="1"/>
  <c r="BB35" i="54" s="1"/>
  <c r="AY39" i="54"/>
  <c r="BA39" i="54" s="1"/>
  <c r="BB39" i="54" s="1"/>
  <c r="AY43" i="54"/>
  <c r="BA43" i="54" s="1"/>
  <c r="BB43" i="54" s="1"/>
  <c r="AQ36" i="54"/>
  <c r="AS36" i="54" s="1"/>
  <c r="AT36" i="54" s="1"/>
  <c r="AI46" i="54"/>
  <c r="AK46" i="54" s="1"/>
  <c r="AL46" i="54" s="1"/>
  <c r="AI50" i="54"/>
  <c r="AK50" i="54" s="1"/>
  <c r="AL50" i="54" s="1"/>
  <c r="AM54" i="54"/>
  <c r="AO54" i="54" s="1"/>
  <c r="AP54" i="54" s="1"/>
  <c r="AI47" i="54"/>
  <c r="AK47" i="54" s="1"/>
  <c r="AL47" i="54" s="1"/>
  <c r="AI51" i="54"/>
  <c r="AK51" i="54" s="1"/>
  <c r="AL51" i="54" s="1"/>
  <c r="AI25" i="54"/>
  <c r="AK25" i="54" s="1"/>
  <c r="AL25" i="54" s="1"/>
  <c r="AM40" i="54"/>
  <c r="AO40" i="54" s="1"/>
  <c r="AP40" i="54" s="1"/>
  <c r="AU44" i="54"/>
  <c r="AW44" i="54" s="1"/>
  <c r="AX44" i="54" s="1"/>
  <c r="AY48" i="54"/>
  <c r="BA48" i="54" s="1"/>
  <c r="BB48" i="54" s="1"/>
  <c r="AU52" i="54"/>
  <c r="AW52" i="54" s="1"/>
  <c r="AX52" i="54" s="1"/>
  <c r="AM58" i="54"/>
  <c r="AO58" i="54" s="1"/>
  <c r="AP58" i="54" s="1"/>
  <c r="AI62" i="54"/>
  <c r="AK62" i="54" s="1"/>
  <c r="AL62" i="54" s="1"/>
  <c r="AY62" i="54"/>
  <c r="BA62" i="54" s="1"/>
  <c r="BB62" i="54" s="1"/>
  <c r="AU66" i="54"/>
  <c r="AW66" i="54" s="1"/>
  <c r="AX66" i="54" s="1"/>
  <c r="AU45" i="54"/>
  <c r="AW45" i="54" s="1"/>
  <c r="AX45" i="54" s="1"/>
  <c r="AU53" i="54"/>
  <c r="AW53" i="54" s="1"/>
  <c r="AX53" i="54" s="1"/>
  <c r="AQ59" i="54"/>
  <c r="AS59" i="54" s="1"/>
  <c r="AT59" i="54" s="1"/>
  <c r="AM63" i="54"/>
  <c r="AO63" i="54" s="1"/>
  <c r="AP63" i="54" s="1"/>
  <c r="AI55" i="54"/>
  <c r="AK55" i="54" s="1"/>
  <c r="AL55" i="54" s="1"/>
  <c r="AQ56" i="54"/>
  <c r="AS56" i="54" s="1"/>
  <c r="AT56" i="54" s="1"/>
  <c r="AM60" i="54"/>
  <c r="AO60" i="54" s="1"/>
  <c r="AP60" i="54" s="1"/>
  <c r="AI64" i="54"/>
  <c r="AK64" i="54" s="1"/>
  <c r="AL64" i="54" s="1"/>
  <c r="AY64" i="54"/>
  <c r="BA64" i="54" s="1"/>
  <c r="BB64" i="54" s="1"/>
  <c r="AU68" i="54"/>
  <c r="AW68" i="54" s="1"/>
  <c r="AX68" i="54" s="1"/>
  <c r="AY53" i="54"/>
  <c r="BA53" i="54" s="1"/>
  <c r="BB53" i="54" s="1"/>
  <c r="AU61" i="54"/>
  <c r="AW61" i="54" s="1"/>
  <c r="AX61" i="54" s="1"/>
  <c r="AM69" i="54"/>
  <c r="AO69" i="54" s="1"/>
  <c r="AP69" i="54" s="1"/>
  <c r="AI15" i="54"/>
  <c r="AK15" i="54" s="1"/>
  <c r="AL15" i="54" s="1"/>
  <c r="AU19" i="54"/>
  <c r="AW19" i="54" s="1"/>
  <c r="AX19" i="54" s="1"/>
  <c r="AI16" i="54"/>
  <c r="AK16" i="54" s="1"/>
  <c r="AL16" i="54" s="1"/>
  <c r="AI13" i="54"/>
  <c r="AK13" i="54" s="1"/>
  <c r="AL13" i="54" s="1"/>
  <c r="AU18" i="54"/>
  <c r="AW18" i="54" s="1"/>
  <c r="AX18" i="54" s="1"/>
  <c r="AM14" i="54"/>
  <c r="AO14" i="54" s="1"/>
  <c r="AP14" i="54" s="1"/>
  <c r="AM24" i="54"/>
  <c r="AO24" i="54" s="1"/>
  <c r="AP24" i="54" s="1"/>
  <c r="AM21" i="54"/>
  <c r="AO21" i="54" s="1"/>
  <c r="AP21" i="54" s="1"/>
  <c r="AM26" i="54"/>
  <c r="AO26" i="54" s="1"/>
  <c r="AP26" i="54" s="1"/>
  <c r="AQ30" i="54"/>
  <c r="AS30" i="54" s="1"/>
  <c r="AT30" i="54" s="1"/>
  <c r="AI27" i="54"/>
  <c r="AK27" i="54" s="1"/>
  <c r="AL27" i="54" s="1"/>
  <c r="AQ31" i="54"/>
  <c r="AS31" i="54" s="1"/>
  <c r="AT31" i="54" s="1"/>
  <c r="AI33" i="54"/>
  <c r="AK33" i="54" s="1"/>
  <c r="AL33" i="54" s="1"/>
  <c r="AU37" i="54"/>
  <c r="AW37" i="54" s="1"/>
  <c r="AX37" i="54" s="1"/>
  <c r="AY41" i="54"/>
  <c r="BA41" i="54" s="1"/>
  <c r="BB41" i="54" s="1"/>
  <c r="AM34" i="54"/>
  <c r="AO34" i="54" s="1"/>
  <c r="AP34" i="54" s="1"/>
  <c r="AY38" i="54"/>
  <c r="BA38" i="54" s="1"/>
  <c r="BB38" i="54" s="1"/>
  <c r="AI28" i="54"/>
  <c r="AK28" i="54" s="1"/>
  <c r="AL28" i="54" s="1"/>
  <c r="AQ35" i="54"/>
  <c r="AS35" i="54" s="1"/>
  <c r="AT35" i="54" s="1"/>
  <c r="AI43" i="54"/>
  <c r="AK43" i="54" s="1"/>
  <c r="AL43" i="54" s="1"/>
  <c r="AQ32" i="54"/>
  <c r="AS32" i="54" s="1"/>
  <c r="AT32" i="54" s="1"/>
  <c r="AY40" i="54"/>
  <c r="BA40" i="54" s="1"/>
  <c r="BB40" i="54" s="1"/>
  <c r="AQ50" i="54"/>
  <c r="AS50" i="54" s="1"/>
  <c r="AT50" i="54" s="1"/>
  <c r="AU54" i="54"/>
  <c r="AW54" i="54" s="1"/>
  <c r="AX54" i="54" s="1"/>
  <c r="AY47" i="54"/>
  <c r="BA47" i="54" s="1"/>
  <c r="BB47" i="54" s="1"/>
  <c r="AM32" i="54"/>
  <c r="AO32" i="54" s="1"/>
  <c r="AP32" i="54" s="1"/>
  <c r="AM44" i="54"/>
  <c r="AO44" i="54" s="1"/>
  <c r="AP44" i="54" s="1"/>
  <c r="AQ48" i="54"/>
  <c r="AS48" i="54" s="1"/>
  <c r="AT48" i="54" s="1"/>
  <c r="AY52" i="54"/>
  <c r="BA52" i="54" s="1"/>
  <c r="BB52" i="54" s="1"/>
  <c r="AU58" i="54"/>
  <c r="AW58" i="54" s="1"/>
  <c r="AX58" i="54" s="1"/>
  <c r="AU62" i="54"/>
  <c r="AW62" i="54" s="1"/>
  <c r="AX62" i="54" s="1"/>
  <c r="AY66" i="54"/>
  <c r="BA66" i="54" s="1"/>
  <c r="BB66" i="54" s="1"/>
  <c r="AU49" i="54"/>
  <c r="AW49" i="54" s="1"/>
  <c r="AX49" i="54" s="1"/>
  <c r="AM59" i="54"/>
  <c r="AO59" i="54" s="1"/>
  <c r="AP59" i="54" s="1"/>
  <c r="AQ63" i="54"/>
  <c r="AS63" i="54" s="1"/>
  <c r="AT63" i="54" s="1"/>
  <c r="AI56" i="54"/>
  <c r="AK56" i="54" s="1"/>
  <c r="AL56" i="54" s="1"/>
  <c r="AI60" i="54"/>
  <c r="AK60" i="54" s="1"/>
  <c r="AL60" i="54" s="1"/>
  <c r="AM64" i="54"/>
  <c r="AO64" i="54" s="1"/>
  <c r="AP64" i="54" s="1"/>
  <c r="AM68" i="54"/>
  <c r="AO68" i="54" s="1"/>
  <c r="AP68" i="54" s="1"/>
  <c r="AI49" i="54"/>
  <c r="AK49" i="54" s="1"/>
  <c r="AL49" i="54" s="1"/>
  <c r="AM65" i="54"/>
  <c r="AO65" i="54" s="1"/>
  <c r="AP65" i="54" s="1"/>
  <c r="AQ67" i="54"/>
  <c r="AS67" i="54" s="1"/>
  <c r="AT67" i="54" s="1"/>
  <c r="AI53" i="54"/>
  <c r="AK53" i="54" s="1"/>
  <c r="AL53" i="54" s="1"/>
  <c r="AY57" i="54"/>
  <c r="BA57" i="54" s="1"/>
  <c r="BB57" i="54" s="1"/>
  <c r="AI65" i="54"/>
  <c r="AK65" i="54" s="1"/>
  <c r="AL65" i="54" s="1"/>
  <c r="AU69" i="54"/>
  <c r="AW69" i="54" s="1"/>
  <c r="AX69" i="54" s="1"/>
  <c r="AY61" i="54"/>
  <c r="BA61" i="54" s="1"/>
  <c r="BB61" i="54" s="1"/>
  <c r="AU67" i="54"/>
  <c r="AW67" i="54" s="1"/>
  <c r="AX67" i="54" s="1"/>
  <c r="AI68" i="54"/>
  <c r="AK68" i="54" s="1"/>
  <c r="AL68" i="54" s="1"/>
  <c r="AI63" i="54"/>
  <c r="AK63" i="54" s="1"/>
  <c r="AL63" i="54" s="1"/>
  <c r="AQ62" i="54"/>
  <c r="AS62" i="54" s="1"/>
  <c r="AT62" i="54" s="1"/>
  <c r="AI52" i="54"/>
  <c r="AK52" i="54" s="1"/>
  <c r="AL52" i="54" s="1"/>
  <c r="AY46" i="54"/>
  <c r="BA46" i="54" s="1"/>
  <c r="BB46" i="54" s="1"/>
  <c r="AU41" i="54"/>
  <c r="AW41" i="54" s="1"/>
  <c r="AX41" i="54" s="1"/>
  <c r="AY12" i="54"/>
  <c r="BA12" i="54" s="1"/>
  <c r="BB12" i="54" s="1"/>
  <c r="AM11" i="54"/>
  <c r="AO11" i="54" s="1"/>
  <c r="AP11" i="54" s="1"/>
  <c r="AM67" i="54"/>
  <c r="AO67" i="54" s="1"/>
  <c r="AP67" i="54" s="1"/>
  <c r="AQ61" i="54"/>
  <c r="AS61" i="54" s="1"/>
  <c r="AT61" i="54" s="1"/>
  <c r="AU55" i="54"/>
  <c r="AW55" i="54" s="1"/>
  <c r="AX55" i="54" s="1"/>
  <c r="AQ53" i="54"/>
  <c r="AS53" i="54" s="1"/>
  <c r="AT53" i="54" s="1"/>
  <c r="AU65" i="54"/>
  <c r="AW65" i="54" s="1"/>
  <c r="AX65" i="54" s="1"/>
  <c r="AY45" i="54"/>
  <c r="BA45" i="54" s="1"/>
  <c r="BB45" i="54" s="1"/>
  <c r="AU64" i="54"/>
  <c r="AW64" i="54" s="1"/>
  <c r="AX64" i="54" s="1"/>
  <c r="AQ60" i="54"/>
  <c r="AS60" i="54" s="1"/>
  <c r="AT60" i="54" s="1"/>
  <c r="AY55" i="54"/>
  <c r="BA55" i="54" s="1"/>
  <c r="BB55" i="54" s="1"/>
  <c r="AY59" i="54"/>
  <c r="BA59" i="54" s="1"/>
  <c r="BB59" i="54" s="1"/>
  <c r="AM53" i="54"/>
  <c r="AO53" i="54" s="1"/>
  <c r="AP53" i="54" s="1"/>
  <c r="AQ66" i="54"/>
  <c r="AS66" i="54" s="1"/>
  <c r="AT66" i="54" s="1"/>
  <c r="AM62" i="54"/>
  <c r="AO62" i="54" s="1"/>
  <c r="AP62" i="54" s="1"/>
  <c r="AQ55" i="54"/>
  <c r="AS55" i="54" s="1"/>
  <c r="AT55" i="54" s="1"/>
  <c r="AM48" i="54"/>
  <c r="AO48" i="54" s="1"/>
  <c r="AP48" i="54" s="1"/>
  <c r="AU36" i="54"/>
  <c r="AW36" i="54" s="1"/>
  <c r="AX36" i="54" s="1"/>
  <c r="AQ51" i="54"/>
  <c r="AS51" i="54" s="1"/>
  <c r="AT51" i="54" s="1"/>
  <c r="AQ54" i="54"/>
  <c r="AS54" i="54" s="1"/>
  <c r="AT54" i="54" s="1"/>
  <c r="AU46" i="54"/>
  <c r="AW46" i="54" s="1"/>
  <c r="AX46" i="54" s="1"/>
  <c r="AY32" i="54"/>
  <c r="BA32" i="54" s="1"/>
  <c r="BB32" i="54" s="1"/>
  <c r="AU39" i="54"/>
  <c r="AW39" i="54" s="1"/>
  <c r="AX39" i="54" s="1"/>
  <c r="AI35" i="54"/>
  <c r="AK35" i="54" s="1"/>
  <c r="AL35" i="54" s="1"/>
  <c r="AI42" i="54"/>
  <c r="AK42" i="54" s="1"/>
  <c r="AL42" i="54" s="1"/>
  <c r="AI34" i="54"/>
  <c r="AK34" i="54" s="1"/>
  <c r="AL34" i="54" s="1"/>
  <c r="AI41" i="54"/>
  <c r="AK41" i="54" s="1"/>
  <c r="AL41" i="54" s="1"/>
  <c r="AQ33" i="54"/>
  <c r="AS33" i="54" s="1"/>
  <c r="AT33" i="54" s="1"/>
  <c r="AM31" i="54"/>
  <c r="AO31" i="54" s="1"/>
  <c r="AP31" i="54" s="1"/>
  <c r="AY18" i="54"/>
  <c r="BA18" i="54" s="1"/>
  <c r="BB18" i="54" s="1"/>
  <c r="AQ26" i="54"/>
  <c r="AS26" i="54" s="1"/>
  <c r="AT26" i="54" s="1"/>
  <c r="AU17" i="54"/>
  <c r="AW17" i="54" s="1"/>
  <c r="AX17" i="54" s="1"/>
  <c r="AU20" i="54"/>
  <c r="AW20" i="54" s="1"/>
  <c r="AX20" i="54" s="1"/>
  <c r="AI23" i="54"/>
  <c r="AK23" i="54" s="1"/>
  <c r="AL23" i="54" s="1"/>
  <c r="AI20" i="54"/>
  <c r="AK20" i="54" s="1"/>
  <c r="AL20" i="54" s="1"/>
  <c r="AM12" i="54"/>
  <c r="AO12" i="54" s="1"/>
  <c r="AP12" i="54" s="1"/>
  <c r="AU15" i="54"/>
  <c r="AW15" i="54" s="1"/>
  <c r="AX15" i="54" s="1"/>
  <c r="AI11" i="54"/>
  <c r="AK11" i="54" s="1"/>
  <c r="AL11" i="54" s="1"/>
  <c r="AI67" i="54"/>
  <c r="AK67" i="54" s="1"/>
  <c r="AL67" i="54" s="1"/>
  <c r="AQ70" i="54"/>
  <c r="AS70" i="54" s="1"/>
  <c r="AT70" i="54" s="1"/>
  <c r="AI57" i="54"/>
  <c r="AK57" i="54" s="1"/>
  <c r="AL57" i="54" s="1"/>
  <c r="AI69" i="54"/>
  <c r="AK69" i="54" s="1"/>
  <c r="AL69" i="54" s="1"/>
  <c r="AM57" i="54"/>
  <c r="AO57" i="54" s="1"/>
  <c r="AP57" i="54" s="1"/>
  <c r="AU60" i="54"/>
  <c r="AW60" i="54" s="1"/>
  <c r="AX60" i="54" s="1"/>
  <c r="AM56" i="54"/>
  <c r="AO56" i="54" s="1"/>
  <c r="AP56" i="54" s="1"/>
  <c r="AM55" i="54"/>
  <c r="AO55" i="54" s="1"/>
  <c r="AP55" i="54" s="1"/>
  <c r="AI70" i="54"/>
  <c r="AK70" i="54" s="1"/>
  <c r="AL70" i="54" s="1"/>
  <c r="AI58" i="54"/>
  <c r="AK58" i="54" s="1"/>
  <c r="AL58" i="54" s="1"/>
  <c r="AU40" i="54"/>
  <c r="AW40" i="54" s="1"/>
  <c r="AX40" i="54" s="1"/>
  <c r="AU51" i="54"/>
  <c r="AW51" i="54" s="1"/>
  <c r="AX51" i="54" s="1"/>
  <c r="AQ25" i="54"/>
  <c r="AS25" i="54" s="1"/>
  <c r="AT25" i="54" s="1"/>
  <c r="AY36" i="54"/>
  <c r="BA36" i="54" s="1"/>
  <c r="BB36" i="54" s="1"/>
  <c r="AQ43" i="54"/>
  <c r="AS43" i="54" s="1"/>
  <c r="AT43" i="54" s="1"/>
  <c r="AM35" i="54"/>
  <c r="AO35" i="54" s="1"/>
  <c r="AP35" i="54" s="1"/>
  <c r="AQ42" i="54"/>
  <c r="AS42" i="54" s="1"/>
  <c r="AT42" i="54" s="1"/>
  <c r="AY34" i="54"/>
  <c r="BA34" i="54" s="1"/>
  <c r="BB34" i="54" s="1"/>
  <c r="AY33" i="54"/>
  <c r="BA33" i="54" s="1"/>
  <c r="BB33" i="54" s="1"/>
  <c r="AU31" i="54"/>
  <c r="AW31" i="54" s="1"/>
  <c r="AX31" i="54" s="1"/>
  <c r="AU22" i="54"/>
  <c r="AW22" i="54" s="1"/>
  <c r="AX22" i="54" s="1"/>
  <c r="AI30" i="54"/>
  <c r="AK30" i="54" s="1"/>
  <c r="AL30" i="54" s="1"/>
  <c r="AQ21" i="54"/>
  <c r="AS21" i="54" s="1"/>
  <c r="AT21" i="54" s="1"/>
  <c r="AI24" i="54"/>
  <c r="AK24" i="54" s="1"/>
  <c r="AL24" i="54" s="1"/>
  <c r="AM23" i="54"/>
  <c r="AO23" i="54" s="1"/>
  <c r="AP23" i="54" s="1"/>
  <c r="AQ13" i="54"/>
  <c r="AS13" i="54" s="1"/>
  <c r="AT13" i="54" s="1"/>
  <c r="AY15" i="54"/>
  <c r="BA15" i="54" s="1"/>
  <c r="BB15" i="54" s="1"/>
  <c r="AU11" i="54"/>
  <c r="AW11" i="54" s="1"/>
  <c r="AX11" i="54" s="1"/>
  <c r="AQ69" i="54"/>
  <c r="AS69" i="54" s="1"/>
  <c r="AT69" i="54" s="1"/>
  <c r="AY70" i="54"/>
  <c r="BA70" i="54" s="1"/>
  <c r="BB70" i="54" s="1"/>
  <c r="AY65" i="54"/>
  <c r="BA65" i="54" s="1"/>
  <c r="BB65" i="54" s="1"/>
  <c r="AI61" i="54"/>
  <c r="AK61" i="54" s="1"/>
  <c r="AL61" i="54" s="1"/>
  <c r="AY49" i="54"/>
  <c r="BA49" i="54" s="1"/>
  <c r="BB49" i="54" s="1"/>
  <c r="AQ45" i="54"/>
  <c r="AS45" i="54" s="1"/>
  <c r="AT45" i="54" s="1"/>
  <c r="AM61" i="54"/>
  <c r="AO61" i="54" s="1"/>
  <c r="AP61" i="54" s="1"/>
  <c r="AY68" i="54"/>
  <c r="BA68" i="54" s="1"/>
  <c r="BB68" i="54" s="1"/>
  <c r="AQ64" i="54"/>
  <c r="AS64" i="54" s="1"/>
  <c r="AT64" i="54" s="1"/>
  <c r="AY56" i="54"/>
  <c r="BA56" i="54" s="1"/>
  <c r="BB56" i="54" s="1"/>
  <c r="AY63" i="54"/>
  <c r="BA63" i="54" s="1"/>
  <c r="BB63" i="54" s="1"/>
  <c r="AU59" i="54"/>
  <c r="AW59" i="54" s="1"/>
  <c r="AX59" i="54" s="1"/>
  <c r="AM49" i="54"/>
  <c r="AO49" i="54" s="1"/>
  <c r="AP49" i="54" s="1"/>
  <c r="AM66" i="54"/>
  <c r="AO66" i="54" s="1"/>
  <c r="AP66" i="54" s="1"/>
  <c r="AY58" i="54"/>
  <c r="BA58" i="54" s="1"/>
  <c r="BB58" i="54" s="1"/>
  <c r="AQ52" i="54"/>
  <c r="AS52" i="54" s="1"/>
  <c r="AT52" i="54" s="1"/>
  <c r="AI48" i="54"/>
  <c r="AK48" i="54" s="1"/>
  <c r="AL48" i="54" s="1"/>
  <c r="AU32" i="54"/>
  <c r="AW32" i="54" s="1"/>
  <c r="AX32" i="54" s="1"/>
  <c r="AU47" i="54"/>
  <c r="AW47" i="54" s="1"/>
  <c r="AX47" i="54" s="1"/>
  <c r="AY50" i="54"/>
  <c r="BA50" i="54" s="1"/>
  <c r="BB50" i="54" s="1"/>
  <c r="AM46" i="54"/>
  <c r="AO46" i="54" s="1"/>
  <c r="AP46" i="54" s="1"/>
  <c r="AI32" i="54"/>
  <c r="AK32" i="54" s="1"/>
  <c r="AL32" i="54" s="1"/>
  <c r="AM39" i="54"/>
  <c r="AO39" i="54" s="1"/>
  <c r="AP39" i="54" s="1"/>
  <c r="AQ28" i="54"/>
  <c r="AS28" i="54" s="1"/>
  <c r="AT28" i="54" s="1"/>
  <c r="AM38" i="54"/>
  <c r="AO38" i="54" s="1"/>
  <c r="AP38" i="54" s="1"/>
  <c r="AI29" i="54"/>
  <c r="AK29" i="54" s="1"/>
  <c r="AL29" i="54" s="1"/>
  <c r="AY37" i="54"/>
  <c r="BA37" i="54" s="1"/>
  <c r="BB37" i="54" s="1"/>
  <c r="AU28" i="54"/>
  <c r="AW28" i="54" s="1"/>
  <c r="AX28" i="54" s="1"/>
  <c r="AU27" i="54"/>
  <c r="AW27" i="54" s="1"/>
  <c r="AX27" i="54" s="1"/>
  <c r="AI14" i="54"/>
  <c r="AK14" i="54" s="1"/>
  <c r="AL14" i="54" s="1"/>
  <c r="AM25" i="54"/>
  <c r="AO25" i="54" s="1"/>
  <c r="AP25" i="54" s="1"/>
  <c r="AM17" i="54"/>
  <c r="AO17" i="54" s="1"/>
  <c r="AP17" i="54" s="1"/>
  <c r="AQ18" i="54"/>
  <c r="AS18" i="54" s="1"/>
  <c r="AT18" i="54" s="1"/>
  <c r="AI17" i="54"/>
  <c r="AK17" i="54" s="1"/>
  <c r="AL17" i="54" s="1"/>
  <c r="AY16" i="54"/>
  <c r="BA16" i="54" s="1"/>
  <c r="BB16" i="54" s="1"/>
  <c r="AI12" i="54"/>
  <c r="AK12" i="54" s="1"/>
  <c r="AL12" i="54" s="1"/>
  <c r="AQ11" i="54"/>
  <c r="AS11" i="54" s="1"/>
  <c r="AT11" i="54" s="1"/>
  <c r="AM70" i="54"/>
  <c r="AO70" i="54" s="1"/>
  <c r="AP70" i="54" s="1"/>
  <c r="AM15" i="54"/>
  <c r="AO15" i="54" s="1"/>
  <c r="AP15" i="54" s="1"/>
  <c r="AI19" i="54"/>
  <c r="AK19" i="54" s="1"/>
  <c r="AL19" i="54" s="1"/>
  <c r="AY19" i="54"/>
  <c r="BA19" i="54" s="1"/>
  <c r="BB19" i="54" s="1"/>
  <c r="AU12" i="54"/>
  <c r="AW12" i="54" s="1"/>
  <c r="AX12" i="54" s="1"/>
  <c r="AQ16" i="54"/>
  <c r="AS16" i="54" s="1"/>
  <c r="AT16" i="54" s="1"/>
  <c r="AM20" i="54"/>
  <c r="AO20" i="54" s="1"/>
  <c r="AP20" i="54" s="1"/>
  <c r="AU13" i="54"/>
  <c r="AW13" i="54" s="1"/>
  <c r="AX13" i="54" s="1"/>
  <c r="AY17" i="54"/>
  <c r="BA17" i="54" s="1"/>
  <c r="BB17" i="54" s="1"/>
  <c r="AQ23" i="54"/>
  <c r="AS23" i="54" s="1"/>
  <c r="AT23" i="54" s="1"/>
  <c r="AU14" i="54"/>
  <c r="AW14" i="54" s="1"/>
  <c r="AX14" i="54" s="1"/>
  <c r="AY20" i="54"/>
  <c r="BA20" i="54" s="1"/>
  <c r="BB20" i="54" s="1"/>
  <c r="AU24" i="54"/>
  <c r="AW24" i="54" s="1"/>
  <c r="AX24" i="54" s="1"/>
  <c r="AM18" i="54"/>
  <c r="AO18" i="54" s="1"/>
  <c r="AP18" i="54" s="1"/>
  <c r="AU21" i="54"/>
  <c r="AW21" i="54" s="1"/>
  <c r="AX21" i="54" s="1"/>
  <c r="AI26" i="54"/>
  <c r="AK26" i="54" s="1"/>
  <c r="AL26" i="54" s="1"/>
  <c r="AY26" i="54"/>
  <c r="BA26" i="54" s="1"/>
  <c r="BB26" i="54" s="1"/>
  <c r="AU30" i="54"/>
  <c r="AW30" i="54" s="1"/>
  <c r="AX30" i="54" s="1"/>
  <c r="AM22" i="54"/>
  <c r="AO22" i="54" s="1"/>
  <c r="AP22" i="54" s="1"/>
  <c r="AM27" i="54"/>
  <c r="AO27" i="54" s="1"/>
  <c r="AP27" i="54" s="1"/>
  <c r="AI31" i="54"/>
  <c r="AK31" i="54" s="1"/>
  <c r="AL31" i="54" s="1"/>
  <c r="AY31" i="54"/>
  <c r="BA31" i="54" s="1"/>
  <c r="BB31" i="54" s="1"/>
  <c r="AM29" i="54"/>
  <c r="AO29" i="54" s="1"/>
  <c r="AP29" i="54" s="1"/>
  <c r="AU33" i="54"/>
  <c r="AW33" i="54" s="1"/>
  <c r="AX33" i="54" s="1"/>
  <c r="AQ37" i="54"/>
  <c r="AS37" i="54" s="1"/>
  <c r="AT37" i="54" s="1"/>
  <c r="AM41" i="54"/>
  <c r="AO41" i="54" s="1"/>
  <c r="AP41" i="54" s="1"/>
  <c r="AY14" i="54"/>
  <c r="BA14" i="54" s="1"/>
  <c r="BB14" i="54" s="1"/>
  <c r="AY29" i="54"/>
  <c r="BA29" i="54" s="1"/>
  <c r="BB29" i="54" s="1"/>
  <c r="AU34" i="54"/>
  <c r="AW34" i="54" s="1"/>
  <c r="AX34" i="54" s="1"/>
  <c r="AQ38" i="54"/>
  <c r="AS38" i="54" s="1"/>
  <c r="AT38" i="54" s="1"/>
  <c r="AM42" i="54"/>
  <c r="AO42" i="54" s="1"/>
  <c r="AP42" i="54" s="1"/>
  <c r="AQ22" i="54"/>
  <c r="AS22" i="54" s="1"/>
  <c r="AT22" i="54" s="1"/>
  <c r="AU29" i="54"/>
  <c r="AW29" i="54" s="1"/>
  <c r="AX29" i="54" s="1"/>
  <c r="AU35" i="54"/>
  <c r="AW35" i="54" s="1"/>
  <c r="AX35" i="54" s="1"/>
  <c r="AQ39" i="54"/>
  <c r="AS39" i="54" s="1"/>
  <c r="AT39" i="54" s="1"/>
  <c r="AM43" i="54"/>
  <c r="AO43" i="54" s="1"/>
  <c r="AP43" i="54" s="1"/>
  <c r="AQ29" i="54"/>
  <c r="AS29" i="54" s="1"/>
  <c r="AT29" i="54" s="1"/>
  <c r="AI36" i="54"/>
  <c r="AK36" i="54" s="1"/>
  <c r="AL36" i="54" s="1"/>
  <c r="AQ40" i="54"/>
  <c r="AS40" i="54" s="1"/>
  <c r="AT40" i="54" s="1"/>
  <c r="AQ46" i="54"/>
  <c r="AS46" i="54" s="1"/>
  <c r="AT46" i="54" s="1"/>
  <c r="AM50" i="54"/>
  <c r="AO50" i="54" s="1"/>
  <c r="AP50" i="54" s="1"/>
  <c r="AI54" i="54"/>
  <c r="AK54" i="54" s="1"/>
  <c r="AL54" i="54" s="1"/>
  <c r="AY54" i="54"/>
  <c r="BA54" i="54" s="1"/>
  <c r="BB54" i="54" s="1"/>
  <c r="AQ47" i="54"/>
  <c r="AS47" i="54" s="1"/>
  <c r="AT47" i="54" s="1"/>
  <c r="AM51" i="54"/>
  <c r="AO51" i="54" s="1"/>
  <c r="AP51" i="54" s="1"/>
  <c r="AI22" i="54"/>
  <c r="AK22" i="54" s="1"/>
  <c r="AL22" i="54" s="1"/>
  <c r="AM36" i="54"/>
  <c r="AO36" i="54" s="1"/>
  <c r="AP36" i="54" s="1"/>
  <c r="AI44" i="54"/>
  <c r="AK44" i="54" s="1"/>
  <c r="AL44" i="54" s="1"/>
  <c r="AY44" i="54"/>
  <c r="BA44" i="54" s="1"/>
  <c r="BB44" i="54" s="1"/>
  <c r="AU48" i="54"/>
  <c r="AW48" i="54" s="1"/>
  <c r="AX48" i="54" s="1"/>
  <c r="AQ49" i="54"/>
  <c r="AS49" i="54" s="1"/>
  <c r="AT49" i="54" s="1"/>
  <c r="W60" i="54"/>
  <c r="X67" i="54"/>
  <c r="T44" i="54"/>
  <c r="S44" i="54"/>
  <c r="W16" i="54"/>
  <c r="Y16" i="54" s="1"/>
  <c r="Z16" i="54" s="1"/>
  <c r="X23" i="54"/>
  <c r="W59" i="54"/>
  <c r="X66" i="54"/>
  <c r="S39" i="54"/>
  <c r="T39" i="54"/>
  <c r="W35" i="54"/>
  <c r="X42" i="54"/>
  <c r="O23" i="54"/>
  <c r="AA23" i="54"/>
  <c r="AE23" i="54"/>
  <c r="P23" i="54"/>
  <c r="AB30" i="54"/>
  <c r="AF30" i="54"/>
  <c r="S19" i="54"/>
  <c r="T19" i="54"/>
  <c r="T49" i="54"/>
  <c r="S49" i="54"/>
  <c r="W37" i="54"/>
  <c r="X44" i="54"/>
  <c r="O62" i="54"/>
  <c r="AA62" i="54"/>
  <c r="AE62" i="54"/>
  <c r="AB69" i="54"/>
  <c r="AF69" i="54"/>
  <c r="P62" i="54"/>
  <c r="S58" i="54"/>
  <c r="T58" i="54"/>
  <c r="O46" i="54"/>
  <c r="AA46" i="54"/>
  <c r="AE46" i="54"/>
  <c r="AB53" i="54"/>
  <c r="AF53" i="54"/>
  <c r="P46" i="54"/>
  <c r="O42" i="54"/>
  <c r="AA42" i="54"/>
  <c r="AE42" i="54"/>
  <c r="P42" i="54"/>
  <c r="AB49" i="54"/>
  <c r="AF49" i="54"/>
  <c r="S34" i="54"/>
  <c r="T34" i="54"/>
  <c r="P53" i="54"/>
  <c r="AA53" i="54"/>
  <c r="AC53" i="54" s="1"/>
  <c r="AD53" i="54" s="1"/>
  <c r="O53" i="54"/>
  <c r="AE53" i="54"/>
  <c r="AB60" i="54"/>
  <c r="AF60" i="54"/>
  <c r="O41" i="54"/>
  <c r="AA41" i="54"/>
  <c r="AE41" i="54"/>
  <c r="P41" i="54"/>
  <c r="AB48" i="54"/>
  <c r="AF48" i="54"/>
  <c r="W33" i="54"/>
  <c r="X40" i="54"/>
  <c r="S21" i="54"/>
  <c r="T21" i="54"/>
  <c r="W17" i="54"/>
  <c r="Y17" i="54" s="1"/>
  <c r="Z17" i="54" s="1"/>
  <c r="X24" i="54"/>
  <c r="O13" i="54"/>
  <c r="AA13" i="54"/>
  <c r="AC13" i="54" s="1"/>
  <c r="AD13" i="54" s="1"/>
  <c r="AE13" i="54"/>
  <c r="AG13" i="54" s="1"/>
  <c r="AH13" i="54" s="1"/>
  <c r="P13" i="54"/>
  <c r="AF20" i="54"/>
  <c r="AB20" i="54"/>
  <c r="T29" i="54"/>
  <c r="S29" i="54"/>
  <c r="AB18" i="54"/>
  <c r="AF18" i="54"/>
  <c r="S68" i="54"/>
  <c r="T68" i="54"/>
  <c r="S60" i="54"/>
  <c r="T60" i="54"/>
  <c r="W56" i="54"/>
  <c r="X63" i="54"/>
  <c r="O52" i="54"/>
  <c r="AA52" i="54"/>
  <c r="AE52" i="54"/>
  <c r="AB59" i="54"/>
  <c r="AF59" i="54"/>
  <c r="P52" i="54"/>
  <c r="T40" i="54"/>
  <c r="S40" i="54"/>
  <c r="W40" i="54"/>
  <c r="X47" i="54"/>
  <c r="P32" i="54"/>
  <c r="AF39" i="54"/>
  <c r="AA32" i="54"/>
  <c r="O32" i="54"/>
  <c r="AE32" i="54"/>
  <c r="AB39" i="54"/>
  <c r="S28" i="54"/>
  <c r="T28" i="54"/>
  <c r="O24" i="54"/>
  <c r="AA24" i="54"/>
  <c r="AE24" i="54"/>
  <c r="P24" i="54"/>
  <c r="AF31" i="54"/>
  <c r="AB31" i="54"/>
  <c r="S16" i="54"/>
  <c r="T16" i="54"/>
  <c r="W12" i="54"/>
  <c r="Y12" i="54" s="1"/>
  <c r="Z12" i="54" s="1"/>
  <c r="X19" i="54"/>
  <c r="P45" i="54"/>
  <c r="AA45" i="54"/>
  <c r="O45" i="54"/>
  <c r="AE45" i="54"/>
  <c r="AB52" i="54"/>
  <c r="AF52" i="54"/>
  <c r="O67" i="54"/>
  <c r="AA67" i="54"/>
  <c r="AE67" i="54"/>
  <c r="P67" i="54"/>
  <c r="S59" i="54"/>
  <c r="T59" i="54"/>
  <c r="W55" i="54"/>
  <c r="X62" i="54"/>
  <c r="W51" i="54"/>
  <c r="X58" i="54"/>
  <c r="O47" i="54"/>
  <c r="AA47" i="54"/>
  <c r="AE47" i="54"/>
  <c r="AB54" i="54"/>
  <c r="AF54" i="54"/>
  <c r="P47" i="54"/>
  <c r="O43" i="54"/>
  <c r="AA43" i="54"/>
  <c r="AE43" i="54"/>
  <c r="P43" i="54"/>
  <c r="AB50" i="54"/>
  <c r="AF50" i="54"/>
  <c r="S35" i="54"/>
  <c r="T35" i="54"/>
  <c r="O31" i="54"/>
  <c r="AA31" i="54"/>
  <c r="AE31" i="54"/>
  <c r="AG31" i="54" s="1"/>
  <c r="AH31" i="54" s="1"/>
  <c r="P31" i="54"/>
  <c r="AB38" i="54"/>
  <c r="AF38" i="54"/>
  <c r="O19" i="54"/>
  <c r="AA19" i="54"/>
  <c r="AE19" i="54"/>
  <c r="P19" i="54"/>
  <c r="AB26" i="54"/>
  <c r="AF26" i="54"/>
  <c r="S15" i="54"/>
  <c r="T15" i="54"/>
  <c r="P69" i="54"/>
  <c r="AA69" i="54"/>
  <c r="AE69" i="54"/>
  <c r="O69" i="54"/>
  <c r="P57" i="54"/>
  <c r="AA57" i="54"/>
  <c r="O57" i="54"/>
  <c r="AE57" i="54"/>
  <c r="AB64" i="54"/>
  <c r="AF64" i="54"/>
  <c r="S37" i="54"/>
  <c r="T37" i="54"/>
  <c r="S70" i="54"/>
  <c r="T70" i="54"/>
  <c r="W66" i="54"/>
  <c r="O58" i="54"/>
  <c r="AA58" i="54"/>
  <c r="AE58" i="54"/>
  <c r="AB65" i="54"/>
  <c r="AF65" i="54"/>
  <c r="P58" i="54"/>
  <c r="S54" i="54"/>
  <c r="T54" i="54"/>
  <c r="W50" i="54"/>
  <c r="X57" i="54"/>
  <c r="W42" i="54"/>
  <c r="X49" i="54"/>
  <c r="O38" i="54"/>
  <c r="AA38" i="54"/>
  <c r="AE38" i="54"/>
  <c r="P38" i="54"/>
  <c r="AB45" i="54"/>
  <c r="AF45" i="54"/>
  <c r="O30" i="54"/>
  <c r="AA30" i="54"/>
  <c r="AE30" i="54"/>
  <c r="P30" i="54"/>
  <c r="AB37" i="54"/>
  <c r="AF37" i="54"/>
  <c r="W26" i="54"/>
  <c r="X33" i="54"/>
  <c r="T22" i="54"/>
  <c r="S22" i="54"/>
  <c r="W22" i="54"/>
  <c r="X29" i="54"/>
  <c r="P14" i="54"/>
  <c r="AE14" i="54"/>
  <c r="AG14" i="54" s="1"/>
  <c r="AH14" i="54" s="1"/>
  <c r="O14" i="54"/>
  <c r="AB21" i="54"/>
  <c r="AA14" i="54"/>
  <c r="AC14" i="54" s="1"/>
  <c r="AD14" i="54" s="1"/>
  <c r="AF21" i="54"/>
  <c r="T61" i="54"/>
  <c r="S61" i="54"/>
  <c r="X68" i="54"/>
  <c r="Y68" i="54" s="1"/>
  <c r="Z68" i="54" s="1"/>
  <c r="W61" i="54"/>
  <c r="S33" i="54"/>
  <c r="T33" i="54"/>
  <c r="O25" i="54"/>
  <c r="AE25" i="54"/>
  <c r="P25" i="54"/>
  <c r="AB32" i="54"/>
  <c r="AF32" i="54"/>
  <c r="AA25" i="54"/>
  <c r="S17" i="54"/>
  <c r="T17" i="54"/>
  <c r="W13" i="54"/>
  <c r="Y13" i="54" s="1"/>
  <c r="Z13" i="54" s="1"/>
  <c r="X20" i="54"/>
  <c r="P29" i="54"/>
  <c r="AB36" i="54"/>
  <c r="AF36" i="54"/>
  <c r="AA29" i="54"/>
  <c r="AE29" i="54"/>
  <c r="O29" i="54"/>
  <c r="S48" i="54"/>
  <c r="T48" i="54"/>
  <c r="X51" i="54"/>
  <c r="W44" i="54"/>
  <c r="P36" i="54"/>
  <c r="AF43" i="54"/>
  <c r="AA36" i="54"/>
  <c r="O36" i="54"/>
  <c r="AE36" i="54"/>
  <c r="AB43" i="54"/>
  <c r="W28" i="54"/>
  <c r="X35" i="54"/>
  <c r="S63" i="54"/>
  <c r="T63" i="54"/>
  <c r="T55" i="54"/>
  <c r="S55" i="54"/>
  <c r="O51" i="54"/>
  <c r="AA51" i="54"/>
  <c r="AE51" i="54"/>
  <c r="P51" i="54"/>
  <c r="AB58" i="54"/>
  <c r="AF58" i="54"/>
  <c r="S27" i="54"/>
  <c r="T27" i="54"/>
  <c r="W15" i="54"/>
  <c r="Y15" i="54" s="1"/>
  <c r="Z15" i="54" s="1"/>
  <c r="X22" i="54"/>
  <c r="W49" i="54"/>
  <c r="X56" i="54"/>
  <c r="W54" i="54"/>
  <c r="X61" i="54"/>
  <c r="O64" i="54"/>
  <c r="AA64" i="54"/>
  <c r="AE64" i="54"/>
  <c r="P64" i="54"/>
  <c r="S56" i="54"/>
  <c r="T56" i="54"/>
  <c r="W52" i="54"/>
  <c r="X59" i="54"/>
  <c r="O48" i="54"/>
  <c r="AA48" i="54"/>
  <c r="AE48" i="54"/>
  <c r="AB55" i="54"/>
  <c r="AF55" i="54"/>
  <c r="P48" i="54"/>
  <c r="P44" i="54"/>
  <c r="AA44" i="54"/>
  <c r="AE44" i="54"/>
  <c r="AB51" i="54"/>
  <c r="AF51" i="54"/>
  <c r="O44" i="54"/>
  <c r="T36" i="54"/>
  <c r="S36" i="54"/>
  <c r="W36" i="54"/>
  <c r="X43" i="54"/>
  <c r="W24" i="54"/>
  <c r="X31" i="54"/>
  <c r="O20" i="54"/>
  <c r="AA20" i="54"/>
  <c r="AE20" i="54"/>
  <c r="P20" i="54"/>
  <c r="AB27" i="54"/>
  <c r="AF27" i="54"/>
  <c r="S12" i="54"/>
  <c r="T12" i="54"/>
  <c r="T65" i="54"/>
  <c r="S65" i="54"/>
  <c r="W65" i="54"/>
  <c r="W67" i="54"/>
  <c r="O63" i="54"/>
  <c r="AA63" i="54"/>
  <c r="AE63" i="54"/>
  <c r="P63" i="54"/>
  <c r="AB70" i="54"/>
  <c r="AF70" i="54"/>
  <c r="S51" i="54"/>
  <c r="T51" i="54"/>
  <c r="W47" i="54"/>
  <c r="X54" i="54"/>
  <c r="W43" i="54"/>
  <c r="X50" i="54"/>
  <c r="O39" i="54"/>
  <c r="AA39" i="54"/>
  <c r="AE39" i="54"/>
  <c r="P39" i="54"/>
  <c r="AB46" i="54"/>
  <c r="AF46" i="54"/>
  <c r="W31" i="54"/>
  <c r="X38" i="54"/>
  <c r="O27" i="54"/>
  <c r="AA27" i="54"/>
  <c r="AE27" i="54"/>
  <c r="P27" i="54"/>
  <c r="AB34" i="54"/>
  <c r="AF34" i="54"/>
  <c r="W23" i="54"/>
  <c r="X30" i="54"/>
  <c r="O15" i="54"/>
  <c r="AA15" i="54"/>
  <c r="AC15" i="54" s="1"/>
  <c r="AD15" i="54" s="1"/>
  <c r="AE15" i="54"/>
  <c r="AG15" i="54" s="1"/>
  <c r="AH15" i="54" s="1"/>
  <c r="P15" i="54"/>
  <c r="AB22" i="54"/>
  <c r="AF22" i="54"/>
  <c r="W69" i="54"/>
  <c r="P49" i="54"/>
  <c r="AA49" i="54"/>
  <c r="O49" i="54"/>
  <c r="AE49" i="54"/>
  <c r="AB56" i="54"/>
  <c r="AF56" i="54"/>
  <c r="O37" i="54"/>
  <c r="AA37" i="54"/>
  <c r="AE37" i="54"/>
  <c r="P37" i="54"/>
  <c r="AB44" i="54"/>
  <c r="AF44" i="54"/>
  <c r="W70" i="54"/>
  <c r="S66" i="54"/>
  <c r="T66" i="54"/>
  <c r="W62" i="54"/>
  <c r="X69" i="54"/>
  <c r="O54" i="54"/>
  <c r="AA54" i="54"/>
  <c r="AE54" i="54"/>
  <c r="P54" i="54"/>
  <c r="AB61" i="54"/>
  <c r="AF61" i="54"/>
  <c r="S50" i="54"/>
  <c r="T50" i="54"/>
  <c r="W46" i="54"/>
  <c r="X53" i="54"/>
  <c r="S42" i="54"/>
  <c r="T42" i="54"/>
  <c r="W38" i="54"/>
  <c r="X45" i="54"/>
  <c r="O34" i="54"/>
  <c r="AA34" i="54"/>
  <c r="AE34" i="54"/>
  <c r="AB41" i="54"/>
  <c r="AF41" i="54"/>
  <c r="P34" i="54"/>
  <c r="W30" i="54"/>
  <c r="X37" i="54"/>
  <c r="S26" i="54"/>
  <c r="T26" i="54"/>
  <c r="T18" i="54"/>
  <c r="S18" i="54"/>
  <c r="W18" i="54"/>
  <c r="X25" i="54"/>
  <c r="T53" i="54"/>
  <c r="S53" i="54"/>
  <c r="W53" i="54"/>
  <c r="X60" i="54"/>
  <c r="W41" i="54"/>
  <c r="X48" i="54"/>
  <c r="O33" i="54"/>
  <c r="AA33" i="54"/>
  <c r="AE33" i="54"/>
  <c r="AB40" i="54"/>
  <c r="AF40" i="54"/>
  <c r="P33" i="54"/>
  <c r="W25" i="54"/>
  <c r="X32" i="54"/>
  <c r="O21" i="54"/>
  <c r="AA21" i="54"/>
  <c r="AE21" i="54"/>
  <c r="P21" i="54"/>
  <c r="AF28" i="54"/>
  <c r="AB28" i="54"/>
  <c r="S13" i="54"/>
  <c r="T13" i="54"/>
  <c r="S64" i="54"/>
  <c r="T64" i="54"/>
  <c r="O56" i="54"/>
  <c r="AA56" i="54"/>
  <c r="AE56" i="54"/>
  <c r="AB63" i="54"/>
  <c r="AF63" i="54"/>
  <c r="P56" i="54"/>
  <c r="S20" i="54"/>
  <c r="T20" i="54"/>
  <c r="O12" i="54"/>
  <c r="AA12" i="54"/>
  <c r="AC12" i="54" s="1"/>
  <c r="AD12" i="54" s="1"/>
  <c r="AE12" i="54"/>
  <c r="AG12" i="54" s="1"/>
  <c r="AH12" i="54" s="1"/>
  <c r="AB19" i="54"/>
  <c r="AF19" i="54"/>
  <c r="P12" i="54"/>
  <c r="P65" i="54"/>
  <c r="AA65" i="54"/>
  <c r="O65" i="54"/>
  <c r="AE65" i="54"/>
  <c r="W11" i="54"/>
  <c r="Y11" i="54" s="1"/>
  <c r="Z11" i="54" s="1"/>
  <c r="X18" i="54"/>
  <c r="O68" i="54"/>
  <c r="AA68" i="54"/>
  <c r="AE68" i="54"/>
  <c r="P68" i="54"/>
  <c r="W64" i="54"/>
  <c r="O60" i="54"/>
  <c r="AA60" i="54"/>
  <c r="AE60" i="54"/>
  <c r="AB67" i="54"/>
  <c r="AF67" i="54"/>
  <c r="P60" i="54"/>
  <c r="S52" i="54"/>
  <c r="T52" i="54"/>
  <c r="W48" i="54"/>
  <c r="X55" i="54"/>
  <c r="P40" i="54"/>
  <c r="AA40" i="54"/>
  <c r="AB47" i="54"/>
  <c r="AF47" i="54"/>
  <c r="O40" i="54"/>
  <c r="AE40" i="54"/>
  <c r="T32" i="54"/>
  <c r="S32" i="54"/>
  <c r="W32" i="54"/>
  <c r="X39" i="54"/>
  <c r="O28" i="54"/>
  <c r="AE28" i="54"/>
  <c r="P28" i="54"/>
  <c r="AA28" i="54"/>
  <c r="AF35" i="54"/>
  <c r="AB35" i="54"/>
  <c r="S24" i="54"/>
  <c r="T24" i="54"/>
  <c r="W20" i="54"/>
  <c r="X27" i="54"/>
  <c r="O16" i="54"/>
  <c r="AA16" i="54"/>
  <c r="AC16" i="54" s="1"/>
  <c r="AD16" i="54" s="1"/>
  <c r="AE16" i="54"/>
  <c r="AG16" i="54" s="1"/>
  <c r="AH16" i="54" s="1"/>
  <c r="P16" i="54"/>
  <c r="AB23" i="54"/>
  <c r="AF23" i="54"/>
  <c r="T45" i="54"/>
  <c r="S45" i="54"/>
  <c r="W45" i="54"/>
  <c r="Y45" i="54" s="1"/>
  <c r="Z45" i="54" s="1"/>
  <c r="X52" i="54"/>
  <c r="S67" i="54"/>
  <c r="T67" i="54"/>
  <c r="W63" i="54"/>
  <c r="X70" i="54"/>
  <c r="O59" i="54"/>
  <c r="AA59" i="54"/>
  <c r="AE59" i="54"/>
  <c r="AB66" i="54"/>
  <c r="AF66" i="54"/>
  <c r="P59" i="54"/>
  <c r="P55" i="54"/>
  <c r="O55" i="54"/>
  <c r="AE55" i="54"/>
  <c r="AB62" i="54"/>
  <c r="AF62" i="54"/>
  <c r="AA55" i="54"/>
  <c r="S47" i="54"/>
  <c r="T47" i="54"/>
  <c r="S43" i="54"/>
  <c r="T43" i="54"/>
  <c r="W39" i="54"/>
  <c r="X46" i="54"/>
  <c r="O35" i="54"/>
  <c r="AA35" i="54"/>
  <c r="AE35" i="54"/>
  <c r="AG35" i="54" s="1"/>
  <c r="AH35" i="54" s="1"/>
  <c r="AB42" i="54"/>
  <c r="AF42" i="54"/>
  <c r="P35" i="54"/>
  <c r="S31" i="54"/>
  <c r="T31" i="54"/>
  <c r="W27" i="54"/>
  <c r="X34" i="54"/>
  <c r="S23" i="54"/>
  <c r="T23" i="54"/>
  <c r="W19" i="54"/>
  <c r="X26" i="54"/>
  <c r="T69" i="54"/>
  <c r="S69" i="54"/>
  <c r="T57" i="54"/>
  <c r="S57" i="54"/>
  <c r="X64" i="54"/>
  <c r="W57" i="54"/>
  <c r="O70" i="54"/>
  <c r="AA70" i="54"/>
  <c r="AE70" i="54"/>
  <c r="AG70" i="54" s="1"/>
  <c r="AH70" i="54" s="1"/>
  <c r="P70" i="54"/>
  <c r="O66" i="54"/>
  <c r="AA66" i="54"/>
  <c r="AE66" i="54"/>
  <c r="P66" i="54"/>
  <c r="S62" i="54"/>
  <c r="T62" i="54"/>
  <c r="W58" i="54"/>
  <c r="X65" i="54"/>
  <c r="O50" i="54"/>
  <c r="AA50" i="54"/>
  <c r="AE50" i="54"/>
  <c r="P50" i="54"/>
  <c r="AB57" i="54"/>
  <c r="AF57" i="54"/>
  <c r="S46" i="54"/>
  <c r="T46" i="54"/>
  <c r="S38" i="54"/>
  <c r="T38" i="54"/>
  <c r="W34" i="54"/>
  <c r="X41" i="54"/>
  <c r="S30" i="54"/>
  <c r="T30" i="54"/>
  <c r="O26" i="54"/>
  <c r="AA26" i="54"/>
  <c r="AE26" i="54"/>
  <c r="P26" i="54"/>
  <c r="AB33" i="54"/>
  <c r="AF33" i="54"/>
  <c r="P22" i="54"/>
  <c r="AB29" i="54"/>
  <c r="AF29" i="54"/>
  <c r="AA22" i="54"/>
  <c r="O22" i="54"/>
  <c r="AE22" i="54"/>
  <c r="P18" i="54"/>
  <c r="O18" i="54"/>
  <c r="AE18" i="54"/>
  <c r="AF25" i="54"/>
  <c r="AB25" i="54"/>
  <c r="AA18" i="54"/>
  <c r="T14" i="54"/>
  <c r="S14" i="54"/>
  <c r="W14" i="54"/>
  <c r="Y14" i="54" s="1"/>
  <c r="Z14" i="54" s="1"/>
  <c r="X21" i="54"/>
  <c r="P61" i="54"/>
  <c r="AA61" i="54"/>
  <c r="O61" i="54"/>
  <c r="AE61" i="54"/>
  <c r="AF68" i="54"/>
  <c r="AB68" i="54"/>
  <c r="S41" i="54"/>
  <c r="T41" i="54"/>
  <c r="T25" i="54"/>
  <c r="S25" i="54"/>
  <c r="W21" i="54"/>
  <c r="X28" i="54"/>
  <c r="AA17" i="54"/>
  <c r="AC17" i="54" s="1"/>
  <c r="AD17" i="54" s="1"/>
  <c r="O17" i="54"/>
  <c r="AE17" i="54"/>
  <c r="AG17" i="54" s="1"/>
  <c r="AH17" i="54" s="1"/>
  <c r="AB24" i="54"/>
  <c r="AF24" i="54"/>
  <c r="P17" i="54"/>
  <c r="X36" i="54"/>
  <c r="W29" i="54"/>
  <c r="AE11" i="54"/>
  <c r="AG11" i="54" s="1"/>
  <c r="AA11" i="54"/>
  <c r="AC11" i="54" s="1"/>
  <c r="S11" i="54"/>
  <c r="O11" i="54"/>
  <c r="P11" i="54"/>
  <c r="AE47" i="53"/>
  <c r="AF47" i="53" s="1"/>
  <c r="AG47" i="53" s="1"/>
  <c r="G57" i="54"/>
  <c r="G61" i="54"/>
  <c r="H30" i="54"/>
  <c r="H62" i="54"/>
  <c r="H54" i="54"/>
  <c r="G68" i="54"/>
  <c r="H69" i="54"/>
  <c r="G24" i="54"/>
  <c r="H20" i="54"/>
  <c r="AH51" i="53"/>
  <c r="AI51" i="53" s="1"/>
  <c r="AJ51" i="53" s="1"/>
  <c r="G27" i="54"/>
  <c r="H65" i="54"/>
  <c r="H46" i="54"/>
  <c r="G38" i="54"/>
  <c r="H48" i="54"/>
  <c r="H31" i="54"/>
  <c r="H39" i="54"/>
  <c r="G32" i="54"/>
  <c r="H29" i="54"/>
  <c r="G48" i="54"/>
  <c r="H70" i="54"/>
  <c r="G66" i="54"/>
  <c r="G58" i="54"/>
  <c r="H51" i="54"/>
  <c r="H68" i="54"/>
  <c r="G67" i="54"/>
  <c r="H67" i="54"/>
  <c r="G59" i="54"/>
  <c r="H59" i="54"/>
  <c r="H57" i="54"/>
  <c r="H38" i="54"/>
  <c r="G26" i="54"/>
  <c r="H49" i="54"/>
  <c r="G49" i="54"/>
  <c r="G53" i="54"/>
  <c r="G40" i="54"/>
  <c r="H24" i="54"/>
  <c r="G17" i="54"/>
  <c r="H11" i="54"/>
  <c r="H13" i="54"/>
  <c r="H64" i="54"/>
  <c r="G44" i="54"/>
  <c r="H37" i="54"/>
  <c r="H14" i="54"/>
  <c r="H44" i="54"/>
  <c r="G43" i="54"/>
  <c r="G35" i="54"/>
  <c r="H33" i="54"/>
  <c r="H17" i="54"/>
  <c r="G63" i="54"/>
  <c r="H52" i="54"/>
  <c r="G42" i="54"/>
  <c r="H18" i="54"/>
  <c r="G31" i="54"/>
  <c r="H41" i="54"/>
  <c r="H66" i="54"/>
  <c r="H58" i="54"/>
  <c r="H63" i="54"/>
  <c r="G47" i="54"/>
  <c r="G60" i="54"/>
  <c r="G34" i="54"/>
  <c r="H26" i="54"/>
  <c r="G22" i="54"/>
  <c r="G45" i="54"/>
  <c r="H45" i="54"/>
  <c r="H32" i="54"/>
  <c r="G41" i="54"/>
  <c r="G29" i="54"/>
  <c r="G21" i="54"/>
  <c r="H12" i="54"/>
  <c r="G64" i="54"/>
  <c r="H40" i="54"/>
  <c r="G37" i="54"/>
  <c r="G23" i="54"/>
  <c r="H23" i="54"/>
  <c r="H19" i="54"/>
  <c r="G14" i="54"/>
  <c r="G13" i="54"/>
  <c r="H35" i="54"/>
  <c r="G16" i="54"/>
  <c r="H36" i="54"/>
  <c r="G25" i="54"/>
  <c r="H50" i="54"/>
  <c r="H47" i="54"/>
  <c r="H42" i="54"/>
  <c r="G69" i="54"/>
  <c r="G56" i="54"/>
  <c r="G11" i="54"/>
  <c r="H28" i="54"/>
  <c r="G12" i="54"/>
  <c r="G70" i="54"/>
  <c r="G62" i="54"/>
  <c r="G54" i="54"/>
  <c r="G50" i="54"/>
  <c r="G65" i="54"/>
  <c r="H61" i="54"/>
  <c r="H60" i="54"/>
  <c r="G52" i="54"/>
  <c r="G51" i="54"/>
  <c r="G46" i="54"/>
  <c r="H34" i="54"/>
  <c r="G30" i="54"/>
  <c r="H22" i="54"/>
  <c r="G18" i="54"/>
  <c r="H56" i="54"/>
  <c r="H53" i="54"/>
  <c r="G28" i="54"/>
  <c r="H27" i="54"/>
  <c r="H21" i="54"/>
  <c r="H16" i="54"/>
  <c r="H15" i="54"/>
  <c r="G15" i="54"/>
  <c r="G39" i="54"/>
  <c r="G55" i="54"/>
  <c r="H55" i="54"/>
  <c r="G36" i="54"/>
  <c r="G33" i="54"/>
  <c r="G19" i="54"/>
  <c r="H43" i="54"/>
  <c r="H25" i="54"/>
  <c r="G20" i="54"/>
  <c r="AH38" i="53"/>
  <c r="AI38" i="53" s="1"/>
  <c r="AJ38" i="53" s="1"/>
  <c r="AH67" i="53"/>
  <c r="AI67" i="53" s="1"/>
  <c r="AJ67" i="53" s="1"/>
  <c r="Y39" i="53"/>
  <c r="Z39" i="53" s="1"/>
  <c r="AA39" i="53" s="1"/>
  <c r="AK23" i="53"/>
  <c r="AL23" i="53" s="1"/>
  <c r="AM23" i="53" s="1"/>
  <c r="AH31" i="53"/>
  <c r="AI31" i="53" s="1"/>
  <c r="AJ31" i="53" s="1"/>
  <c r="AH16" i="53"/>
  <c r="AI16" i="53" s="1"/>
  <c r="AJ16" i="53" s="1"/>
  <c r="AB27" i="53"/>
  <c r="AC27" i="53" s="1"/>
  <c r="AD27" i="53" s="1"/>
  <c r="AE13" i="53"/>
  <c r="AF13" i="53" s="1"/>
  <c r="AG13" i="53" s="1"/>
  <c r="AN51" i="53"/>
  <c r="AO51" i="53" s="1"/>
  <c r="AP51" i="53" s="1"/>
  <c r="AK51" i="53"/>
  <c r="AL51" i="53" s="1"/>
  <c r="AM51" i="53" s="1"/>
  <c r="S64" i="53"/>
  <c r="T64" i="53" s="1"/>
  <c r="U64" i="53" s="1"/>
  <c r="AH13" i="53"/>
  <c r="AI13" i="53" s="1"/>
  <c r="AJ13" i="53" s="1"/>
  <c r="AK47" i="53"/>
  <c r="AL47" i="53" s="1"/>
  <c r="AM47" i="53" s="1"/>
  <c r="AH46" i="53"/>
  <c r="AI46" i="53" s="1"/>
  <c r="AJ46" i="53" s="1"/>
  <c r="AH47" i="53"/>
  <c r="AI47" i="53" s="1"/>
  <c r="AJ47" i="53" s="1"/>
  <c r="AT27" i="53"/>
  <c r="AU27" i="53" s="1"/>
  <c r="AV27" i="53" s="1"/>
  <c r="V64" i="53"/>
  <c r="W64" i="53" s="1"/>
  <c r="X64" i="53" s="1"/>
  <c r="Y64" i="53"/>
  <c r="Z64" i="53" s="1"/>
  <c r="AA64" i="53" s="1"/>
  <c r="AN47" i="53"/>
  <c r="AO47" i="53" s="1"/>
  <c r="AP47" i="53" s="1"/>
  <c r="AN34" i="53"/>
  <c r="AO34" i="53" s="1"/>
  <c r="AP34" i="53" s="1"/>
  <c r="Y67" i="53"/>
  <c r="Z67" i="53" s="1"/>
  <c r="AA67" i="53" s="1"/>
  <c r="AH39" i="53"/>
  <c r="AI39" i="53" s="1"/>
  <c r="AJ39" i="53" s="1"/>
  <c r="AH29" i="53"/>
  <c r="AI29" i="53" s="1"/>
  <c r="AJ29" i="53" s="1"/>
  <c r="AK13" i="53"/>
  <c r="AL13" i="53" s="1"/>
  <c r="AM13" i="53" s="1"/>
  <c r="AH54" i="53"/>
  <c r="AI54" i="53" s="1"/>
  <c r="AJ54" i="53" s="1"/>
  <c r="Y35" i="53"/>
  <c r="Z35" i="53" s="1"/>
  <c r="AA35" i="53" s="1"/>
  <c r="AQ27" i="53"/>
  <c r="AR27" i="53" s="1"/>
  <c r="AS27" i="53" s="1"/>
  <c r="AN27" i="53"/>
  <c r="AO27" i="53" s="1"/>
  <c r="AP27" i="53" s="1"/>
  <c r="AT20" i="53"/>
  <c r="AU20" i="53" s="1"/>
  <c r="AV20" i="53" s="1"/>
  <c r="AN18" i="53"/>
  <c r="AO18" i="53" s="1"/>
  <c r="AP18" i="53" s="1"/>
  <c r="AH18" i="53"/>
  <c r="AI18" i="53" s="1"/>
  <c r="AJ18" i="53" s="1"/>
  <c r="AN31" i="53"/>
  <c r="AO31" i="53" s="1"/>
  <c r="AP31" i="53" s="1"/>
  <c r="AK16" i="53"/>
  <c r="AL16" i="53" s="1"/>
  <c r="AM16" i="53" s="1"/>
  <c r="AN54" i="53"/>
  <c r="AO54" i="53" s="1"/>
  <c r="AP54" i="53" s="1"/>
  <c r="AB31" i="53"/>
  <c r="AC31" i="53" s="1"/>
  <c r="AD31" i="53" s="1"/>
  <c r="AQ44" i="53"/>
  <c r="AR44" i="53" s="1"/>
  <c r="AS44" i="53" s="1"/>
  <c r="AQ30" i="53"/>
  <c r="AR30" i="53" s="1"/>
  <c r="AS30" i="53" s="1"/>
  <c r="F27" i="53"/>
  <c r="Y22" i="53"/>
  <c r="Z22" i="53" s="1"/>
  <c r="AA22" i="53" s="1"/>
  <c r="V39" i="53"/>
  <c r="W39" i="53" s="1"/>
  <c r="X39" i="53" s="1"/>
  <c r="AK30" i="53"/>
  <c r="AL30" i="53" s="1"/>
  <c r="AM30" i="53" s="1"/>
  <c r="AN67" i="53"/>
  <c r="AO67" i="53" s="1"/>
  <c r="AP67" i="53" s="1"/>
  <c r="AE56" i="53"/>
  <c r="AF56" i="53" s="1"/>
  <c r="AG56" i="53" s="1"/>
  <c r="V31" i="53"/>
  <c r="W31" i="53" s="1"/>
  <c r="X31" i="53" s="1"/>
  <c r="AQ18" i="53"/>
  <c r="AR18" i="53" s="1"/>
  <c r="AS18" i="53" s="1"/>
  <c r="AQ51" i="53"/>
  <c r="AR51" i="53" s="1"/>
  <c r="AS51" i="53" s="1"/>
  <c r="S13" i="53"/>
  <c r="T13" i="53" s="1"/>
  <c r="U13" i="53" s="1"/>
  <c r="V35" i="53"/>
  <c r="W35" i="53" s="1"/>
  <c r="X35" i="53" s="1"/>
  <c r="AN23" i="53"/>
  <c r="AO23" i="53" s="1"/>
  <c r="AP23" i="53" s="1"/>
  <c r="AK21" i="53"/>
  <c r="AL21" i="53" s="1"/>
  <c r="AM21" i="53" s="1"/>
  <c r="AK59" i="53"/>
  <c r="AL59" i="53" s="1"/>
  <c r="AM59" i="53" s="1"/>
  <c r="AN42" i="53"/>
  <c r="AO42" i="53" s="1"/>
  <c r="AP42" i="53" s="1"/>
  <c r="AK54" i="53"/>
  <c r="AL54" i="53" s="1"/>
  <c r="AM54" i="53" s="1"/>
  <c r="AH20" i="53"/>
  <c r="AI20" i="53" s="1"/>
  <c r="AJ20" i="53" s="1"/>
  <c r="AK18" i="53"/>
  <c r="AL18" i="53" s="1"/>
  <c r="AM18" i="53" s="1"/>
  <c r="AH34" i="53"/>
  <c r="AI34" i="53" s="1"/>
  <c r="AJ34" i="53" s="1"/>
  <c r="AH12" i="53"/>
  <c r="AI12" i="53" s="1"/>
  <c r="AJ12" i="53" s="1"/>
  <c r="V43" i="53"/>
  <c r="W43" i="53" s="1"/>
  <c r="X43" i="53" s="1"/>
  <c r="AK58" i="53"/>
  <c r="AL58" i="53" s="1"/>
  <c r="AM58" i="53" s="1"/>
  <c r="AK20" i="53"/>
  <c r="AL20" i="53" s="1"/>
  <c r="AM20" i="53" s="1"/>
  <c r="AK38" i="53"/>
  <c r="AL38" i="53" s="1"/>
  <c r="AM38" i="53" s="1"/>
  <c r="V55" i="53"/>
  <c r="W55" i="53" s="1"/>
  <c r="X55" i="53" s="1"/>
  <c r="AN44" i="53"/>
  <c r="AO44" i="53" s="1"/>
  <c r="AP44" i="53" s="1"/>
  <c r="AN58" i="53"/>
  <c r="AO58" i="53" s="1"/>
  <c r="AP58" i="53" s="1"/>
  <c r="AQ46" i="53"/>
  <c r="AR46" i="53" s="1"/>
  <c r="AS46" i="53" s="1"/>
  <c r="AE31" i="53"/>
  <c r="AF31" i="53" s="1"/>
  <c r="AG31" i="53" s="1"/>
  <c r="AE35" i="53"/>
  <c r="AF35" i="53" s="1"/>
  <c r="AG35" i="53" s="1"/>
  <c r="AQ21" i="53"/>
  <c r="AR21" i="53" s="1"/>
  <c r="AS21" i="53" s="1"/>
  <c r="V56" i="53"/>
  <c r="W56" i="53" s="1"/>
  <c r="X56" i="53" s="1"/>
  <c r="AB47" i="53"/>
  <c r="AC47" i="53" s="1"/>
  <c r="AD47" i="53" s="1"/>
  <c r="S35" i="53"/>
  <c r="T35" i="53" s="1"/>
  <c r="U35" i="53" s="1"/>
  <c r="AN38" i="53"/>
  <c r="AO38" i="53" s="1"/>
  <c r="AP38" i="53" s="1"/>
  <c r="AH30" i="53"/>
  <c r="AI30" i="53" s="1"/>
  <c r="AJ30" i="53" s="1"/>
  <c r="AT47" i="53"/>
  <c r="AU47" i="53" s="1"/>
  <c r="AV47" i="53" s="1"/>
  <c r="AQ34" i="53"/>
  <c r="AR34" i="53" s="1"/>
  <c r="AS34" i="53" s="1"/>
  <c r="AN16" i="53"/>
  <c r="AO16" i="53" s="1"/>
  <c r="AP16" i="53" s="1"/>
  <c r="AN21" i="53"/>
  <c r="AO21" i="53" s="1"/>
  <c r="AP21" i="53" s="1"/>
  <c r="AQ68" i="53"/>
  <c r="AR68" i="53" s="1"/>
  <c r="AS68" i="53" s="1"/>
  <c r="AK43" i="53"/>
  <c r="AL43" i="53" s="1"/>
  <c r="AM43" i="53" s="1"/>
  <c r="AN50" i="53"/>
  <c r="AO50" i="53" s="1"/>
  <c r="AP50" i="53" s="1"/>
  <c r="AN46" i="53"/>
  <c r="AO46" i="53" s="1"/>
  <c r="AP46" i="53" s="1"/>
  <c r="AB35" i="53"/>
  <c r="AC35" i="53" s="1"/>
  <c r="AD35" i="53" s="1"/>
  <c r="Y23" i="53"/>
  <c r="Z23" i="53" s="1"/>
  <c r="AA23" i="53" s="1"/>
  <c r="AH58" i="53"/>
  <c r="AI58" i="53" s="1"/>
  <c r="AJ58" i="53" s="1"/>
  <c r="S51" i="53"/>
  <c r="T51" i="53" s="1"/>
  <c r="U51" i="53" s="1"/>
  <c r="V14" i="53"/>
  <c r="W14" i="53" s="1"/>
  <c r="X14" i="53" s="1"/>
  <c r="AE68" i="53"/>
  <c r="AF68" i="53" s="1"/>
  <c r="AG68" i="53" s="1"/>
  <c r="AK34" i="53"/>
  <c r="AL34" i="53" s="1"/>
  <c r="AM34" i="53" s="1"/>
  <c r="AQ20" i="53"/>
  <c r="AR20" i="53" s="1"/>
  <c r="AS20" i="53" s="1"/>
  <c r="AK27" i="53"/>
  <c r="AL27" i="53" s="1"/>
  <c r="AM27" i="53" s="1"/>
  <c r="AH27" i="53"/>
  <c r="AI27" i="53" s="1"/>
  <c r="AJ27" i="53" s="1"/>
  <c r="AT18" i="53"/>
  <c r="AU18" i="53" s="1"/>
  <c r="AV18" i="53" s="1"/>
  <c r="AH68" i="53"/>
  <c r="AI68" i="53" s="1"/>
  <c r="AJ68" i="53" s="1"/>
  <c r="AH50" i="53"/>
  <c r="AI50" i="53" s="1"/>
  <c r="AJ50" i="53" s="1"/>
  <c r="Y56" i="53"/>
  <c r="Z56" i="53" s="1"/>
  <c r="AA56" i="53" s="1"/>
  <c r="AE27" i="53"/>
  <c r="AF27" i="53" s="1"/>
  <c r="AG27" i="53" s="1"/>
  <c r="AH41" i="53"/>
  <c r="AI41" i="53" s="1"/>
  <c r="AJ41" i="53" s="1"/>
  <c r="AE14" i="53"/>
  <c r="AF14" i="53" s="1"/>
  <c r="AG14" i="53" s="1"/>
  <c r="AE51" i="53"/>
  <c r="AF51" i="53" s="1"/>
  <c r="AG51" i="53" s="1"/>
  <c r="AB68" i="53"/>
  <c r="AC68" i="53" s="1"/>
  <c r="AD68" i="53" s="1"/>
  <c r="AQ43" i="53"/>
  <c r="AR43" i="53" s="1"/>
  <c r="AS43" i="53" s="1"/>
  <c r="AB14" i="53"/>
  <c r="AC14" i="53" s="1"/>
  <c r="AD14" i="53" s="1"/>
  <c r="AE22" i="53"/>
  <c r="AF22" i="53" s="1"/>
  <c r="AG22" i="53" s="1"/>
  <c r="S56" i="53"/>
  <c r="T56" i="53" s="1"/>
  <c r="U56" i="53" s="1"/>
  <c r="Y31" i="53"/>
  <c r="Z31" i="53" s="1"/>
  <c r="AA31" i="53" s="1"/>
  <c r="AQ69" i="53"/>
  <c r="AR69" i="53" s="1"/>
  <c r="AS69" i="53" s="1"/>
  <c r="AH56" i="53"/>
  <c r="AI56" i="53" s="1"/>
  <c r="AJ56" i="53" s="1"/>
  <c r="AT66" i="53"/>
  <c r="AU66" i="53" s="1"/>
  <c r="AV66" i="53" s="1"/>
  <c r="AT51" i="53"/>
  <c r="AU51" i="53" s="1"/>
  <c r="AV51" i="53" s="1"/>
  <c r="AB56" i="53"/>
  <c r="AC56" i="53" s="1"/>
  <c r="AD56" i="53" s="1"/>
  <c r="Y27" i="53"/>
  <c r="Z27" i="53" s="1"/>
  <c r="AA27" i="53" s="1"/>
  <c r="AT33" i="53"/>
  <c r="AU33" i="53" s="1"/>
  <c r="AV33" i="53" s="1"/>
  <c r="S14" i="53"/>
  <c r="T14" i="53" s="1"/>
  <c r="U14" i="53" s="1"/>
  <c r="AK67" i="53"/>
  <c r="AL67" i="53" s="1"/>
  <c r="AM67" i="53" s="1"/>
  <c r="Y60" i="53"/>
  <c r="Z60" i="53" s="1"/>
  <c r="AA60" i="53" s="1"/>
  <c r="AN64" i="53"/>
  <c r="AO64" i="53" s="1"/>
  <c r="AP64" i="53" s="1"/>
  <c r="AT39" i="53"/>
  <c r="AU39" i="53" s="1"/>
  <c r="AV39" i="53" s="1"/>
  <c r="V30" i="53"/>
  <c r="W30" i="53" s="1"/>
  <c r="X30" i="53" s="1"/>
  <c r="AK22" i="53"/>
  <c r="AL22" i="53" s="1"/>
  <c r="AM22" i="53" s="1"/>
  <c r="V22" i="53"/>
  <c r="W22" i="53" s="1"/>
  <c r="X22" i="53" s="1"/>
  <c r="V21" i="53"/>
  <c r="W21" i="53" s="1"/>
  <c r="X21" i="53" s="1"/>
  <c r="AH59" i="53"/>
  <c r="AI59" i="53" s="1"/>
  <c r="AJ59" i="53" s="1"/>
  <c r="AQ60" i="53"/>
  <c r="AR60" i="53" s="1"/>
  <c r="AS60" i="53" s="1"/>
  <c r="AQ59" i="53"/>
  <c r="AR59" i="53" s="1"/>
  <c r="AS59" i="53" s="1"/>
  <c r="Y68" i="53"/>
  <c r="Z68" i="53" s="1"/>
  <c r="AA68" i="53" s="1"/>
  <c r="AT23" i="53"/>
  <c r="AU23" i="53" s="1"/>
  <c r="AV23" i="53" s="1"/>
  <c r="S39" i="53"/>
  <c r="T39" i="53" s="1"/>
  <c r="U39" i="53" s="1"/>
  <c r="S21" i="53"/>
  <c r="T21" i="53" s="1"/>
  <c r="U21" i="53" s="1"/>
  <c r="AB21" i="53"/>
  <c r="AC21" i="53" s="1"/>
  <c r="AD21" i="53" s="1"/>
  <c r="AN49" i="53"/>
  <c r="AO49" i="53" s="1"/>
  <c r="AP49" i="53" s="1"/>
  <c r="AQ67" i="53"/>
  <c r="AR67" i="53" s="1"/>
  <c r="AS67" i="53" s="1"/>
  <c r="AT50" i="53"/>
  <c r="AU50" i="53" s="1"/>
  <c r="AV50" i="53" s="1"/>
  <c r="AT34" i="53"/>
  <c r="AU34" i="53" s="1"/>
  <c r="AV34" i="53" s="1"/>
  <c r="V68" i="53"/>
  <c r="W68" i="53" s="1"/>
  <c r="X68" i="53" s="1"/>
  <c r="AQ50" i="53"/>
  <c r="AR50" i="53" s="1"/>
  <c r="AS50" i="53" s="1"/>
  <c r="AH43" i="53"/>
  <c r="AI43" i="53" s="1"/>
  <c r="AJ43" i="53" s="1"/>
  <c r="AQ40" i="53"/>
  <c r="AR40" i="53" s="1"/>
  <c r="AS40" i="53" s="1"/>
  <c r="V60" i="53"/>
  <c r="W60" i="53" s="1"/>
  <c r="X60" i="53" s="1"/>
  <c r="AE39" i="53"/>
  <c r="AF39" i="53" s="1"/>
  <c r="AG39" i="53" s="1"/>
  <c r="S31" i="53"/>
  <c r="T31" i="53" s="1"/>
  <c r="U31" i="53" s="1"/>
  <c r="V27" i="53"/>
  <c r="W27" i="53" s="1"/>
  <c r="X27" i="53" s="1"/>
  <c r="AQ15" i="53"/>
  <c r="AR15" i="53" s="1"/>
  <c r="AS15" i="53" s="1"/>
  <c r="AT19" i="53"/>
  <c r="AU19" i="53" s="1"/>
  <c r="AV19" i="53" s="1"/>
  <c r="AQ12" i="53"/>
  <c r="AR12" i="53" s="1"/>
  <c r="AS12" i="53" s="1"/>
  <c r="AB64" i="53"/>
  <c r="AC64" i="53" s="1"/>
  <c r="AD64" i="53" s="1"/>
  <c r="AE64" i="53"/>
  <c r="AF64" i="53" s="1"/>
  <c r="AG64" i="53" s="1"/>
  <c r="AT22" i="53"/>
  <c r="AU22" i="53" s="1"/>
  <c r="AV22" i="53" s="1"/>
  <c r="AE21" i="53"/>
  <c r="AF21" i="53" s="1"/>
  <c r="AG21" i="53" s="1"/>
  <c r="AN12" i="53"/>
  <c r="AO12" i="53" s="1"/>
  <c r="AP12" i="53" s="1"/>
  <c r="AK39" i="53"/>
  <c r="AL39" i="53" s="1"/>
  <c r="AM39" i="53" s="1"/>
  <c r="AK50" i="53"/>
  <c r="AL50" i="53" s="1"/>
  <c r="AM50" i="53" s="1"/>
  <c r="AK42" i="53"/>
  <c r="AL42" i="53" s="1"/>
  <c r="AM42" i="53" s="1"/>
  <c r="AK31" i="53"/>
  <c r="AL31" i="53" s="1"/>
  <c r="AM31" i="53" s="1"/>
  <c r="V17" i="53"/>
  <c r="W17" i="53" s="1"/>
  <c r="X17" i="53" s="1"/>
  <c r="AT63" i="53"/>
  <c r="AU63" i="53" s="1"/>
  <c r="AV63" i="53" s="1"/>
  <c r="AK66" i="53"/>
  <c r="AL66" i="53" s="1"/>
  <c r="AM66" i="53" s="1"/>
  <c r="S68" i="53"/>
  <c r="T68" i="53" s="1"/>
  <c r="U68" i="53" s="1"/>
  <c r="S22" i="53"/>
  <c r="T22" i="53" s="1"/>
  <c r="U22" i="53" s="1"/>
  <c r="AE18" i="53"/>
  <c r="AF18" i="53" s="1"/>
  <c r="AG18" i="53" s="1"/>
  <c r="AQ16" i="53"/>
  <c r="AR16" i="53" s="1"/>
  <c r="AS16" i="53" s="1"/>
  <c r="AN14" i="53"/>
  <c r="AO14" i="53" s="1"/>
  <c r="AP14" i="53" s="1"/>
  <c r="AQ13" i="53"/>
  <c r="AR13" i="53" s="1"/>
  <c r="AS13" i="53" s="1"/>
  <c r="V67" i="53"/>
  <c r="W67" i="53" s="1"/>
  <c r="X67" i="53" s="1"/>
  <c r="Y14" i="53"/>
  <c r="Z14" i="53" s="1"/>
  <c r="AA14" i="53" s="1"/>
  <c r="AK56" i="53"/>
  <c r="AL56" i="53" s="1"/>
  <c r="AM56" i="53" s="1"/>
  <c r="Y63" i="53"/>
  <c r="Z63" i="53" s="1"/>
  <c r="AA63" i="53" s="1"/>
  <c r="AH42" i="53"/>
  <c r="AI42" i="53" s="1"/>
  <c r="AJ42" i="53" s="1"/>
  <c r="AK52" i="53"/>
  <c r="AL52" i="53" s="1"/>
  <c r="AM52" i="53" s="1"/>
  <c r="AK36" i="53"/>
  <c r="AL36" i="53" s="1"/>
  <c r="AM36" i="53" s="1"/>
  <c r="S60" i="53"/>
  <c r="T60" i="53" s="1"/>
  <c r="U60" i="53" s="1"/>
  <c r="Y47" i="53"/>
  <c r="Z47" i="53" s="1"/>
  <c r="AA47" i="53" s="1"/>
  <c r="S17" i="53"/>
  <c r="T17" i="53" s="1"/>
  <c r="U17" i="53" s="1"/>
  <c r="AH15" i="53"/>
  <c r="AI15" i="53" s="1"/>
  <c r="AJ15" i="53" s="1"/>
  <c r="AK49" i="53"/>
  <c r="AL49" i="53" s="1"/>
  <c r="AM49" i="53" s="1"/>
  <c r="S18" i="53"/>
  <c r="T18" i="53" s="1"/>
  <c r="U18" i="53" s="1"/>
  <c r="AN11" i="53"/>
  <c r="AH45" i="53"/>
  <c r="AI45" i="53" s="1"/>
  <c r="AJ45" i="53" s="1"/>
  <c r="Y51" i="53"/>
  <c r="Z51" i="53" s="1"/>
  <c r="AA51" i="53" s="1"/>
  <c r="AQ22" i="53"/>
  <c r="AR22" i="53" s="1"/>
  <c r="AS22" i="53" s="1"/>
  <c r="Y17" i="53"/>
  <c r="Z17" i="53" s="1"/>
  <c r="AA17" i="53" s="1"/>
  <c r="AK68" i="53"/>
  <c r="AL68" i="53" s="1"/>
  <c r="AM68" i="53" s="1"/>
  <c r="F17" i="53"/>
  <c r="AK46" i="53"/>
  <c r="AL46" i="53" s="1"/>
  <c r="AM46" i="53" s="1"/>
  <c r="AK35" i="53"/>
  <c r="AL35" i="53" s="1"/>
  <c r="AM35" i="53" s="1"/>
  <c r="AT67" i="53"/>
  <c r="AU67" i="53" s="1"/>
  <c r="AV67" i="53" s="1"/>
  <c r="AK60" i="53"/>
  <c r="AL60" i="53" s="1"/>
  <c r="AM60" i="53" s="1"/>
  <c r="AT55" i="53"/>
  <c r="AU55" i="53" s="1"/>
  <c r="AV55" i="53" s="1"/>
  <c r="AH64" i="53"/>
  <c r="AI64" i="53" s="1"/>
  <c r="AJ64" i="53" s="1"/>
  <c r="AN56" i="53"/>
  <c r="AO56" i="53" s="1"/>
  <c r="AP56" i="53" s="1"/>
  <c r="AN52" i="53"/>
  <c r="AO52" i="53" s="1"/>
  <c r="AP52" i="53" s="1"/>
  <c r="AN36" i="53"/>
  <c r="AO36" i="53" s="1"/>
  <c r="AP36" i="53" s="1"/>
  <c r="AH70" i="53"/>
  <c r="AI70" i="53" s="1"/>
  <c r="AJ70" i="53" s="1"/>
  <c r="AE60" i="53"/>
  <c r="AF60" i="53" s="1"/>
  <c r="AG60" i="53" s="1"/>
  <c r="V47" i="53"/>
  <c r="W47" i="53" s="1"/>
  <c r="X47" i="53" s="1"/>
  <c r="AH49" i="53"/>
  <c r="AI49" i="53" s="1"/>
  <c r="AJ49" i="53" s="1"/>
  <c r="AN19" i="53"/>
  <c r="AO19" i="53" s="1"/>
  <c r="AP19" i="53" s="1"/>
  <c r="F18" i="53"/>
  <c r="AN15" i="53"/>
  <c r="AO15" i="53" s="1"/>
  <c r="AP15" i="53" s="1"/>
  <c r="AB17" i="53"/>
  <c r="AC17" i="53" s="1"/>
  <c r="AD17" i="53" s="1"/>
  <c r="V51" i="53"/>
  <c r="W51" i="53" s="1"/>
  <c r="X51" i="53" s="1"/>
  <c r="V18" i="53"/>
  <c r="W18" i="53" s="1"/>
  <c r="X18" i="53" s="1"/>
  <c r="AB18" i="53"/>
  <c r="AC18" i="53" s="1"/>
  <c r="AD18" i="53" s="1"/>
  <c r="AB51" i="53"/>
  <c r="AC51" i="53" s="1"/>
  <c r="AD51" i="53" s="1"/>
  <c r="AQ58" i="53"/>
  <c r="AR58" i="53" s="1"/>
  <c r="AS58" i="53" s="1"/>
  <c r="AQ42" i="53"/>
  <c r="AR42" i="53" s="1"/>
  <c r="AS42" i="53" s="1"/>
  <c r="AK70" i="53"/>
  <c r="AL70" i="53" s="1"/>
  <c r="AM70" i="53" s="1"/>
  <c r="S47" i="53"/>
  <c r="T47" i="53" s="1"/>
  <c r="U47" i="53" s="1"/>
  <c r="AQ19" i="53"/>
  <c r="AR19" i="53" s="1"/>
  <c r="AS19" i="53" s="1"/>
  <c r="AT13" i="53"/>
  <c r="AU13" i="53" s="1"/>
  <c r="AV13" i="53" s="1"/>
  <c r="AH22" i="53"/>
  <c r="AI22" i="53" s="1"/>
  <c r="AJ22" i="53" s="1"/>
  <c r="AB60" i="53"/>
  <c r="AC60" i="53" s="1"/>
  <c r="AD60" i="53" s="1"/>
  <c r="AQ64" i="53"/>
  <c r="AR64" i="53" s="1"/>
  <c r="AS64" i="53" s="1"/>
  <c r="AQ47" i="53"/>
  <c r="AR47" i="53" s="1"/>
  <c r="AS47" i="53" s="1"/>
  <c r="AQ31" i="53"/>
  <c r="AR31" i="53" s="1"/>
  <c r="AS31" i="53" s="1"/>
  <c r="AQ23" i="53"/>
  <c r="AR23" i="53" s="1"/>
  <c r="AS23" i="53" s="1"/>
  <c r="AN59" i="53"/>
  <c r="AO59" i="53" s="1"/>
  <c r="AP59" i="53" s="1"/>
  <c r="AK12" i="53"/>
  <c r="AL12" i="53" s="1"/>
  <c r="AM12" i="53" s="1"/>
  <c r="AQ48" i="53"/>
  <c r="AR48" i="53" s="1"/>
  <c r="AS48" i="53" s="1"/>
  <c r="AQ53" i="53"/>
  <c r="AR53" i="53" s="1"/>
  <c r="AS53" i="53" s="1"/>
  <c r="AH40" i="53"/>
  <c r="AI40" i="53" s="1"/>
  <c r="AJ40" i="53" s="1"/>
  <c r="AN63" i="53"/>
  <c r="AO63" i="53" s="1"/>
  <c r="AP63" i="53" s="1"/>
  <c r="AK63" i="53"/>
  <c r="AL63" i="53" s="1"/>
  <c r="AM63" i="53" s="1"/>
  <c r="AN35" i="53"/>
  <c r="AO35" i="53" s="1"/>
  <c r="AP35" i="53" s="1"/>
  <c r="Y43" i="53"/>
  <c r="Z43" i="53" s="1"/>
  <c r="AA43" i="53" s="1"/>
  <c r="AE43" i="53"/>
  <c r="AF43" i="53" s="1"/>
  <c r="AG43" i="53" s="1"/>
  <c r="S43" i="53"/>
  <c r="T43" i="53" s="1"/>
  <c r="U43" i="53" s="1"/>
  <c r="AE23" i="53"/>
  <c r="AF23" i="53" s="1"/>
  <c r="AG23" i="53" s="1"/>
  <c r="AB23" i="53"/>
  <c r="AC23" i="53" s="1"/>
  <c r="AD23" i="53" s="1"/>
  <c r="V23" i="53"/>
  <c r="W23" i="53" s="1"/>
  <c r="X23" i="53" s="1"/>
  <c r="S23" i="53"/>
  <c r="T23" i="53" s="1"/>
  <c r="U23" i="53" s="1"/>
  <c r="AK14" i="53"/>
  <c r="AL14" i="53" s="1"/>
  <c r="AM14" i="53" s="1"/>
  <c r="F14" i="53"/>
  <c r="AQ35" i="53"/>
  <c r="AR35" i="53" s="1"/>
  <c r="AS35" i="53" s="1"/>
  <c r="AQ17" i="53"/>
  <c r="AR17" i="53" s="1"/>
  <c r="AS17" i="53" s="1"/>
  <c r="AK29" i="53"/>
  <c r="AL29" i="53" s="1"/>
  <c r="AM29" i="53" s="1"/>
  <c r="AN55" i="53"/>
  <c r="AO55" i="53" s="1"/>
  <c r="AP55" i="53" s="1"/>
  <c r="AK55" i="53"/>
  <c r="AL55" i="53" s="1"/>
  <c r="AM55" i="53" s="1"/>
  <c r="AH63" i="53"/>
  <c r="AI63" i="53" s="1"/>
  <c r="AJ63" i="53" s="1"/>
  <c r="AT59" i="53"/>
  <c r="AU59" i="53" s="1"/>
  <c r="AV59" i="53" s="1"/>
  <c r="AH55" i="53"/>
  <c r="AI55" i="53" s="1"/>
  <c r="AJ55" i="53" s="1"/>
  <c r="AT68" i="53"/>
  <c r="AU68" i="53" s="1"/>
  <c r="AV68" i="53" s="1"/>
  <c r="AT64" i="53"/>
  <c r="AU64" i="53" s="1"/>
  <c r="AV64" i="53" s="1"/>
  <c r="AQ63" i="53"/>
  <c r="AR63" i="53" s="1"/>
  <c r="AS63" i="53" s="1"/>
  <c r="AN48" i="53"/>
  <c r="AO48" i="53" s="1"/>
  <c r="AP48" i="53" s="1"/>
  <c r="AN40" i="53"/>
  <c r="AO40" i="53" s="1"/>
  <c r="AP40" i="53" s="1"/>
  <c r="AK40" i="53"/>
  <c r="AL40" i="53" s="1"/>
  <c r="AM40" i="53" s="1"/>
  <c r="AQ38" i="53"/>
  <c r="AR38" i="53" s="1"/>
  <c r="AS38" i="53" s="1"/>
  <c r="AT35" i="53"/>
  <c r="AU35" i="53" s="1"/>
  <c r="AV35" i="53" s="1"/>
  <c r="AH44" i="53"/>
  <c r="AI44" i="53" s="1"/>
  <c r="AJ44" i="53" s="1"/>
  <c r="AH25" i="53"/>
  <c r="AI25" i="53" s="1"/>
  <c r="AJ25" i="53" s="1"/>
  <c r="AT16" i="53"/>
  <c r="AU16" i="53" s="1"/>
  <c r="AV16" i="53" s="1"/>
  <c r="AT21" i="53"/>
  <c r="AU21" i="53" s="1"/>
  <c r="AV21" i="53" s="1"/>
  <c r="AH37" i="53"/>
  <c r="AI37" i="53" s="1"/>
  <c r="AJ37" i="53" s="1"/>
  <c r="AH28" i="53"/>
  <c r="AI28" i="53" s="1"/>
  <c r="AJ28" i="53" s="1"/>
  <c r="AE17" i="53"/>
  <c r="AF17" i="53" s="1"/>
  <c r="AG17" i="53" s="1"/>
  <c r="AN68" i="53"/>
  <c r="AO68" i="53" s="1"/>
  <c r="AP68" i="53" s="1"/>
  <c r="AN17" i="53"/>
  <c r="AO17" i="53" s="1"/>
  <c r="AP17" i="53" s="1"/>
  <c r="AK64" i="53"/>
  <c r="AL64" i="53" s="1"/>
  <c r="AM64" i="53" s="1"/>
  <c r="AN13" i="53"/>
  <c r="AO13" i="53" s="1"/>
  <c r="AP13" i="53" s="1"/>
  <c r="AN43" i="53"/>
  <c r="AO43" i="53" s="1"/>
  <c r="AP43" i="53" s="1"/>
  <c r="AQ39" i="53"/>
  <c r="AR39" i="53" s="1"/>
  <c r="AS39" i="53" s="1"/>
  <c r="AT60" i="53"/>
  <c r="AU60" i="53" s="1"/>
  <c r="AV60" i="53" s="1"/>
  <c r="V59" i="53"/>
  <c r="W59" i="53" s="1"/>
  <c r="X59" i="53" s="1"/>
  <c r="AT62" i="53"/>
  <c r="AU62" i="53" s="1"/>
  <c r="AV62" i="53" s="1"/>
  <c r="AK44" i="53"/>
  <c r="AL44" i="53" s="1"/>
  <c r="AM44" i="53" s="1"/>
  <c r="AH35" i="53"/>
  <c r="AI35" i="53" s="1"/>
  <c r="AJ35" i="53" s="1"/>
  <c r="AT31" i="53"/>
  <c r="AU31" i="53" s="1"/>
  <c r="AV31" i="53" s="1"/>
  <c r="AQ70" i="53"/>
  <c r="AR70" i="53" s="1"/>
  <c r="AS70" i="53" s="1"/>
  <c r="AN62" i="53"/>
  <c r="AO62" i="53" s="1"/>
  <c r="AP62" i="53" s="1"/>
  <c r="AQ57" i="53"/>
  <c r="AR57" i="53" s="1"/>
  <c r="AS57" i="53" s="1"/>
  <c r="AH48" i="53"/>
  <c r="AI48" i="53" s="1"/>
  <c r="AJ48" i="53" s="1"/>
  <c r="AQ33" i="53"/>
  <c r="AR33" i="53" s="1"/>
  <c r="AS33" i="53" s="1"/>
  <c r="AQ32" i="53"/>
  <c r="AR32" i="53" s="1"/>
  <c r="AS32" i="53" s="1"/>
  <c r="S30" i="53"/>
  <c r="T30" i="53" s="1"/>
  <c r="U30" i="53" s="1"/>
  <c r="AQ28" i="53"/>
  <c r="AR28" i="53" s="1"/>
  <c r="AS28" i="53" s="1"/>
  <c r="AH21" i="53"/>
  <c r="AI21" i="53" s="1"/>
  <c r="AJ21" i="53" s="1"/>
  <c r="AT17" i="53"/>
  <c r="AU17" i="53" s="1"/>
  <c r="AV17" i="53" s="1"/>
  <c r="AN45" i="53"/>
  <c r="AO45" i="53" s="1"/>
  <c r="AP45" i="53" s="1"/>
  <c r="AN25" i="53"/>
  <c r="AO25" i="53" s="1"/>
  <c r="AP25" i="53" s="1"/>
  <c r="Y21" i="53"/>
  <c r="Z21" i="53" s="1"/>
  <c r="AA21" i="53" s="1"/>
  <c r="AK15" i="53"/>
  <c r="AL15" i="53" s="1"/>
  <c r="AM15" i="53" s="1"/>
  <c r="AH14" i="53"/>
  <c r="AI14" i="53" s="1"/>
  <c r="AJ14" i="53" s="1"/>
  <c r="AN30" i="53"/>
  <c r="AO30" i="53" s="1"/>
  <c r="AP30" i="53" s="1"/>
  <c r="AK17" i="53"/>
  <c r="AL17" i="53" s="1"/>
  <c r="AM17" i="53" s="1"/>
  <c r="AB43" i="53"/>
  <c r="AC43" i="53" s="1"/>
  <c r="AD43" i="53" s="1"/>
  <c r="AB39" i="53"/>
  <c r="AC39" i="53" s="1"/>
  <c r="AD39" i="53" s="1"/>
  <c r="AB22" i="53"/>
  <c r="AC22" i="53" s="1"/>
  <c r="AD22" i="53" s="1"/>
  <c r="AQ65" i="53"/>
  <c r="AR65" i="53" s="1"/>
  <c r="AS65" i="53" s="1"/>
  <c r="AQ61" i="53"/>
  <c r="AR61" i="53" s="1"/>
  <c r="AS61" i="53" s="1"/>
  <c r="AH60" i="53"/>
  <c r="AI60" i="53" s="1"/>
  <c r="AJ60" i="53" s="1"/>
  <c r="AQ55" i="53"/>
  <c r="AR55" i="53" s="1"/>
  <c r="AS55" i="53" s="1"/>
  <c r="AN66" i="53"/>
  <c r="AO66" i="53" s="1"/>
  <c r="AP66" i="53" s="1"/>
  <c r="AT46" i="53"/>
  <c r="AU46" i="53" s="1"/>
  <c r="AV46" i="53" s="1"/>
  <c r="AT42" i="53"/>
  <c r="AU42" i="53" s="1"/>
  <c r="AV42" i="53" s="1"/>
  <c r="AT38" i="53"/>
  <c r="AU38" i="53" s="1"/>
  <c r="AV38" i="53" s="1"/>
  <c r="AH62" i="53"/>
  <c r="AI62" i="53" s="1"/>
  <c r="AJ62" i="53" s="1"/>
  <c r="AQ52" i="53"/>
  <c r="AR52" i="53" s="1"/>
  <c r="AS52" i="53" s="1"/>
  <c r="AK48" i="53"/>
  <c r="AL48" i="53" s="1"/>
  <c r="AM48" i="53" s="1"/>
  <c r="AT43" i="53"/>
  <c r="AU43" i="53" s="1"/>
  <c r="AV43" i="53" s="1"/>
  <c r="AQ36" i="53"/>
  <c r="AR36" i="53" s="1"/>
  <c r="AS36" i="53" s="1"/>
  <c r="AN70" i="53"/>
  <c r="AO70" i="53" s="1"/>
  <c r="AP70" i="53" s="1"/>
  <c r="AK62" i="53"/>
  <c r="AL62" i="53" s="1"/>
  <c r="AM62" i="53" s="1"/>
  <c r="AN53" i="53"/>
  <c r="AO53" i="53" s="1"/>
  <c r="AP53" i="53" s="1"/>
  <c r="AH52" i="53"/>
  <c r="AI52" i="53" s="1"/>
  <c r="AJ52" i="53" s="1"/>
  <c r="AH36" i="53"/>
  <c r="AI36" i="53" s="1"/>
  <c r="AJ36" i="53" s="1"/>
  <c r="F56" i="53"/>
  <c r="AH17" i="53"/>
  <c r="AI17" i="53" s="1"/>
  <c r="AJ17" i="53" s="1"/>
  <c r="AT15" i="53"/>
  <c r="AU15" i="53" s="1"/>
  <c r="AV15" i="53" s="1"/>
  <c r="AN39" i="53"/>
  <c r="AO39" i="53" s="1"/>
  <c r="AP39" i="53" s="1"/>
  <c r="AB48" i="53"/>
  <c r="AC48" i="53" s="1"/>
  <c r="AD48" i="53" s="1"/>
  <c r="AE48" i="53"/>
  <c r="AF48" i="53" s="1"/>
  <c r="AG48" i="53" s="1"/>
  <c r="S48" i="53"/>
  <c r="T48" i="53" s="1"/>
  <c r="U48" i="53" s="1"/>
  <c r="F48" i="53"/>
  <c r="V48" i="53"/>
  <c r="W48" i="53" s="1"/>
  <c r="X48" i="53" s="1"/>
  <c r="Y48" i="53"/>
  <c r="Z48" i="53" s="1"/>
  <c r="AA48" i="53" s="1"/>
  <c r="AB40" i="53"/>
  <c r="AC40" i="53" s="1"/>
  <c r="AD40" i="53" s="1"/>
  <c r="AE40" i="53"/>
  <c r="AF40" i="53" s="1"/>
  <c r="AG40" i="53" s="1"/>
  <c r="S40" i="53"/>
  <c r="T40" i="53" s="1"/>
  <c r="U40" i="53" s="1"/>
  <c r="F40" i="53"/>
  <c r="V40" i="53"/>
  <c r="W40" i="53" s="1"/>
  <c r="X40" i="53" s="1"/>
  <c r="Y40" i="53"/>
  <c r="Z40" i="53" s="1"/>
  <c r="AA40" i="53" s="1"/>
  <c r="AQ37" i="53"/>
  <c r="AR37" i="53" s="1"/>
  <c r="AS37" i="53" s="1"/>
  <c r="F51" i="53"/>
  <c r="AK24" i="53"/>
  <c r="AL24" i="53" s="1"/>
  <c r="AM24" i="53" s="1"/>
  <c r="AT41" i="53"/>
  <c r="AU41" i="53" s="1"/>
  <c r="AV41" i="53" s="1"/>
  <c r="AK69" i="53"/>
  <c r="AL69" i="53" s="1"/>
  <c r="AM69" i="53" s="1"/>
  <c r="AK65" i="53"/>
  <c r="AL65" i="53" s="1"/>
  <c r="AM65" i="53" s="1"/>
  <c r="AK61" i="53"/>
  <c r="AL61" i="53" s="1"/>
  <c r="AM61" i="53" s="1"/>
  <c r="Y59" i="53"/>
  <c r="Z59" i="53" s="1"/>
  <c r="AA59" i="53" s="1"/>
  <c r="AT69" i="53"/>
  <c r="AU69" i="53" s="1"/>
  <c r="AV69" i="53" s="1"/>
  <c r="AT65" i="53"/>
  <c r="AU65" i="53" s="1"/>
  <c r="AV65" i="53" s="1"/>
  <c r="AT61" i="53"/>
  <c r="AU61" i="53" s="1"/>
  <c r="AV61" i="53" s="1"/>
  <c r="AT54" i="53"/>
  <c r="AU54" i="53" s="1"/>
  <c r="AV54" i="53" s="1"/>
  <c r="AE50" i="53"/>
  <c r="AF50" i="53" s="1"/>
  <c r="AG50" i="53" s="1"/>
  <c r="F50" i="53"/>
  <c r="S50" i="53"/>
  <c r="T50" i="53" s="1"/>
  <c r="U50" i="53" s="1"/>
  <c r="S46" i="53"/>
  <c r="T46" i="53" s="1"/>
  <c r="U46" i="53" s="1"/>
  <c r="F46" i="53"/>
  <c r="AE46" i="53"/>
  <c r="AF46" i="53" s="1"/>
  <c r="AG46" i="53" s="1"/>
  <c r="AE42" i="53"/>
  <c r="AF42" i="53" s="1"/>
  <c r="AG42" i="53" s="1"/>
  <c r="F42" i="53"/>
  <c r="S42" i="53"/>
  <c r="T42" i="53" s="1"/>
  <c r="U42" i="53" s="1"/>
  <c r="S38" i="53"/>
  <c r="T38" i="53" s="1"/>
  <c r="U38" i="53" s="1"/>
  <c r="F38" i="53"/>
  <c r="AE38" i="53"/>
  <c r="AF38" i="53" s="1"/>
  <c r="AG38" i="53" s="1"/>
  <c r="AE34" i="53"/>
  <c r="AF34" i="53" s="1"/>
  <c r="AG34" i="53" s="1"/>
  <c r="F34" i="53"/>
  <c r="S34" i="53"/>
  <c r="T34" i="53" s="1"/>
  <c r="U34" i="53" s="1"/>
  <c r="AT57" i="53"/>
  <c r="AU57" i="53" s="1"/>
  <c r="AV57" i="53" s="1"/>
  <c r="AN57" i="53"/>
  <c r="AO57" i="53" s="1"/>
  <c r="AP57" i="53" s="1"/>
  <c r="AK53" i="53"/>
  <c r="AL53" i="53" s="1"/>
  <c r="AM53" i="53" s="1"/>
  <c r="AB50" i="53"/>
  <c r="AC50" i="53" s="1"/>
  <c r="AD50" i="53" s="1"/>
  <c r="AB46" i="53"/>
  <c r="AC46" i="53" s="1"/>
  <c r="AD46" i="53" s="1"/>
  <c r="AB42" i="53"/>
  <c r="AC42" i="53" s="1"/>
  <c r="AD42" i="53" s="1"/>
  <c r="AB38" i="53"/>
  <c r="AC38" i="53" s="1"/>
  <c r="AD38" i="53" s="1"/>
  <c r="AB34" i="53"/>
  <c r="AC34" i="53" s="1"/>
  <c r="AD34" i="53" s="1"/>
  <c r="V42" i="53"/>
  <c r="W42" i="53" s="1"/>
  <c r="X42" i="53" s="1"/>
  <c r="AH26" i="53"/>
  <c r="AI26" i="53" s="1"/>
  <c r="AJ26" i="53" s="1"/>
  <c r="AH24" i="53"/>
  <c r="AI24" i="53" s="1"/>
  <c r="AJ24" i="53" s="1"/>
  <c r="F13" i="53"/>
  <c r="AQ11" i="53"/>
  <c r="AK25" i="53"/>
  <c r="AL25" i="53" s="1"/>
  <c r="AM25" i="53" s="1"/>
  <c r="Y41" i="53"/>
  <c r="Z41" i="53" s="1"/>
  <c r="AA41" i="53" s="1"/>
  <c r="AB41" i="53"/>
  <c r="AC41" i="53" s="1"/>
  <c r="AD41" i="53" s="1"/>
  <c r="AE41" i="53"/>
  <c r="AF41" i="53" s="1"/>
  <c r="AG41" i="53" s="1"/>
  <c r="S41" i="53"/>
  <c r="T41" i="53" s="1"/>
  <c r="U41" i="53" s="1"/>
  <c r="F41" i="53"/>
  <c r="V41" i="53"/>
  <c r="W41" i="53" s="1"/>
  <c r="X41" i="53" s="1"/>
  <c r="AQ41" i="53"/>
  <c r="AR41" i="53" s="1"/>
  <c r="AS41" i="53" s="1"/>
  <c r="AT37" i="53"/>
  <c r="AU37" i="53" s="1"/>
  <c r="AV37" i="53" s="1"/>
  <c r="AN33" i="53"/>
  <c r="AO33" i="53" s="1"/>
  <c r="AP33" i="53" s="1"/>
  <c r="AB32" i="53"/>
  <c r="AC32" i="53" s="1"/>
  <c r="AD32" i="53" s="1"/>
  <c r="AE32" i="53"/>
  <c r="AF32" i="53" s="1"/>
  <c r="AG32" i="53" s="1"/>
  <c r="S32" i="53"/>
  <c r="T32" i="53" s="1"/>
  <c r="U32" i="53" s="1"/>
  <c r="F32" i="53"/>
  <c r="Y32" i="53"/>
  <c r="Z32" i="53" s="1"/>
  <c r="AA32" i="53" s="1"/>
  <c r="V32" i="53"/>
  <c r="W32" i="53" s="1"/>
  <c r="X32" i="53" s="1"/>
  <c r="AB28" i="53"/>
  <c r="AC28" i="53" s="1"/>
  <c r="AD28" i="53" s="1"/>
  <c r="AE28" i="53"/>
  <c r="AF28" i="53" s="1"/>
  <c r="AG28" i="53" s="1"/>
  <c r="S28" i="53"/>
  <c r="T28" i="53" s="1"/>
  <c r="U28" i="53" s="1"/>
  <c r="F28" i="53"/>
  <c r="Y28" i="53"/>
  <c r="Z28" i="53" s="1"/>
  <c r="AA28" i="53" s="1"/>
  <c r="V28" i="53"/>
  <c r="W28" i="53" s="1"/>
  <c r="X28" i="53" s="1"/>
  <c r="AT25" i="53"/>
  <c r="AU25" i="53" s="1"/>
  <c r="AV25" i="53" s="1"/>
  <c r="V13" i="53"/>
  <c r="W13" i="53" s="1"/>
  <c r="X13" i="53" s="1"/>
  <c r="Y11" i="53"/>
  <c r="AB11" i="53"/>
  <c r="V11" i="53"/>
  <c r="AE11" i="53"/>
  <c r="S11" i="53"/>
  <c r="F11" i="53"/>
  <c r="AK45" i="53"/>
  <c r="AL45" i="53" s="1"/>
  <c r="AM45" i="53" s="1"/>
  <c r="AN37" i="53"/>
  <c r="AO37" i="53" s="1"/>
  <c r="AP37" i="53" s="1"/>
  <c r="AQ26" i="53"/>
  <c r="AR26" i="53" s="1"/>
  <c r="AS26" i="53" s="1"/>
  <c r="V46" i="53"/>
  <c r="W46" i="53" s="1"/>
  <c r="X46" i="53" s="1"/>
  <c r="F43" i="53"/>
  <c r="AT29" i="53"/>
  <c r="AU29" i="53" s="1"/>
  <c r="AV29" i="53" s="1"/>
  <c r="AN28" i="53"/>
  <c r="AO28" i="53" s="1"/>
  <c r="AP28" i="53" s="1"/>
  <c r="AQ24" i="53"/>
  <c r="AR24" i="53" s="1"/>
  <c r="AS24" i="53" s="1"/>
  <c r="Y13" i="53"/>
  <c r="Z13" i="53" s="1"/>
  <c r="AA13" i="53" s="1"/>
  <c r="AK11" i="53"/>
  <c r="AT49" i="53"/>
  <c r="AU49" i="53" s="1"/>
  <c r="AV49" i="53" s="1"/>
  <c r="AQ14" i="53"/>
  <c r="AR14" i="53" s="1"/>
  <c r="AS14" i="53" s="1"/>
  <c r="AN22" i="53"/>
  <c r="AO22" i="53" s="1"/>
  <c r="AP22" i="53" s="1"/>
  <c r="S59" i="53"/>
  <c r="T59" i="53" s="1"/>
  <c r="U59" i="53" s="1"/>
  <c r="AE59" i="53"/>
  <c r="AF59" i="53" s="1"/>
  <c r="AG59" i="53" s="1"/>
  <c r="F59" i="53"/>
  <c r="AE52" i="53"/>
  <c r="AF52" i="53" s="1"/>
  <c r="AG52" i="53" s="1"/>
  <c r="AB52" i="53"/>
  <c r="AC52" i="53" s="1"/>
  <c r="AD52" i="53" s="1"/>
  <c r="S52" i="53"/>
  <c r="T52" i="53" s="1"/>
  <c r="U52" i="53" s="1"/>
  <c r="F52" i="53"/>
  <c r="V52" i="53"/>
  <c r="W52" i="53" s="1"/>
  <c r="X52" i="53" s="1"/>
  <c r="Y52" i="53"/>
  <c r="Z52" i="53" s="1"/>
  <c r="AA52" i="53" s="1"/>
  <c r="AB44" i="53"/>
  <c r="AC44" i="53" s="1"/>
  <c r="AD44" i="53" s="1"/>
  <c r="AE44" i="53"/>
  <c r="AF44" i="53" s="1"/>
  <c r="AG44" i="53" s="1"/>
  <c r="S44" i="53"/>
  <c r="T44" i="53" s="1"/>
  <c r="U44" i="53" s="1"/>
  <c r="F44" i="53"/>
  <c r="V44" i="53"/>
  <c r="W44" i="53" s="1"/>
  <c r="X44" i="53" s="1"/>
  <c r="Y44" i="53"/>
  <c r="Z44" i="53" s="1"/>
  <c r="AA44" i="53" s="1"/>
  <c r="AB36" i="53"/>
  <c r="AC36" i="53" s="1"/>
  <c r="AD36" i="53" s="1"/>
  <c r="AE36" i="53"/>
  <c r="AF36" i="53" s="1"/>
  <c r="AG36" i="53" s="1"/>
  <c r="S36" i="53"/>
  <c r="T36" i="53" s="1"/>
  <c r="U36" i="53" s="1"/>
  <c r="F36" i="53"/>
  <c r="V36" i="53"/>
  <c r="W36" i="53" s="1"/>
  <c r="X36" i="53" s="1"/>
  <c r="Y36" i="53"/>
  <c r="Z36" i="53" s="1"/>
  <c r="AA36" i="53" s="1"/>
  <c r="AH23" i="53"/>
  <c r="AI23" i="53" s="1"/>
  <c r="AJ23" i="53" s="1"/>
  <c r="F23" i="53"/>
  <c r="AB57" i="53"/>
  <c r="AC57" i="53" s="1"/>
  <c r="AD57" i="53" s="1"/>
  <c r="AE57" i="53"/>
  <c r="AF57" i="53" s="1"/>
  <c r="AG57" i="53" s="1"/>
  <c r="S57" i="53"/>
  <c r="T57" i="53" s="1"/>
  <c r="U57" i="53" s="1"/>
  <c r="F57" i="53"/>
  <c r="Y57" i="53"/>
  <c r="Z57" i="53" s="1"/>
  <c r="AA57" i="53" s="1"/>
  <c r="V57" i="53"/>
  <c r="W57" i="53" s="1"/>
  <c r="X57" i="53" s="1"/>
  <c r="AT53" i="53"/>
  <c r="AU53" i="53" s="1"/>
  <c r="AV53" i="53" s="1"/>
  <c r="F39" i="53"/>
  <c r="Y33" i="53"/>
  <c r="Z33" i="53" s="1"/>
  <c r="AA33" i="53" s="1"/>
  <c r="AB33" i="53"/>
  <c r="AC33" i="53" s="1"/>
  <c r="AD33" i="53" s="1"/>
  <c r="AE33" i="53"/>
  <c r="AF33" i="53" s="1"/>
  <c r="AG33" i="53" s="1"/>
  <c r="S33" i="53"/>
  <c r="T33" i="53" s="1"/>
  <c r="U33" i="53" s="1"/>
  <c r="F33" i="53"/>
  <c r="V33" i="53"/>
  <c r="W33" i="53" s="1"/>
  <c r="X33" i="53" s="1"/>
  <c r="Y26" i="53"/>
  <c r="Z26" i="53" s="1"/>
  <c r="AA26" i="53" s="1"/>
  <c r="AE26" i="53"/>
  <c r="AF26" i="53" s="1"/>
  <c r="AG26" i="53" s="1"/>
  <c r="S26" i="53"/>
  <c r="T26" i="53" s="1"/>
  <c r="U26" i="53" s="1"/>
  <c r="V26" i="53"/>
  <c r="W26" i="53" s="1"/>
  <c r="X26" i="53" s="1"/>
  <c r="AB26" i="53"/>
  <c r="AC26" i="53" s="1"/>
  <c r="AD26" i="53" s="1"/>
  <c r="F26" i="53"/>
  <c r="Y19" i="53"/>
  <c r="Z19" i="53" s="1"/>
  <c r="AA19" i="53" s="1"/>
  <c r="AB19" i="53"/>
  <c r="AC19" i="53" s="1"/>
  <c r="AD19" i="53" s="1"/>
  <c r="AE19" i="53"/>
  <c r="AF19" i="53" s="1"/>
  <c r="AG19" i="53" s="1"/>
  <c r="S19" i="53"/>
  <c r="T19" i="53" s="1"/>
  <c r="U19" i="53" s="1"/>
  <c r="F19" i="53"/>
  <c r="V19" i="53"/>
  <c r="W19" i="53" s="1"/>
  <c r="X19" i="53" s="1"/>
  <c r="Y15" i="53"/>
  <c r="Z15" i="53" s="1"/>
  <c r="AA15" i="53" s="1"/>
  <c r="V15" i="53"/>
  <c r="W15" i="53" s="1"/>
  <c r="X15" i="53" s="1"/>
  <c r="AB15" i="53"/>
  <c r="AC15" i="53" s="1"/>
  <c r="AD15" i="53" s="1"/>
  <c r="AE15" i="53"/>
  <c r="AF15" i="53" s="1"/>
  <c r="AG15" i="53" s="1"/>
  <c r="S15" i="53"/>
  <c r="T15" i="53" s="1"/>
  <c r="U15" i="53" s="1"/>
  <c r="F15" i="53"/>
  <c r="Y37" i="53"/>
  <c r="Z37" i="53" s="1"/>
  <c r="AA37" i="53" s="1"/>
  <c r="AB37" i="53"/>
  <c r="AC37" i="53" s="1"/>
  <c r="AD37" i="53" s="1"/>
  <c r="AE37" i="53"/>
  <c r="AF37" i="53" s="1"/>
  <c r="AG37" i="53" s="1"/>
  <c r="S37" i="53"/>
  <c r="T37" i="53" s="1"/>
  <c r="U37" i="53" s="1"/>
  <c r="F37" i="53"/>
  <c r="V37" i="53"/>
  <c r="W37" i="53" s="1"/>
  <c r="X37" i="53" s="1"/>
  <c r="V20" i="53"/>
  <c r="W20" i="53" s="1"/>
  <c r="X20" i="53" s="1"/>
  <c r="S20" i="53"/>
  <c r="T20" i="53" s="1"/>
  <c r="U20" i="53" s="1"/>
  <c r="F20" i="53"/>
  <c r="Y20" i="53"/>
  <c r="Z20" i="53" s="1"/>
  <c r="AA20" i="53" s="1"/>
  <c r="AB20" i="53"/>
  <c r="AC20" i="53" s="1"/>
  <c r="AD20" i="53" s="1"/>
  <c r="AE20" i="53"/>
  <c r="AF20" i="53" s="1"/>
  <c r="AG20" i="53" s="1"/>
  <c r="AH32" i="53"/>
  <c r="AI32" i="53" s="1"/>
  <c r="AJ32" i="53" s="1"/>
  <c r="AT11" i="53"/>
  <c r="AN69" i="53"/>
  <c r="AO69" i="53" s="1"/>
  <c r="AP69" i="53" s="1"/>
  <c r="AN65" i="53"/>
  <c r="AO65" i="53" s="1"/>
  <c r="AP65" i="53" s="1"/>
  <c r="AN61" i="53"/>
  <c r="AO61" i="53" s="1"/>
  <c r="AP61" i="53" s="1"/>
  <c r="AT56" i="53"/>
  <c r="AU56" i="53" s="1"/>
  <c r="AV56" i="53" s="1"/>
  <c r="S55" i="53"/>
  <c r="T55" i="53" s="1"/>
  <c r="U55" i="53" s="1"/>
  <c r="AE55" i="53"/>
  <c r="AF55" i="53" s="1"/>
  <c r="AG55" i="53" s="1"/>
  <c r="F55" i="53"/>
  <c r="AB55" i="53"/>
  <c r="AC55" i="53" s="1"/>
  <c r="AD55" i="53" s="1"/>
  <c r="AH69" i="53"/>
  <c r="AI69" i="53" s="1"/>
  <c r="AJ69" i="53" s="1"/>
  <c r="AH65" i="53"/>
  <c r="AI65" i="53" s="1"/>
  <c r="AJ65" i="53" s="1"/>
  <c r="AH61" i="53"/>
  <c r="AI61" i="53" s="1"/>
  <c r="AJ61" i="53" s="1"/>
  <c r="Y66" i="53"/>
  <c r="Z66" i="53" s="1"/>
  <c r="AA66" i="53" s="1"/>
  <c r="AB66" i="53"/>
  <c r="AC66" i="53" s="1"/>
  <c r="AD66" i="53" s="1"/>
  <c r="AE66" i="53"/>
  <c r="AF66" i="53" s="1"/>
  <c r="AG66" i="53" s="1"/>
  <c r="S66" i="53"/>
  <c r="T66" i="53" s="1"/>
  <c r="U66" i="53" s="1"/>
  <c r="F66" i="53"/>
  <c r="V66" i="53"/>
  <c r="W66" i="53" s="1"/>
  <c r="X66" i="53" s="1"/>
  <c r="AQ66" i="53"/>
  <c r="AR66" i="53" s="1"/>
  <c r="AS66" i="53" s="1"/>
  <c r="AH57" i="53"/>
  <c r="AI57" i="53" s="1"/>
  <c r="AJ57" i="53" s="1"/>
  <c r="AH53" i="53"/>
  <c r="AI53" i="53" s="1"/>
  <c r="AJ53" i="53" s="1"/>
  <c r="F68" i="53"/>
  <c r="AT58" i="53"/>
  <c r="AU58" i="53" s="1"/>
  <c r="AV58" i="53" s="1"/>
  <c r="Y54" i="53"/>
  <c r="Z54" i="53" s="1"/>
  <c r="AA54" i="53" s="1"/>
  <c r="AB54" i="53"/>
  <c r="AC54" i="53" s="1"/>
  <c r="AD54" i="53" s="1"/>
  <c r="AE54" i="53"/>
  <c r="AF54" i="53" s="1"/>
  <c r="AG54" i="53" s="1"/>
  <c r="F54" i="53"/>
  <c r="V54" i="53"/>
  <c r="W54" i="53" s="1"/>
  <c r="X54" i="53" s="1"/>
  <c r="S54" i="53"/>
  <c r="T54" i="53" s="1"/>
  <c r="U54" i="53" s="1"/>
  <c r="AQ54" i="53"/>
  <c r="AR54" i="53" s="1"/>
  <c r="AS54" i="53" s="1"/>
  <c r="Y50" i="53"/>
  <c r="Z50" i="53" s="1"/>
  <c r="AA50" i="53" s="1"/>
  <c r="Y46" i="53"/>
  <c r="Z46" i="53" s="1"/>
  <c r="AA46" i="53" s="1"/>
  <c r="Y42" i="53"/>
  <c r="Z42" i="53" s="1"/>
  <c r="AA42" i="53" s="1"/>
  <c r="Y38" i="53"/>
  <c r="Z38" i="53" s="1"/>
  <c r="AA38" i="53" s="1"/>
  <c r="Y34" i="53"/>
  <c r="Z34" i="53" s="1"/>
  <c r="AA34" i="53" s="1"/>
  <c r="AB30" i="53"/>
  <c r="AC30" i="53" s="1"/>
  <c r="AD30" i="53" s="1"/>
  <c r="F30" i="53"/>
  <c r="AE30" i="53"/>
  <c r="AF30" i="53" s="1"/>
  <c r="AG30" i="53" s="1"/>
  <c r="Y62" i="53"/>
  <c r="Z62" i="53" s="1"/>
  <c r="AA62" i="53" s="1"/>
  <c r="AB62" i="53"/>
  <c r="AC62" i="53" s="1"/>
  <c r="AD62" i="53" s="1"/>
  <c r="AE62" i="53"/>
  <c r="AF62" i="53" s="1"/>
  <c r="AG62" i="53" s="1"/>
  <c r="S62" i="53"/>
  <c r="T62" i="53" s="1"/>
  <c r="U62" i="53" s="1"/>
  <c r="F62" i="53"/>
  <c r="V62" i="53"/>
  <c r="W62" i="53" s="1"/>
  <c r="X62" i="53" s="1"/>
  <c r="AQ62" i="53"/>
  <c r="AR62" i="53" s="1"/>
  <c r="AS62" i="53" s="1"/>
  <c r="AK57" i="53"/>
  <c r="AL57" i="53" s="1"/>
  <c r="AM57" i="53" s="1"/>
  <c r="AH66" i="53"/>
  <c r="AI66" i="53" s="1"/>
  <c r="AJ66" i="53" s="1"/>
  <c r="F60" i="53"/>
  <c r="F47" i="53"/>
  <c r="F31" i="53"/>
  <c r="AT12" i="53"/>
  <c r="AU12" i="53" s="1"/>
  <c r="AV12" i="53" s="1"/>
  <c r="AN24" i="53"/>
  <c r="AO24" i="53" s="1"/>
  <c r="AP24" i="53" s="1"/>
  <c r="AN60" i="53"/>
  <c r="AO60" i="53" s="1"/>
  <c r="AP60" i="53" s="1"/>
  <c r="Y49" i="53"/>
  <c r="Z49" i="53" s="1"/>
  <c r="AA49" i="53" s="1"/>
  <c r="AB49" i="53"/>
  <c r="AC49" i="53" s="1"/>
  <c r="AD49" i="53" s="1"/>
  <c r="AE49" i="53"/>
  <c r="AF49" i="53" s="1"/>
  <c r="AG49" i="53" s="1"/>
  <c r="S49" i="53"/>
  <c r="T49" i="53" s="1"/>
  <c r="U49" i="53" s="1"/>
  <c r="F49" i="53"/>
  <c r="V49" i="53"/>
  <c r="W49" i="53" s="1"/>
  <c r="X49" i="53" s="1"/>
  <c r="AQ49" i="53"/>
  <c r="AR49" i="53" s="1"/>
  <c r="AS49" i="53" s="1"/>
  <c r="AT45" i="53"/>
  <c r="AU45" i="53" s="1"/>
  <c r="AV45" i="53" s="1"/>
  <c r="AN41" i="53"/>
  <c r="AO41" i="53" s="1"/>
  <c r="AP41" i="53" s="1"/>
  <c r="AK33" i="53"/>
  <c r="AL33" i="53" s="1"/>
  <c r="AM33" i="53" s="1"/>
  <c r="AT32" i="53"/>
  <c r="AU32" i="53" s="1"/>
  <c r="AV32" i="53" s="1"/>
  <c r="AN32" i="53"/>
  <c r="AO32" i="53" s="1"/>
  <c r="AP32" i="53" s="1"/>
  <c r="F22" i="53"/>
  <c r="AK37" i="53"/>
  <c r="AL37" i="53" s="1"/>
  <c r="AM37" i="53" s="1"/>
  <c r="AB13" i="53"/>
  <c r="AC13" i="53" s="1"/>
  <c r="AD13" i="53" s="1"/>
  <c r="V38" i="53"/>
  <c r="W38" i="53" s="1"/>
  <c r="X38" i="53" s="1"/>
  <c r="F35" i="53"/>
  <c r="Y29" i="53"/>
  <c r="Z29" i="53" s="1"/>
  <c r="AA29" i="53" s="1"/>
  <c r="AB29" i="53"/>
  <c r="AC29" i="53" s="1"/>
  <c r="AD29" i="53" s="1"/>
  <c r="AE29" i="53"/>
  <c r="AF29" i="53" s="1"/>
  <c r="AG29" i="53" s="1"/>
  <c r="F29" i="53"/>
  <c r="S29" i="53"/>
  <c r="T29" i="53" s="1"/>
  <c r="U29" i="53" s="1"/>
  <c r="V29" i="53"/>
  <c r="W29" i="53" s="1"/>
  <c r="X29" i="53" s="1"/>
  <c r="AQ29" i="53"/>
  <c r="AR29" i="53" s="1"/>
  <c r="AS29" i="53" s="1"/>
  <c r="AK28" i="53"/>
  <c r="AL28" i="53" s="1"/>
  <c r="AM28" i="53" s="1"/>
  <c r="AN26" i="53"/>
  <c r="AO26" i="53" s="1"/>
  <c r="AP26" i="53" s="1"/>
  <c r="AE24" i="53"/>
  <c r="AF24" i="53" s="1"/>
  <c r="AG24" i="53" s="1"/>
  <c r="S24" i="53"/>
  <c r="T24" i="53" s="1"/>
  <c r="U24" i="53" s="1"/>
  <c r="F24" i="53"/>
  <c r="AB24" i="53"/>
  <c r="AC24" i="53" s="1"/>
  <c r="AD24" i="53" s="1"/>
  <c r="Y24" i="53"/>
  <c r="Z24" i="53" s="1"/>
  <c r="AA24" i="53" s="1"/>
  <c r="V24" i="53"/>
  <c r="W24" i="53" s="1"/>
  <c r="X24" i="53" s="1"/>
  <c r="AK19" i="53"/>
  <c r="AL19" i="53" s="1"/>
  <c r="AM19" i="53" s="1"/>
  <c r="V16" i="53"/>
  <c r="W16" i="53" s="1"/>
  <c r="X16" i="53" s="1"/>
  <c r="AE16" i="53"/>
  <c r="AF16" i="53" s="1"/>
  <c r="AG16" i="53" s="1"/>
  <c r="S16" i="53"/>
  <c r="T16" i="53" s="1"/>
  <c r="U16" i="53" s="1"/>
  <c r="F16" i="53"/>
  <c r="Y16" i="53"/>
  <c r="Z16" i="53" s="1"/>
  <c r="AA16" i="53" s="1"/>
  <c r="AB16" i="53"/>
  <c r="AC16" i="53" s="1"/>
  <c r="AD16" i="53" s="1"/>
  <c r="AK26" i="53"/>
  <c r="AL26" i="53" s="1"/>
  <c r="AM26" i="53" s="1"/>
  <c r="AH19" i="53"/>
  <c r="AI19" i="53" s="1"/>
  <c r="AJ19" i="53" s="1"/>
  <c r="AB69" i="53"/>
  <c r="AC69" i="53" s="1"/>
  <c r="AD69" i="53" s="1"/>
  <c r="AE69" i="53"/>
  <c r="AF69" i="53" s="1"/>
  <c r="AG69" i="53" s="1"/>
  <c r="S69" i="53"/>
  <c r="T69" i="53" s="1"/>
  <c r="U69" i="53" s="1"/>
  <c r="F69" i="53"/>
  <c r="V69" i="53"/>
  <c r="W69" i="53" s="1"/>
  <c r="X69" i="53" s="1"/>
  <c r="Y69" i="53"/>
  <c r="Z69" i="53" s="1"/>
  <c r="AA69" i="53" s="1"/>
  <c r="AB65" i="53"/>
  <c r="AC65" i="53" s="1"/>
  <c r="AD65" i="53" s="1"/>
  <c r="AE65" i="53"/>
  <c r="AF65" i="53" s="1"/>
  <c r="AG65" i="53" s="1"/>
  <c r="S65" i="53"/>
  <c r="T65" i="53" s="1"/>
  <c r="U65" i="53" s="1"/>
  <c r="F65" i="53"/>
  <c r="V65" i="53"/>
  <c r="W65" i="53" s="1"/>
  <c r="X65" i="53" s="1"/>
  <c r="Y65" i="53"/>
  <c r="Z65" i="53" s="1"/>
  <c r="AA65" i="53" s="1"/>
  <c r="AB61" i="53"/>
  <c r="AC61" i="53" s="1"/>
  <c r="AD61" i="53" s="1"/>
  <c r="AE61" i="53"/>
  <c r="AF61" i="53" s="1"/>
  <c r="AG61" i="53" s="1"/>
  <c r="S61" i="53"/>
  <c r="T61" i="53" s="1"/>
  <c r="U61" i="53" s="1"/>
  <c r="F61" i="53"/>
  <c r="V61" i="53"/>
  <c r="W61" i="53" s="1"/>
  <c r="X61" i="53" s="1"/>
  <c r="Y61" i="53"/>
  <c r="Z61" i="53" s="1"/>
  <c r="AA61" i="53" s="1"/>
  <c r="F67" i="53"/>
  <c r="S67" i="53"/>
  <c r="T67" i="53" s="1"/>
  <c r="U67" i="53" s="1"/>
  <c r="AE67" i="53"/>
  <c r="AF67" i="53" s="1"/>
  <c r="AG67" i="53" s="1"/>
  <c r="S63" i="53"/>
  <c r="T63" i="53" s="1"/>
  <c r="U63" i="53" s="1"/>
  <c r="AE63" i="53"/>
  <c r="AF63" i="53" s="1"/>
  <c r="AG63" i="53" s="1"/>
  <c r="F63" i="53"/>
  <c r="AB67" i="53"/>
  <c r="AC67" i="53" s="1"/>
  <c r="AD67" i="53" s="1"/>
  <c r="AB63" i="53"/>
  <c r="AC63" i="53" s="1"/>
  <c r="AD63" i="53" s="1"/>
  <c r="AB59" i="53"/>
  <c r="AC59" i="53" s="1"/>
  <c r="AD59" i="53" s="1"/>
  <c r="AT70" i="53"/>
  <c r="AU70" i="53" s="1"/>
  <c r="AV70" i="53" s="1"/>
  <c r="AQ56" i="53"/>
  <c r="AR56" i="53" s="1"/>
  <c r="AS56" i="53" s="1"/>
  <c r="AT30" i="53"/>
  <c r="AU30" i="53" s="1"/>
  <c r="AV30" i="53" s="1"/>
  <c r="V63" i="53"/>
  <c r="W63" i="53" s="1"/>
  <c r="X63" i="53" s="1"/>
  <c r="Y58" i="53"/>
  <c r="Z58" i="53" s="1"/>
  <c r="AA58" i="53" s="1"/>
  <c r="AB58" i="53"/>
  <c r="AC58" i="53" s="1"/>
  <c r="AD58" i="53" s="1"/>
  <c r="AE58" i="53"/>
  <c r="AF58" i="53" s="1"/>
  <c r="AG58" i="53" s="1"/>
  <c r="F58" i="53"/>
  <c r="V58" i="53"/>
  <c r="W58" i="53" s="1"/>
  <c r="X58" i="53" s="1"/>
  <c r="S58" i="53"/>
  <c r="T58" i="53" s="1"/>
  <c r="U58" i="53" s="1"/>
  <c r="Y55" i="53"/>
  <c r="Z55" i="53" s="1"/>
  <c r="AA55" i="53" s="1"/>
  <c r="Y70" i="53"/>
  <c r="Z70" i="53" s="1"/>
  <c r="AA70" i="53" s="1"/>
  <c r="AB70" i="53"/>
  <c r="AC70" i="53" s="1"/>
  <c r="AD70" i="53" s="1"/>
  <c r="AE70" i="53"/>
  <c r="AF70" i="53" s="1"/>
  <c r="AG70" i="53" s="1"/>
  <c r="S70" i="53"/>
  <c r="T70" i="53" s="1"/>
  <c r="U70" i="53" s="1"/>
  <c r="F70" i="53"/>
  <c r="V70" i="53"/>
  <c r="W70" i="53" s="1"/>
  <c r="X70" i="53" s="1"/>
  <c r="AB53" i="53"/>
  <c r="AC53" i="53" s="1"/>
  <c r="AD53" i="53" s="1"/>
  <c r="AE53" i="53"/>
  <c r="AF53" i="53" s="1"/>
  <c r="AG53" i="53" s="1"/>
  <c r="S53" i="53"/>
  <c r="T53" i="53" s="1"/>
  <c r="U53" i="53" s="1"/>
  <c r="F53" i="53"/>
  <c r="Y53" i="53"/>
  <c r="Z53" i="53" s="1"/>
  <c r="AA53" i="53" s="1"/>
  <c r="V53" i="53"/>
  <c r="W53" i="53" s="1"/>
  <c r="X53" i="53" s="1"/>
  <c r="AT52" i="53"/>
  <c r="AU52" i="53" s="1"/>
  <c r="AV52" i="53" s="1"/>
  <c r="AT48" i="53"/>
  <c r="AU48" i="53" s="1"/>
  <c r="AV48" i="53" s="1"/>
  <c r="AT44" i="53"/>
  <c r="AU44" i="53" s="1"/>
  <c r="AV44" i="53" s="1"/>
  <c r="AT40" i="53"/>
  <c r="AU40" i="53" s="1"/>
  <c r="AV40" i="53" s="1"/>
  <c r="AT36" i="53"/>
  <c r="AU36" i="53" s="1"/>
  <c r="AV36" i="53" s="1"/>
  <c r="V50" i="53"/>
  <c r="W50" i="53" s="1"/>
  <c r="X50" i="53" s="1"/>
  <c r="V34" i="53"/>
  <c r="W34" i="53" s="1"/>
  <c r="X34" i="53" s="1"/>
  <c r="F21" i="53"/>
  <c r="AK41" i="53"/>
  <c r="AL41" i="53" s="1"/>
  <c r="AM41" i="53" s="1"/>
  <c r="AK32" i="53"/>
  <c r="AL32" i="53" s="1"/>
  <c r="AM32" i="53" s="1"/>
  <c r="AT26" i="53"/>
  <c r="AU26" i="53" s="1"/>
  <c r="AV26" i="53" s="1"/>
  <c r="AT24" i="53"/>
  <c r="AU24" i="53" s="1"/>
  <c r="AV24" i="53" s="1"/>
  <c r="Y45" i="53"/>
  <c r="Z45" i="53" s="1"/>
  <c r="AA45" i="53" s="1"/>
  <c r="AB45" i="53"/>
  <c r="AC45" i="53" s="1"/>
  <c r="AD45" i="53" s="1"/>
  <c r="AE45" i="53"/>
  <c r="AF45" i="53" s="1"/>
  <c r="AG45" i="53" s="1"/>
  <c r="S45" i="53"/>
  <c r="T45" i="53" s="1"/>
  <c r="U45" i="53" s="1"/>
  <c r="F45" i="53"/>
  <c r="V45" i="53"/>
  <c r="W45" i="53" s="1"/>
  <c r="X45" i="53" s="1"/>
  <c r="AQ45" i="53"/>
  <c r="AR45" i="53" s="1"/>
  <c r="AS45" i="53" s="1"/>
  <c r="AB25" i="53"/>
  <c r="AC25" i="53" s="1"/>
  <c r="AD25" i="53" s="1"/>
  <c r="AE25" i="53"/>
  <c r="AF25" i="53" s="1"/>
  <c r="AG25" i="53" s="1"/>
  <c r="V25" i="53"/>
  <c r="W25" i="53" s="1"/>
  <c r="X25" i="53" s="1"/>
  <c r="Y25" i="53"/>
  <c r="Z25" i="53" s="1"/>
  <c r="AA25" i="53" s="1"/>
  <c r="S25" i="53"/>
  <c r="T25" i="53" s="1"/>
  <c r="U25" i="53" s="1"/>
  <c r="F25" i="53"/>
  <c r="AH11" i="53"/>
  <c r="F64" i="53"/>
  <c r="Y30" i="53"/>
  <c r="Z30" i="53" s="1"/>
  <c r="AA30" i="53" s="1"/>
  <c r="AN29" i="53"/>
  <c r="AO29" i="53" s="1"/>
  <c r="AP29" i="53" s="1"/>
  <c r="AT28" i="53"/>
  <c r="AU28" i="53" s="1"/>
  <c r="AV28" i="53" s="1"/>
  <c r="AQ25" i="53"/>
  <c r="AR25" i="53" s="1"/>
  <c r="AS25" i="53" s="1"/>
  <c r="AT14" i="53"/>
  <c r="AU14" i="53" s="1"/>
  <c r="AV14" i="53" s="1"/>
  <c r="V12" i="53"/>
  <c r="W12" i="53" s="1"/>
  <c r="X12" i="53" s="1"/>
  <c r="AE12" i="53"/>
  <c r="AF12" i="53" s="1"/>
  <c r="AG12" i="53" s="1"/>
  <c r="Y12" i="53"/>
  <c r="Z12" i="53" s="1"/>
  <c r="AA12" i="53" s="1"/>
  <c r="S12" i="53"/>
  <c r="T12" i="53" s="1"/>
  <c r="U12" i="53" s="1"/>
  <c r="F12" i="53"/>
  <c r="AB12" i="53"/>
  <c r="AC12" i="53" s="1"/>
  <c r="AD12" i="53" s="1"/>
  <c r="AH33" i="53"/>
  <c r="AI33" i="53" s="1"/>
  <c r="AJ33" i="53" s="1"/>
  <c r="AV71" i="53" l="1"/>
  <c r="AM71" i="53"/>
  <c r="AC36" i="54"/>
  <c r="AD36" i="54" s="1"/>
  <c r="AX71" i="54"/>
  <c r="AL71" i="54"/>
  <c r="AP71" i="54"/>
  <c r="AT71" i="54"/>
  <c r="AC28" i="54"/>
  <c r="AD28" i="54" s="1"/>
  <c r="Y25" i="54"/>
  <c r="Z25" i="54" s="1"/>
  <c r="BB73" i="54"/>
  <c r="AN76" i="54" s="1"/>
  <c r="Y48" i="54"/>
  <c r="Z48" i="54" s="1"/>
  <c r="AG50" i="54"/>
  <c r="AH50" i="54" s="1"/>
  <c r="Y58" i="54"/>
  <c r="Z58" i="54" s="1"/>
  <c r="Q26" i="54"/>
  <c r="R26" i="54" s="1"/>
  <c r="Y34" i="54"/>
  <c r="Z34" i="54" s="1"/>
  <c r="Q66" i="54"/>
  <c r="R66" i="54" s="1"/>
  <c r="Q42" i="54"/>
  <c r="R42" i="54" s="1"/>
  <c r="Q23" i="54"/>
  <c r="R23" i="54" s="1"/>
  <c r="AG61" i="54"/>
  <c r="AH61" i="54" s="1"/>
  <c r="AG22" i="54"/>
  <c r="AH22" i="54" s="1"/>
  <c r="AC50" i="54"/>
  <c r="AD50" i="54" s="1"/>
  <c r="AC38" i="54"/>
  <c r="AD38" i="54" s="1"/>
  <c r="AG59" i="54"/>
  <c r="AH59" i="54" s="1"/>
  <c r="AC37" i="54"/>
  <c r="AD37" i="54" s="1"/>
  <c r="AC20" i="54"/>
  <c r="AD20" i="54" s="1"/>
  <c r="Q14" i="54"/>
  <c r="R14" i="54" s="1"/>
  <c r="Y26" i="54"/>
  <c r="Z26" i="54" s="1"/>
  <c r="AG30" i="54"/>
  <c r="AH30" i="54" s="1"/>
  <c r="Q38" i="54"/>
  <c r="R38" i="54" s="1"/>
  <c r="Q19" i="54"/>
  <c r="R19" i="54" s="1"/>
  <c r="Q67" i="54"/>
  <c r="R67" i="54" s="1"/>
  <c r="Q24" i="54"/>
  <c r="R24" i="54" s="1"/>
  <c r="Y56" i="54"/>
  <c r="Z56" i="54" s="1"/>
  <c r="AC18" i="54"/>
  <c r="AD18" i="54" s="1"/>
  <c r="U45" i="54"/>
  <c r="V45" i="54" s="1"/>
  <c r="U32" i="54"/>
  <c r="V32" i="54" s="1"/>
  <c r="AC68" i="54"/>
  <c r="AD68" i="54" s="1"/>
  <c r="AG34" i="54"/>
  <c r="AH34" i="54" s="1"/>
  <c r="Q54" i="54"/>
  <c r="R54" i="54" s="1"/>
  <c r="Q37" i="54"/>
  <c r="R37" i="54" s="1"/>
  <c r="Y31" i="54"/>
  <c r="Z31" i="54" s="1"/>
  <c r="Q20" i="54"/>
  <c r="R20" i="54" s="1"/>
  <c r="Q51" i="54"/>
  <c r="R51" i="54" s="1"/>
  <c r="AG36" i="54"/>
  <c r="AH36" i="54" s="1"/>
  <c r="AC29" i="54"/>
  <c r="AD29" i="54" s="1"/>
  <c r="U61" i="54"/>
  <c r="V61" i="54" s="1"/>
  <c r="U22" i="54"/>
  <c r="V22" i="54" s="1"/>
  <c r="Q69" i="54"/>
  <c r="R69" i="54" s="1"/>
  <c r="Q22" i="54"/>
  <c r="R22" i="54" s="1"/>
  <c r="AG41" i="54"/>
  <c r="AH41" i="54" s="1"/>
  <c r="Y57" i="54"/>
  <c r="Z57" i="54" s="1"/>
  <c r="AC59" i="54"/>
  <c r="AD59" i="54" s="1"/>
  <c r="Q40" i="54"/>
  <c r="R40" i="54" s="1"/>
  <c r="U52" i="54"/>
  <c r="V52" i="54" s="1"/>
  <c r="U14" i="54"/>
  <c r="V14" i="54" s="1"/>
  <c r="AC70" i="54"/>
  <c r="AD70" i="54" s="1"/>
  <c r="U57" i="54"/>
  <c r="V57" i="54" s="1"/>
  <c r="Q55" i="54"/>
  <c r="R55" i="54" s="1"/>
  <c r="Y20" i="54"/>
  <c r="Z20" i="54" s="1"/>
  <c r="AC65" i="54"/>
  <c r="AD65" i="54" s="1"/>
  <c r="AG21" i="54"/>
  <c r="AH21" i="54" s="1"/>
  <c r="U53" i="54"/>
  <c r="V53" i="54" s="1"/>
  <c r="AC34" i="54"/>
  <c r="AD34" i="54" s="1"/>
  <c r="U36" i="54"/>
  <c r="V36" i="54" s="1"/>
  <c r="AC48" i="54"/>
  <c r="AD48" i="54" s="1"/>
  <c r="U55" i="54"/>
  <c r="V55" i="54" s="1"/>
  <c r="AG62" i="54"/>
  <c r="AH62" i="54" s="1"/>
  <c r="AC22" i="54"/>
  <c r="AD22" i="54" s="1"/>
  <c r="U24" i="54"/>
  <c r="V24" i="54" s="1"/>
  <c r="AG68" i="54"/>
  <c r="AH68" i="54" s="1"/>
  <c r="AC56" i="54"/>
  <c r="AD56" i="54" s="1"/>
  <c r="Q33" i="54"/>
  <c r="R33" i="54" s="1"/>
  <c r="Q61" i="54"/>
  <c r="R61" i="54" s="1"/>
  <c r="Y39" i="54"/>
  <c r="Z39" i="54" s="1"/>
  <c r="AG55" i="54"/>
  <c r="AH55" i="54" s="1"/>
  <c r="Q65" i="54"/>
  <c r="R65" i="54" s="1"/>
  <c r="Q49" i="54"/>
  <c r="R49" i="54" s="1"/>
  <c r="Y23" i="54"/>
  <c r="Z23" i="54" s="1"/>
  <c r="Y67" i="54"/>
  <c r="Z67" i="54" s="1"/>
  <c r="Y36" i="54"/>
  <c r="Z36" i="54" s="1"/>
  <c r="AG48" i="54"/>
  <c r="AH48" i="54" s="1"/>
  <c r="Y52" i="54"/>
  <c r="Z52" i="54" s="1"/>
  <c r="U23" i="54"/>
  <c r="V23" i="54" s="1"/>
  <c r="U31" i="54"/>
  <c r="V31" i="54" s="1"/>
  <c r="U47" i="54"/>
  <c r="V47" i="54" s="1"/>
  <c r="Q59" i="54"/>
  <c r="R59" i="54" s="1"/>
  <c r="Y53" i="54"/>
  <c r="Z53" i="54" s="1"/>
  <c r="Y30" i="54"/>
  <c r="Z30" i="54" s="1"/>
  <c r="AG27" i="54"/>
  <c r="AH27" i="54" s="1"/>
  <c r="AG39" i="54"/>
  <c r="AH39" i="54" s="1"/>
  <c r="U51" i="54"/>
  <c r="V51" i="54" s="1"/>
  <c r="U63" i="54"/>
  <c r="V63" i="54" s="1"/>
  <c r="U48" i="54"/>
  <c r="V48" i="54" s="1"/>
  <c r="U70" i="54"/>
  <c r="V70" i="54" s="1"/>
  <c r="AG43" i="54"/>
  <c r="AH43" i="54" s="1"/>
  <c r="Y29" i="54"/>
  <c r="Z29" i="54" s="1"/>
  <c r="AC55" i="54"/>
  <c r="AD55" i="54" s="1"/>
  <c r="Q28" i="54"/>
  <c r="R28" i="54" s="1"/>
  <c r="AG33" i="54"/>
  <c r="AH33" i="54" s="1"/>
  <c r="AC49" i="54"/>
  <c r="AD49" i="54" s="1"/>
  <c r="AC39" i="54"/>
  <c r="AD39" i="54" s="1"/>
  <c r="Y65" i="54"/>
  <c r="Z65" i="54" s="1"/>
  <c r="Y44" i="54"/>
  <c r="Z44" i="54" s="1"/>
  <c r="AC31" i="54"/>
  <c r="AD31" i="54" s="1"/>
  <c r="AC43" i="54"/>
  <c r="AD43" i="54" s="1"/>
  <c r="AG45" i="54"/>
  <c r="AH45" i="54" s="1"/>
  <c r="U21" i="54"/>
  <c r="V21" i="54" s="1"/>
  <c r="U34" i="54"/>
  <c r="V34" i="54" s="1"/>
  <c r="Q46" i="54"/>
  <c r="R46" i="54" s="1"/>
  <c r="Q62" i="54"/>
  <c r="R62" i="54" s="1"/>
  <c r="Y37" i="54"/>
  <c r="Z37" i="54" s="1"/>
  <c r="U39" i="54"/>
  <c r="V39" i="54" s="1"/>
  <c r="Y60" i="54"/>
  <c r="Z60" i="54" s="1"/>
  <c r="Y33" i="54"/>
  <c r="Z33" i="54" s="1"/>
  <c r="U41" i="54"/>
  <c r="V41" i="54" s="1"/>
  <c r="U46" i="54"/>
  <c r="V46" i="54" s="1"/>
  <c r="U67" i="54"/>
  <c r="V67" i="54" s="1"/>
  <c r="AG28" i="54"/>
  <c r="AH28" i="54" s="1"/>
  <c r="AC60" i="54"/>
  <c r="AD60" i="54" s="1"/>
  <c r="Q12" i="54"/>
  <c r="R12" i="54" s="1"/>
  <c r="Q56" i="54"/>
  <c r="R56" i="54" s="1"/>
  <c r="Y38" i="54"/>
  <c r="Z38" i="54" s="1"/>
  <c r="Y46" i="54"/>
  <c r="Z46" i="54" s="1"/>
  <c r="U66" i="54"/>
  <c r="V66" i="54" s="1"/>
  <c r="Y43" i="54"/>
  <c r="Z43" i="54" s="1"/>
  <c r="Q64" i="54"/>
  <c r="R64" i="54" s="1"/>
  <c r="Y22" i="54"/>
  <c r="Z22" i="54" s="1"/>
  <c r="Y50" i="54"/>
  <c r="Z50" i="54" s="1"/>
  <c r="Q58" i="54"/>
  <c r="R58" i="54" s="1"/>
  <c r="U35" i="54"/>
  <c r="V35" i="54" s="1"/>
  <c r="Q47" i="54"/>
  <c r="R47" i="54" s="1"/>
  <c r="AG32" i="54"/>
  <c r="AH32" i="54" s="1"/>
  <c r="AG52" i="54"/>
  <c r="AH52" i="54" s="1"/>
  <c r="U68" i="54"/>
  <c r="V68" i="54" s="1"/>
  <c r="F15" i="54"/>
  <c r="AG18" i="54"/>
  <c r="AH18" i="54" s="1"/>
  <c r="AG26" i="54"/>
  <c r="AH26" i="54" s="1"/>
  <c r="Y19" i="54"/>
  <c r="Z19" i="54" s="1"/>
  <c r="Y63" i="54"/>
  <c r="Z63" i="54" s="1"/>
  <c r="AC21" i="54"/>
  <c r="AD21" i="54" s="1"/>
  <c r="Y62" i="54"/>
  <c r="Z62" i="54" s="1"/>
  <c r="AG20" i="54"/>
  <c r="AH20" i="54" s="1"/>
  <c r="AG64" i="54"/>
  <c r="AH64" i="54" s="1"/>
  <c r="AG69" i="54"/>
  <c r="AH69" i="54" s="1"/>
  <c r="AC42" i="54"/>
  <c r="AD42" i="54" s="1"/>
  <c r="U49" i="54"/>
  <c r="V49" i="54" s="1"/>
  <c r="U44" i="54"/>
  <c r="V44" i="54" s="1"/>
  <c r="Y55" i="54"/>
  <c r="Z55" i="54" s="1"/>
  <c r="AC35" i="54"/>
  <c r="AD35" i="54" s="1"/>
  <c r="Q60" i="54"/>
  <c r="R60" i="54" s="1"/>
  <c r="AG63" i="54"/>
  <c r="AH63" i="54" s="1"/>
  <c r="AC61" i="54"/>
  <c r="AD61" i="54" s="1"/>
  <c r="AC27" i="54"/>
  <c r="AD27" i="54" s="1"/>
  <c r="AC63" i="54"/>
  <c r="AD63" i="54" s="1"/>
  <c r="Q36" i="54"/>
  <c r="R36" i="54" s="1"/>
  <c r="U33" i="54"/>
  <c r="V33" i="54" s="1"/>
  <c r="AC30" i="54"/>
  <c r="AD30" i="54" s="1"/>
  <c r="AG57" i="54"/>
  <c r="AH57" i="54" s="1"/>
  <c r="AC69" i="54"/>
  <c r="AD69" i="54" s="1"/>
  <c r="Q32" i="54"/>
  <c r="R32" i="54" s="1"/>
  <c r="AC52" i="54"/>
  <c r="AD52" i="54" s="1"/>
  <c r="AG46" i="54"/>
  <c r="AH46" i="54" s="1"/>
  <c r="U58" i="54"/>
  <c r="V58" i="54" s="1"/>
  <c r="Y21" i="54"/>
  <c r="Z21" i="54" s="1"/>
  <c r="U30" i="54"/>
  <c r="V30" i="54" s="1"/>
  <c r="U38" i="54"/>
  <c r="V38" i="54" s="1"/>
  <c r="Q50" i="54"/>
  <c r="R50" i="54" s="1"/>
  <c r="U62" i="54"/>
  <c r="V62" i="54" s="1"/>
  <c r="AG66" i="54"/>
  <c r="AH66" i="54" s="1"/>
  <c r="Q70" i="54"/>
  <c r="R70" i="54" s="1"/>
  <c r="Y27" i="54"/>
  <c r="Z27" i="54" s="1"/>
  <c r="Q35" i="54"/>
  <c r="R35" i="54" s="1"/>
  <c r="U43" i="54"/>
  <c r="V43" i="54" s="1"/>
  <c r="AG40" i="54"/>
  <c r="AH40" i="54" s="1"/>
  <c r="AC40" i="54"/>
  <c r="AD40" i="54" s="1"/>
  <c r="U20" i="54"/>
  <c r="V20" i="54" s="1"/>
  <c r="AG56" i="54"/>
  <c r="AH56" i="54" s="1"/>
  <c r="U64" i="54"/>
  <c r="V64" i="54" s="1"/>
  <c r="AC33" i="54"/>
  <c r="AD33" i="54" s="1"/>
  <c r="Y41" i="54"/>
  <c r="Z41" i="54" s="1"/>
  <c r="Y18" i="54"/>
  <c r="Z18" i="54" s="1"/>
  <c r="Z71" i="54" s="1"/>
  <c r="U26" i="54"/>
  <c r="V26" i="54" s="1"/>
  <c r="Q34" i="54"/>
  <c r="R34" i="54" s="1"/>
  <c r="U42" i="54"/>
  <c r="V42" i="54" s="1"/>
  <c r="U50" i="54"/>
  <c r="V50" i="54" s="1"/>
  <c r="AG54" i="54"/>
  <c r="AH54" i="54" s="1"/>
  <c r="Y70" i="54"/>
  <c r="Z70" i="54" s="1"/>
  <c r="AG37" i="54"/>
  <c r="AH37" i="54" s="1"/>
  <c r="Q15" i="54"/>
  <c r="R15" i="54" s="1"/>
  <c r="Q27" i="54"/>
  <c r="R27" i="54" s="1"/>
  <c r="Q39" i="54"/>
  <c r="R39" i="54" s="1"/>
  <c r="Y47" i="54"/>
  <c r="Z47" i="54" s="1"/>
  <c r="Q63" i="54"/>
  <c r="R63" i="54" s="1"/>
  <c r="U12" i="54"/>
  <c r="V12" i="54" s="1"/>
  <c r="Y24" i="54"/>
  <c r="Z24" i="54" s="1"/>
  <c r="AG44" i="54"/>
  <c r="AH44" i="54" s="1"/>
  <c r="Q48" i="54"/>
  <c r="R48" i="54" s="1"/>
  <c r="U56" i="54"/>
  <c r="V56" i="54" s="1"/>
  <c r="Y54" i="54"/>
  <c r="Z54" i="54" s="1"/>
  <c r="Y49" i="54"/>
  <c r="Z49" i="54" s="1"/>
  <c r="U27" i="54"/>
  <c r="V27" i="54" s="1"/>
  <c r="AG51" i="54"/>
  <c r="AH51" i="54" s="1"/>
  <c r="Y28" i="54"/>
  <c r="Z28" i="54" s="1"/>
  <c r="Q29" i="54"/>
  <c r="R29" i="54" s="1"/>
  <c r="AC25" i="54"/>
  <c r="AD25" i="54" s="1"/>
  <c r="AG25" i="54"/>
  <c r="AH25" i="54" s="1"/>
  <c r="Y61" i="54"/>
  <c r="Z61" i="54" s="1"/>
  <c r="Q30" i="54"/>
  <c r="R30" i="54" s="1"/>
  <c r="AG38" i="54"/>
  <c r="AH38" i="54" s="1"/>
  <c r="Y42" i="54"/>
  <c r="Z42" i="54" s="1"/>
  <c r="U54" i="54"/>
  <c r="V54" i="54" s="1"/>
  <c r="AG58" i="54"/>
  <c r="AH58" i="54" s="1"/>
  <c r="Y66" i="54"/>
  <c r="Z66" i="54" s="1"/>
  <c r="U37" i="54"/>
  <c r="V37" i="54" s="1"/>
  <c r="Q57" i="54"/>
  <c r="R57" i="54" s="1"/>
  <c r="U15" i="54"/>
  <c r="V15" i="54" s="1"/>
  <c r="AG19" i="54"/>
  <c r="AH19" i="54" s="1"/>
  <c r="AH71" i="54" s="1"/>
  <c r="Q31" i="54"/>
  <c r="R31" i="54" s="1"/>
  <c r="Q43" i="54"/>
  <c r="R43" i="54" s="1"/>
  <c r="AG47" i="54"/>
  <c r="AH47" i="54" s="1"/>
  <c r="Y51" i="54"/>
  <c r="Z51" i="54" s="1"/>
  <c r="U59" i="54"/>
  <c r="V59" i="54" s="1"/>
  <c r="AG67" i="54"/>
  <c r="AH67" i="54" s="1"/>
  <c r="Q45" i="54"/>
  <c r="R45" i="54" s="1"/>
  <c r="U16" i="54"/>
  <c r="V16" i="54" s="1"/>
  <c r="AG24" i="54"/>
  <c r="AH24" i="54" s="1"/>
  <c r="U28" i="54"/>
  <c r="V28" i="54" s="1"/>
  <c r="AC32" i="54"/>
  <c r="AD32" i="54" s="1"/>
  <c r="Y40" i="54"/>
  <c r="Z40" i="54" s="1"/>
  <c r="Q52" i="54"/>
  <c r="R52" i="54" s="1"/>
  <c r="U60" i="54"/>
  <c r="V60" i="54" s="1"/>
  <c r="AC41" i="54"/>
  <c r="AD41" i="54" s="1"/>
  <c r="AG53" i="54"/>
  <c r="AH53" i="54" s="1"/>
  <c r="AC46" i="54"/>
  <c r="AD46" i="54" s="1"/>
  <c r="AC62" i="54"/>
  <c r="AD62" i="54" s="1"/>
  <c r="U19" i="54"/>
  <c r="V19" i="54" s="1"/>
  <c r="AG23" i="54"/>
  <c r="AH23" i="54" s="1"/>
  <c r="Y35" i="54"/>
  <c r="Z35" i="54" s="1"/>
  <c r="Y59" i="54"/>
  <c r="Z59" i="54" s="1"/>
  <c r="Q68" i="54"/>
  <c r="R68" i="54" s="1"/>
  <c r="U13" i="54"/>
  <c r="V13" i="54" s="1"/>
  <c r="U17" i="54"/>
  <c r="V17" i="54" s="1"/>
  <c r="Q17" i="54"/>
  <c r="R17" i="54" s="1"/>
  <c r="U25" i="54"/>
  <c r="V25" i="54" s="1"/>
  <c r="Q18" i="54"/>
  <c r="R18" i="54" s="1"/>
  <c r="AC26" i="54"/>
  <c r="AD26" i="54" s="1"/>
  <c r="AC66" i="54"/>
  <c r="AD66" i="54" s="1"/>
  <c r="U69" i="54"/>
  <c r="V69" i="54" s="1"/>
  <c r="Q16" i="54"/>
  <c r="R16" i="54" s="1"/>
  <c r="Y32" i="54"/>
  <c r="Z32" i="54" s="1"/>
  <c r="AG60" i="54"/>
  <c r="AH60" i="54" s="1"/>
  <c r="Y64" i="54"/>
  <c r="Z64" i="54" s="1"/>
  <c r="AG65" i="54"/>
  <c r="AH65" i="54" s="1"/>
  <c r="Q21" i="54"/>
  <c r="R21" i="54" s="1"/>
  <c r="U18" i="54"/>
  <c r="V18" i="54" s="1"/>
  <c r="AC54" i="54"/>
  <c r="AD54" i="54" s="1"/>
  <c r="AG49" i="54"/>
  <c r="AH49" i="54" s="1"/>
  <c r="Y69" i="54"/>
  <c r="Z69" i="54" s="1"/>
  <c r="U65" i="54"/>
  <c r="V65" i="54" s="1"/>
  <c r="Q44" i="54"/>
  <c r="R44" i="54" s="1"/>
  <c r="AC44" i="54"/>
  <c r="AD44" i="54" s="1"/>
  <c r="AC64" i="54"/>
  <c r="AD64" i="54" s="1"/>
  <c r="AC51" i="54"/>
  <c r="AD51" i="54" s="1"/>
  <c r="AG29" i="54"/>
  <c r="AH29" i="54" s="1"/>
  <c r="Q25" i="54"/>
  <c r="R25" i="54" s="1"/>
  <c r="AC58" i="54"/>
  <c r="AD58" i="54" s="1"/>
  <c r="AC57" i="54"/>
  <c r="AD57" i="54" s="1"/>
  <c r="AC19" i="54"/>
  <c r="AD19" i="54" s="1"/>
  <c r="AC47" i="54"/>
  <c r="AD47" i="54" s="1"/>
  <c r="AC67" i="54"/>
  <c r="AD67" i="54" s="1"/>
  <c r="AC45" i="54"/>
  <c r="AD45" i="54" s="1"/>
  <c r="AC24" i="54"/>
  <c r="AD24" i="54" s="1"/>
  <c r="U40" i="54"/>
  <c r="V40" i="54" s="1"/>
  <c r="U29" i="54"/>
  <c r="V29" i="54" s="1"/>
  <c r="Q13" i="54"/>
  <c r="R13" i="54" s="1"/>
  <c r="Q41" i="54"/>
  <c r="R41" i="54" s="1"/>
  <c r="Q53" i="54"/>
  <c r="R53" i="54" s="1"/>
  <c r="AG42" i="54"/>
  <c r="AH42" i="54" s="1"/>
  <c r="AC23" i="54"/>
  <c r="AD23" i="54" s="1"/>
  <c r="AH11" i="54"/>
  <c r="U11" i="54"/>
  <c r="V11" i="54" s="1"/>
  <c r="V71" i="54" s="1"/>
  <c r="Q11" i="54"/>
  <c r="R11" i="54" s="1"/>
  <c r="R71" i="54" s="1"/>
  <c r="F31" i="54"/>
  <c r="F70" i="54"/>
  <c r="F65" i="54"/>
  <c r="F69" i="54"/>
  <c r="F30" i="54"/>
  <c r="F11" i="54"/>
  <c r="F24" i="54"/>
  <c r="F20" i="54"/>
  <c r="F29" i="54"/>
  <c r="F46" i="54"/>
  <c r="F62" i="54"/>
  <c r="F36" i="54"/>
  <c r="F68" i="54"/>
  <c r="F61" i="54"/>
  <c r="F57" i="54"/>
  <c r="F54" i="54"/>
  <c r="F67" i="54"/>
  <c r="F33" i="54"/>
  <c r="F27" i="54"/>
  <c r="F41" i="54"/>
  <c r="F18" i="54"/>
  <c r="F51" i="54"/>
  <c r="F48" i="54"/>
  <c r="F23" i="54"/>
  <c r="F37" i="54"/>
  <c r="F13" i="54"/>
  <c r="F28" i="54"/>
  <c r="F52" i="54"/>
  <c r="F50" i="54"/>
  <c r="F39" i="54"/>
  <c r="F47" i="54"/>
  <c r="F59" i="54"/>
  <c r="F12" i="54"/>
  <c r="F55" i="54"/>
  <c r="F14" i="54"/>
  <c r="F60" i="54"/>
  <c r="F25" i="54"/>
  <c r="F63" i="54"/>
  <c r="F53" i="54"/>
  <c r="AD11" i="54"/>
  <c r="AD71" i="54" s="1"/>
  <c r="F16" i="54"/>
  <c r="F45" i="54"/>
  <c r="F42" i="54"/>
  <c r="F17" i="54"/>
  <c r="F66" i="54"/>
  <c r="F38" i="54"/>
  <c r="F44" i="54"/>
  <c r="F19" i="54"/>
  <c r="F56" i="54"/>
  <c r="F21" i="54"/>
  <c r="F22" i="54"/>
  <c r="F34" i="54"/>
  <c r="F40" i="54"/>
  <c r="F49" i="54"/>
  <c r="F26" i="54"/>
  <c r="F32" i="54"/>
  <c r="F64" i="54"/>
  <c r="F35" i="54"/>
  <c r="F43" i="54"/>
  <c r="F58" i="54"/>
  <c r="AO11" i="53"/>
  <c r="AP11" i="53" s="1"/>
  <c r="AP71" i="53" s="1"/>
  <c r="AI11" i="53"/>
  <c r="AJ11" i="53" s="1"/>
  <c r="W11" i="53"/>
  <c r="X11" i="53" s="1"/>
  <c r="X71" i="53" s="1"/>
  <c r="AC11" i="53"/>
  <c r="AD11" i="53" s="1"/>
  <c r="AD71" i="53" s="1"/>
  <c r="AF11" i="53"/>
  <c r="AG11" i="53" s="1"/>
  <c r="AG71" i="53" s="1"/>
  <c r="AR11" i="53"/>
  <c r="AS11" i="53" s="1"/>
  <c r="AS71" i="53" s="1"/>
  <c r="AU11" i="53"/>
  <c r="AV11" i="53" s="1"/>
  <c r="AL11" i="53"/>
  <c r="AM11" i="53" s="1"/>
  <c r="T11" i="53"/>
  <c r="U11" i="53" s="1"/>
  <c r="U71" i="53" s="1"/>
  <c r="Z11" i="53"/>
  <c r="AA11" i="53" s="1"/>
  <c r="AA71" i="53" s="1"/>
  <c r="AJ71" i="53" l="1"/>
  <c r="AJ73" i="53" s="1"/>
  <c r="X76" i="53" s="1"/>
  <c r="AP73" i="53"/>
  <c r="Z76" i="53" s="1"/>
  <c r="AH73" i="54"/>
  <c r="AC76" i="54" s="1"/>
  <c r="AU76" i="54" s="1"/>
  <c r="Z73" i="54"/>
  <c r="AA76" i="54" s="1"/>
  <c r="AP73" i="54"/>
  <c r="AK76" i="54" s="1"/>
  <c r="AX73" i="54"/>
  <c r="AM76" i="54" s="1"/>
  <c r="AT73" i="54"/>
  <c r="AL76" i="54" s="1"/>
  <c r="V73" i="54"/>
  <c r="Z76" i="54" s="1"/>
  <c r="R73" i="54"/>
  <c r="Y76" i="54" s="1"/>
  <c r="AL73" i="54"/>
  <c r="AJ76" i="54" s="1"/>
  <c r="AD73" i="54"/>
  <c r="AB76" i="54" s="1"/>
  <c r="AV73" i="53"/>
  <c r="AB76" i="53" s="1"/>
  <c r="AS73" i="53"/>
  <c r="AA76" i="53" s="1"/>
  <c r="AM73" i="53"/>
  <c r="Y76" i="53" s="1"/>
  <c r="AG73" i="53"/>
  <c r="W76" i="53" s="1"/>
  <c r="AD73" i="53"/>
  <c r="V76" i="53" s="1"/>
  <c r="AA73" i="53"/>
  <c r="U76" i="53" s="1"/>
  <c r="X73" i="53"/>
  <c r="T76" i="53" s="1"/>
  <c r="AF76" i="53" l="1"/>
  <c r="AT76" i="54"/>
  <c r="AR76" i="54"/>
  <c r="AS76" i="54"/>
  <c r="AQ76" i="54"/>
  <c r="AH76" i="53"/>
  <c r="AG76" i="53"/>
  <c r="AE76" i="53"/>
  <c r="U73" i="53"/>
  <c r="S76" i="53" s="1"/>
  <c r="AD76" i="53" s="1"/>
  <c r="AV76" i="54" l="1"/>
  <c r="AI76" i="53"/>
  <c r="BD83" i="48"/>
  <c r="CH14" i="48" s="1"/>
  <c r="BE83" i="48"/>
  <c r="CI14" i="48" s="1"/>
  <c r="BF83" i="48"/>
  <c r="CJ14" i="48" s="1"/>
  <c r="BG83" i="48"/>
  <c r="CK14" i="48"/>
  <c r="BV77" i="48"/>
  <c r="BZ77" i="48" s="1"/>
  <c r="BH83" i="48"/>
  <c r="CL14" i="48" s="1"/>
  <c r="CM14" i="48" l="1"/>
  <c r="Q7" i="48"/>
  <c r="Q10" i="48"/>
  <c r="Q8" i="48"/>
  <c r="Q9" i="48"/>
  <c r="Q11" i="48"/>
  <c r="K7" i="49"/>
  <c r="K8" i="49"/>
  <c r="K10" i="49"/>
  <c r="K11" i="49"/>
  <c r="K9" i="49"/>
  <c r="AE7" i="48"/>
  <c r="AE9" i="48"/>
  <c r="AE10" i="48"/>
  <c r="AE11" i="48"/>
  <c r="AE8" i="48"/>
  <c r="O9" i="48"/>
  <c r="O7" i="48"/>
  <c r="O8" i="48"/>
  <c r="O10" i="48"/>
  <c r="O11" i="48"/>
  <c r="AJ9" i="49"/>
  <c r="AJ8" i="49"/>
  <c r="AJ7" i="49"/>
  <c r="AJ11" i="49"/>
  <c r="AJ10" i="49"/>
  <c r="P7" i="48"/>
  <c r="P10" i="48"/>
  <c r="P8" i="48"/>
  <c r="P11" i="48"/>
  <c r="P9" i="48"/>
  <c r="W8" i="49"/>
  <c r="W7" i="49"/>
  <c r="W10" i="49"/>
  <c r="W11" i="49"/>
  <c r="W9" i="49"/>
  <c r="Q7" i="49"/>
  <c r="Q8" i="49"/>
  <c r="Q10" i="49"/>
  <c r="Q11" i="49"/>
  <c r="Q9" i="49"/>
  <c r="S10" i="48"/>
  <c r="S9" i="48"/>
  <c r="S7" i="48"/>
  <c r="S8" i="48"/>
  <c r="S11" i="48"/>
  <c r="Y9" i="48"/>
  <c r="Y7" i="48"/>
  <c r="Y10" i="48"/>
  <c r="Y11" i="48"/>
  <c r="Y8" i="48"/>
  <c r="M8" i="49"/>
  <c r="M7" i="49"/>
  <c r="M10" i="49"/>
  <c r="M11" i="49"/>
  <c r="M9" i="49"/>
  <c r="J8" i="48"/>
  <c r="J7" i="48"/>
  <c r="J9" i="48"/>
  <c r="J10" i="48"/>
  <c r="J11" i="48"/>
  <c r="X9" i="48"/>
  <c r="X7" i="48"/>
  <c r="X8" i="48"/>
  <c r="X11" i="48"/>
  <c r="X10" i="48"/>
  <c r="AL8" i="48"/>
  <c r="AL10" i="48"/>
  <c r="AL9" i="48"/>
  <c r="AL11" i="48"/>
  <c r="AL7" i="48"/>
  <c r="T8" i="49"/>
  <c r="T10" i="49"/>
  <c r="T9" i="49"/>
  <c r="T11" i="49"/>
  <c r="T7" i="49"/>
  <c r="AC10" i="48"/>
  <c r="AC7" i="48"/>
  <c r="AC8" i="48"/>
  <c r="AC11" i="48"/>
  <c r="AC9" i="48"/>
  <c r="AG8" i="48"/>
  <c r="AG10" i="48"/>
  <c r="AG7" i="48"/>
  <c r="AG9" i="48"/>
  <c r="AG11" i="48"/>
  <c r="P8" i="49"/>
  <c r="P10" i="49"/>
  <c r="P9" i="49"/>
  <c r="P11" i="49"/>
  <c r="P7" i="49"/>
  <c r="AF10" i="48"/>
  <c r="AF9" i="48"/>
  <c r="AF8" i="48"/>
  <c r="AF11" i="48"/>
  <c r="AF7" i="48"/>
  <c r="AB7" i="49"/>
  <c r="AB10" i="49"/>
  <c r="AB9" i="49"/>
  <c r="AB8" i="49"/>
  <c r="AB11" i="49"/>
  <c r="R10" i="49"/>
  <c r="R8" i="49"/>
  <c r="R9" i="49"/>
  <c r="R7" i="49"/>
  <c r="R11" i="49"/>
  <c r="U7" i="49"/>
  <c r="U8" i="49"/>
  <c r="U10" i="49"/>
  <c r="U11" i="49"/>
  <c r="U9" i="49"/>
  <c r="AA10" i="48"/>
  <c r="AA9" i="48"/>
  <c r="AA7" i="48"/>
  <c r="AA11" i="48"/>
  <c r="AA8" i="48"/>
  <c r="AB10" i="48"/>
  <c r="AB8" i="48"/>
  <c r="AB7" i="48"/>
  <c r="AB9" i="48"/>
  <c r="AB11" i="48"/>
  <c r="O7" i="49"/>
  <c r="O9" i="49"/>
  <c r="O10" i="49"/>
  <c r="O8" i="49"/>
  <c r="O11" i="49"/>
  <c r="AN10" i="49"/>
  <c r="AN7" i="49"/>
  <c r="AN8" i="49"/>
  <c r="AN11" i="49"/>
  <c r="AN9" i="49"/>
  <c r="X8" i="49"/>
  <c r="X9" i="49"/>
  <c r="X10" i="49"/>
  <c r="X11" i="49"/>
  <c r="X7" i="49"/>
  <c r="AJ9" i="48"/>
  <c r="AJ7" i="48"/>
  <c r="AJ8" i="48"/>
  <c r="AJ11" i="48"/>
  <c r="AJ10" i="48"/>
  <c r="N10" i="48"/>
  <c r="N8" i="48"/>
  <c r="N7" i="48"/>
  <c r="N9" i="48"/>
  <c r="N11" i="48"/>
  <c r="U10" i="48"/>
  <c r="U8" i="48"/>
  <c r="U9" i="48"/>
  <c r="U11" i="48"/>
  <c r="U7" i="48"/>
  <c r="W7" i="48"/>
  <c r="W8" i="48"/>
  <c r="W9" i="48"/>
  <c r="W11" i="48"/>
  <c r="W10" i="48"/>
  <c r="K8" i="48"/>
  <c r="K10" i="48"/>
  <c r="K7" i="48"/>
  <c r="K9" i="48"/>
  <c r="K11" i="48"/>
  <c r="AP10" i="48"/>
  <c r="AP9" i="48"/>
  <c r="AP7" i="48"/>
  <c r="AP8" i="48"/>
  <c r="AP11" i="48"/>
  <c r="AN7" i="48"/>
  <c r="AN9" i="48"/>
  <c r="AN8" i="48"/>
  <c r="AN11" i="48"/>
  <c r="AN10" i="48"/>
  <c r="AK7" i="48"/>
  <c r="AK10" i="48"/>
  <c r="AK8" i="48"/>
  <c r="AK11" i="48"/>
  <c r="AK9" i="48"/>
  <c r="R7" i="48"/>
  <c r="R9" i="48"/>
  <c r="R10" i="48"/>
  <c r="R11" i="48"/>
  <c r="R8" i="48"/>
  <c r="V9" i="48"/>
  <c r="V7" i="48"/>
  <c r="V8" i="48"/>
  <c r="V10" i="48"/>
  <c r="V11" i="48"/>
  <c r="AG9" i="49"/>
  <c r="AG7" i="49"/>
  <c r="AG8" i="49"/>
  <c r="AG11" i="49"/>
  <c r="AG10" i="49"/>
  <c r="AF7" i="49"/>
  <c r="AF8" i="49"/>
  <c r="AF9" i="49"/>
  <c r="AF11" i="49"/>
  <c r="AF10" i="49"/>
  <c r="T9" i="48"/>
  <c r="T8" i="48"/>
  <c r="T10" i="48"/>
  <c r="T11" i="48"/>
  <c r="T7" i="48"/>
  <c r="AH7" i="48"/>
  <c r="AH9" i="48"/>
  <c r="AH8" i="48"/>
  <c r="AH10" i="48"/>
  <c r="AH11" i="48"/>
  <c r="M8" i="48"/>
  <c r="M10" i="48"/>
  <c r="M9" i="48"/>
  <c r="M11" i="48"/>
  <c r="M7" i="48"/>
  <c r="L7" i="49"/>
  <c r="L10" i="49"/>
  <c r="L8" i="49"/>
  <c r="L11" i="49"/>
  <c r="L9" i="49"/>
  <c r="AM8" i="48"/>
  <c r="AM7" i="48"/>
  <c r="AM10" i="48"/>
  <c r="AM9" i="48"/>
  <c r="AM11" i="48"/>
  <c r="AI9" i="48"/>
  <c r="AI10" i="48"/>
  <c r="AI8" i="48"/>
  <c r="AI7" i="48"/>
  <c r="AI11" i="48"/>
  <c r="AO10" i="48"/>
  <c r="AO7" i="48"/>
  <c r="AO8" i="48"/>
  <c r="AO11" i="48"/>
  <c r="AO9" i="48"/>
  <c r="Z8" i="48"/>
  <c r="Z10" i="48"/>
  <c r="Z9" i="48"/>
  <c r="Z11" i="48"/>
  <c r="Z7" i="48"/>
  <c r="AD9" i="48"/>
  <c r="AD10" i="48"/>
  <c r="AD8" i="48"/>
  <c r="AD11" i="48"/>
  <c r="AD7" i="48"/>
  <c r="Y10" i="49"/>
  <c r="Y8" i="49"/>
  <c r="Y7" i="49"/>
  <c r="Y9" i="49"/>
  <c r="Y11" i="49"/>
  <c r="AK8" i="49"/>
  <c r="AK7" i="49"/>
  <c r="AK9" i="49"/>
  <c r="AK11" i="49"/>
  <c r="AK10" i="49"/>
  <c r="S8" i="49"/>
  <c r="S9" i="49"/>
  <c r="S10" i="49"/>
  <c r="S11" i="49"/>
  <c r="S7" i="49"/>
  <c r="N7" i="49"/>
  <c r="N9" i="49"/>
  <c r="N8" i="49"/>
  <c r="N10" i="49"/>
  <c r="N11" i="49"/>
  <c r="Z7" i="50"/>
  <c r="Z10" i="50"/>
  <c r="Z9" i="50"/>
  <c r="Z8" i="50"/>
  <c r="Z11" i="50"/>
  <c r="U7" i="50"/>
  <c r="U10" i="50"/>
  <c r="U8" i="50"/>
  <c r="U11" i="50"/>
  <c r="U9" i="50"/>
  <c r="AM8" i="49"/>
  <c r="AM10" i="49"/>
  <c r="AM9" i="49"/>
  <c r="AM11" i="49"/>
  <c r="AM7" i="49"/>
  <c r="R10" i="50"/>
  <c r="R8" i="50"/>
  <c r="R9" i="50"/>
  <c r="R7" i="50"/>
  <c r="R11" i="50"/>
  <c r="W9" i="50"/>
  <c r="W10" i="50"/>
  <c r="W7" i="50"/>
  <c r="W8" i="50"/>
  <c r="W11" i="50"/>
  <c r="AC10" i="50"/>
  <c r="AC9" i="50"/>
  <c r="AC7" i="50"/>
  <c r="AC11" i="50"/>
  <c r="AC8" i="50"/>
  <c r="L7" i="50"/>
  <c r="L9" i="50"/>
  <c r="L10" i="50"/>
  <c r="L11" i="50"/>
  <c r="L8" i="50"/>
  <c r="AE10" i="49"/>
  <c r="AE7" i="49"/>
  <c r="AE9" i="49"/>
  <c r="AE11" i="49"/>
  <c r="AE8" i="49"/>
  <c r="V9" i="49"/>
  <c r="V10" i="49"/>
  <c r="V8" i="49"/>
  <c r="V11" i="49"/>
  <c r="V7" i="49"/>
  <c r="J9" i="50"/>
  <c r="J7" i="50"/>
  <c r="J10" i="50"/>
  <c r="J11" i="50"/>
  <c r="J8" i="50"/>
  <c r="AD8" i="50"/>
  <c r="AD10" i="50"/>
  <c r="AD7" i="50"/>
  <c r="AD11" i="50"/>
  <c r="AD9" i="50"/>
  <c r="O7" i="50"/>
  <c r="O8" i="50"/>
  <c r="O10" i="50"/>
  <c r="O11" i="50"/>
  <c r="O9" i="50"/>
  <c r="AE9" i="50"/>
  <c r="AE10" i="50"/>
  <c r="AE7" i="50"/>
  <c r="AE8" i="50"/>
  <c r="AE11" i="50"/>
  <c r="AG7" i="50"/>
  <c r="AG8" i="50"/>
  <c r="AG9" i="50"/>
  <c r="AG11" i="50"/>
  <c r="AG10" i="50"/>
  <c r="L7" i="48"/>
  <c r="L8" i="48"/>
  <c r="L9" i="48"/>
  <c r="L11" i="48"/>
  <c r="L10" i="48"/>
  <c r="AC7" i="49"/>
  <c r="AC8" i="49"/>
  <c r="AC10" i="49"/>
  <c r="AC11" i="49"/>
  <c r="AC9" i="49"/>
  <c r="AH10" i="50"/>
  <c r="AH8" i="50"/>
  <c r="AH7" i="50"/>
  <c r="AH11" i="50"/>
  <c r="AH9" i="50"/>
  <c r="AP10" i="50"/>
  <c r="AP7" i="50"/>
  <c r="AP9" i="50"/>
  <c r="AP8" i="50"/>
  <c r="AP11" i="50"/>
  <c r="J8" i="49"/>
  <c r="J7" i="49"/>
  <c r="J9" i="49"/>
  <c r="J11" i="49"/>
  <c r="J10" i="49"/>
  <c r="AN9" i="50"/>
  <c r="AN7" i="50"/>
  <c r="AN8" i="50"/>
  <c r="AN11" i="50"/>
  <c r="AN10" i="50"/>
  <c r="Q8" i="50"/>
  <c r="Q9" i="50"/>
  <c r="Q10" i="50"/>
  <c r="Q11" i="50"/>
  <c r="Q7" i="50"/>
  <c r="AA10" i="49"/>
  <c r="AA7" i="49"/>
  <c r="AA8" i="49"/>
  <c r="AA11" i="49"/>
  <c r="AA9" i="49"/>
  <c r="V7" i="50"/>
  <c r="V8" i="50"/>
  <c r="V9" i="50"/>
  <c r="V10" i="50"/>
  <c r="V11" i="50"/>
  <c r="K7" i="50"/>
  <c r="K10" i="50"/>
  <c r="K8" i="50"/>
  <c r="K11" i="50"/>
  <c r="K9" i="50"/>
  <c r="AF9" i="50"/>
  <c r="AF7" i="50"/>
  <c r="AF8" i="50"/>
  <c r="AF11" i="50"/>
  <c r="AF10" i="50"/>
  <c r="AB8" i="50"/>
  <c r="AB10" i="50"/>
  <c r="AB9" i="50"/>
  <c r="AB11" i="50"/>
  <c r="AB7" i="50"/>
  <c r="AI9" i="50"/>
  <c r="AI8" i="50"/>
  <c r="AI7" i="50"/>
  <c r="AI10" i="50"/>
  <c r="AI11" i="50"/>
  <c r="S7" i="50"/>
  <c r="S9" i="50"/>
  <c r="S8" i="50"/>
  <c r="S11" i="50"/>
  <c r="S10" i="50"/>
  <c r="AJ8" i="50"/>
  <c r="AJ10" i="50"/>
  <c r="AJ7" i="50"/>
  <c r="AJ11" i="50"/>
  <c r="AJ9" i="50"/>
  <c r="P8" i="50"/>
  <c r="P9" i="50"/>
  <c r="P7" i="50"/>
  <c r="P11" i="50"/>
  <c r="P10" i="50"/>
  <c r="AK7" i="50"/>
  <c r="AK9" i="50"/>
  <c r="AK10" i="50"/>
  <c r="AK11" i="50"/>
  <c r="AK8" i="50"/>
  <c r="AD9" i="49"/>
  <c r="AD7" i="49"/>
  <c r="AD10" i="49"/>
  <c r="AD11" i="49"/>
  <c r="AD8" i="49"/>
  <c r="AM7" i="50"/>
  <c r="AM10" i="50"/>
  <c r="AM8" i="50"/>
  <c r="AM11" i="50"/>
  <c r="AM9" i="50"/>
  <c r="AO7" i="49"/>
  <c r="AO9" i="49"/>
  <c r="AO8" i="49"/>
  <c r="AO11" i="49"/>
  <c r="AO10" i="49"/>
  <c r="AH7" i="49"/>
  <c r="AH10" i="49"/>
  <c r="AH8" i="49"/>
  <c r="AH11" i="49"/>
  <c r="AH9" i="49"/>
  <c r="AL7" i="49"/>
  <c r="AL9" i="49"/>
  <c r="AL10" i="49"/>
  <c r="AL11" i="49"/>
  <c r="AL8" i="49"/>
  <c r="T7" i="50"/>
  <c r="T9" i="50"/>
  <c r="T10" i="50"/>
  <c r="T8" i="50"/>
  <c r="T11" i="50"/>
  <c r="AA8" i="50"/>
  <c r="AA10" i="50"/>
  <c r="AA9" i="50"/>
  <c r="AA11" i="50"/>
  <c r="AA7" i="50"/>
  <c r="Z10" i="49"/>
  <c r="Z9" i="49"/>
  <c r="Z8" i="49"/>
  <c r="Z7" i="49"/>
  <c r="Z11" i="49"/>
  <c r="X8" i="50"/>
  <c r="X7" i="50"/>
  <c r="X9" i="50"/>
  <c r="X11" i="50"/>
  <c r="X10" i="50"/>
  <c r="Y7" i="50"/>
  <c r="Y10" i="50"/>
  <c r="Y9" i="50"/>
  <c r="Y11" i="50"/>
  <c r="Y8" i="50"/>
  <c r="M7" i="50"/>
  <c r="M9" i="50"/>
  <c r="M8" i="50"/>
  <c r="M11" i="50"/>
  <c r="M10" i="50"/>
  <c r="N8" i="50"/>
  <c r="N9" i="50"/>
  <c r="N7" i="50"/>
  <c r="N10" i="50"/>
  <c r="N11" i="50"/>
  <c r="AP10" i="49"/>
  <c r="AP8" i="49"/>
  <c r="AP9" i="49"/>
  <c r="AP11" i="49"/>
  <c r="AP7" i="49"/>
  <c r="AI10" i="49"/>
  <c r="AI9" i="49"/>
  <c r="AI7" i="49"/>
  <c r="AI11" i="49"/>
  <c r="AI8" i="49"/>
  <c r="AL8" i="50"/>
  <c r="AL7" i="50"/>
  <c r="AL9" i="50"/>
  <c r="AL10" i="50"/>
  <c r="AL11" i="50"/>
  <c r="AO10" i="50"/>
  <c r="AO9" i="50"/>
  <c r="AO7" i="50"/>
  <c r="AO11" i="50"/>
  <c r="AO8" i="50"/>
</calcChain>
</file>

<file path=xl/sharedStrings.xml><?xml version="1.0" encoding="utf-8"?>
<sst xmlns="http://schemas.openxmlformats.org/spreadsheetml/2006/main" count="3558" uniqueCount="583">
  <si>
    <t>UID</t>
  </si>
  <si>
    <t>Max. Marks</t>
  </si>
  <si>
    <t>Assessment Tool</t>
  </si>
  <si>
    <t>Assignment-1</t>
  </si>
  <si>
    <t>Assignment-2</t>
  </si>
  <si>
    <t>Quiz</t>
  </si>
  <si>
    <t>MST-1</t>
  </si>
  <si>
    <t>MST-2</t>
  </si>
  <si>
    <t>EST</t>
  </si>
  <si>
    <t>Question No.</t>
  </si>
  <si>
    <t>Q.No.1 (a)</t>
  </si>
  <si>
    <t>Q.No.1 (b)</t>
  </si>
  <si>
    <t xml:space="preserve">Q.No.1 (c) </t>
  </si>
  <si>
    <t>Q.No.2</t>
  </si>
  <si>
    <t>Q.No.3</t>
  </si>
  <si>
    <t>Q.No.4</t>
  </si>
  <si>
    <t>Q.No.1 (d)</t>
  </si>
  <si>
    <t xml:space="preserve">Q.No.1 (e) </t>
  </si>
  <si>
    <t>Q.No.5</t>
  </si>
  <si>
    <t>Q.No.6</t>
  </si>
  <si>
    <t>Q.No.7</t>
  </si>
  <si>
    <t>Q.No.8</t>
  </si>
  <si>
    <t>Q.No.9</t>
  </si>
  <si>
    <t>Q.No.10</t>
  </si>
  <si>
    <t>C01</t>
  </si>
  <si>
    <t>ü</t>
  </si>
  <si>
    <t>CO2</t>
  </si>
  <si>
    <t>CO3</t>
  </si>
  <si>
    <t>CO4</t>
  </si>
  <si>
    <t>CO5</t>
  </si>
  <si>
    <t>Overall attainment %</t>
  </si>
  <si>
    <t>Overall attainment Score</t>
  </si>
  <si>
    <t>CO1</t>
  </si>
  <si>
    <t>Direct attainment</t>
  </si>
  <si>
    <t>%</t>
  </si>
  <si>
    <t>Total</t>
  </si>
  <si>
    <t>Percentage</t>
  </si>
  <si>
    <t>S NO</t>
  </si>
  <si>
    <t>Name</t>
  </si>
  <si>
    <t>AT Score</t>
  </si>
  <si>
    <t xml:space="preserve">No of attainment </t>
  </si>
  <si>
    <t>Assignment-3</t>
  </si>
  <si>
    <t>Written Assessment</t>
  </si>
  <si>
    <t>Sub Name:</t>
  </si>
  <si>
    <t>Internal</t>
  </si>
  <si>
    <t>External</t>
  </si>
  <si>
    <t>Attained</t>
  </si>
  <si>
    <t>Attainment (Y/N)</t>
  </si>
  <si>
    <t>&lt;45% of students scoring more than 60% marks</t>
  </si>
  <si>
    <t>&gt;=45% and &lt;55% of students scoring more than 60% marks</t>
  </si>
  <si>
    <t>&gt;=55% and &lt;65% of students scoring more than 60% marks</t>
  </si>
  <si>
    <t>&gt;=65% of students scoring more than 60% marks</t>
  </si>
  <si>
    <t>S.No.</t>
  </si>
  <si>
    <t>R.N.</t>
  </si>
  <si>
    <t>Int</t>
  </si>
  <si>
    <t>Ext</t>
  </si>
  <si>
    <t>CO</t>
  </si>
  <si>
    <t>Max</t>
  </si>
  <si>
    <t>CO attainment (Internal)</t>
  </si>
  <si>
    <t>CO attainment (External)</t>
  </si>
  <si>
    <t>CO ATTAINMENT Overall</t>
  </si>
  <si>
    <t>Sem: 3rd</t>
  </si>
  <si>
    <t>Experiment ALL (45)</t>
  </si>
  <si>
    <t>MST (15)</t>
  </si>
  <si>
    <t>Worksheet (10)</t>
  </si>
  <si>
    <t>Worksheet (15)</t>
  </si>
  <si>
    <t>Viva (12)</t>
  </si>
  <si>
    <t>Conduct of experiment (18)</t>
  </si>
  <si>
    <t>Worksheet (5)</t>
  </si>
  <si>
    <t>Viva (4)</t>
  </si>
  <si>
    <t>Conduct of experiment (6)</t>
  </si>
  <si>
    <t>Viva (10)</t>
  </si>
  <si>
    <t>Calculations</t>
  </si>
  <si>
    <t>Results</t>
  </si>
  <si>
    <t>Learning Outcomes</t>
  </si>
  <si>
    <t>Safety precautions</t>
  </si>
  <si>
    <t>Concepts</t>
  </si>
  <si>
    <t>Learning outcomes</t>
  </si>
  <si>
    <t>Communication</t>
  </si>
  <si>
    <t>Conduct</t>
  </si>
  <si>
    <t>Tools used</t>
  </si>
  <si>
    <t>Team work</t>
  </si>
  <si>
    <t>CO attainment (INTERNAL)</t>
  </si>
  <si>
    <t>CO attainment (EXTERNAL)</t>
  </si>
  <si>
    <t>CO ATTAINMENT</t>
  </si>
  <si>
    <t>Overall CO attainment</t>
  </si>
  <si>
    <t>Sub Code: TDT-202</t>
  </si>
  <si>
    <t>Industry Feedback</t>
  </si>
  <si>
    <t>End term Evaluation</t>
  </si>
  <si>
    <t>Internship Report (50)</t>
  </si>
  <si>
    <t>Presentation (50)</t>
  </si>
  <si>
    <t>Methodology</t>
  </si>
  <si>
    <t>Knowledge</t>
  </si>
  <si>
    <t>Introduction and Idea</t>
  </si>
  <si>
    <t>Objectives</t>
  </si>
  <si>
    <t>Analysis and Interpretation of data</t>
  </si>
  <si>
    <t>Findings and recommendations</t>
  </si>
  <si>
    <t>Structure of presentation</t>
  </si>
  <si>
    <t>Knowledge of project</t>
  </si>
  <si>
    <t>Finding outcomes and conclusions</t>
  </si>
  <si>
    <t>Presentation Skills</t>
  </si>
  <si>
    <t>CO1 to CO5</t>
  </si>
  <si>
    <r>
      <rPr>
        <sz val="8"/>
        <rFont val="Arial"/>
        <family val="2"/>
      </rPr>
      <t>16BEC1001</t>
    </r>
  </si>
  <si>
    <r>
      <rPr>
        <sz val="8"/>
        <rFont val="Arial"/>
        <family val="2"/>
      </rPr>
      <t>SAHIL</t>
    </r>
  </si>
  <si>
    <r>
      <rPr>
        <sz val="8"/>
        <rFont val="Arial"/>
        <family val="2"/>
      </rPr>
      <t>C+</t>
    </r>
  </si>
  <si>
    <r>
      <rPr>
        <sz val="8"/>
        <rFont val="Arial"/>
        <family val="2"/>
      </rPr>
      <t>16BEC1002</t>
    </r>
  </si>
  <si>
    <r>
      <rPr>
        <sz val="8"/>
        <rFont val="Arial"/>
        <family val="2"/>
      </rPr>
      <t>MOHIT DAHIYA</t>
    </r>
  </si>
  <si>
    <r>
      <rPr>
        <sz val="8"/>
        <rFont val="Arial"/>
        <family val="2"/>
      </rPr>
      <t>B</t>
    </r>
  </si>
  <si>
    <r>
      <rPr>
        <sz val="8"/>
        <rFont val="Arial"/>
        <family val="2"/>
      </rPr>
      <t>16BEC1004</t>
    </r>
  </si>
  <si>
    <r>
      <rPr>
        <sz val="8"/>
        <rFont val="Arial"/>
        <family val="2"/>
      </rPr>
      <t>NABHAM SHARMA</t>
    </r>
  </si>
  <si>
    <r>
      <rPr>
        <sz val="8"/>
        <rFont val="Arial"/>
        <family val="2"/>
      </rPr>
      <t>B+</t>
    </r>
  </si>
  <si>
    <r>
      <rPr>
        <sz val="8"/>
        <rFont val="Arial"/>
        <family val="2"/>
      </rPr>
      <t>16BEC1005</t>
    </r>
  </si>
  <si>
    <r>
      <rPr>
        <sz val="8"/>
        <rFont val="Arial"/>
        <family val="2"/>
      </rPr>
      <t>ABHINAV VASHISHT</t>
    </r>
  </si>
  <si>
    <r>
      <rPr>
        <sz val="8"/>
        <rFont val="Arial"/>
        <family val="2"/>
      </rPr>
      <t>16BEC1006</t>
    </r>
  </si>
  <si>
    <r>
      <rPr>
        <sz val="8"/>
        <rFont val="Arial"/>
        <family val="2"/>
      </rPr>
      <t>KUMARI RASHI</t>
    </r>
  </si>
  <si>
    <r>
      <rPr>
        <sz val="8"/>
        <rFont val="Arial"/>
        <family val="2"/>
      </rPr>
      <t>16BEC1007</t>
    </r>
  </si>
  <si>
    <r>
      <rPr>
        <sz val="8"/>
        <rFont val="Arial"/>
        <family val="2"/>
      </rPr>
      <t>LAVI PRATAP</t>
    </r>
  </si>
  <si>
    <r>
      <rPr>
        <sz val="8"/>
        <rFont val="Arial"/>
        <family val="2"/>
      </rPr>
      <t>16BEC1008</t>
    </r>
  </si>
  <si>
    <r>
      <rPr>
        <sz val="8"/>
        <rFont val="Arial"/>
        <family val="2"/>
      </rPr>
      <t>PARWATI KUMARI</t>
    </r>
  </si>
  <si>
    <r>
      <rPr>
        <sz val="8"/>
        <rFont val="Arial"/>
        <family val="2"/>
      </rPr>
      <t>16BEC1010</t>
    </r>
  </si>
  <si>
    <r>
      <rPr>
        <sz val="8"/>
        <rFont val="Arial"/>
        <family val="2"/>
      </rPr>
      <t>LALIT</t>
    </r>
  </si>
  <si>
    <r>
      <rPr>
        <sz val="8"/>
        <rFont val="Arial"/>
        <family val="2"/>
      </rPr>
      <t>16BEC1011</t>
    </r>
  </si>
  <si>
    <r>
      <rPr>
        <sz val="8"/>
        <rFont val="Arial"/>
        <family val="2"/>
      </rPr>
      <t>SOURABH SHARMA</t>
    </r>
  </si>
  <si>
    <r>
      <rPr>
        <sz val="8"/>
        <rFont val="Arial"/>
        <family val="2"/>
      </rPr>
      <t>16BEC1012</t>
    </r>
  </si>
  <si>
    <r>
      <rPr>
        <sz val="8"/>
        <rFont val="Arial"/>
        <family val="2"/>
      </rPr>
      <t>RADHIKA SHARMA</t>
    </r>
  </si>
  <si>
    <r>
      <rPr>
        <sz val="8"/>
        <rFont val="Arial"/>
        <family val="2"/>
      </rPr>
      <t>16BEC1013</t>
    </r>
  </si>
  <si>
    <r>
      <rPr>
        <sz val="8"/>
        <rFont val="Arial"/>
        <family val="2"/>
      </rPr>
      <t>KORRAYI PRANAY KUMAR</t>
    </r>
  </si>
  <si>
    <r>
      <rPr>
        <sz val="8"/>
        <rFont val="Arial"/>
        <family val="2"/>
      </rPr>
      <t>16BEC1014</t>
    </r>
  </si>
  <si>
    <r>
      <rPr>
        <sz val="8"/>
        <rFont val="Arial"/>
        <family val="2"/>
      </rPr>
      <t>ABHISHEK  YADAV</t>
    </r>
  </si>
  <si>
    <r>
      <rPr>
        <sz val="8"/>
        <rFont val="Arial"/>
        <family val="2"/>
      </rPr>
      <t>16BEC1017</t>
    </r>
  </si>
  <si>
    <r>
      <rPr>
        <sz val="8"/>
        <rFont val="Arial"/>
        <family val="2"/>
      </rPr>
      <t>UTKARSH SHARMA</t>
    </r>
  </si>
  <si>
    <r>
      <rPr>
        <sz val="8"/>
        <rFont val="Arial"/>
        <family val="2"/>
      </rPr>
      <t>16BEC1018</t>
    </r>
  </si>
  <si>
    <r>
      <rPr>
        <sz val="8"/>
        <rFont val="Arial"/>
        <family val="2"/>
      </rPr>
      <t>KRISHMA RANA</t>
    </r>
  </si>
  <si>
    <r>
      <rPr>
        <sz val="8"/>
        <rFont val="Arial"/>
        <family val="2"/>
      </rPr>
      <t>16BEC1019</t>
    </r>
  </si>
  <si>
    <r>
      <rPr>
        <sz val="8"/>
        <rFont val="Arial"/>
        <family val="2"/>
      </rPr>
      <t>SHUVAM SHARMA</t>
    </r>
  </si>
  <si>
    <r>
      <rPr>
        <sz val="8"/>
        <rFont val="Arial"/>
        <family val="2"/>
      </rPr>
      <t>16BEC1020</t>
    </r>
  </si>
  <si>
    <r>
      <rPr>
        <sz val="8"/>
        <rFont val="Arial"/>
        <family val="2"/>
      </rPr>
      <t>TEJASHWINI JOSHI</t>
    </r>
  </si>
  <si>
    <r>
      <rPr>
        <sz val="8"/>
        <rFont val="Arial"/>
        <family val="2"/>
      </rPr>
      <t>16BEC1021</t>
    </r>
  </si>
  <si>
    <r>
      <rPr>
        <sz val="8"/>
        <rFont val="Arial"/>
        <family val="2"/>
      </rPr>
      <t>SAHAS KOUL</t>
    </r>
  </si>
  <si>
    <r>
      <rPr>
        <sz val="8"/>
        <rFont val="Arial"/>
        <family val="2"/>
      </rPr>
      <t>16BEC1022</t>
    </r>
  </si>
  <si>
    <r>
      <rPr>
        <sz val="8"/>
        <rFont val="Arial"/>
        <family val="2"/>
      </rPr>
      <t>NIHAL CHAUHAN</t>
    </r>
  </si>
  <si>
    <r>
      <rPr>
        <sz val="8"/>
        <rFont val="Arial"/>
        <family val="2"/>
      </rPr>
      <t>16BEC1023</t>
    </r>
  </si>
  <si>
    <r>
      <rPr>
        <sz val="8"/>
        <rFont val="Arial"/>
        <family val="2"/>
      </rPr>
      <t>SHUBHANKAR BANERJEE</t>
    </r>
  </si>
  <si>
    <r>
      <rPr>
        <sz val="8"/>
        <rFont val="Arial"/>
        <family val="2"/>
      </rPr>
      <t>16BEC1026</t>
    </r>
  </si>
  <si>
    <r>
      <rPr>
        <sz val="8"/>
        <rFont val="Arial"/>
        <family val="2"/>
      </rPr>
      <t>SHASHANK DWIVEDI</t>
    </r>
  </si>
  <si>
    <r>
      <rPr>
        <sz val="8"/>
        <rFont val="Arial"/>
        <family val="2"/>
      </rPr>
      <t>A</t>
    </r>
  </si>
  <si>
    <r>
      <rPr>
        <sz val="8"/>
        <rFont val="Arial"/>
        <family val="2"/>
      </rPr>
      <t>16BEC1028</t>
    </r>
  </si>
  <si>
    <r>
      <rPr>
        <sz val="8"/>
        <rFont val="Arial"/>
        <family val="2"/>
      </rPr>
      <t>LOVEPREET SINGH</t>
    </r>
  </si>
  <si>
    <r>
      <rPr>
        <sz val="8"/>
        <rFont val="Arial"/>
        <family val="2"/>
      </rPr>
      <t>16BEC1029</t>
    </r>
  </si>
  <si>
    <r>
      <rPr>
        <sz val="8"/>
        <rFont val="Arial"/>
        <family val="2"/>
      </rPr>
      <t>PARTHA SARATHI SARKAR</t>
    </r>
  </si>
  <si>
    <r>
      <rPr>
        <sz val="8"/>
        <rFont val="Arial"/>
        <family val="2"/>
      </rPr>
      <t>16BEC1030</t>
    </r>
  </si>
  <si>
    <r>
      <rPr>
        <sz val="8"/>
        <rFont val="Arial"/>
        <family val="2"/>
      </rPr>
      <t>SATYAM DWIVEDI</t>
    </r>
  </si>
  <si>
    <r>
      <rPr>
        <sz val="8"/>
        <rFont val="Arial"/>
        <family val="2"/>
      </rPr>
      <t>16BEC1031</t>
    </r>
  </si>
  <si>
    <r>
      <rPr>
        <sz val="8"/>
        <rFont val="Arial"/>
        <family val="2"/>
      </rPr>
      <t>SONU KUMAR</t>
    </r>
  </si>
  <si>
    <r>
      <rPr>
        <sz val="8"/>
        <rFont val="Arial"/>
        <family val="2"/>
      </rPr>
      <t>16BEC1032</t>
    </r>
  </si>
  <si>
    <r>
      <rPr>
        <sz val="8"/>
        <rFont val="Arial"/>
        <family val="2"/>
      </rPr>
      <t>SRISHTI SABHARWAL</t>
    </r>
  </si>
  <si>
    <r>
      <rPr>
        <sz val="8"/>
        <rFont val="Arial"/>
        <family val="2"/>
      </rPr>
      <t>16BEC1034</t>
    </r>
  </si>
  <si>
    <r>
      <rPr>
        <sz val="8"/>
        <rFont val="Arial"/>
        <family val="2"/>
      </rPr>
      <t>VIKALP CHAUHAN</t>
    </r>
  </si>
  <si>
    <r>
      <rPr>
        <sz val="8"/>
        <rFont val="Arial"/>
        <family val="2"/>
      </rPr>
      <t>16BEC1037</t>
    </r>
  </si>
  <si>
    <r>
      <rPr>
        <sz val="8"/>
        <rFont val="Arial"/>
        <family val="2"/>
      </rPr>
      <t>ANSHUL KOHLI</t>
    </r>
  </si>
  <si>
    <r>
      <rPr>
        <sz val="8"/>
        <rFont val="Arial"/>
        <family val="2"/>
      </rPr>
      <t>16BEC1038</t>
    </r>
  </si>
  <si>
    <r>
      <rPr>
        <sz val="8"/>
        <rFont val="Arial"/>
        <family val="2"/>
      </rPr>
      <t>AVI VISHWKARMA</t>
    </r>
  </si>
  <si>
    <r>
      <rPr>
        <sz val="8"/>
        <rFont val="Arial"/>
        <family val="2"/>
      </rPr>
      <t>16BEC1039</t>
    </r>
  </si>
  <si>
    <r>
      <rPr>
        <sz val="8"/>
        <rFont val="Arial"/>
        <family val="2"/>
      </rPr>
      <t>OJASHWA RAI</t>
    </r>
  </si>
  <si>
    <r>
      <rPr>
        <sz val="8"/>
        <rFont val="Arial"/>
        <family val="2"/>
      </rPr>
      <t>16BEC1041</t>
    </r>
  </si>
  <si>
    <r>
      <rPr>
        <sz val="8"/>
        <rFont val="Arial"/>
        <family val="2"/>
      </rPr>
      <t>JASPREET KAUR</t>
    </r>
  </si>
  <si>
    <r>
      <rPr>
        <sz val="8"/>
        <rFont val="Arial"/>
        <family val="2"/>
      </rPr>
      <t>16BEC1043</t>
    </r>
  </si>
  <si>
    <r>
      <rPr>
        <sz val="8"/>
        <rFont val="Arial"/>
        <family val="2"/>
      </rPr>
      <t>RAMANDEEP KAUR</t>
    </r>
  </si>
  <si>
    <r>
      <rPr>
        <sz val="8"/>
        <rFont val="Arial"/>
        <family val="2"/>
      </rPr>
      <t>16BEC1045</t>
    </r>
  </si>
  <si>
    <r>
      <rPr>
        <sz val="8"/>
        <rFont val="Arial"/>
        <family val="2"/>
      </rPr>
      <t>SANCHIT YADAV</t>
    </r>
  </si>
  <si>
    <r>
      <rPr>
        <sz val="8"/>
        <rFont val="Arial"/>
        <family val="2"/>
      </rPr>
      <t>16BEC1046</t>
    </r>
  </si>
  <si>
    <r>
      <rPr>
        <sz val="8"/>
        <rFont val="Arial"/>
        <family val="2"/>
      </rPr>
      <t>MANJEET SINGH</t>
    </r>
  </si>
  <si>
    <r>
      <rPr>
        <sz val="8"/>
        <rFont val="Arial"/>
        <family val="2"/>
      </rPr>
      <t>16BEC1047</t>
    </r>
  </si>
  <si>
    <r>
      <rPr>
        <sz val="8"/>
        <rFont val="Arial"/>
        <family val="2"/>
      </rPr>
      <t>KAMLESH KUMAR</t>
    </r>
  </si>
  <si>
    <r>
      <rPr>
        <sz val="8"/>
        <rFont val="Arial"/>
        <family val="2"/>
      </rPr>
      <t>16BEC1048</t>
    </r>
  </si>
  <si>
    <r>
      <rPr>
        <sz val="8"/>
        <rFont val="Arial"/>
        <family val="2"/>
      </rPr>
      <t>ABISHEK GOURAVE</t>
    </r>
  </si>
  <si>
    <r>
      <rPr>
        <sz val="8"/>
        <rFont val="Arial"/>
        <family val="2"/>
      </rPr>
      <t>16BEC1049</t>
    </r>
  </si>
  <si>
    <r>
      <rPr>
        <sz val="8"/>
        <rFont val="Arial"/>
        <family val="2"/>
      </rPr>
      <t>SWASTICK RAJ CHATTERJEE</t>
    </r>
  </si>
  <si>
    <r>
      <rPr>
        <sz val="8"/>
        <rFont val="Arial"/>
        <family val="2"/>
      </rPr>
      <t>16BEC1050</t>
    </r>
  </si>
  <si>
    <r>
      <rPr>
        <sz val="8"/>
        <rFont val="Arial"/>
        <family val="2"/>
      </rPr>
      <t>AINA VERMA</t>
    </r>
  </si>
  <si>
    <r>
      <rPr>
        <sz val="8"/>
        <rFont val="Arial"/>
        <family val="2"/>
      </rPr>
      <t>16BEC1051</t>
    </r>
  </si>
  <si>
    <r>
      <rPr>
        <sz val="8"/>
        <rFont val="Arial"/>
        <family val="2"/>
      </rPr>
      <t>RASHMI</t>
    </r>
  </si>
  <si>
    <r>
      <rPr>
        <sz val="8"/>
        <rFont val="Arial"/>
        <family val="2"/>
      </rPr>
      <t>16BEC1054</t>
    </r>
  </si>
  <si>
    <r>
      <rPr>
        <sz val="8"/>
        <rFont val="Arial"/>
        <family val="2"/>
      </rPr>
      <t>ANJALI BABRA</t>
    </r>
  </si>
  <si>
    <r>
      <rPr>
        <sz val="8"/>
        <rFont val="Arial"/>
        <family val="2"/>
      </rPr>
      <t>16BEC1055</t>
    </r>
  </si>
  <si>
    <r>
      <rPr>
        <sz val="8"/>
        <rFont val="Arial"/>
        <family val="2"/>
      </rPr>
      <t>CHEKKA NARASIMHAMURTHY</t>
    </r>
  </si>
  <si>
    <r>
      <rPr>
        <sz val="8"/>
        <rFont val="Arial"/>
        <family val="2"/>
      </rPr>
      <t>16BEC1056</t>
    </r>
  </si>
  <si>
    <r>
      <rPr>
        <sz val="8"/>
        <rFont val="Arial"/>
        <family val="2"/>
      </rPr>
      <t>DEEPAK B KUTTAN</t>
    </r>
  </si>
  <si>
    <r>
      <rPr>
        <sz val="8"/>
        <rFont val="Arial"/>
        <family val="2"/>
      </rPr>
      <t>16BEC1057</t>
    </r>
  </si>
  <si>
    <r>
      <rPr>
        <sz val="8"/>
        <rFont val="Arial"/>
        <family val="2"/>
      </rPr>
      <t>MURLIDHAR</t>
    </r>
  </si>
  <si>
    <r>
      <rPr>
        <sz val="8"/>
        <rFont val="Arial"/>
        <family val="2"/>
      </rPr>
      <t>16BEC1058</t>
    </r>
  </si>
  <si>
    <r>
      <rPr>
        <sz val="8"/>
        <rFont val="Arial"/>
        <family val="2"/>
      </rPr>
      <t>SURAJ</t>
    </r>
  </si>
  <si>
    <r>
      <rPr>
        <sz val="8"/>
        <rFont val="Arial"/>
        <family val="2"/>
      </rPr>
      <t>16BEC1059</t>
    </r>
  </si>
  <si>
    <r>
      <rPr>
        <sz val="8"/>
        <rFont val="Arial"/>
        <family val="2"/>
      </rPr>
      <t>MANISH KUMAR DHAKA</t>
    </r>
  </si>
  <si>
    <r>
      <rPr>
        <sz val="8"/>
        <rFont val="Arial"/>
        <family val="2"/>
      </rPr>
      <t>16BEC1060</t>
    </r>
  </si>
  <si>
    <r>
      <rPr>
        <sz val="8"/>
        <rFont val="Arial"/>
        <family val="2"/>
      </rPr>
      <t>LOVISH MEHTA</t>
    </r>
  </si>
  <si>
    <r>
      <rPr>
        <sz val="8"/>
        <rFont val="Arial"/>
        <family val="2"/>
      </rPr>
      <t>16BEC1061</t>
    </r>
  </si>
  <si>
    <r>
      <rPr>
        <sz val="8"/>
        <rFont val="Arial"/>
        <family val="2"/>
      </rPr>
      <t>MRIDUL SETH</t>
    </r>
  </si>
  <si>
    <r>
      <rPr>
        <sz val="8"/>
        <rFont val="Arial"/>
        <family val="2"/>
      </rPr>
      <t>16BEC1063</t>
    </r>
  </si>
  <si>
    <r>
      <rPr>
        <sz val="8"/>
        <rFont val="Arial"/>
        <family val="2"/>
      </rPr>
      <t>SONALI VERMA</t>
    </r>
  </si>
  <si>
    <r>
      <rPr>
        <sz val="8"/>
        <rFont val="Arial"/>
        <family val="2"/>
      </rPr>
      <t>16BEC1064</t>
    </r>
  </si>
  <si>
    <r>
      <rPr>
        <sz val="8"/>
        <rFont val="Arial"/>
        <family val="2"/>
      </rPr>
      <t>RISHABH DWIVEDI</t>
    </r>
  </si>
  <si>
    <r>
      <rPr>
        <sz val="8"/>
        <rFont val="Arial"/>
        <family val="2"/>
      </rPr>
      <t>16BEC1066</t>
    </r>
  </si>
  <si>
    <r>
      <rPr>
        <sz val="8"/>
        <rFont val="Arial"/>
        <family val="2"/>
      </rPr>
      <t>PIYUSH BHAGAT</t>
    </r>
  </si>
  <si>
    <r>
      <rPr>
        <sz val="8"/>
        <rFont val="Arial"/>
        <family val="2"/>
      </rPr>
      <t>16BEC1067</t>
    </r>
  </si>
  <si>
    <r>
      <rPr>
        <sz val="8"/>
        <rFont val="Arial"/>
        <family val="2"/>
      </rPr>
      <t>SUNIT CHANDRA</t>
    </r>
  </si>
  <si>
    <r>
      <rPr>
        <sz val="8"/>
        <rFont val="Arial"/>
        <family val="2"/>
      </rPr>
      <t>16BEC1068</t>
    </r>
  </si>
  <si>
    <r>
      <rPr>
        <sz val="8"/>
        <rFont val="Arial"/>
        <family val="2"/>
      </rPr>
      <t>AKSHIT AWASTHI</t>
    </r>
  </si>
  <si>
    <r>
      <rPr>
        <sz val="8"/>
        <rFont val="Arial"/>
        <family val="2"/>
      </rPr>
      <t>16BEC1069</t>
    </r>
  </si>
  <si>
    <r>
      <rPr>
        <sz val="8"/>
        <rFont val="Arial"/>
        <family val="2"/>
      </rPr>
      <t>SHIVAM KUMAR</t>
    </r>
  </si>
  <si>
    <r>
      <rPr>
        <sz val="8"/>
        <rFont val="Arial"/>
        <family val="2"/>
      </rPr>
      <t>16BEC1072</t>
    </r>
  </si>
  <si>
    <r>
      <rPr>
        <sz val="8"/>
        <rFont val="Arial"/>
        <family val="2"/>
      </rPr>
      <t>ADITYA KUMAR SHAH</t>
    </r>
  </si>
  <si>
    <r>
      <rPr>
        <sz val="8"/>
        <rFont val="Arial"/>
        <family val="2"/>
      </rPr>
      <t>16BEC1073</t>
    </r>
  </si>
  <si>
    <r>
      <rPr>
        <sz val="8"/>
        <rFont val="Arial"/>
        <family val="2"/>
      </rPr>
      <t>TRIPTI VERMA</t>
    </r>
  </si>
  <si>
    <r>
      <rPr>
        <sz val="8"/>
        <rFont val="Arial"/>
        <family val="2"/>
      </rPr>
      <t>16BEC1074</t>
    </r>
  </si>
  <si>
    <r>
      <rPr>
        <sz val="8"/>
        <rFont val="Arial"/>
        <family val="2"/>
      </rPr>
      <t>KUNAL AWASTHI</t>
    </r>
  </si>
  <si>
    <r>
      <rPr>
        <sz val="8"/>
        <rFont val="Arial"/>
        <family val="2"/>
      </rPr>
      <t>16BEC1075</t>
    </r>
  </si>
  <si>
    <r>
      <rPr>
        <sz val="8"/>
        <rFont val="Arial"/>
        <family val="2"/>
      </rPr>
      <t>ABHISHEK BHUYAN</t>
    </r>
  </si>
  <si>
    <r>
      <rPr>
        <sz val="8"/>
        <rFont val="Arial"/>
        <family val="2"/>
      </rPr>
      <t>16BEC1076</t>
    </r>
  </si>
  <si>
    <r>
      <rPr>
        <sz val="8"/>
        <rFont val="Arial"/>
        <family val="2"/>
      </rPr>
      <t>NIKHIL BISWAL</t>
    </r>
  </si>
  <si>
    <r>
      <rPr>
        <sz val="8"/>
        <rFont val="Arial"/>
        <family val="2"/>
      </rPr>
      <t>16BEC1083</t>
    </r>
  </si>
  <si>
    <r>
      <rPr>
        <sz val="8"/>
        <rFont val="Arial"/>
        <family val="2"/>
      </rPr>
      <t>GOVIND PREET</t>
    </r>
  </si>
  <si>
    <r>
      <rPr>
        <sz val="8"/>
        <rFont val="Arial"/>
        <family val="2"/>
      </rPr>
      <t>16BEC1085</t>
    </r>
  </si>
  <si>
    <r>
      <rPr>
        <sz val="8"/>
        <rFont val="Arial"/>
        <family val="2"/>
      </rPr>
      <t>UJJWAL TYAGI</t>
    </r>
  </si>
  <si>
    <r>
      <rPr>
        <sz val="8"/>
        <rFont val="Arial"/>
        <family val="2"/>
      </rPr>
      <t>16BEC1087</t>
    </r>
  </si>
  <si>
    <r>
      <rPr>
        <sz val="8"/>
        <rFont val="Arial"/>
        <family val="2"/>
      </rPr>
      <t>RAKTIM ROY</t>
    </r>
  </si>
  <si>
    <r>
      <rPr>
        <sz val="8"/>
        <rFont val="Arial"/>
        <family val="2"/>
      </rPr>
      <t>A+</t>
    </r>
  </si>
  <si>
    <t>Attainment Level</t>
  </si>
  <si>
    <t>Understand the details of magnetic circuits and utilize them in desiging the transformer and machines</t>
  </si>
  <si>
    <t>Apply the basic concepts of transformer and DC machines to design the small projects.</t>
  </si>
  <si>
    <t>Analyze the  performance characteristics  of  various DC  machines and  apply to create its  equivalent circuit.</t>
  </si>
  <si>
    <t>Evaluate the electrical parameters, efficiency, and regulation of transformers.</t>
  </si>
  <si>
    <t>Create and evaluate the performace of  single phase and three phase transformers based circuits.</t>
  </si>
  <si>
    <t>0-3</t>
  </si>
  <si>
    <t>Co i</t>
  </si>
  <si>
    <t>AL1</t>
  </si>
  <si>
    <t>AL2</t>
  </si>
  <si>
    <t>AL3</t>
  </si>
  <si>
    <t>AL4</t>
  </si>
  <si>
    <t>AL5</t>
  </si>
  <si>
    <t>ELT-203</t>
  </si>
  <si>
    <t>R.N.(100)</t>
  </si>
  <si>
    <t>Total(100)</t>
  </si>
  <si>
    <t>Int(40)</t>
  </si>
  <si>
    <t>Ext(60)</t>
  </si>
  <si>
    <r>
      <rPr>
        <sz val="7"/>
        <rFont val="Arial"/>
        <family val="2"/>
      </rPr>
      <t>15BME1001</t>
    </r>
  </si>
  <si>
    <r>
      <rPr>
        <sz val="7"/>
        <rFont val="Arial"/>
        <family val="2"/>
      </rPr>
      <t>DINESH KUMAR</t>
    </r>
  </si>
  <si>
    <t>A</t>
  </si>
  <si>
    <t>TOTAL STUDENTS</t>
  </si>
  <si>
    <r>
      <rPr>
        <sz val="7"/>
        <rFont val="Arial"/>
        <family val="2"/>
      </rPr>
      <t>15BME1003</t>
    </r>
  </si>
  <si>
    <r>
      <rPr>
        <sz val="7"/>
        <rFont val="Arial"/>
        <family val="2"/>
      </rPr>
      <t>MANEET ARORA</t>
    </r>
  </si>
  <si>
    <t>A+</t>
  </si>
  <si>
    <r>
      <rPr>
        <sz val="7"/>
        <rFont val="Arial"/>
        <family val="2"/>
      </rPr>
      <t>15BME1004</t>
    </r>
  </si>
  <si>
    <r>
      <rPr>
        <sz val="7"/>
        <rFont val="Arial"/>
        <family val="2"/>
      </rPr>
      <t>ANIKET MAHAJAN</t>
    </r>
  </si>
  <si>
    <r>
      <rPr>
        <sz val="7"/>
        <rFont val="Arial"/>
        <family val="2"/>
      </rPr>
      <t>15BME1005</t>
    </r>
  </si>
  <si>
    <r>
      <rPr>
        <sz val="7"/>
        <rFont val="Arial"/>
        <family val="2"/>
      </rPr>
      <t>SAGAR SONI</t>
    </r>
  </si>
  <si>
    <t>B+</t>
  </si>
  <si>
    <r>
      <rPr>
        <sz val="7"/>
        <rFont val="Arial"/>
        <family val="2"/>
      </rPr>
      <t>15BME1007</t>
    </r>
  </si>
  <si>
    <r>
      <rPr>
        <sz val="7"/>
        <rFont val="Arial"/>
        <family val="2"/>
      </rPr>
      <t>FAISAL KHAN PANWAR</t>
    </r>
  </si>
  <si>
    <r>
      <rPr>
        <sz val="7"/>
        <rFont val="Arial"/>
        <family val="2"/>
      </rPr>
      <t>15BME1008</t>
    </r>
  </si>
  <si>
    <r>
      <rPr>
        <sz val="7"/>
        <rFont val="Arial"/>
        <family val="2"/>
      </rPr>
      <t>AVNEET SINGH ATWAL</t>
    </r>
  </si>
  <si>
    <r>
      <rPr>
        <sz val="7"/>
        <rFont val="Arial"/>
        <family val="2"/>
      </rPr>
      <t>15BME1009</t>
    </r>
  </si>
  <si>
    <r>
      <rPr>
        <sz val="7"/>
        <rFont val="Arial"/>
        <family val="2"/>
      </rPr>
      <t>RAHUL KAPOOR</t>
    </r>
  </si>
  <si>
    <r>
      <rPr>
        <sz val="7"/>
        <rFont val="Arial"/>
        <family val="2"/>
      </rPr>
      <t>15BME1010</t>
    </r>
  </si>
  <si>
    <r>
      <rPr>
        <sz val="7"/>
        <rFont val="Arial"/>
        <family val="2"/>
      </rPr>
      <t>AKSHAY CHAUDHARI</t>
    </r>
  </si>
  <si>
    <r>
      <rPr>
        <sz val="7"/>
        <rFont val="Arial"/>
        <family val="2"/>
      </rPr>
      <t>15BME1011</t>
    </r>
  </si>
  <si>
    <r>
      <rPr>
        <sz val="7"/>
        <rFont val="Arial"/>
        <family val="2"/>
      </rPr>
      <t>JAYANT NIRMAL</t>
    </r>
  </si>
  <si>
    <r>
      <rPr>
        <sz val="7"/>
        <rFont val="Arial"/>
        <family val="2"/>
      </rPr>
      <t>15BME1012</t>
    </r>
  </si>
  <si>
    <r>
      <rPr>
        <sz val="7"/>
        <rFont val="Arial"/>
        <family val="2"/>
      </rPr>
      <t>SANDEEP ROY</t>
    </r>
  </si>
  <si>
    <r>
      <rPr>
        <sz val="7"/>
        <rFont val="Arial"/>
        <family val="2"/>
      </rPr>
      <t>15BME1013</t>
    </r>
  </si>
  <si>
    <r>
      <rPr>
        <sz val="7"/>
        <rFont val="Arial"/>
        <family val="2"/>
      </rPr>
      <t>ABHAY SINGH</t>
    </r>
  </si>
  <si>
    <r>
      <rPr>
        <sz val="7"/>
        <rFont val="Arial"/>
        <family val="2"/>
      </rPr>
      <t>15BME1016</t>
    </r>
  </si>
  <si>
    <r>
      <rPr>
        <sz val="7"/>
        <rFont val="Arial"/>
        <family val="2"/>
      </rPr>
      <t>SUMIT SHARMA</t>
    </r>
  </si>
  <si>
    <r>
      <rPr>
        <sz val="7"/>
        <rFont val="Arial"/>
        <family val="2"/>
      </rPr>
      <t>15BME1017</t>
    </r>
  </si>
  <si>
    <r>
      <rPr>
        <sz val="7"/>
        <rFont val="Arial"/>
        <family val="2"/>
      </rPr>
      <t>ANTESH CHOPRA</t>
    </r>
  </si>
  <si>
    <r>
      <rPr>
        <sz val="7"/>
        <rFont val="Arial"/>
        <family val="2"/>
      </rPr>
      <t>A</t>
    </r>
  </si>
  <si>
    <r>
      <rPr>
        <sz val="7"/>
        <rFont val="Arial"/>
        <family val="2"/>
      </rPr>
      <t>15BME1018</t>
    </r>
  </si>
  <si>
    <r>
      <rPr>
        <sz val="7"/>
        <rFont val="Arial"/>
        <family val="2"/>
      </rPr>
      <t>ANMOL NARAYAN</t>
    </r>
  </si>
  <si>
    <r>
      <rPr>
        <sz val="7"/>
        <rFont val="Arial"/>
        <family val="2"/>
      </rPr>
      <t>15BME1021</t>
    </r>
  </si>
  <si>
    <r>
      <rPr>
        <sz val="7"/>
        <rFont val="Arial"/>
        <family val="2"/>
      </rPr>
      <t>ARSHDEEP SINGH</t>
    </r>
  </si>
  <si>
    <r>
      <rPr>
        <sz val="7"/>
        <rFont val="Arial"/>
        <family val="2"/>
      </rPr>
      <t>15BME1022</t>
    </r>
  </si>
  <si>
    <r>
      <rPr>
        <sz val="7"/>
        <rFont val="Arial"/>
        <family val="2"/>
      </rPr>
      <t>RAJAN</t>
    </r>
  </si>
  <si>
    <r>
      <rPr>
        <sz val="7"/>
        <rFont val="Arial"/>
        <family val="2"/>
      </rPr>
      <t>15BME1023</t>
    </r>
  </si>
  <si>
    <r>
      <rPr>
        <sz val="7"/>
        <rFont val="Arial"/>
        <family val="2"/>
      </rPr>
      <t>ANKIT KUMAR MAURYA</t>
    </r>
  </si>
  <si>
    <r>
      <rPr>
        <sz val="7"/>
        <rFont val="Arial"/>
        <family val="2"/>
      </rPr>
      <t>15BME1026</t>
    </r>
  </si>
  <si>
    <r>
      <rPr>
        <sz val="7"/>
        <rFont val="Arial"/>
        <family val="2"/>
      </rPr>
      <t>ABHISHEK SHARMA</t>
    </r>
  </si>
  <si>
    <r>
      <rPr>
        <sz val="7"/>
        <rFont val="Arial"/>
        <family val="2"/>
      </rPr>
      <t>15BME1029</t>
    </r>
  </si>
  <si>
    <r>
      <rPr>
        <sz val="7"/>
        <rFont val="Arial"/>
        <family val="2"/>
      </rPr>
      <t>GAGANDEEP SINGH</t>
    </r>
  </si>
  <si>
    <r>
      <rPr>
        <sz val="7"/>
        <rFont val="Arial"/>
        <family val="2"/>
      </rPr>
      <t>15BME1030</t>
    </r>
  </si>
  <si>
    <r>
      <rPr>
        <sz val="7"/>
        <rFont val="Arial"/>
        <family val="2"/>
      </rPr>
      <t>PAWAN KUMAR SAH</t>
    </r>
  </si>
  <si>
    <r>
      <rPr>
        <sz val="7"/>
        <rFont val="Arial"/>
        <family val="2"/>
      </rPr>
      <t>15BME1031</t>
    </r>
  </si>
  <si>
    <r>
      <rPr>
        <sz val="7"/>
        <rFont val="Arial"/>
        <family val="2"/>
      </rPr>
      <t>ZAHID FAYAZ</t>
    </r>
  </si>
  <si>
    <r>
      <rPr>
        <sz val="7"/>
        <rFont val="Arial"/>
        <family val="2"/>
      </rPr>
      <t>B+</t>
    </r>
  </si>
  <si>
    <r>
      <rPr>
        <sz val="7"/>
        <rFont val="Arial"/>
        <family val="2"/>
      </rPr>
      <t>15BME1032</t>
    </r>
  </si>
  <si>
    <r>
      <rPr>
        <sz val="7"/>
        <rFont val="Arial"/>
        <family val="2"/>
      </rPr>
      <t>SHUBHAM YADAV</t>
    </r>
  </si>
  <si>
    <r>
      <rPr>
        <sz val="7"/>
        <rFont val="Arial"/>
        <family val="2"/>
      </rPr>
      <t>15BME1034</t>
    </r>
  </si>
  <si>
    <r>
      <rPr>
        <sz val="7"/>
        <rFont val="Arial"/>
        <family val="2"/>
      </rPr>
      <t>JASWINDER SINGH</t>
    </r>
  </si>
  <si>
    <r>
      <rPr>
        <sz val="7"/>
        <rFont val="Arial"/>
        <family val="2"/>
      </rPr>
      <t>15BME1037</t>
    </r>
  </si>
  <si>
    <r>
      <rPr>
        <sz val="7"/>
        <rFont val="Arial"/>
        <family val="2"/>
      </rPr>
      <t>AKHIL REDDAPPA MOKATI</t>
    </r>
  </si>
  <si>
    <r>
      <rPr>
        <sz val="7"/>
        <rFont val="Arial"/>
        <family val="2"/>
      </rPr>
      <t>A+</t>
    </r>
  </si>
  <si>
    <r>
      <rPr>
        <sz val="7"/>
        <rFont val="Arial"/>
        <family val="2"/>
      </rPr>
      <t>15BME1041</t>
    </r>
  </si>
  <si>
    <r>
      <rPr>
        <sz val="7"/>
        <rFont val="Arial"/>
        <family val="2"/>
      </rPr>
      <t>RAHUL</t>
    </r>
  </si>
  <si>
    <r>
      <rPr>
        <sz val="7"/>
        <rFont val="Arial"/>
        <family val="2"/>
      </rPr>
      <t>15BME1042</t>
    </r>
  </si>
  <si>
    <r>
      <rPr>
        <sz val="7"/>
        <rFont val="Arial"/>
        <family val="2"/>
      </rPr>
      <t>BALJEET SINGH</t>
    </r>
  </si>
  <si>
    <r>
      <rPr>
        <sz val="7"/>
        <rFont val="Arial"/>
        <family val="2"/>
      </rPr>
      <t>15BME1044</t>
    </r>
  </si>
  <si>
    <r>
      <rPr>
        <sz val="7"/>
        <rFont val="Arial"/>
        <family val="2"/>
      </rPr>
      <t>PRATYAKSH SRIVASTAVA</t>
    </r>
  </si>
  <si>
    <r>
      <rPr>
        <sz val="7"/>
        <rFont val="Arial"/>
        <family val="2"/>
      </rPr>
      <t>15BME1045</t>
    </r>
  </si>
  <si>
    <r>
      <rPr>
        <sz val="7"/>
        <rFont val="Arial"/>
        <family val="2"/>
      </rPr>
      <t>VINOD KUMAR</t>
    </r>
  </si>
  <si>
    <r>
      <rPr>
        <sz val="7"/>
        <rFont val="Arial"/>
        <family val="2"/>
      </rPr>
      <t>15BME1046</t>
    </r>
  </si>
  <si>
    <r>
      <rPr>
        <sz val="7"/>
        <rFont val="Arial"/>
        <family val="2"/>
      </rPr>
      <t>RAJIB LOCHAN MENA</t>
    </r>
  </si>
  <si>
    <r>
      <rPr>
        <sz val="7"/>
        <rFont val="Arial"/>
        <family val="2"/>
      </rPr>
      <t>15BME1049</t>
    </r>
  </si>
  <si>
    <r>
      <rPr>
        <sz val="7"/>
        <rFont val="Arial"/>
        <family val="2"/>
      </rPr>
      <t>SARABJEET SINGH</t>
    </r>
  </si>
  <si>
    <r>
      <rPr>
        <sz val="7"/>
        <rFont val="Arial"/>
        <family val="2"/>
      </rPr>
      <t>15BME1050</t>
    </r>
  </si>
  <si>
    <r>
      <rPr>
        <sz val="7"/>
        <rFont val="Arial"/>
        <family val="2"/>
      </rPr>
      <t>AKSHAT PARIHAR</t>
    </r>
  </si>
  <si>
    <r>
      <rPr>
        <sz val="7"/>
        <rFont val="Arial"/>
        <family val="2"/>
      </rPr>
      <t>15BME1051</t>
    </r>
  </si>
  <si>
    <r>
      <rPr>
        <sz val="7"/>
        <rFont val="Arial"/>
        <family val="2"/>
      </rPr>
      <t>PARTH SHARMA</t>
    </r>
  </si>
  <si>
    <t>B</t>
  </si>
  <si>
    <r>
      <rPr>
        <sz val="7"/>
        <rFont val="Arial"/>
        <family val="2"/>
      </rPr>
      <t>15BME1053</t>
    </r>
  </si>
  <si>
    <r>
      <rPr>
        <sz val="7"/>
        <rFont val="Arial"/>
        <family val="2"/>
      </rPr>
      <t>VIBHU</t>
    </r>
  </si>
  <si>
    <r>
      <rPr>
        <sz val="7"/>
        <rFont val="Arial"/>
        <family val="2"/>
      </rPr>
      <t>15BME1054</t>
    </r>
  </si>
  <si>
    <r>
      <rPr>
        <sz val="7"/>
        <rFont val="Arial"/>
        <family val="2"/>
      </rPr>
      <t>ROHIT GILL</t>
    </r>
  </si>
  <si>
    <r>
      <rPr>
        <sz val="7"/>
        <rFont val="Arial"/>
        <family val="2"/>
      </rPr>
      <t>15BME1055</t>
    </r>
  </si>
  <si>
    <r>
      <rPr>
        <sz val="7"/>
        <rFont val="Arial"/>
        <family val="2"/>
      </rPr>
      <t>VIVEK BOHARA</t>
    </r>
  </si>
  <si>
    <r>
      <rPr>
        <sz val="7"/>
        <rFont val="Arial"/>
        <family val="2"/>
      </rPr>
      <t>15BME1056</t>
    </r>
  </si>
  <si>
    <r>
      <rPr>
        <sz val="7"/>
        <rFont val="Arial"/>
        <family val="2"/>
      </rPr>
      <t>ISHAN KANOTRA</t>
    </r>
  </si>
  <si>
    <r>
      <rPr>
        <sz val="7"/>
        <rFont val="Arial"/>
        <family val="2"/>
      </rPr>
      <t>15BME1058</t>
    </r>
  </si>
  <si>
    <r>
      <rPr>
        <sz val="7"/>
        <rFont val="Arial"/>
        <family val="2"/>
      </rPr>
      <t>DIVYAJEET SINGH</t>
    </r>
  </si>
  <si>
    <r>
      <rPr>
        <sz val="7"/>
        <rFont val="Arial"/>
        <family val="2"/>
      </rPr>
      <t>15BME1059</t>
    </r>
  </si>
  <si>
    <r>
      <rPr>
        <sz val="7"/>
        <rFont val="Arial"/>
        <family val="2"/>
      </rPr>
      <t>GAGANDEEP BANTHOTRA</t>
    </r>
  </si>
  <si>
    <r>
      <rPr>
        <sz val="7"/>
        <rFont val="Arial"/>
        <family val="2"/>
      </rPr>
      <t>15BME1061</t>
    </r>
  </si>
  <si>
    <r>
      <rPr>
        <sz val="7"/>
        <rFont val="Arial"/>
        <family val="2"/>
      </rPr>
      <t>SHIRISH CHANDRA UPADHYAY</t>
    </r>
  </si>
  <si>
    <r>
      <rPr>
        <sz val="7"/>
        <rFont val="Arial"/>
        <family val="2"/>
      </rPr>
      <t>15BME1063</t>
    </r>
  </si>
  <si>
    <r>
      <rPr>
        <sz val="7"/>
        <rFont val="Arial"/>
        <family val="2"/>
      </rPr>
      <t>ANKIT YADAV</t>
    </r>
  </si>
  <si>
    <r>
      <rPr>
        <sz val="7"/>
        <rFont val="Arial"/>
        <family val="2"/>
      </rPr>
      <t>15BME1064</t>
    </r>
  </si>
  <si>
    <r>
      <rPr>
        <sz val="7"/>
        <rFont val="Arial"/>
        <family val="2"/>
      </rPr>
      <t>DIKSHIT SHARERA</t>
    </r>
  </si>
  <si>
    <r>
      <rPr>
        <sz val="7"/>
        <rFont val="Arial"/>
        <family val="2"/>
      </rPr>
      <t>15BME1065</t>
    </r>
  </si>
  <si>
    <r>
      <rPr>
        <sz val="7"/>
        <rFont val="Arial"/>
        <family val="2"/>
      </rPr>
      <t>VIPUL RAJ</t>
    </r>
  </si>
  <si>
    <r>
      <rPr>
        <sz val="7"/>
        <rFont val="Arial"/>
        <family val="2"/>
      </rPr>
      <t>15BME1066</t>
    </r>
  </si>
  <si>
    <r>
      <rPr>
        <sz val="7"/>
        <rFont val="Arial"/>
        <family val="2"/>
      </rPr>
      <t>AKASH BALI</t>
    </r>
  </si>
  <si>
    <r>
      <rPr>
        <sz val="7"/>
        <rFont val="Arial"/>
        <family val="2"/>
      </rPr>
      <t>15BME1067</t>
    </r>
  </si>
  <si>
    <r>
      <rPr>
        <sz val="7"/>
        <rFont val="Arial"/>
        <family val="2"/>
      </rPr>
      <t>ANKIT DIXIT</t>
    </r>
  </si>
  <si>
    <r>
      <rPr>
        <sz val="7"/>
        <rFont val="Arial"/>
        <family val="2"/>
      </rPr>
      <t>15BME1069</t>
    </r>
  </si>
  <si>
    <r>
      <rPr>
        <sz val="7"/>
        <rFont val="Arial"/>
        <family val="2"/>
      </rPr>
      <t>SURAJIT SAHA</t>
    </r>
  </si>
  <si>
    <r>
      <rPr>
        <sz val="7"/>
        <rFont val="Arial"/>
        <family val="2"/>
      </rPr>
      <t>15BME1071</t>
    </r>
  </si>
  <si>
    <r>
      <rPr>
        <sz val="7"/>
        <rFont val="Arial"/>
        <family val="2"/>
      </rPr>
      <t>RAJAT RAJNISH</t>
    </r>
  </si>
  <si>
    <r>
      <rPr>
        <sz val="7"/>
        <rFont val="Arial"/>
        <family val="2"/>
      </rPr>
      <t>15BME1073</t>
    </r>
  </si>
  <si>
    <r>
      <rPr>
        <sz val="7"/>
        <rFont val="Arial"/>
        <family val="2"/>
      </rPr>
      <t>ABHISHEK KUMAR</t>
    </r>
  </si>
  <si>
    <r>
      <rPr>
        <sz val="7"/>
        <rFont val="Arial"/>
        <family val="2"/>
      </rPr>
      <t>15BME1076</t>
    </r>
  </si>
  <si>
    <r>
      <rPr>
        <sz val="7"/>
        <rFont val="Arial"/>
        <family val="2"/>
      </rPr>
      <t>PAVITTAR SINGH</t>
    </r>
  </si>
  <si>
    <r>
      <rPr>
        <sz val="7"/>
        <rFont val="Arial"/>
        <family val="2"/>
      </rPr>
      <t>15BME1077</t>
    </r>
  </si>
  <si>
    <r>
      <rPr>
        <sz val="7"/>
        <rFont val="Arial"/>
        <family val="2"/>
      </rPr>
      <t>HIMANSHU GUPTA</t>
    </r>
  </si>
  <si>
    <r>
      <rPr>
        <sz val="7"/>
        <rFont val="Arial"/>
        <family val="2"/>
      </rPr>
      <t>15BME1078</t>
    </r>
  </si>
  <si>
    <r>
      <rPr>
        <sz val="7"/>
        <rFont val="Arial"/>
        <family val="2"/>
      </rPr>
      <t>P JAYANT KUMAR</t>
    </r>
  </si>
  <si>
    <r>
      <rPr>
        <sz val="7"/>
        <rFont val="Arial"/>
        <family val="2"/>
      </rPr>
      <t>15BME1079</t>
    </r>
  </si>
  <si>
    <r>
      <rPr>
        <sz val="7"/>
        <rFont val="Arial"/>
        <family val="2"/>
      </rPr>
      <t>SHUBHAM RANA</t>
    </r>
  </si>
  <si>
    <r>
      <rPr>
        <sz val="7"/>
        <rFont val="Arial"/>
        <family val="2"/>
      </rPr>
      <t>15BME1080</t>
    </r>
  </si>
  <si>
    <r>
      <rPr>
        <sz val="7"/>
        <rFont val="Arial"/>
        <family val="2"/>
      </rPr>
      <t>AKASH KUMAR</t>
    </r>
  </si>
  <si>
    <r>
      <rPr>
        <sz val="7"/>
        <rFont val="Arial"/>
        <family val="2"/>
      </rPr>
      <t>15BME1082</t>
    </r>
  </si>
  <si>
    <r>
      <rPr>
        <sz val="7"/>
        <rFont val="Arial"/>
        <family val="2"/>
      </rPr>
      <t>DANISH RAZA</t>
    </r>
  </si>
  <si>
    <r>
      <rPr>
        <sz val="7"/>
        <rFont val="Arial"/>
        <family val="2"/>
      </rPr>
      <t>15BME1083</t>
    </r>
  </si>
  <si>
    <r>
      <rPr>
        <sz val="7"/>
        <rFont val="Arial"/>
        <family val="2"/>
      </rPr>
      <t>ASHISH THAKUR</t>
    </r>
  </si>
  <si>
    <r>
      <rPr>
        <sz val="7"/>
        <rFont val="Arial"/>
        <family val="2"/>
      </rPr>
      <t>15BME1085</t>
    </r>
  </si>
  <si>
    <r>
      <rPr>
        <sz val="7"/>
        <rFont val="Arial"/>
        <family val="2"/>
      </rPr>
      <t>VARUN KUMAR</t>
    </r>
  </si>
  <si>
    <r>
      <rPr>
        <sz val="7"/>
        <rFont val="Arial"/>
        <family val="2"/>
      </rPr>
      <t>15BME1086</t>
    </r>
  </si>
  <si>
    <r>
      <rPr>
        <sz val="7"/>
        <rFont val="Arial"/>
        <family val="2"/>
      </rPr>
      <t>RAHUL SINGH KUTHLERIA</t>
    </r>
  </si>
  <si>
    <r>
      <rPr>
        <sz val="7"/>
        <rFont val="Arial"/>
        <family val="2"/>
      </rPr>
      <t>15BME1087</t>
    </r>
  </si>
  <si>
    <r>
      <rPr>
        <sz val="7"/>
        <rFont val="Arial"/>
        <family val="2"/>
      </rPr>
      <t>GURPREET SINGH</t>
    </r>
  </si>
  <si>
    <r>
      <rPr>
        <sz val="7"/>
        <rFont val="Arial"/>
        <family val="2"/>
      </rPr>
      <t>15BME1088</t>
    </r>
  </si>
  <si>
    <r>
      <rPr>
        <sz val="7"/>
        <rFont val="Arial"/>
        <family val="2"/>
      </rPr>
      <t>SHIV KUMAR</t>
    </r>
  </si>
  <si>
    <r>
      <rPr>
        <sz val="7"/>
        <rFont val="Arial"/>
        <family val="2"/>
      </rPr>
      <t>15BME1090</t>
    </r>
  </si>
  <si>
    <r>
      <rPr>
        <sz val="7"/>
        <rFont val="Arial"/>
        <family val="2"/>
      </rPr>
      <t>BHANU PRATAP SINGH</t>
    </r>
  </si>
  <si>
    <r>
      <rPr>
        <sz val="7"/>
        <rFont val="Arial"/>
        <family val="2"/>
      </rPr>
      <t>15BME1091</t>
    </r>
  </si>
  <si>
    <r>
      <rPr>
        <sz val="7"/>
        <rFont val="Arial"/>
        <family val="2"/>
      </rPr>
      <t>RISHAV RAJ</t>
    </r>
  </si>
  <si>
    <t>External Direct attainment</t>
  </si>
  <si>
    <t>Overall CO Attainment</t>
  </si>
  <si>
    <t>Understand the concepts of power systems.</t>
  </si>
  <si>
    <t>Evaluate fault currents for different types of faults</t>
  </si>
  <si>
    <t>Analyses the generation of over-voltages and insulation coordination.</t>
  </si>
  <si>
    <t>Analyze the basic protection schemes.</t>
  </si>
  <si>
    <t>Understand and apply the concepts of HVDC power transmission and renewable energy generation</t>
  </si>
  <si>
    <t>ELT-204</t>
  </si>
  <si>
    <t>Understand  the working of P-N junction and various other diodes.</t>
  </si>
  <si>
    <t>Understand the working of FETs is learnt along with characteristics and biasing.</t>
  </si>
  <si>
    <t>Design of various Oscillators and Active Filters can now be accomplished by the students.</t>
  </si>
  <si>
    <t>Analyze the operation of  Unregulated power supplies</t>
  </si>
  <si>
    <t>Apply Practical Feedback Circuits to different oscillator network.</t>
  </si>
  <si>
    <t>ELT-205</t>
  </si>
  <si>
    <t>Implementation of network theorems for DC and AC analysis.</t>
  </si>
  <si>
    <t>Analyze the steady state and transient response for various configuration of Circuit (RL, RC, RLC)</t>
  </si>
  <si>
    <t xml:space="preserve">Implementation of Electrical circuit with Laplace transform </t>
  </si>
  <si>
    <t xml:space="preserve">Analyze circuits in the sinusoidal steady-state for single phase and three phases. </t>
  </si>
  <si>
    <t>Analyze the behaviors of the two port circuits.</t>
  </si>
  <si>
    <t>ELT-206</t>
  </si>
  <si>
    <t>Sub Code: ELP-207</t>
  </si>
  <si>
    <t xml:space="preserve">Understand the concept of transformer and dc machine fundamental through experimentation 
</t>
  </si>
  <si>
    <t xml:space="preserve">Analyze the characters tics of the various Dc machine through experimentation </t>
  </si>
  <si>
    <t>Implementation of speed control of DC  motors and  DC Generator.</t>
  </si>
  <si>
    <t xml:space="preserve">Performance analysis of single phase transformer </t>
  </si>
  <si>
    <t xml:space="preserve">
Performance analysis of three  phase transformer</t>
  </si>
  <si>
    <t>Sub Code: ELP-208</t>
  </si>
  <si>
    <t>Sub Code: ELP-209</t>
  </si>
  <si>
    <t xml:space="preserve">understand the principles of object-oriented problem solving and programming
</t>
  </si>
  <si>
    <t xml:space="preserve">Analyze the essential features and elements of the C++ programming language.
</t>
  </si>
  <si>
    <t>Apply the concepts of class, method, constructor, instance, data abstraction, function abstraction, inheritance, overriding, overloading, and polymorphism</t>
  </si>
  <si>
    <t xml:space="preserve">Analyze, write, debug, and test basic C++ codes using the approaches introduced in the course
</t>
  </si>
  <si>
    <t>understand the problems and implement simple C++ applications using an object-oriented software engineering approach</t>
  </si>
  <si>
    <t>Conduct of experiment (10)</t>
  </si>
  <si>
    <t>ELP-207</t>
  </si>
  <si>
    <t>Overall CO attainment (Internal)</t>
  </si>
  <si>
    <t>ELP-208</t>
  </si>
  <si>
    <t>ELP-209</t>
  </si>
  <si>
    <t>TDT-202</t>
  </si>
  <si>
    <t>Sub Code: ELI 210</t>
  </si>
  <si>
    <t>Apply the knowledge and skills acquired in their courses to a specific problem or issue.</t>
  </si>
  <si>
    <t>Apply and extend their academic experience into areas of personal interest, working with new ideas, issues, organizations, and individuals.</t>
  </si>
  <si>
    <t>Design a system, component, or process to meet desired needs within realistic constraints such as economic, environmental, social, political, ethical, health and safety, manufacturability, and sustainability.</t>
  </si>
  <si>
    <t>Take on the challenges of team work, function effectively as an individual, and as a member or leader in diverse teams and in multi-disciplinary settings.</t>
  </si>
  <si>
    <t>Communicate effectively on complex engineering activities with the engineering community and with society at large, such as being able to comprehend and write effective reports and design documentation, make effective presentations, and give and receive clear instructions.</t>
  </si>
  <si>
    <t>To apply weighted average concept and formula to solve the problems of mixtures, chain rule, time speed &amp; distance and explain the concepts of quantitative aptitude and logical reasoning.</t>
  </si>
  <si>
    <t>To develop the ability to apply the concepts of time and work, pipes and cistern.</t>
  </si>
  <si>
    <t>To analyse the data in a bar graph, pie chart and tabular column and line graph and the combination of data given in the graphical format and infer the results and develop the analytical skill by analyzing the mirror image, water image, missing image.</t>
  </si>
  <si>
    <t>To apply the concept of time seed distance and its applications in real life scenarios.</t>
  </si>
  <si>
    <t>To effectively solve problems of cubes and dices, figure matrix, symboperation , circular tracks.</t>
  </si>
  <si>
    <t>Co</t>
  </si>
  <si>
    <t>Understanding of the importance of confidence and communication skills in having a good personality, by applying the same in different situations</t>
  </si>
  <si>
    <t>Augmentation of speech proficiency and vocabulary of the students to help them in analyzing and setting their goals and enhance their critical thinking skills.</t>
  </si>
  <si>
    <t>Understanding and application of analytical and reasoning skills in different situations</t>
  </si>
  <si>
    <t xml:space="preserve">Evaluation of the ability of a student to perform in front of an audience </t>
  </si>
  <si>
    <t>Creation of professional aura mapped with global industry needs for proficiently performing in recruitment drives</t>
  </si>
  <si>
    <t>Sub Name: Institutional/Summer Training</t>
  </si>
  <si>
    <t>16BEL1001</t>
  </si>
  <si>
    <t>16BEL1004</t>
  </si>
  <si>
    <t>16BEL1006</t>
  </si>
  <si>
    <t>16BEL1008</t>
  </si>
  <si>
    <t>16BEL1009</t>
  </si>
  <si>
    <t>16BEL1010</t>
  </si>
  <si>
    <t>16BEL1013</t>
  </si>
  <si>
    <t>16BEL1015</t>
  </si>
  <si>
    <t>16BEL1017</t>
  </si>
  <si>
    <t>16BEL1020</t>
  </si>
  <si>
    <t>16BEL1021</t>
  </si>
  <si>
    <t>16BEL1022</t>
  </si>
  <si>
    <t>16BEL1023</t>
  </si>
  <si>
    <t>16BEL1026</t>
  </si>
  <si>
    <t>16BEL1027</t>
  </si>
  <si>
    <t>16BEL1031</t>
  </si>
  <si>
    <t>16BEL1032</t>
  </si>
  <si>
    <t>16BEL1034</t>
  </si>
  <si>
    <t>16BEL1038</t>
  </si>
  <si>
    <t>16BEL1040</t>
  </si>
  <si>
    <t>16BEL1042</t>
  </si>
  <si>
    <t>16BEL1043</t>
  </si>
  <si>
    <t>16BEL1044</t>
  </si>
  <si>
    <t>16BEL1046</t>
  </si>
  <si>
    <t>16BEL1048</t>
  </si>
  <si>
    <t>16BEL1049</t>
  </si>
  <si>
    <t>16BEL1054</t>
  </si>
  <si>
    <t>16BEL1057</t>
  </si>
  <si>
    <t>16BEL1064</t>
  </si>
  <si>
    <t>16BEL1070</t>
  </si>
  <si>
    <t>16BEL1073</t>
  </si>
  <si>
    <t>16BEL1078</t>
  </si>
  <si>
    <t>16BEL1080</t>
  </si>
  <si>
    <t>16BEL1087</t>
  </si>
  <si>
    <t>MANISH KUMAR</t>
  </si>
  <si>
    <t>SWETA KUMARI</t>
  </si>
  <si>
    <t>RAHUL THAKUR</t>
  </si>
  <si>
    <t>CHETAN SINGHAL</t>
  </si>
  <si>
    <t>JOGINDER KUMAR</t>
  </si>
  <si>
    <t>KARTIK GAUTAM</t>
  </si>
  <si>
    <t>KSHITIJ KUMAR</t>
  </si>
  <si>
    <t>ARSHIT NAGGARWAL</t>
  </si>
  <si>
    <t>SHARMISTHA SUR</t>
  </si>
  <si>
    <t>LAXMI NARAIN SHARMA</t>
  </si>
  <si>
    <t>BOBBY KUMAR</t>
  </si>
  <si>
    <t>ABHISHEK KATHYAL</t>
  </si>
  <si>
    <t>MANPREET</t>
  </si>
  <si>
    <t>MITHLESH KR MAHATO</t>
  </si>
  <si>
    <t>HITESH SHARMA</t>
  </si>
  <si>
    <t>SAHIL</t>
  </si>
  <si>
    <t>JASNEET SINGH</t>
  </si>
  <si>
    <t>PRIYAM THAKUR</t>
  </si>
  <si>
    <t>SUJEET KUMAR GUPTA</t>
  </si>
  <si>
    <t>SAGAR KUMAR PANDEY</t>
  </si>
  <si>
    <t>INDERPAL SINGH KHATTRA</t>
  </si>
  <si>
    <t>RISHAV</t>
  </si>
  <si>
    <t>VIKAS CHOUDHARY</t>
  </si>
  <si>
    <t>TANYA BISHNOI</t>
  </si>
  <si>
    <t>SHIVAM KUMAR YADAV</t>
  </si>
  <si>
    <t>AKASH KUMAR</t>
  </si>
  <si>
    <t>SAGAR MISHRA</t>
  </si>
  <si>
    <t>ROHIT LAL CHOUDHARY</t>
  </si>
  <si>
    <t>MANPREET SINGH</t>
  </si>
  <si>
    <t>MUNNA PRASAD</t>
  </si>
  <si>
    <t>RENUKA</t>
  </si>
  <si>
    <t>VIVEK KUMAR</t>
  </si>
  <si>
    <t>17BEL8001</t>
  </si>
  <si>
    <t>17BEL8002</t>
  </si>
  <si>
    <t>17BEL8003</t>
  </si>
  <si>
    <t>17BEL8007</t>
  </si>
  <si>
    <t>17BEL8008</t>
  </si>
  <si>
    <t>17BEL8012</t>
  </si>
  <si>
    <t>17BEL8013</t>
  </si>
  <si>
    <t>17BEL8016</t>
  </si>
  <si>
    <t>17BEL8017</t>
  </si>
  <si>
    <t>17BEL8018</t>
  </si>
  <si>
    <t>17BEL8019</t>
  </si>
  <si>
    <t>17BEL8020</t>
  </si>
  <si>
    <t>17BEL8021</t>
  </si>
  <si>
    <t>17BEL8022</t>
  </si>
  <si>
    <t>17BEL8023</t>
  </si>
  <si>
    <t>17BEL8024</t>
  </si>
  <si>
    <t>17BEL8027</t>
  </si>
  <si>
    <t>17BEL8028</t>
  </si>
  <si>
    <t>17BEL8029</t>
  </si>
  <si>
    <t>17BEL8033</t>
  </si>
  <si>
    <t>17BEL8036</t>
  </si>
  <si>
    <t>17BEL8039</t>
  </si>
  <si>
    <t>17BEL8041</t>
  </si>
  <si>
    <t>17BEL8044</t>
  </si>
  <si>
    <t>17BEL8047</t>
  </si>
  <si>
    <t>17BEL8048</t>
  </si>
  <si>
    <t>PANKAJ KUMAR</t>
  </si>
  <si>
    <t>PARDEEP KUMAR</t>
  </si>
  <si>
    <t xml:space="preserve">HENU </t>
  </si>
  <si>
    <t>PIYASHA THAKUR</t>
  </si>
  <si>
    <t>HIMANSHU THAKUR</t>
  </si>
  <si>
    <t>GURNAM SINGH</t>
  </si>
  <si>
    <t>HATASHWAR JASROTIA</t>
  </si>
  <si>
    <t>MUKESH KUMAR</t>
  </si>
  <si>
    <t>KULDEEP SINGH</t>
  </si>
  <si>
    <t>HARPREET SINGH</t>
  </si>
  <si>
    <t>PRINCE</t>
  </si>
  <si>
    <t>HIMANSHU</t>
  </si>
  <si>
    <t>VISHAL KUMAR</t>
  </si>
  <si>
    <t>ABHISHEK SINGH</t>
  </si>
  <si>
    <t>DILPREET SINGH</t>
  </si>
  <si>
    <t>HARISH KUMAR</t>
  </si>
  <si>
    <t>JEHANGIR AYOUB BHAT</t>
  </si>
  <si>
    <t>SANDEEP</t>
  </si>
  <si>
    <t>PARUL</t>
  </si>
  <si>
    <t>CHANCHAL</t>
  </si>
  <si>
    <t>SAHIL YADAV</t>
  </si>
  <si>
    <t>ROHIT THAKUR</t>
  </si>
  <si>
    <t>Yes</t>
  </si>
  <si>
    <t>YES</t>
  </si>
  <si>
    <t>C</t>
  </si>
  <si>
    <t>c</t>
  </si>
  <si>
    <t xml:space="preserve">understand the characteristics ob+ rectib+ier
</t>
  </si>
  <si>
    <t xml:space="preserve">Analyze the Boolean laws to simplib+y the digital circuits.
</t>
  </si>
  <si>
    <t xml:space="preserve">Analyze the characteristics ob+ dib+b+erent electronic devices such as diodes, transistors etc.
</t>
  </si>
  <si>
    <t xml:space="preserve">Analyze the Operational amplib+ier characteristics and applications
</t>
  </si>
  <si>
    <t xml:space="preserve">
Create  and verib+y waveb+orm generator circuits and b+ilter circuits</t>
  </si>
  <si>
    <t>Conduct ob+ experiment (18)</t>
  </si>
  <si>
    <t>Conduct ob+ experiment (6)</t>
  </si>
  <si>
    <t>Conduct ob+ experiment (10)</t>
  </si>
  <si>
    <t>Sab+ety precautions</t>
  </si>
  <si>
    <t>&lt;45% ob+ students scoring more than 60% marks</t>
  </si>
  <si>
    <t>Chetan Singhal</t>
  </si>
  <si>
    <t>16BEL1019</t>
  </si>
  <si>
    <t>MD. ASHFAQEULLAH</t>
  </si>
  <si>
    <t>Vishal Kumar</t>
  </si>
  <si>
    <t xml:space="preserve">Manpreet singh </t>
  </si>
  <si>
    <t>DEEPAK VISHNOI</t>
  </si>
  <si>
    <t>Pankaj kumar</t>
  </si>
  <si>
    <t>Heenu</t>
  </si>
  <si>
    <t xml:space="preserve">Piyasha </t>
  </si>
  <si>
    <t xml:space="preserve">Yogesh kumar </t>
  </si>
  <si>
    <t xml:space="preserve">Gurnam singh </t>
  </si>
  <si>
    <t>KARTIK SANDHAL</t>
  </si>
  <si>
    <t xml:space="preserve">Jaswinder Singh </t>
  </si>
  <si>
    <t>MANISH BHATIA</t>
  </si>
  <si>
    <t>Prince</t>
  </si>
  <si>
    <t xml:space="preserve">Vishal </t>
  </si>
  <si>
    <t xml:space="preserve">Dilpreet singh </t>
  </si>
  <si>
    <t>Harish kumar</t>
  </si>
  <si>
    <t>17BEL8043</t>
  </si>
  <si>
    <t>Rohit Sharma</t>
  </si>
  <si>
    <t>Sahil yadev</t>
  </si>
  <si>
    <r>
      <rPr>
        <sz val="7"/>
        <rFont val="Arial"/>
        <family val="2"/>
      </rPr>
      <t>B</t>
    </r>
  </si>
  <si>
    <r>
      <rPr>
        <sz val="7"/>
        <rFont val="Arial"/>
        <family val="2"/>
      </rPr>
      <t>C+</t>
    </r>
  </si>
  <si>
    <t>F</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</si>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</sst>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6" x14ac:knownFonts="1">
    <font>
      <sz val="10"/>
      <color rgb="FF000000"/>
      <name val="Arial"/>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8"/>
      <name val="Arial"/>
      <family val="2"/>
    </font>
    <font>
      <b/>
      <sz val="11"/>
      <color theme="1"/>
      <name val="Arial"/>
      <family val="2"/>
      <scheme val="minor"/>
    </font>
    <font>
      <b/>
      <sz val="12"/>
      <color theme="1"/>
      <name val="Wingdings"/>
      <charset val="2"/>
    </font>
    <font>
      <sz val="12"/>
      <color theme="1"/>
      <name val="Times New Roman"/>
      <family val="1"/>
    </font>
    <font>
      <b/>
      <sz val="12"/>
      <color theme="1"/>
      <name val="Times New Roman"/>
      <family val="1"/>
    </font>
    <font>
      <b/>
      <sz val="12"/>
      <color rgb="FF000000"/>
      <name val="Times New Roman"/>
      <family val="1"/>
    </font>
    <font>
      <b/>
      <sz val="12"/>
      <name val="Times New Roman"/>
      <family val="1"/>
    </font>
    <font>
      <sz val="12"/>
      <color rgb="FF000000"/>
      <name val="Times New Roman"/>
      <family val="1"/>
    </font>
    <font>
      <sz val="10"/>
      <color rgb="FF000000"/>
      <name val="Arial"/>
      <family val="2"/>
    </font>
    <font>
      <b/>
      <sz val="10"/>
      <color rgb="FF000000"/>
      <name val="Arial"/>
      <family val="2"/>
    </font>
    <font>
      <b/>
      <sz val="10"/>
      <color theme="1"/>
      <name val="Arial"/>
      <family val="2"/>
      <scheme val="minor"/>
    </font>
    <font>
      <sz val="12"/>
      <name val="Times New Roman"/>
      <family val="1"/>
    </font>
    <font>
      <sz val="14"/>
      <color theme="1"/>
      <name val="Times New Roman"/>
      <family val="1"/>
    </font>
    <font>
      <b/>
      <sz val="10"/>
      <color rgb="FF000000"/>
      <name val="Times New Roman"/>
      <family val="1"/>
    </font>
    <font>
      <sz val="8"/>
      <color rgb="FF000000"/>
      <name val="Arial"/>
      <family val="2"/>
    </font>
    <font>
      <b/>
      <sz val="12"/>
      <color rgb="FF000000"/>
      <name val="Arial"/>
      <family val="2"/>
    </font>
    <font>
      <b/>
      <sz val="12"/>
      <color theme="1"/>
      <name val="Arial"/>
      <family val="2"/>
    </font>
    <font>
      <b/>
      <sz val="8"/>
      <color theme="1"/>
      <name val="Arial"/>
      <family val="2"/>
    </font>
    <font>
      <sz val="10"/>
      <color rgb="FF000000"/>
      <name val="Times New Roman"/>
      <family val="1"/>
    </font>
    <font>
      <b/>
      <sz val="11"/>
      <color theme="1"/>
      <name val="Arial"/>
      <family val="1"/>
      <scheme val="major"/>
    </font>
    <font>
      <sz val="11"/>
      <color rgb="FF000000"/>
      <name val="Arial"/>
      <family val="2"/>
    </font>
    <font>
      <sz val="8"/>
      <name val="Arial"/>
      <family val="2"/>
    </font>
    <font>
      <b/>
      <sz val="24"/>
      <color rgb="FF000000"/>
      <name val="Arial"/>
      <family val="2"/>
    </font>
    <font>
      <sz val="7"/>
      <name val="Arial"/>
      <family val="2"/>
    </font>
    <font>
      <b/>
      <sz val="14"/>
      <color theme="1"/>
      <name val="Times New Roman"/>
      <family val="1"/>
    </font>
    <font>
      <b/>
      <sz val="18"/>
      <color rgb="FF000000"/>
      <name val="Arial"/>
      <family val="2"/>
    </font>
    <font>
      <sz val="9"/>
      <color rgb="FF000000"/>
      <name val="Calibri"/>
      <family val="2"/>
    </font>
    <font>
      <sz val="9"/>
      <color rgb="FF222222"/>
      <name val="Calibri"/>
      <family val="2"/>
    </font>
    <font>
      <sz val="8"/>
      <color rgb="FF222222"/>
      <name val="Calibri"/>
      <family val="2"/>
    </font>
    <font>
      <b/>
      <sz val="14"/>
      <color rgb="FF000000"/>
      <name val="Arial"/>
      <family val="2"/>
    </font>
    <font>
      <sz val="9"/>
      <color theme="1"/>
      <name val="Calibri"/>
      <family val="2"/>
    </font>
    <font>
      <sz val="9"/>
      <color theme="1"/>
      <name val="Arial"/>
      <family val="2"/>
      <scheme val="minor"/>
    </font>
    <font>
      <sz val="10"/>
      <name val="Arial"/>
      <family val="2"/>
      <scheme val="minor"/>
    </font>
    <font>
      <sz val="9"/>
      <name val="Arial"/>
      <family val="2"/>
      <scheme val="minor"/>
    </font>
    <font>
      <sz val="9"/>
      <color rgb="FF000000"/>
      <name val="Arial"/>
      <family val="2"/>
    </font>
    <font>
      <sz val="8"/>
      <name val="Arial"/>
      <family val="2"/>
      <scheme val="minor"/>
    </font>
    <font>
      <b/>
      <sz val="11"/>
      <color rgb="FF000000"/>
      <name val="Times New Roman"/>
      <family val="1"/>
    </font>
    <font>
      <b/>
      <sz val="11"/>
      <color rgb="FF000000"/>
      <name val="Arial"/>
      <family val="2"/>
    </font>
    <font>
      <b/>
      <sz val="9"/>
      <color rgb="FF000000"/>
      <name val="Arial"/>
      <family val="2"/>
    </font>
    <font>
      <sz val="10"/>
      <name val="Times New Roman"/>
      <family val="1"/>
    </font>
    <font>
      <b/>
      <sz val="11"/>
      <name val="Arial"/>
      <family val="2"/>
    </font>
  </fonts>
  <fills count="2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theme="0"/>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79998168889431442"/>
        <bgColor theme="0"/>
      </patternFill>
    </fill>
    <fill>
      <patternFill patternType="solid">
        <fgColor theme="0"/>
        <bgColor indexed="64"/>
      </patternFill>
    </fill>
    <fill>
      <patternFill patternType="solid">
        <fgColor theme="9" tint="0.79998168889431442"/>
        <bgColor indexed="64"/>
      </patternFill>
    </fill>
    <fill>
      <patternFill patternType="solid">
        <fgColor rgb="FFFF00FF"/>
        <bgColor indexed="64"/>
      </patternFill>
    </fill>
    <fill>
      <patternFill patternType="solid">
        <fgColor theme="0"/>
        <bgColor rgb="FFFF00FF"/>
      </patternFill>
    </fill>
    <fill>
      <patternFill patternType="solid">
        <fgColor theme="2" tint="-4.9989318521683403E-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right style="thin">
        <color indexed="64"/>
      </right>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thin">
        <color rgb="FF000000"/>
      </right>
      <top style="thin">
        <color rgb="FF000000"/>
      </top>
      <bottom style="thin">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bottom style="thin">
        <color rgb="FF000000"/>
      </bottom>
      <diagonal/>
    </border>
  </borders>
  <cellStyleXfs count="8">
    <xf numFmtId="0" fontId="0" fillId="0" borderId="0"/>
    <xf numFmtId="0" fontId="13" fillId="0" borderId="0"/>
    <xf numFmtId="0" fontId="4" fillId="0" borderId="0"/>
    <xf numFmtId="0" fontId="13" fillId="0" borderId="0"/>
    <xf numFmtId="0" fontId="3" fillId="0" borderId="0"/>
    <xf numFmtId="0" fontId="13" fillId="0" borderId="0"/>
    <xf numFmtId="0" fontId="2" fillId="0" borderId="0"/>
    <xf numFmtId="0" fontId="23" fillId="0" borderId="0"/>
  </cellStyleXfs>
  <cellXfs count="647">
    <xf numFmtId="0" fontId="0" fillId="0" borderId="0" xfId="0" applyFont="1" applyAlignment="1"/>
    <xf numFmtId="0" fontId="13" fillId="0" borderId="0" xfId="1" applyFont="1" applyAlignment="1"/>
    <xf numFmtId="0" fontId="6" fillId="9" borderId="1" xfId="1" applyFont="1" applyFill="1" applyBorder="1" applyAlignment="1">
      <alignment horizontal="center" textRotation="90" wrapText="1"/>
    </xf>
    <xf numFmtId="0" fontId="6" fillId="7" borderId="1" xfId="1" applyFont="1" applyFill="1" applyBorder="1" applyAlignment="1">
      <alignment horizontal="center" textRotation="90" wrapText="1"/>
    </xf>
    <xf numFmtId="0" fontId="6" fillId="11" borderId="1" xfId="1" applyFont="1" applyFill="1" applyBorder="1" applyAlignment="1">
      <alignment horizontal="center" textRotation="90" wrapText="1"/>
    </xf>
    <xf numFmtId="0" fontId="6" fillId="12" borderId="1" xfId="1" applyFont="1" applyFill="1" applyBorder="1" applyAlignment="1">
      <alignment horizontal="center" textRotation="90" wrapText="1"/>
    </xf>
    <xf numFmtId="0" fontId="9" fillId="0" borderId="0" xfId="1" applyFont="1" applyBorder="1" applyAlignment="1">
      <alignment horizontal="center" vertical="center"/>
    </xf>
    <xf numFmtId="0" fontId="8" fillId="0" borderId="0" xfId="1" applyFont="1" applyFill="1" applyBorder="1" applyAlignment="1">
      <alignment horizontal="center" vertical="center" wrapText="1"/>
    </xf>
    <xf numFmtId="0" fontId="13" fillId="0" borderId="1" xfId="1" applyFont="1" applyBorder="1" applyAlignment="1">
      <alignment horizontal="center"/>
    </xf>
    <xf numFmtId="0" fontId="13" fillId="0" borderId="1" xfId="1" applyFont="1" applyBorder="1" applyAlignment="1">
      <alignment horizontal="center" vertical="center"/>
    </xf>
    <xf numFmtId="2" fontId="6" fillId="0" borderId="1" xfId="1" applyNumberFormat="1" applyFont="1" applyBorder="1" applyAlignment="1">
      <alignment horizontal="center"/>
    </xf>
    <xf numFmtId="0" fontId="13" fillId="0" borderId="1" xfId="1" applyFont="1" applyBorder="1" applyAlignment="1"/>
    <xf numFmtId="0" fontId="13" fillId="0" borderId="1" xfId="1" applyFill="1" applyBorder="1" applyAlignment="1">
      <alignment horizontal="left" vertical="top"/>
    </xf>
    <xf numFmtId="0" fontId="13" fillId="0" borderId="1" xfId="1" applyFont="1" applyFill="1" applyBorder="1" applyAlignment="1"/>
    <xf numFmtId="0" fontId="13" fillId="0" borderId="1" xfId="1" applyBorder="1"/>
    <xf numFmtId="0" fontId="7" fillId="0" borderId="1" xfId="6" applyFont="1" applyBorder="1" applyAlignment="1">
      <alignment horizontal="center" wrapText="1"/>
    </xf>
    <xf numFmtId="0" fontId="2" fillId="0" borderId="1" xfId="6" applyBorder="1" applyAlignment="1">
      <alignment horizontal="center" wrapText="1"/>
    </xf>
    <xf numFmtId="0" fontId="2" fillId="0" borderId="1" xfId="6" applyFont="1" applyBorder="1" applyAlignment="1"/>
    <xf numFmtId="0" fontId="13" fillId="0" borderId="10" xfId="1" applyFont="1" applyBorder="1" applyAlignment="1">
      <alignment horizontal="center" vertical="center"/>
    </xf>
    <xf numFmtId="0" fontId="13" fillId="0" borderId="11" xfId="1" applyFont="1" applyBorder="1" applyAlignment="1">
      <alignment horizontal="center" vertical="center"/>
    </xf>
    <xf numFmtId="0" fontId="13" fillId="0" borderId="0" xfId="1" applyFont="1" applyAlignment="1">
      <alignment horizontal="center" vertical="center"/>
    </xf>
    <xf numFmtId="0" fontId="22" fillId="0" borderId="1" xfId="1" applyFont="1" applyFill="1" applyBorder="1" applyAlignment="1">
      <alignment horizontal="center" vertical="center"/>
    </xf>
    <xf numFmtId="0" fontId="5" fillId="0" borderId="1" xfId="1" applyFont="1" applyBorder="1" applyAlignment="1">
      <alignment vertical="center" textRotation="90" wrapText="1"/>
    </xf>
    <xf numFmtId="0" fontId="5" fillId="0" borderId="1" xfId="1" applyFont="1" applyBorder="1" applyAlignment="1">
      <alignment horizontal="center" vertical="center" textRotation="90" wrapText="1"/>
    </xf>
    <xf numFmtId="0" fontId="5" fillId="0" borderId="5" xfId="1" applyFont="1" applyBorder="1" applyAlignment="1">
      <alignment horizontal="center" vertical="center" textRotation="90" wrapText="1"/>
    </xf>
    <xf numFmtId="0" fontId="6" fillId="0" borderId="19" xfId="1" applyFont="1" applyBorder="1" applyAlignment="1">
      <alignment horizontal="center" vertical="center" textRotation="90" wrapText="1"/>
    </xf>
    <xf numFmtId="0" fontId="13" fillId="2" borderId="20" xfId="1" applyFill="1" applyBorder="1" applyAlignment="1">
      <alignment horizontal="center" vertical="center" textRotation="90" wrapText="1"/>
    </xf>
    <xf numFmtId="0" fontId="13" fillId="5" borderId="20" xfId="1" applyFill="1" applyBorder="1" applyAlignment="1">
      <alignment horizontal="center" vertical="center" textRotation="90" wrapText="1"/>
    </xf>
    <xf numFmtId="0" fontId="13" fillId="6" borderId="23" xfId="1" applyFill="1" applyBorder="1" applyAlignment="1">
      <alignment horizontal="center" vertical="center" textRotation="90" wrapText="1"/>
    </xf>
    <xf numFmtId="0" fontId="13" fillId="0" borderId="0" xfId="1" applyFont="1" applyBorder="1" applyAlignment="1">
      <alignment horizontal="center" vertical="center"/>
    </xf>
    <xf numFmtId="0" fontId="13" fillId="0" borderId="24" xfId="1" applyBorder="1" applyAlignment="1">
      <alignment horizontal="center" vertical="center" textRotation="90" wrapText="1"/>
    </xf>
    <xf numFmtId="0" fontId="13" fillId="2" borderId="1" xfId="1" applyFill="1" applyBorder="1" applyAlignment="1">
      <alignment horizontal="center" vertical="center" textRotation="90" wrapText="1"/>
    </xf>
    <xf numFmtId="0" fontId="13" fillId="5" borderId="1" xfId="1" applyFill="1" applyBorder="1" applyAlignment="1">
      <alignment horizontal="center" vertical="center" textRotation="90" wrapText="1"/>
    </xf>
    <xf numFmtId="0" fontId="6" fillId="6" borderId="5" xfId="1" applyFont="1" applyFill="1" applyBorder="1" applyAlignment="1">
      <alignment horizontal="center" vertical="center" textRotation="90" wrapText="1"/>
    </xf>
    <xf numFmtId="0" fontId="6" fillId="10" borderId="24" xfId="1" applyFont="1" applyFill="1" applyBorder="1" applyAlignment="1">
      <alignment horizontal="center" vertical="center" textRotation="90" wrapText="1"/>
    </xf>
    <xf numFmtId="0" fontId="6" fillId="10" borderId="1" xfId="1" applyFont="1" applyFill="1" applyBorder="1" applyAlignment="1">
      <alignment horizontal="center" vertical="center" textRotation="90" wrapText="1"/>
    </xf>
    <xf numFmtId="0" fontId="6" fillId="9" borderId="1" xfId="1" applyFont="1" applyFill="1" applyBorder="1" applyAlignment="1">
      <alignment horizontal="center" vertical="center" textRotation="90" wrapText="1"/>
    </xf>
    <xf numFmtId="0" fontId="6" fillId="7" borderId="1" xfId="1" applyFont="1" applyFill="1" applyBorder="1" applyAlignment="1">
      <alignment horizontal="center" vertical="center" textRotation="90" wrapText="1"/>
    </xf>
    <xf numFmtId="0" fontId="6" fillId="11" borderId="1" xfId="1" applyFont="1" applyFill="1" applyBorder="1" applyAlignment="1">
      <alignment horizontal="center" vertical="center" textRotation="90" wrapText="1"/>
    </xf>
    <xf numFmtId="0" fontId="6" fillId="12" borderId="1" xfId="1" applyFont="1" applyFill="1" applyBorder="1" applyAlignment="1">
      <alignment horizontal="center" vertical="center" textRotation="90" wrapText="1"/>
    </xf>
    <xf numFmtId="0" fontId="6" fillId="12" borderId="25" xfId="1" applyFont="1" applyFill="1" applyBorder="1" applyAlignment="1">
      <alignment horizontal="center" vertical="center" textRotation="90" wrapText="1"/>
    </xf>
    <xf numFmtId="0" fontId="13" fillId="6" borderId="5" xfId="1" applyFill="1" applyBorder="1" applyAlignment="1">
      <alignment horizontal="center" vertical="center" textRotation="90" wrapText="1"/>
    </xf>
    <xf numFmtId="0" fontId="13" fillId="10" borderId="24" xfId="1" applyFont="1" applyFill="1" applyBorder="1" applyAlignment="1">
      <alignment horizontal="center" vertical="center"/>
    </xf>
    <xf numFmtId="0" fontId="13" fillId="10" borderId="1" xfId="1" applyFont="1" applyFill="1" applyBorder="1" applyAlignment="1">
      <alignment horizontal="center" vertical="center"/>
    </xf>
    <xf numFmtId="0" fontId="13" fillId="9" borderId="1" xfId="1" applyFont="1" applyFill="1" applyBorder="1" applyAlignment="1">
      <alignment horizontal="center" vertical="center"/>
    </xf>
    <xf numFmtId="0" fontId="13" fillId="7" borderId="1" xfId="1" applyFont="1" applyFill="1" applyBorder="1" applyAlignment="1">
      <alignment horizontal="center" vertical="center"/>
    </xf>
    <xf numFmtId="0" fontId="13" fillId="11" borderId="1" xfId="1" applyFont="1" applyFill="1" applyBorder="1" applyAlignment="1">
      <alignment horizontal="center" vertical="center"/>
    </xf>
    <xf numFmtId="0" fontId="13" fillId="12" borderId="1" xfId="1" applyFont="1" applyFill="1" applyBorder="1" applyAlignment="1">
      <alignment horizontal="center" vertical="center"/>
    </xf>
    <xf numFmtId="0" fontId="13" fillId="12" borderId="25" xfId="1" applyFont="1" applyFill="1" applyBorder="1" applyAlignment="1">
      <alignment horizontal="center" vertical="center"/>
    </xf>
    <xf numFmtId="0" fontId="13" fillId="0" borderId="1" xfId="7" applyFont="1" applyBorder="1" applyAlignment="1">
      <alignment horizontal="center" vertical="center" wrapText="1"/>
    </xf>
    <xf numFmtId="0" fontId="13" fillId="0" borderId="5" xfId="1" applyFont="1" applyBorder="1" applyAlignment="1">
      <alignment horizontal="center" vertical="center"/>
    </xf>
    <xf numFmtId="0" fontId="14" fillId="0" borderId="24" xfId="1" applyFont="1" applyBorder="1" applyAlignment="1">
      <alignment horizontal="center" vertical="center"/>
    </xf>
    <xf numFmtId="0" fontId="18" fillId="13" borderId="1" xfId="1" applyFont="1" applyFill="1" applyBorder="1" applyAlignment="1">
      <alignment horizontal="center" vertical="center"/>
    </xf>
    <xf numFmtId="0" fontId="5" fillId="15" borderId="1" xfId="1" applyFont="1" applyFill="1" applyBorder="1" applyAlignment="1">
      <alignment horizontal="center" vertical="center" wrapText="1"/>
    </xf>
    <xf numFmtId="0" fontId="13" fillId="15" borderId="1" xfId="1" applyFont="1" applyFill="1" applyBorder="1" applyAlignment="1">
      <alignment horizontal="center" vertical="center"/>
    </xf>
    <xf numFmtId="0" fontId="14" fillId="15" borderId="1" xfId="1" applyFont="1" applyFill="1" applyBorder="1" applyAlignment="1">
      <alignment horizontal="center" vertical="center"/>
    </xf>
    <xf numFmtId="0" fontId="14" fillId="15" borderId="5" xfId="1" applyFont="1" applyFill="1" applyBorder="1" applyAlignment="1">
      <alignment horizontal="center" vertical="center"/>
    </xf>
    <xf numFmtId="0" fontId="24" fillId="2" borderId="1" xfId="1" applyFont="1" applyFill="1" applyBorder="1" applyAlignment="1">
      <alignment horizontal="center" vertical="center"/>
    </xf>
    <xf numFmtId="0" fontId="13" fillId="3" borderId="1" xfId="1" applyFill="1" applyBorder="1" applyAlignment="1">
      <alignment horizontal="center" vertical="center"/>
    </xf>
    <xf numFmtId="0" fontId="24" fillId="10" borderId="1" xfId="1" applyFont="1" applyFill="1" applyBorder="1" applyAlignment="1">
      <alignment horizontal="center" vertical="center"/>
    </xf>
    <xf numFmtId="0" fontId="24" fillId="17" borderId="5" xfId="1" applyFont="1" applyFill="1" applyBorder="1" applyAlignment="1">
      <alignment horizontal="center" vertical="center"/>
    </xf>
    <xf numFmtId="1" fontId="19" fillId="0" borderId="1" xfId="1" applyNumberFormat="1" applyFont="1" applyBorder="1" applyAlignment="1">
      <alignment horizontal="center" vertical="center" shrinkToFit="1"/>
    </xf>
    <xf numFmtId="0" fontId="13" fillId="0" borderId="1" xfId="1" applyFill="1" applyBorder="1" applyAlignment="1">
      <alignment horizontal="center" vertical="center"/>
    </xf>
    <xf numFmtId="0" fontId="14" fillId="0" borderId="1" xfId="1" applyFont="1" applyFill="1" applyBorder="1" applyAlignment="1">
      <alignment horizontal="center" vertical="center"/>
    </xf>
    <xf numFmtId="0" fontId="14" fillId="0" borderId="5" xfId="1" applyFont="1" applyFill="1" applyBorder="1" applyAlignment="1">
      <alignment horizontal="center" vertical="center"/>
    </xf>
    <xf numFmtId="0" fontId="13" fillId="0" borderId="24" xfId="1" applyFont="1" applyBorder="1" applyAlignment="1">
      <alignment horizontal="center" vertical="center"/>
    </xf>
    <xf numFmtId="0" fontId="13" fillId="0" borderId="24" xfId="1" applyFont="1" applyFill="1" applyBorder="1" applyAlignment="1">
      <alignment horizontal="center" vertical="center"/>
    </xf>
    <xf numFmtId="0" fontId="13" fillId="0" borderId="1" xfId="1" applyFont="1" applyFill="1" applyBorder="1" applyAlignment="1">
      <alignment horizontal="center" vertical="center"/>
    </xf>
    <xf numFmtId="0" fontId="13" fillId="0" borderId="27" xfId="1" applyFont="1" applyBorder="1" applyAlignment="1">
      <alignment horizontal="center" vertical="center"/>
    </xf>
    <xf numFmtId="0" fontId="13" fillId="0" borderId="27" xfId="1" applyFont="1" applyFill="1" applyBorder="1" applyAlignment="1">
      <alignment horizontal="center" vertical="center"/>
    </xf>
    <xf numFmtId="2" fontId="6" fillId="0" borderId="1" xfId="1" applyNumberFormat="1" applyFont="1" applyBorder="1" applyAlignment="1">
      <alignment horizontal="center" vertical="center"/>
    </xf>
    <xf numFmtId="0" fontId="13" fillId="0" borderId="1" xfId="1" applyBorder="1" applyAlignment="1">
      <alignment horizontal="center" vertical="center"/>
    </xf>
    <xf numFmtId="0" fontId="13" fillId="0" borderId="10" xfId="1" applyBorder="1" applyAlignment="1">
      <alignment horizontal="center" vertical="center"/>
    </xf>
    <xf numFmtId="0" fontId="13" fillId="0" borderId="10" xfId="1" applyFont="1" applyFill="1" applyBorder="1" applyAlignment="1">
      <alignment horizontal="center" vertical="center"/>
    </xf>
    <xf numFmtId="2" fontId="6" fillId="0" borderId="10" xfId="1" applyNumberFormat="1" applyFont="1" applyBorder="1" applyAlignment="1">
      <alignment horizontal="center" vertical="center"/>
    </xf>
    <xf numFmtId="0" fontId="13" fillId="0" borderId="15" xfId="1" applyBorder="1" applyAlignment="1">
      <alignment horizontal="center" vertical="center"/>
    </xf>
    <xf numFmtId="0" fontId="13" fillId="0" borderId="0" xfId="1" applyFill="1" applyBorder="1" applyAlignment="1">
      <alignment horizontal="center" vertical="center"/>
    </xf>
    <xf numFmtId="0" fontId="15" fillId="0" borderId="0" xfId="1" applyFont="1" applyBorder="1" applyAlignment="1">
      <alignment horizontal="center" vertical="center" wrapText="1"/>
    </xf>
    <xf numFmtId="0" fontId="13" fillId="0" borderId="0" xfId="1" applyBorder="1" applyAlignment="1">
      <alignment horizontal="center" vertical="center"/>
    </xf>
    <xf numFmtId="0" fontId="13" fillId="0" borderId="0" xfId="1" applyFont="1" applyFill="1" applyBorder="1" applyAlignment="1">
      <alignment horizontal="center" vertical="center"/>
    </xf>
    <xf numFmtId="0" fontId="14" fillId="0" borderId="0" xfId="1" applyFont="1" applyBorder="1" applyAlignment="1">
      <alignment vertical="center"/>
    </xf>
    <xf numFmtId="0" fontId="9" fillId="0" borderId="0" xfId="1" applyFont="1" applyBorder="1" applyAlignment="1">
      <alignment vertical="center"/>
    </xf>
    <xf numFmtId="0" fontId="9" fillId="0" borderId="0" xfId="1" applyFont="1" applyBorder="1" applyAlignment="1">
      <alignment vertical="center" textRotation="90"/>
    </xf>
    <xf numFmtId="0" fontId="8" fillId="18" borderId="24" xfId="1" applyFont="1" applyFill="1" applyBorder="1" applyAlignment="1">
      <alignment horizontal="center" vertical="center" wrapText="1"/>
    </xf>
    <xf numFmtId="0" fontId="8" fillId="18" borderId="1" xfId="1" applyFont="1" applyFill="1" applyBorder="1" applyAlignment="1">
      <alignment horizontal="center" vertical="center"/>
    </xf>
    <xf numFmtId="0" fontId="8" fillId="18" borderId="1" xfId="1" applyFont="1" applyFill="1" applyBorder="1" applyAlignment="1">
      <alignment horizontal="center" vertical="center" wrapText="1"/>
    </xf>
    <xf numFmtId="0" fontId="8" fillId="18" borderId="25" xfId="1" applyFont="1" applyFill="1" applyBorder="1" applyAlignment="1">
      <alignment horizontal="center" vertical="center" wrapText="1"/>
    </xf>
    <xf numFmtId="0" fontId="16" fillId="0" borderId="0" xfId="1" applyFont="1" applyBorder="1" applyAlignment="1">
      <alignment horizontal="center" vertical="center" wrapText="1"/>
    </xf>
    <xf numFmtId="0" fontId="16" fillId="0" borderId="0" xfId="1" applyFont="1" applyBorder="1" applyAlignment="1">
      <alignment vertical="center" wrapText="1"/>
    </xf>
    <xf numFmtId="0" fontId="17" fillId="0" borderId="0" xfId="1" applyFont="1" applyBorder="1" applyAlignment="1">
      <alignment vertical="center" wrapText="1"/>
    </xf>
    <xf numFmtId="0" fontId="16" fillId="0" borderId="0" xfId="1" applyFont="1" applyBorder="1" applyAlignment="1">
      <alignment horizontal="center" vertical="center" textRotation="90" wrapText="1"/>
    </xf>
    <xf numFmtId="0" fontId="8" fillId="19" borderId="24" xfId="1" applyFont="1" applyFill="1" applyBorder="1" applyAlignment="1">
      <alignment horizontal="center" vertical="center" wrapText="1"/>
    </xf>
    <xf numFmtId="0" fontId="8" fillId="19" borderId="1" xfId="1" applyFont="1" applyFill="1" applyBorder="1" applyAlignment="1">
      <alignment horizontal="center" vertical="center"/>
    </xf>
    <xf numFmtId="0" fontId="8" fillId="19" borderId="1" xfId="1" applyFont="1" applyFill="1" applyBorder="1" applyAlignment="1">
      <alignment horizontal="center" vertical="center" wrapText="1"/>
    </xf>
    <xf numFmtId="0" fontId="17" fillId="19" borderId="1" xfId="1" applyFont="1" applyFill="1" applyBorder="1" applyAlignment="1">
      <alignment horizontal="center" vertical="center" wrapText="1"/>
    </xf>
    <xf numFmtId="0" fontId="11" fillId="19" borderId="25" xfId="1" applyFont="1" applyFill="1" applyBorder="1" applyAlignment="1">
      <alignment horizontal="center" vertical="center" textRotation="90" wrapText="1"/>
    </xf>
    <xf numFmtId="2" fontId="12" fillId="18" borderId="28" xfId="1" applyNumberFormat="1" applyFont="1" applyFill="1" applyBorder="1" applyAlignment="1">
      <alignment horizontal="center" vertical="center"/>
    </xf>
    <xf numFmtId="164" fontId="8" fillId="20" borderId="29" xfId="1" applyNumberFormat="1" applyFont="1" applyFill="1" applyBorder="1" applyAlignment="1">
      <alignment horizontal="center" vertical="center"/>
    </xf>
    <xf numFmtId="2" fontId="12" fillId="18" borderId="29" xfId="1" applyNumberFormat="1" applyFont="1" applyFill="1" applyBorder="1" applyAlignment="1">
      <alignment horizontal="center" vertical="center"/>
    </xf>
    <xf numFmtId="164" fontId="8" fillId="20" borderId="30" xfId="1" applyNumberFormat="1" applyFont="1" applyFill="1" applyBorder="1" applyAlignment="1">
      <alignment horizontal="center" vertical="center"/>
    </xf>
    <xf numFmtId="164" fontId="12" fillId="0" borderId="0" xfId="1" applyNumberFormat="1" applyFont="1" applyBorder="1" applyAlignment="1">
      <alignment horizontal="center" vertical="center"/>
    </xf>
    <xf numFmtId="164" fontId="12" fillId="0" borderId="0" xfId="1" applyNumberFormat="1" applyFont="1" applyBorder="1" applyAlignment="1">
      <alignment vertical="center"/>
    </xf>
    <xf numFmtId="2" fontId="13" fillId="19" borderId="28" xfId="1" applyNumberFormat="1" applyFont="1" applyFill="1" applyBorder="1" applyAlignment="1">
      <alignment horizontal="center" vertical="center"/>
    </xf>
    <xf numFmtId="2" fontId="13" fillId="19" borderId="29" xfId="1" applyNumberFormat="1" applyFont="1" applyFill="1" applyBorder="1" applyAlignment="1">
      <alignment horizontal="center" vertical="center"/>
    </xf>
    <xf numFmtId="2" fontId="13" fillId="19" borderId="30" xfId="1" applyNumberFormat="1" applyFont="1" applyFill="1" applyBorder="1" applyAlignment="1">
      <alignment horizontal="center" vertical="center"/>
    </xf>
    <xf numFmtId="0" fontId="13" fillId="0" borderId="0" xfId="1" applyFont="1" applyFill="1" applyAlignment="1">
      <alignment horizontal="center" vertical="center"/>
    </xf>
    <xf numFmtId="0" fontId="14" fillId="0" borderId="0" xfId="1" applyFont="1" applyFill="1" applyAlignment="1">
      <alignment horizontal="center" vertical="center"/>
    </xf>
    <xf numFmtId="0" fontId="16" fillId="0" borderId="0" xfId="1" applyFont="1" applyFill="1" applyBorder="1" applyAlignment="1">
      <alignment horizontal="center" vertical="center" wrapText="1"/>
    </xf>
    <xf numFmtId="0" fontId="8" fillId="0" borderId="0" xfId="1" applyFont="1" applyBorder="1" applyAlignment="1">
      <alignment horizontal="center" vertical="center" wrapText="1"/>
    </xf>
    <xf numFmtId="0" fontId="17" fillId="0" borderId="0" xfId="1" applyFont="1" applyBorder="1" applyAlignment="1">
      <alignment horizontal="center" vertical="center" wrapText="1"/>
    </xf>
    <xf numFmtId="164" fontId="8" fillId="8" borderId="0" xfId="1" applyNumberFormat="1" applyFont="1" applyFill="1" applyBorder="1" applyAlignment="1">
      <alignment horizontal="center" vertical="center"/>
    </xf>
    <xf numFmtId="0" fontId="14" fillId="0" borderId="0" xfId="1" applyFont="1" applyBorder="1" applyAlignment="1">
      <alignment horizontal="center" vertical="center"/>
    </xf>
    <xf numFmtId="0" fontId="5" fillId="0" borderId="1" xfId="1" applyFont="1" applyBorder="1" applyAlignment="1">
      <alignment horizontal="center" textRotation="90" wrapText="1"/>
    </xf>
    <xf numFmtId="0" fontId="8" fillId="0" borderId="1" xfId="1" applyFont="1" applyBorder="1" applyAlignment="1">
      <alignment horizontal="center" vertical="center"/>
    </xf>
    <xf numFmtId="0" fontId="13" fillId="0" borderId="1" xfId="7"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left" vertical="center" wrapText="1"/>
    </xf>
    <xf numFmtId="0" fontId="13" fillId="0" borderId="1" xfId="1" applyFont="1" applyFill="1" applyBorder="1" applyAlignment="1">
      <alignment horizontal="left" vertical="center"/>
    </xf>
    <xf numFmtId="0" fontId="13" fillId="0" borderId="0" xfId="1" applyFont="1" applyFill="1" applyBorder="1" applyAlignment="1">
      <alignment horizontal="left" vertical="center"/>
    </xf>
    <xf numFmtId="0" fontId="13" fillId="0" borderId="0" xfId="1" applyFont="1" applyFill="1" applyAlignment="1">
      <alignment horizontal="left" vertical="center"/>
    </xf>
    <xf numFmtId="0" fontId="13" fillId="0" borderId="1" xfId="1" applyBorder="1" applyAlignment="1">
      <alignment horizontal="center" textRotation="90" wrapText="1"/>
    </xf>
    <xf numFmtId="0" fontId="13" fillId="0" borderId="1" xfId="1" applyFont="1" applyFill="1" applyBorder="1" applyAlignment="1">
      <alignment horizontal="center"/>
    </xf>
    <xf numFmtId="0" fontId="24" fillId="0" borderId="1" xfId="1" applyFont="1" applyFill="1" applyBorder="1" applyAlignment="1">
      <alignment horizontal="center" vertical="center"/>
    </xf>
    <xf numFmtId="0" fontId="13" fillId="0" borderId="1" xfId="7" applyFont="1" applyBorder="1" applyAlignment="1">
      <alignment vertical="center" wrapText="1"/>
    </xf>
    <xf numFmtId="0" fontId="14" fillId="0" borderId="1" xfId="1" applyFont="1" applyBorder="1" applyAlignment="1">
      <alignment horizontal="center"/>
    </xf>
    <xf numFmtId="0" fontId="7" fillId="0" borderId="1" xfId="1" applyFont="1" applyFill="1" applyBorder="1" applyAlignment="1">
      <alignment horizontal="center"/>
    </xf>
    <xf numFmtId="0" fontId="13" fillId="15" borderId="1" xfId="1" applyFont="1" applyFill="1" applyBorder="1" applyAlignment="1">
      <alignment horizontal="left" vertical="top"/>
    </xf>
    <xf numFmtId="0" fontId="14" fillId="15" borderId="1" xfId="1" applyFont="1" applyFill="1" applyBorder="1" applyAlignment="1">
      <alignment horizontal="left" vertical="top"/>
    </xf>
    <xf numFmtId="0" fontId="13" fillId="0" borderId="10" xfId="1" applyFont="1" applyFill="1" applyBorder="1" applyAlignment="1"/>
    <xf numFmtId="0" fontId="13" fillId="0" borderId="10" xfId="1" applyFont="1" applyBorder="1" applyAlignment="1"/>
    <xf numFmtId="0" fontId="13" fillId="0" borderId="5" xfId="1" applyBorder="1"/>
    <xf numFmtId="0" fontId="14" fillId="2" borderId="24" xfId="1" applyFont="1" applyFill="1" applyBorder="1" applyAlignment="1">
      <alignment horizontal="center" wrapText="1"/>
    </xf>
    <xf numFmtId="0" fontId="14" fillId="2" borderId="1" xfId="1" applyFont="1" applyFill="1" applyBorder="1" applyAlignment="1">
      <alignment horizontal="center" wrapText="1"/>
    </xf>
    <xf numFmtId="0" fontId="14" fillId="2" borderId="25" xfId="1" applyFont="1" applyFill="1" applyBorder="1" applyAlignment="1">
      <alignment horizontal="center" wrapText="1"/>
    </xf>
    <xf numFmtId="0" fontId="14" fillId="22" borderId="24" xfId="1" applyFont="1" applyFill="1" applyBorder="1" applyAlignment="1">
      <alignment horizontal="center" wrapText="1"/>
    </xf>
    <xf numFmtId="0" fontId="14" fillId="22" borderId="1" xfId="1" applyFont="1" applyFill="1" applyBorder="1" applyAlignment="1">
      <alignment horizontal="center" wrapText="1"/>
    </xf>
    <xf numFmtId="0" fontId="14" fillId="22" borderId="25" xfId="1" applyFont="1" applyFill="1" applyBorder="1" applyAlignment="1">
      <alignment horizontal="center" wrapText="1"/>
    </xf>
    <xf numFmtId="0" fontId="8" fillId="0" borderId="24" xfId="1" applyFont="1" applyBorder="1" applyAlignment="1">
      <alignment horizontal="center" vertical="center" wrapText="1"/>
    </xf>
    <xf numFmtId="0" fontId="8" fillId="0" borderId="1" xfId="1" applyFont="1" applyBorder="1" applyAlignment="1">
      <alignment horizontal="center" vertical="center" wrapText="1"/>
    </xf>
    <xf numFmtId="164" fontId="14" fillId="2" borderId="28" xfId="1" applyNumberFormat="1" applyFont="1" applyFill="1" applyBorder="1" applyAlignment="1">
      <alignment horizontal="center" wrapText="1"/>
    </xf>
    <xf numFmtId="164" fontId="14" fillId="2" borderId="29" xfId="1" applyNumberFormat="1" applyFont="1" applyFill="1" applyBorder="1" applyAlignment="1">
      <alignment horizontal="center" wrapText="1"/>
    </xf>
    <xf numFmtId="164" fontId="14" fillId="2" borderId="30" xfId="1" applyNumberFormat="1" applyFont="1" applyFill="1" applyBorder="1" applyAlignment="1">
      <alignment horizontal="center" wrapText="1"/>
    </xf>
    <xf numFmtId="164" fontId="14" fillId="22" borderId="28" xfId="1" applyNumberFormat="1" applyFont="1" applyFill="1" applyBorder="1" applyAlignment="1">
      <alignment horizontal="center" wrapText="1"/>
    </xf>
    <xf numFmtId="164" fontId="14" fillId="22" borderId="29" xfId="1" applyNumberFormat="1" applyFont="1" applyFill="1" applyBorder="1" applyAlignment="1">
      <alignment horizontal="center" wrapText="1"/>
    </xf>
    <xf numFmtId="164" fontId="14" fillId="22" borderId="30" xfId="1" applyNumberFormat="1" applyFont="1" applyFill="1" applyBorder="1" applyAlignment="1">
      <alignment horizontal="center" wrapText="1"/>
    </xf>
    <xf numFmtId="2" fontId="13" fillId="0" borderId="28" xfId="1" applyNumberFormat="1" applyBorder="1" applyAlignment="1">
      <alignment horizontal="center"/>
    </xf>
    <xf numFmtId="2" fontId="13" fillId="0" borderId="29" xfId="1" applyNumberFormat="1" applyBorder="1" applyAlignment="1">
      <alignment horizontal="center"/>
    </xf>
    <xf numFmtId="0" fontId="6" fillId="0" borderId="1" xfId="1" applyFont="1" applyBorder="1" applyAlignment="1">
      <alignment horizontal="center" textRotation="90" wrapText="1"/>
    </xf>
    <xf numFmtId="0" fontId="13" fillId="0" borderId="1" xfId="1" applyFont="1" applyFill="1" applyBorder="1" applyAlignment="1">
      <alignment horizontal="center" vertical="center" textRotation="90" wrapText="1"/>
    </xf>
    <xf numFmtId="0" fontId="13" fillId="14" borderId="1" xfId="1" applyFont="1" applyFill="1" applyBorder="1" applyAlignment="1">
      <alignment horizontal="center" vertical="center" textRotation="90" wrapText="1"/>
    </xf>
    <xf numFmtId="0" fontId="13" fillId="0" borderId="0" xfId="1" applyFont="1" applyFill="1" applyBorder="1" applyAlignment="1"/>
    <xf numFmtId="0" fontId="9" fillId="0" borderId="0" xfId="1" applyFont="1" applyFill="1" applyBorder="1" applyAlignment="1">
      <alignment horizontal="center" vertical="center"/>
    </xf>
    <xf numFmtId="0" fontId="12" fillId="0" borderId="0" xfId="1" applyFont="1" applyFill="1" applyBorder="1" applyAlignment="1">
      <alignment wrapText="1"/>
    </xf>
    <xf numFmtId="0" fontId="12" fillId="0" borderId="0" xfId="1" applyFont="1" applyFill="1" applyBorder="1" applyAlignment="1">
      <alignment horizontal="justify" vertical="center" wrapText="1"/>
    </xf>
    <xf numFmtId="0" fontId="24" fillId="14" borderId="1" xfId="1" applyFont="1" applyFill="1" applyBorder="1" applyAlignment="1">
      <alignment horizontal="center" vertical="center"/>
    </xf>
    <xf numFmtId="0" fontId="8" fillId="0" borderId="0" xfId="1" applyFont="1" applyFill="1" applyBorder="1" applyAlignment="1">
      <alignment horizontal="center" vertical="center"/>
    </xf>
    <xf numFmtId="0" fontId="7" fillId="14" borderId="1" xfId="1" applyFont="1" applyFill="1" applyBorder="1" applyAlignment="1">
      <alignment horizontal="center"/>
    </xf>
    <xf numFmtId="0" fontId="18" fillId="13" borderId="1" xfId="1" applyFont="1" applyFill="1" applyBorder="1" applyAlignment="1">
      <alignment horizontal="left" vertical="top"/>
    </xf>
    <xf numFmtId="0" fontId="5" fillId="13" borderId="1" xfId="1" applyFont="1" applyFill="1" applyBorder="1" applyAlignment="1">
      <alignment horizontal="left" vertical="top" wrapText="1"/>
    </xf>
    <xf numFmtId="0" fontId="5" fillId="15" borderId="1" xfId="1" applyFont="1" applyFill="1" applyBorder="1" applyAlignment="1">
      <alignment horizontal="center" vertical="top" wrapText="1"/>
    </xf>
    <xf numFmtId="1" fontId="19" fillId="0" borderId="1" xfId="1" applyNumberFormat="1" applyFont="1" applyBorder="1" applyAlignment="1">
      <alignment horizontal="left" vertical="top" shrinkToFit="1"/>
    </xf>
    <xf numFmtId="0" fontId="14" fillId="0" borderId="1" xfId="1" applyFont="1" applyFill="1" applyBorder="1" applyAlignment="1">
      <alignment horizontal="left" vertical="top"/>
    </xf>
    <xf numFmtId="0" fontId="14" fillId="0" borderId="0" xfId="1" applyFont="1" applyFill="1" applyBorder="1" applyAlignment="1"/>
    <xf numFmtId="0" fontId="13" fillId="0" borderId="1" xfId="1" applyBorder="1" applyAlignment="1">
      <alignment horizontal="center"/>
    </xf>
    <xf numFmtId="2" fontId="6" fillId="0" borderId="10" xfId="1" applyNumberFormat="1" applyFont="1" applyBorder="1" applyAlignment="1">
      <alignment horizontal="center"/>
    </xf>
    <xf numFmtId="0" fontId="17" fillId="0" borderId="1" xfId="1" applyFont="1" applyBorder="1" applyAlignment="1">
      <alignment horizontal="center" vertical="center" wrapText="1"/>
    </xf>
    <xf numFmtId="0" fontId="18" fillId="13" borderId="1" xfId="1" applyFont="1" applyFill="1" applyBorder="1" applyAlignment="1">
      <alignment horizontal="left" vertical="top" wrapText="1"/>
    </xf>
    <xf numFmtId="0" fontId="13" fillId="0" borderId="0" xfId="1" applyFont="1" applyFill="1" applyBorder="1" applyAlignment="1">
      <alignment wrapText="1"/>
    </xf>
    <xf numFmtId="0" fontId="13" fillId="0" borderId="0" xfId="1" applyFont="1" applyAlignment="1">
      <alignment wrapText="1"/>
    </xf>
    <xf numFmtId="0" fontId="26" fillId="0" borderId="9" xfId="0" applyFont="1" applyFill="1" applyBorder="1" applyAlignment="1">
      <alignment horizontal="left" vertical="top" wrapText="1"/>
    </xf>
    <xf numFmtId="0" fontId="26" fillId="0" borderId="9" xfId="0" applyFont="1" applyFill="1" applyBorder="1" applyAlignment="1">
      <alignment horizontal="center" vertical="top" wrapText="1"/>
    </xf>
    <xf numFmtId="0" fontId="24" fillId="0" borderId="1" xfId="1" applyFont="1" applyFill="1" applyBorder="1" applyAlignment="1">
      <alignment horizontal="center" vertical="center" wrapText="1"/>
    </xf>
    <xf numFmtId="0" fontId="24" fillId="14" borderId="1" xfId="1" applyFont="1" applyFill="1" applyBorder="1" applyAlignment="1">
      <alignment horizontal="center" vertical="center" wrapText="1"/>
    </xf>
    <xf numFmtId="0" fontId="0" fillId="0" borderId="0" xfId="0" applyFont="1" applyBorder="1" applyAlignment="1"/>
    <xf numFmtId="0" fontId="0" fillId="21" borderId="0" xfId="0" applyFont="1" applyFill="1" applyBorder="1" applyAlignment="1"/>
    <xf numFmtId="0" fontId="22" fillId="21" borderId="0" xfId="0" applyFont="1" applyFill="1" applyBorder="1" applyAlignment="1">
      <alignment horizontal="center" vertical="center"/>
    </xf>
    <xf numFmtId="0" fontId="5" fillId="21" borderId="0" xfId="0" applyFont="1" applyFill="1" applyBorder="1" applyAlignment="1">
      <alignment horizontal="center" textRotation="90" wrapText="1"/>
    </xf>
    <xf numFmtId="0" fontId="5" fillId="0" borderId="0" xfId="0" applyFont="1" applyBorder="1" applyAlignment="1">
      <alignment horizontal="center" textRotation="90" wrapText="1"/>
    </xf>
    <xf numFmtId="0" fontId="6" fillId="0" borderId="1" xfId="0" applyFont="1" applyBorder="1" applyAlignment="1">
      <alignment horizontal="center" textRotation="90" wrapText="1"/>
    </xf>
    <xf numFmtId="0" fontId="0" fillId="2" borderId="2" xfId="0" applyFill="1" applyBorder="1" applyAlignment="1">
      <alignment horizontal="center" vertical="center" textRotation="90" wrapText="1"/>
    </xf>
    <xf numFmtId="0" fontId="0" fillId="2" borderId="3" xfId="0" applyFill="1" applyBorder="1" applyAlignment="1">
      <alignment horizontal="center" vertical="center" textRotation="90" wrapText="1"/>
    </xf>
    <xf numFmtId="0" fontId="0" fillId="3" borderId="3" xfId="0" applyFill="1" applyBorder="1" applyAlignment="1">
      <alignment horizontal="center" vertical="center" textRotation="90" wrapText="1"/>
    </xf>
    <xf numFmtId="0" fontId="0" fillId="4" borderId="3" xfId="0" applyFill="1" applyBorder="1" applyAlignment="1">
      <alignment horizontal="center" textRotation="90" wrapText="1"/>
    </xf>
    <xf numFmtId="0" fontId="0" fillId="5" borderId="3" xfId="0" applyFill="1" applyBorder="1" applyAlignment="1">
      <alignment horizontal="center" textRotation="90" wrapText="1"/>
    </xf>
    <xf numFmtId="0" fontId="0" fillId="6" borderId="3" xfId="0" applyFill="1" applyBorder="1" applyAlignment="1">
      <alignment horizontal="center" textRotation="90" wrapText="1"/>
    </xf>
    <xf numFmtId="0" fontId="0" fillId="6" borderId="4" xfId="0" applyFill="1" applyBorder="1" applyAlignment="1">
      <alignment horizontal="center" textRotation="90" wrapText="1"/>
    </xf>
    <xf numFmtId="0" fontId="0" fillId="0" borderId="1" xfId="0" applyBorder="1" applyAlignment="1">
      <alignment horizontal="center" textRotation="90" wrapText="1"/>
    </xf>
    <xf numFmtId="0" fontId="6" fillId="6" borderId="3" xfId="0" applyFont="1" applyFill="1" applyBorder="1" applyAlignment="1">
      <alignment horizontal="center" textRotation="90" wrapText="1"/>
    </xf>
    <xf numFmtId="0" fontId="6" fillId="6" borderId="4" xfId="0" applyFont="1" applyFill="1" applyBorder="1" applyAlignment="1">
      <alignment horizontal="center" textRotation="90" wrapText="1"/>
    </xf>
    <xf numFmtId="0" fontId="6" fillId="10" borderId="1" xfId="0" applyFont="1" applyFill="1" applyBorder="1" applyAlignment="1">
      <alignment horizontal="center" textRotation="90" wrapText="1"/>
    </xf>
    <xf numFmtId="0" fontId="6" fillId="9" borderId="1" xfId="0" applyFont="1" applyFill="1" applyBorder="1" applyAlignment="1">
      <alignment horizontal="center" textRotation="90" wrapText="1"/>
    </xf>
    <xf numFmtId="0" fontId="6" fillId="7" borderId="1" xfId="0" applyFont="1" applyFill="1" applyBorder="1" applyAlignment="1">
      <alignment horizontal="center" textRotation="90" wrapText="1"/>
    </xf>
    <xf numFmtId="0" fontId="6" fillId="11"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9" fillId="0" borderId="1" xfId="0" applyFont="1" applyBorder="1" applyAlignment="1">
      <alignment horizontal="center" vertical="top"/>
    </xf>
    <xf numFmtId="0" fontId="12" fillId="0" borderId="1" xfId="0" applyFont="1" applyBorder="1" applyAlignment="1">
      <alignment vertical="top" wrapText="1"/>
    </xf>
    <xf numFmtId="0" fontId="12" fillId="0" borderId="1" xfId="0" applyFont="1" applyBorder="1" applyAlignment="1">
      <alignment horizontal="justify" vertical="top" wrapText="1"/>
    </xf>
    <xf numFmtId="0" fontId="0" fillId="10" borderId="1" xfId="0" applyFont="1" applyFill="1" applyBorder="1" applyAlignment="1"/>
    <xf numFmtId="0" fontId="13" fillId="10" borderId="1" xfId="0" applyFont="1" applyFill="1" applyBorder="1" applyAlignment="1"/>
    <xf numFmtId="0" fontId="0" fillId="9" borderId="1" xfId="0" applyFont="1" applyFill="1" applyBorder="1" applyAlignment="1"/>
    <xf numFmtId="0" fontId="13" fillId="9" borderId="1" xfId="0" applyFont="1" applyFill="1" applyBorder="1" applyAlignment="1"/>
    <xf numFmtId="0" fontId="0" fillId="7" borderId="1" xfId="0" applyFont="1" applyFill="1" applyBorder="1" applyAlignment="1"/>
    <xf numFmtId="0" fontId="13" fillId="7" borderId="1" xfId="0" applyFont="1" applyFill="1" applyBorder="1" applyAlignment="1"/>
    <xf numFmtId="0" fontId="0" fillId="11" borderId="1" xfId="0" applyFont="1" applyFill="1" applyBorder="1" applyAlignment="1"/>
    <xf numFmtId="0" fontId="13" fillId="11" borderId="1" xfId="0" applyFont="1" applyFill="1" applyBorder="1" applyAlignment="1"/>
    <xf numFmtId="0" fontId="0" fillId="12" borderId="1" xfId="0" applyFont="1" applyFill="1" applyBorder="1" applyAlignment="1"/>
    <xf numFmtId="0" fontId="13" fillId="12" borderId="1" xfId="0" applyFont="1" applyFill="1" applyBorder="1" applyAlignment="1"/>
    <xf numFmtId="0" fontId="8" fillId="0" borderId="1" xfId="0" applyFont="1" applyBorder="1" applyAlignment="1">
      <alignment horizontal="center" vertical="center"/>
    </xf>
    <xf numFmtId="0" fontId="8" fillId="0" borderId="1" xfId="0" applyFont="1" applyFill="1" applyBorder="1" applyAlignment="1">
      <alignment horizontal="center" vertical="center" wrapText="1"/>
    </xf>
    <xf numFmtId="0" fontId="7" fillId="0" borderId="3" xfId="0" applyFont="1" applyBorder="1" applyAlignment="1">
      <alignment horizontal="center"/>
    </xf>
    <xf numFmtId="0" fontId="14" fillId="0" borderId="3" xfId="0" applyFont="1" applyBorder="1" applyAlignment="1">
      <alignment horizontal="center"/>
    </xf>
    <xf numFmtId="0" fontId="14" fillId="2" borderId="19" xfId="0" applyFont="1" applyFill="1" applyBorder="1" applyAlignment="1">
      <alignment horizontal="center" wrapText="1"/>
    </xf>
    <xf numFmtId="0" fontId="14" fillId="2" borderId="20" xfId="0" applyFont="1" applyFill="1" applyBorder="1" applyAlignment="1">
      <alignment horizontal="center" wrapText="1"/>
    </xf>
    <xf numFmtId="0" fontId="14" fillId="22" borderId="19" xfId="0" applyFont="1" applyFill="1" applyBorder="1" applyAlignment="1">
      <alignment horizontal="center" wrapText="1"/>
    </xf>
    <xf numFmtId="0" fontId="14" fillId="22" borderId="20" xfId="0" applyFont="1" applyFill="1" applyBorder="1" applyAlignment="1">
      <alignment horizontal="center" wrapText="1"/>
    </xf>
    <xf numFmtId="164" fontId="14" fillId="2" borderId="28" xfId="0" applyNumberFormat="1" applyFont="1" applyFill="1" applyBorder="1" applyAlignment="1">
      <alignment horizontal="center" wrapText="1"/>
    </xf>
    <xf numFmtId="164" fontId="14" fillId="22" borderId="29" xfId="0" applyNumberFormat="1" applyFont="1" applyFill="1" applyBorder="1" applyAlignment="1">
      <alignment horizontal="center" wrapText="1"/>
    </xf>
    <xf numFmtId="0" fontId="14" fillId="0" borderId="6" xfId="0" applyFont="1" applyBorder="1" applyAlignment="1">
      <alignment horizontal="center"/>
    </xf>
    <xf numFmtId="0" fontId="0" fillId="10" borderId="10" xfId="0" applyFont="1" applyFill="1" applyBorder="1" applyAlignment="1"/>
    <xf numFmtId="0" fontId="13" fillId="10" borderId="10" xfId="0" applyFont="1" applyFill="1" applyBorder="1" applyAlignment="1"/>
    <xf numFmtId="0" fontId="0" fillId="9" borderId="10" xfId="0" applyFont="1" applyFill="1" applyBorder="1" applyAlignment="1"/>
    <xf numFmtId="0" fontId="13" fillId="9" borderId="10" xfId="0" applyFont="1" applyFill="1" applyBorder="1" applyAlignment="1"/>
    <xf numFmtId="0" fontId="0" fillId="7" borderId="10" xfId="0" applyFont="1" applyFill="1" applyBorder="1" applyAlignment="1"/>
    <xf numFmtId="0" fontId="13" fillId="7" borderId="10" xfId="0" applyFont="1" applyFill="1" applyBorder="1" applyAlignment="1"/>
    <xf numFmtId="0" fontId="18" fillId="13" borderId="1" xfId="0" applyFont="1" applyFill="1" applyBorder="1" applyAlignment="1">
      <alignment horizontal="left" vertical="top"/>
    </xf>
    <xf numFmtId="0" fontId="13" fillId="15" borderId="1" xfId="0" applyFont="1" applyFill="1" applyBorder="1" applyAlignment="1">
      <alignment horizontal="left" vertical="top"/>
    </xf>
    <xf numFmtId="0" fontId="14" fillId="15" borderId="1" xfId="0" applyFont="1" applyFill="1" applyBorder="1" applyAlignment="1">
      <alignment horizontal="left" vertical="top"/>
    </xf>
    <xf numFmtId="0" fontId="14" fillId="0" borderId="1" xfId="0" applyFont="1" applyBorder="1" applyAlignment="1">
      <alignment horizontal="center"/>
    </xf>
    <xf numFmtId="0" fontId="24" fillId="2" borderId="29" xfId="0" applyFont="1" applyFill="1" applyBorder="1" applyAlignment="1">
      <alignment horizontal="center" vertical="center"/>
    </xf>
    <xf numFmtId="0" fontId="0" fillId="3" borderId="30" xfId="0" applyFill="1" applyBorder="1" applyAlignment="1">
      <alignment horizontal="center"/>
    </xf>
    <xf numFmtId="0" fontId="24" fillId="16" borderId="37" xfId="0" applyFont="1" applyFill="1" applyBorder="1" applyAlignment="1">
      <alignment horizontal="center" vertical="center"/>
    </xf>
    <xf numFmtId="0" fontId="24" fillId="16" borderId="28" xfId="0" applyFont="1" applyFill="1" applyBorder="1" applyAlignment="1">
      <alignment horizontal="center" vertical="center"/>
    </xf>
    <xf numFmtId="0" fontId="24" fillId="16" borderId="29" xfId="0" applyFont="1" applyFill="1" applyBorder="1" applyAlignment="1">
      <alignment horizontal="center" vertical="center"/>
    </xf>
    <xf numFmtId="0" fontId="24" fillId="10" borderId="29" xfId="0" applyFont="1" applyFill="1" applyBorder="1" applyAlignment="1">
      <alignment horizontal="center" vertical="center"/>
    </xf>
    <xf numFmtId="0" fontId="24" fillId="10" borderId="31" xfId="0" applyFont="1" applyFill="1" applyBorder="1" applyAlignment="1">
      <alignment horizontal="center" vertical="center"/>
    </xf>
    <xf numFmtId="0" fontId="24" fillId="17" borderId="29" xfId="0" applyFont="1" applyFill="1" applyBorder="1" applyAlignment="1">
      <alignment horizontal="center" vertical="center"/>
    </xf>
    <xf numFmtId="0" fontId="24" fillId="17" borderId="10" xfId="0" applyFont="1" applyFill="1" applyBorder="1" applyAlignment="1">
      <alignment horizontal="center" vertical="center"/>
    </xf>
    <xf numFmtId="0" fontId="0" fillId="11" borderId="10" xfId="0" applyFont="1" applyFill="1" applyBorder="1" applyAlignment="1"/>
    <xf numFmtId="0" fontId="13" fillId="11" borderId="10" xfId="0" applyFont="1" applyFill="1" applyBorder="1" applyAlignment="1"/>
    <xf numFmtId="0" fontId="0" fillId="12" borderId="10" xfId="0" applyFont="1" applyFill="1" applyBorder="1" applyAlignment="1"/>
    <xf numFmtId="0" fontId="13" fillId="12" borderId="10" xfId="0" applyFont="1" applyFill="1" applyBorder="1" applyAlignment="1"/>
    <xf numFmtId="1" fontId="19" fillId="0" borderId="9" xfId="0" applyNumberFormat="1" applyFont="1" applyBorder="1" applyAlignment="1">
      <alignment horizontal="left" vertical="top" shrinkToFit="1"/>
    </xf>
    <xf numFmtId="0" fontId="28" fillId="0" borderId="9" xfId="7" applyFont="1" applyFill="1" applyBorder="1" applyAlignment="1">
      <alignment horizontal="center" vertical="top" wrapText="1"/>
    </xf>
    <xf numFmtId="0" fontId="28" fillId="0" borderId="41" xfId="7" applyFont="1" applyFill="1" applyBorder="1" applyAlignment="1">
      <alignment horizontal="center" vertical="top" wrapText="1"/>
    </xf>
    <xf numFmtId="0" fontId="0" fillId="0" borderId="27" xfId="0" applyFill="1" applyBorder="1" applyAlignment="1">
      <alignment horizontal="left" vertical="top"/>
    </xf>
    <xf numFmtId="0" fontId="14" fillId="0" borderId="27" xfId="0" applyFont="1" applyFill="1" applyBorder="1" applyAlignment="1">
      <alignment horizontal="left" vertical="top"/>
    </xf>
    <xf numFmtId="0" fontId="0" fillId="0" borderId="18" xfId="0" applyFont="1" applyBorder="1" applyAlignment="1"/>
    <xf numFmtId="0" fontId="0" fillId="0" borderId="1" xfId="0" applyFont="1" applyBorder="1" applyAlignment="1"/>
    <xf numFmtId="0" fontId="0" fillId="0" borderId="5" xfId="0" applyFont="1" applyBorder="1" applyAlignment="1"/>
    <xf numFmtId="0" fontId="0" fillId="0" borderId="19" xfId="0" applyFont="1" applyBorder="1" applyAlignment="1"/>
    <xf numFmtId="0" fontId="0" fillId="0" borderId="20" xfId="0" applyFont="1" applyBorder="1" applyAlignment="1"/>
    <xf numFmtId="0" fontId="0" fillId="0" borderId="23" xfId="0" applyFont="1" applyBorder="1" applyAlignment="1"/>
    <xf numFmtId="0" fontId="0" fillId="0" borderId="19" xfId="0" applyFont="1" applyFill="1" applyBorder="1" applyAlignment="1"/>
    <xf numFmtId="0" fontId="0" fillId="0" borderId="20" xfId="0" applyFont="1" applyFill="1" applyBorder="1" applyAlignment="1"/>
    <xf numFmtId="0" fontId="0" fillId="0" borderId="21" xfId="0" applyFont="1" applyBorder="1" applyAlignment="1"/>
    <xf numFmtId="0" fontId="14" fillId="2" borderId="0" xfId="0" applyFont="1" applyFill="1" applyAlignment="1"/>
    <xf numFmtId="0" fontId="0" fillId="0" borderId="1" xfId="0" applyFill="1" applyBorder="1" applyAlignment="1">
      <alignment horizontal="left" vertical="top"/>
    </xf>
    <xf numFmtId="0" fontId="14" fillId="0" borderId="1" xfId="0" applyFont="1" applyFill="1" applyBorder="1" applyAlignment="1">
      <alignment horizontal="left" vertical="top"/>
    </xf>
    <xf numFmtId="0" fontId="0" fillId="0" borderId="13" xfId="0" applyFont="1" applyBorder="1" applyAlignment="1"/>
    <xf numFmtId="0" fontId="0" fillId="0" borderId="24" xfId="0" applyFont="1" applyBorder="1" applyAlignment="1"/>
    <xf numFmtId="0" fontId="0" fillId="0" borderId="24" xfId="0" applyFont="1" applyFill="1" applyBorder="1" applyAlignment="1"/>
    <xf numFmtId="0" fontId="0" fillId="0" borderId="1" xfId="0" applyFont="1" applyFill="1" applyBorder="1" applyAlignment="1"/>
    <xf numFmtId="0" fontId="0" fillId="0" borderId="25" xfId="0" applyFont="1" applyBorder="1" applyAlignment="1"/>
    <xf numFmtId="0" fontId="14" fillId="0" borderId="0" xfId="0" applyFont="1" applyBorder="1" applyAlignment="1"/>
    <xf numFmtId="0" fontId="8" fillId="0" borderId="24" xfId="0" applyFont="1" applyFill="1" applyBorder="1" applyAlignment="1">
      <alignment horizontal="center" vertical="center" wrapText="1"/>
    </xf>
    <xf numFmtId="0" fontId="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25"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17" fillId="0" borderId="0" xfId="0" applyFont="1" applyBorder="1" applyAlignment="1">
      <alignment horizontal="center" vertical="center" wrapText="1"/>
    </xf>
    <xf numFmtId="2" fontId="0" fillId="0" borderId="28" xfId="0" applyNumberFormat="1" applyFont="1" applyBorder="1" applyAlignment="1">
      <alignment horizontal="center"/>
    </xf>
    <xf numFmtId="2" fontId="0" fillId="0" borderId="29" xfId="0" applyNumberFormat="1" applyFont="1" applyBorder="1" applyAlignment="1">
      <alignment horizontal="center"/>
    </xf>
    <xf numFmtId="164" fontId="12" fillId="0" borderId="30" xfId="0" applyNumberFormat="1" applyFont="1" applyBorder="1" applyAlignment="1">
      <alignment horizontal="center" vertical="center"/>
    </xf>
    <xf numFmtId="164" fontId="12" fillId="0" borderId="0" xfId="0" applyNumberFormat="1" applyFont="1" applyBorder="1" applyAlignment="1">
      <alignment horizontal="center" vertical="center"/>
    </xf>
    <xf numFmtId="164" fontId="8" fillId="8" borderId="0" xfId="0" applyNumberFormat="1" applyFont="1" applyFill="1" applyBorder="1" applyAlignment="1">
      <alignment horizontal="center" vertical="center"/>
    </xf>
    <xf numFmtId="0" fontId="0" fillId="21" borderId="1" xfId="0" applyFont="1" applyFill="1" applyBorder="1" applyAlignment="1"/>
    <xf numFmtId="0" fontId="0" fillId="21" borderId="5" xfId="0" applyFont="1" applyFill="1" applyBorder="1" applyAlignment="1"/>
    <xf numFmtId="0" fontId="0" fillId="21" borderId="24" xfId="0" applyFont="1" applyFill="1" applyBorder="1" applyAlignment="1"/>
    <xf numFmtId="0" fontId="0" fillId="21" borderId="25" xfId="0" applyFont="1" applyFill="1" applyBorder="1" applyAlignment="1"/>
    <xf numFmtId="0" fontId="28" fillId="0" borderId="9" xfId="7" applyFont="1" applyFill="1" applyBorder="1" applyAlignment="1">
      <alignment horizontal="left" vertical="top" wrapText="1" indent="2"/>
    </xf>
    <xf numFmtId="0" fontId="0" fillId="0" borderId="1" xfId="0" applyFont="1" applyBorder="1" applyAlignment="1">
      <alignment horizontal="center"/>
    </xf>
    <xf numFmtId="2" fontId="6" fillId="0" borderId="1" xfId="0" applyNumberFormat="1" applyFont="1" applyBorder="1" applyAlignment="1">
      <alignment horizontal="center"/>
    </xf>
    <xf numFmtId="0" fontId="13" fillId="0" borderId="5" xfId="0" applyFont="1" applyBorder="1" applyAlignment="1"/>
    <xf numFmtId="0" fontId="0" fillId="0" borderId="10" xfId="0" applyFont="1" applyBorder="1" applyAlignment="1"/>
    <xf numFmtId="0" fontId="0" fillId="0" borderId="11" xfId="0" applyFont="1" applyBorder="1" applyAlignment="1"/>
    <xf numFmtId="0" fontId="0" fillId="0" borderId="1" xfId="0" applyBorder="1"/>
    <xf numFmtId="0" fontId="0" fillId="0" borderId="0" xfId="0" applyFill="1" applyBorder="1" applyAlignment="1">
      <alignment horizontal="left" vertical="top"/>
    </xf>
    <xf numFmtId="0" fontId="9" fillId="0" borderId="0" xfId="0" applyFont="1" applyBorder="1" applyAlignment="1">
      <alignment vertical="center"/>
    </xf>
    <xf numFmtId="0" fontId="9" fillId="0" borderId="27" xfId="0" applyFont="1" applyFill="1" applyBorder="1" applyAlignment="1">
      <alignment horizontal="center" vertical="center" textRotation="90" wrapText="1"/>
    </xf>
    <xf numFmtId="0" fontId="9" fillId="0" borderId="27" xfId="0" applyFont="1" applyBorder="1" applyAlignment="1">
      <alignment horizontal="center" vertical="center" textRotation="90"/>
    </xf>
    <xf numFmtId="0" fontId="9" fillId="0" borderId="27" xfId="0" applyFont="1" applyBorder="1" applyAlignment="1">
      <alignment horizontal="center" vertical="center" textRotation="90" wrapText="1"/>
    </xf>
    <xf numFmtId="0" fontId="17" fillId="0" borderId="0" xfId="0" applyFont="1" applyBorder="1" applyAlignment="1">
      <alignment horizontal="center" vertical="center" textRotation="90" wrapText="1"/>
    </xf>
    <xf numFmtId="0" fontId="9" fillId="0" borderId="44" xfId="0" applyFont="1" applyFill="1" applyBorder="1" applyAlignment="1">
      <alignment horizontal="center" vertical="center" textRotation="90" wrapText="1"/>
    </xf>
    <xf numFmtId="0" fontId="11" fillId="0" borderId="27" xfId="0" applyFont="1" applyBorder="1" applyAlignment="1">
      <alignment horizontal="center" vertical="center" textRotation="90" wrapText="1"/>
    </xf>
    <xf numFmtId="2" fontId="10" fillId="0" borderId="29" xfId="0" applyNumberFormat="1" applyFont="1" applyBorder="1" applyAlignment="1"/>
    <xf numFmtId="164" fontId="9" fillId="8" borderId="29" xfId="0" applyNumberFormat="1" applyFont="1" applyFill="1" applyBorder="1" applyAlignment="1">
      <alignment horizontal="center" vertical="center"/>
    </xf>
    <xf numFmtId="2" fontId="10" fillId="0" borderId="29" xfId="0" applyNumberFormat="1" applyFont="1" applyFill="1" applyBorder="1" applyAlignment="1"/>
    <xf numFmtId="2" fontId="10" fillId="0" borderId="28" xfId="0" applyNumberFormat="1" applyFont="1" applyBorder="1" applyAlignment="1"/>
    <xf numFmtId="164" fontId="10" fillId="0" borderId="29" xfId="0" applyNumberFormat="1" applyFont="1" applyBorder="1" applyAlignment="1">
      <alignment horizontal="center" vertical="center"/>
    </xf>
    <xf numFmtId="0" fontId="13" fillId="0" borderId="0" xfId="0" applyFont="1" applyBorder="1" applyAlignment="1"/>
    <xf numFmtId="0" fontId="6" fillId="0" borderId="2" xfId="0" applyFont="1" applyBorder="1" applyAlignment="1">
      <alignment horizontal="center" textRotation="90" wrapText="1"/>
    </xf>
    <xf numFmtId="0" fontId="0" fillId="0" borderId="2" xfId="0" applyBorder="1" applyAlignment="1">
      <alignment horizontal="center" textRotation="90" wrapText="1"/>
    </xf>
    <xf numFmtId="0" fontId="9" fillId="0" borderId="1" xfId="0" applyFont="1" applyBorder="1" applyAlignment="1">
      <alignment horizontal="center" vertical="center"/>
    </xf>
    <xf numFmtId="0" fontId="12" fillId="0" borderId="0" xfId="0" applyFont="1" applyAlignment="1">
      <alignment wrapText="1"/>
    </xf>
    <xf numFmtId="0" fontId="12" fillId="0" borderId="35" xfId="0" applyFont="1" applyBorder="1" applyAlignment="1">
      <alignment horizontal="justify" vertical="center" wrapText="1"/>
    </xf>
    <xf numFmtId="0" fontId="5" fillId="13" borderId="49" xfId="0" applyFont="1" applyFill="1" applyBorder="1" applyAlignment="1">
      <alignment horizontal="left" vertical="top" wrapText="1"/>
    </xf>
    <xf numFmtId="0" fontId="5" fillId="13" borderId="39" xfId="0" applyFont="1" applyFill="1" applyBorder="1" applyAlignment="1">
      <alignment horizontal="left" vertical="top" wrapText="1"/>
    </xf>
    <xf numFmtId="0" fontId="10" fillId="0" borderId="0" xfId="0" applyFont="1" applyAlignment="1"/>
    <xf numFmtId="0" fontId="14" fillId="0" borderId="0" xfId="0" applyFont="1" applyBorder="1" applyAlignment="1">
      <alignment horizontal="center"/>
    </xf>
    <xf numFmtId="0" fontId="0" fillId="0" borderId="20" xfId="0" applyBorder="1"/>
    <xf numFmtId="0" fontId="0" fillId="0" borderId="23" xfId="0" applyBorder="1"/>
    <xf numFmtId="0" fontId="0" fillId="0" borderId="21" xfId="0" applyBorder="1"/>
    <xf numFmtId="0" fontId="8" fillId="0" borderId="1" xfId="0" applyFont="1" applyBorder="1" applyAlignment="1">
      <alignment horizontal="center" vertical="top"/>
    </xf>
    <xf numFmtId="0" fontId="8" fillId="0" borderId="1" xfId="0" applyFont="1" applyFill="1" applyBorder="1" applyAlignment="1">
      <alignment horizontal="center" vertical="top" wrapText="1"/>
    </xf>
    <xf numFmtId="0" fontId="0" fillId="0" borderId="0" xfId="0" applyFont="1" applyAlignment="1">
      <alignment horizontal="center"/>
    </xf>
    <xf numFmtId="0" fontId="22" fillId="9" borderId="1" xfId="0" applyFont="1" applyFill="1" applyBorder="1" applyAlignment="1">
      <alignment horizontal="center" vertical="center"/>
    </xf>
    <xf numFmtId="0" fontId="14" fillId="12" borderId="0" xfId="0" applyFont="1" applyFill="1" applyBorder="1" applyAlignment="1">
      <alignment horizontal="center" textRotation="90" wrapText="1"/>
    </xf>
    <xf numFmtId="0" fontId="6" fillId="12" borderId="0" xfId="0" applyFont="1" applyFill="1" applyBorder="1" applyAlignment="1">
      <alignment horizontal="center" textRotation="90" wrapText="1"/>
    </xf>
    <xf numFmtId="0" fontId="13" fillId="12" borderId="0" xfId="0" applyFont="1" applyFill="1" applyBorder="1" applyAlignment="1"/>
    <xf numFmtId="0" fontId="0" fillId="10" borderId="3" xfId="0" applyFill="1" applyBorder="1" applyAlignment="1">
      <alignment horizontal="center" vertical="center" textRotation="90" wrapText="1"/>
    </xf>
    <xf numFmtId="0" fontId="0" fillId="0" borderId="3" xfId="0" applyFill="1" applyBorder="1" applyAlignment="1">
      <alignment horizontal="center" vertical="center" textRotation="90" wrapText="1"/>
    </xf>
    <xf numFmtId="0" fontId="0" fillId="17" borderId="3" xfId="0" applyFill="1" applyBorder="1" applyAlignment="1">
      <alignment horizontal="center" vertical="center" textRotation="90" wrapText="1"/>
    </xf>
    <xf numFmtId="0" fontId="0" fillId="12" borderId="0" xfId="0" applyFont="1" applyFill="1" applyBorder="1" applyAlignment="1"/>
    <xf numFmtId="0" fontId="24" fillId="10" borderId="22" xfId="0" applyFont="1" applyFill="1" applyBorder="1" applyAlignment="1">
      <alignment horizontal="center" vertical="center"/>
    </xf>
    <xf numFmtId="0" fontId="24" fillId="16" borderId="22" xfId="0" applyFont="1" applyFill="1" applyBorder="1" applyAlignment="1">
      <alignment horizontal="center" vertical="center"/>
    </xf>
    <xf numFmtId="0" fontId="24" fillId="17" borderId="22" xfId="0" applyFont="1" applyFill="1" applyBorder="1" applyAlignment="1">
      <alignment horizontal="center" vertical="center"/>
    </xf>
    <xf numFmtId="0" fontId="7" fillId="10" borderId="3" xfId="0" applyFont="1" applyFill="1" applyBorder="1" applyAlignment="1">
      <alignment horizontal="center"/>
    </xf>
    <xf numFmtId="0" fontId="7" fillId="0" borderId="3" xfId="0" applyFont="1" applyFill="1" applyBorder="1" applyAlignment="1">
      <alignment horizontal="center"/>
    </xf>
    <xf numFmtId="0" fontId="7" fillId="17" borderId="3" xfId="0" applyFont="1" applyFill="1" applyBorder="1" applyAlignment="1">
      <alignment horizontal="center"/>
    </xf>
    <xf numFmtId="0" fontId="0" fillId="0" borderId="0" xfId="0"/>
    <xf numFmtId="0" fontId="14" fillId="0" borderId="0" xfId="0" applyFont="1" applyAlignment="1">
      <alignment horizontal="center"/>
    </xf>
    <xf numFmtId="0" fontId="10" fillId="0" borderId="0" xfId="0" applyFont="1" applyAlignment="1">
      <alignment horizontal="center"/>
    </xf>
    <xf numFmtId="0" fontId="14" fillId="0" borderId="0" xfId="0" applyFont="1" applyFill="1"/>
    <xf numFmtId="0" fontId="24" fillId="21" borderId="29" xfId="0" applyFont="1" applyFill="1" applyBorder="1" applyAlignment="1">
      <alignment horizontal="center" vertical="center"/>
    </xf>
    <xf numFmtId="0" fontId="24" fillId="0" borderId="29" xfId="0" applyFont="1" applyFill="1" applyBorder="1" applyAlignment="1">
      <alignment horizontal="center" vertical="center"/>
    </xf>
    <xf numFmtId="0" fontId="0" fillId="0" borderId="10" xfId="0" applyFont="1" applyFill="1" applyBorder="1" applyAlignment="1"/>
    <xf numFmtId="0" fontId="8" fillId="0" borderId="24" xfId="0" applyFont="1" applyBorder="1" applyAlignment="1">
      <alignment horizontal="center" vertical="center" wrapText="1"/>
    </xf>
    <xf numFmtId="0" fontId="16" fillId="0" borderId="0" xfId="0" applyFont="1" applyBorder="1" applyAlignment="1">
      <alignment horizontal="center" vertical="center" textRotation="90" wrapText="1"/>
    </xf>
    <xf numFmtId="0" fontId="8" fillId="0" borderId="0" xfId="0" applyFont="1" applyBorder="1" applyAlignment="1">
      <alignment horizontal="center" vertical="center" textRotation="90" wrapText="1"/>
    </xf>
    <xf numFmtId="0" fontId="0" fillId="0" borderId="5" xfId="0" applyBorder="1"/>
    <xf numFmtId="0" fontId="0" fillId="0" borderId="25" xfId="0" applyBorder="1"/>
    <xf numFmtId="2" fontId="0" fillId="0" borderId="28" xfId="0" applyNumberFormat="1" applyBorder="1" applyAlignment="1">
      <alignment horizontal="center"/>
    </xf>
    <xf numFmtId="2" fontId="0" fillId="0" borderId="29" xfId="0" applyNumberFormat="1" applyBorder="1" applyAlignment="1">
      <alignment horizontal="center"/>
    </xf>
    <xf numFmtId="0" fontId="14" fillId="0" borderId="12" xfId="0" applyFont="1" applyBorder="1" applyAlignment="1">
      <alignment wrapText="1"/>
    </xf>
    <xf numFmtId="0" fontId="0" fillId="0" borderId="27" xfId="0" applyFont="1" applyBorder="1" applyAlignment="1"/>
    <xf numFmtId="0" fontId="0" fillId="0" borderId="27" xfId="0" applyBorder="1" applyAlignment="1">
      <alignment horizontal="center"/>
    </xf>
    <xf numFmtId="0" fontId="0" fillId="0" borderId="27" xfId="0" applyFont="1" applyFill="1" applyBorder="1" applyAlignment="1"/>
    <xf numFmtId="0" fontId="0" fillId="0" borderId="0" xfId="0" applyFont="1" applyBorder="1" applyAlignment="1">
      <alignment horizontal="center"/>
    </xf>
    <xf numFmtId="0" fontId="15" fillId="0" borderId="12" xfId="0" applyFont="1" applyBorder="1" applyAlignment="1">
      <alignment wrapText="1"/>
    </xf>
    <xf numFmtId="2" fontId="6" fillId="0" borderId="0" xfId="0" applyNumberFormat="1" applyFont="1" applyBorder="1" applyAlignment="1">
      <alignment horizontal="center"/>
    </xf>
    <xf numFmtId="0" fontId="15" fillId="0" borderId="14" xfId="0" applyFont="1" applyBorder="1" applyAlignment="1">
      <alignment wrapText="1"/>
    </xf>
    <xf numFmtId="0" fontId="0" fillId="0" borderId="10" xfId="0" applyBorder="1"/>
    <xf numFmtId="0" fontId="8" fillId="0" borderId="0" xfId="0" applyFont="1" applyBorder="1" applyAlignment="1">
      <alignment vertical="center"/>
    </xf>
    <xf numFmtId="0" fontId="9" fillId="0" borderId="20" xfId="0" applyFont="1" applyFill="1" applyBorder="1" applyAlignment="1">
      <alignment horizontal="center" vertical="center" textRotation="90" wrapText="1"/>
    </xf>
    <xf numFmtId="0" fontId="9" fillId="0" borderId="20" xfId="0" applyFont="1" applyBorder="1" applyAlignment="1">
      <alignment horizontal="center" vertical="center" textRotation="90"/>
    </xf>
    <xf numFmtId="0" fontId="9" fillId="0" borderId="20" xfId="0" applyFont="1" applyBorder="1" applyAlignment="1">
      <alignment horizontal="center" vertical="center" textRotation="90" wrapText="1"/>
    </xf>
    <xf numFmtId="0" fontId="16" fillId="0" borderId="0" xfId="0" applyFont="1" applyFill="1" applyBorder="1" applyAlignment="1">
      <alignment horizontal="center" vertical="center" textRotation="90" wrapText="1"/>
    </xf>
    <xf numFmtId="0" fontId="0" fillId="0" borderId="0" xfId="0" applyFill="1" applyBorder="1" applyAlignment="1">
      <alignment horizontal="center" vertical="top"/>
    </xf>
    <xf numFmtId="164" fontId="10" fillId="0" borderId="29" xfId="0" applyNumberFormat="1" applyFont="1" applyBorder="1" applyAlignment="1"/>
    <xf numFmtId="164" fontId="10" fillId="0" borderId="29" xfId="0" applyNumberFormat="1" applyFont="1" applyFill="1" applyBorder="1" applyAlignment="1"/>
    <xf numFmtId="0" fontId="8" fillId="0" borderId="27" xfId="0" applyFont="1" applyFill="1" applyBorder="1" applyAlignment="1">
      <alignment horizontal="center" vertical="center" wrapText="1"/>
    </xf>
    <xf numFmtId="0" fontId="8" fillId="0" borderId="27" xfId="0" applyFont="1" applyBorder="1" applyAlignment="1">
      <alignment horizontal="center" vertical="center"/>
    </xf>
    <xf numFmtId="0" fontId="12" fillId="2" borderId="1" xfId="0" applyFont="1" applyFill="1" applyBorder="1" applyAlignment="1">
      <alignment vertical="top" wrapText="1"/>
    </xf>
    <xf numFmtId="0" fontId="12" fillId="2" borderId="1" xfId="0" applyFont="1" applyFill="1" applyBorder="1" applyAlignment="1">
      <alignment horizontal="justify" vertical="top" wrapText="1"/>
    </xf>
    <xf numFmtId="0" fontId="14" fillId="15" borderId="1" xfId="1" applyFont="1" applyFill="1" applyBorder="1" applyAlignment="1">
      <alignment horizontal="center" vertical="center" wrapText="1"/>
    </xf>
    <xf numFmtId="0" fontId="14" fillId="0" borderId="1" xfId="1" applyFont="1" applyBorder="1" applyAlignment="1">
      <alignment horizontal="center" vertical="center" wrapText="1"/>
    </xf>
    <xf numFmtId="0" fontId="6" fillId="0" borderId="1" xfId="1" applyFont="1" applyBorder="1" applyAlignment="1">
      <alignment horizontal="center" vertical="center" textRotation="90" wrapText="1"/>
    </xf>
    <xf numFmtId="0" fontId="31" fillId="23" borderId="35" xfId="0" applyFont="1" applyFill="1" applyBorder="1" applyAlignment="1">
      <alignment horizontal="center" vertical="top" wrapText="1"/>
    </xf>
    <xf numFmtId="0" fontId="32" fillId="23" borderId="50" xfId="0" applyFont="1" applyFill="1" applyBorder="1" applyAlignment="1">
      <alignment vertical="top" wrapText="1"/>
    </xf>
    <xf numFmtId="0" fontId="31" fillId="23" borderId="51" xfId="0" applyFont="1" applyFill="1" applyBorder="1" applyAlignment="1">
      <alignment horizontal="center" vertical="top" wrapText="1"/>
    </xf>
    <xf numFmtId="0" fontId="32" fillId="23" borderId="52" xfId="0" applyFont="1" applyFill="1" applyBorder="1" applyAlignment="1">
      <alignment vertical="top" wrapText="1"/>
    </xf>
    <xf numFmtId="0" fontId="31" fillId="23" borderId="52" xfId="0" applyFont="1" applyFill="1" applyBorder="1" applyAlignment="1">
      <alignment vertical="top" wrapText="1"/>
    </xf>
    <xf numFmtId="0" fontId="33" fillId="23" borderId="52" xfId="0" applyFont="1" applyFill="1" applyBorder="1" applyAlignment="1">
      <alignment vertical="top" wrapText="1"/>
    </xf>
    <xf numFmtId="0" fontId="35" fillId="24" borderId="9" xfId="0" applyFont="1" applyFill="1" applyBorder="1" applyAlignment="1">
      <alignment horizontal="left" vertical="top" wrapText="1"/>
    </xf>
    <xf numFmtId="0" fontId="36" fillId="24" borderId="1" xfId="0" applyFont="1" applyFill="1" applyBorder="1" applyAlignment="1">
      <alignment horizontal="left" vertical="top" wrapText="1"/>
    </xf>
    <xf numFmtId="0" fontId="36" fillId="24" borderId="1" xfId="0" applyFont="1" applyFill="1" applyBorder="1" applyAlignment="1">
      <alignment horizontal="left" vertical="center" wrapText="1"/>
    </xf>
    <xf numFmtId="0" fontId="0" fillId="0" borderId="0" xfId="0" applyFont="1" applyFill="1" applyBorder="1" applyAlignment="1"/>
    <xf numFmtId="0" fontId="22" fillId="21" borderId="0" xfId="0" applyFont="1" applyFill="1" applyBorder="1" applyAlignment="1">
      <alignment vertical="center"/>
    </xf>
    <xf numFmtId="0" fontId="5" fillId="13" borderId="1" xfId="0" applyFont="1" applyFill="1" applyBorder="1" applyAlignment="1">
      <alignment vertical="top" wrapText="1"/>
    </xf>
    <xf numFmtId="0" fontId="40" fillId="0" borderId="1" xfId="0" applyFont="1" applyBorder="1" applyAlignment="1">
      <alignment vertical="top"/>
    </xf>
    <xf numFmtId="0" fontId="19" fillId="0" borderId="1" xfId="0" applyFont="1" applyBorder="1" applyAlignment="1">
      <alignment vertical="top"/>
    </xf>
    <xf numFmtId="0" fontId="40" fillId="0" borderId="1" xfId="0" applyFont="1" applyBorder="1" applyAlignment="1">
      <alignment vertical="top" wrapText="1"/>
    </xf>
    <xf numFmtId="0" fontId="41" fillId="0" borderId="1" xfId="0" applyFont="1" applyBorder="1" applyAlignment="1"/>
    <xf numFmtId="0" fontId="0" fillId="0" borderId="0" xfId="0" applyFont="1" applyFill="1" applyAlignment="1"/>
    <xf numFmtId="0" fontId="5" fillId="0" borderId="40" xfId="0" applyFont="1" applyFill="1" applyBorder="1" applyAlignment="1">
      <alignment horizontal="left" vertical="top" wrapText="1"/>
    </xf>
    <xf numFmtId="0" fontId="37" fillId="0" borderId="1" xfId="0" applyFont="1" applyFill="1" applyBorder="1" applyAlignment="1">
      <alignment horizontal="center" vertical="top"/>
    </xf>
    <xf numFmtId="0" fontId="13" fillId="0" borderId="1" xfId="0" applyFont="1" applyFill="1" applyBorder="1" applyAlignment="1">
      <alignment horizontal="center" vertical="top"/>
    </xf>
    <xf numFmtId="0" fontId="38" fillId="0" borderId="1" xfId="0" applyFont="1" applyFill="1" applyBorder="1" applyAlignment="1">
      <alignment horizontal="center" vertical="top" wrapText="1"/>
    </xf>
    <xf numFmtId="0" fontId="39" fillId="0" borderId="1" xfId="0" applyFont="1" applyFill="1" applyBorder="1" applyAlignment="1">
      <alignment horizontal="center" vertical="top"/>
    </xf>
    <xf numFmtId="0" fontId="42" fillId="0" borderId="0" xfId="0" applyFont="1" applyBorder="1" applyAlignment="1">
      <alignment horizontal="center"/>
    </xf>
    <xf numFmtId="0" fontId="42" fillId="21" borderId="0" xfId="0" applyFont="1" applyFill="1" applyBorder="1" applyAlignment="1">
      <alignment horizontal="center"/>
    </xf>
    <xf numFmtId="0" fontId="42" fillId="0" borderId="0" xfId="0" applyFont="1" applyAlignment="1">
      <alignment horizontal="center"/>
    </xf>
    <xf numFmtId="0" fontId="41" fillId="13" borderId="1" xfId="0" applyFont="1" applyFill="1" applyBorder="1" applyAlignment="1">
      <alignment horizontal="center" vertical="top"/>
    </xf>
    <xf numFmtId="1" fontId="42" fillId="0" borderId="9" xfId="0" applyNumberFormat="1" applyFont="1" applyBorder="1" applyAlignment="1">
      <alignment horizontal="center" vertical="top" shrinkToFit="1"/>
    </xf>
    <xf numFmtId="0" fontId="0" fillId="0" borderId="1" xfId="0" applyBorder="1" applyAlignment="1">
      <alignment horizontal="center"/>
    </xf>
    <xf numFmtId="0" fontId="0" fillId="0" borderId="1" xfId="0" applyFont="1" applyFill="1" applyBorder="1" applyAlignment="1">
      <alignment horizontal="center"/>
    </xf>
    <xf numFmtId="0" fontId="13" fillId="0" borderId="1" xfId="0" applyFont="1" applyBorder="1" applyAlignment="1"/>
    <xf numFmtId="0" fontId="13" fillId="0" borderId="1" xfId="0" applyFont="1" applyBorder="1" applyAlignment="1">
      <alignment horizontal="center"/>
    </xf>
    <xf numFmtId="0" fontId="13" fillId="0" borderId="0" xfId="0" applyFont="1" applyAlignment="1"/>
    <xf numFmtId="164" fontId="8" fillId="0" borderId="0" xfId="0" applyNumberFormat="1" applyFont="1" applyFill="1" applyBorder="1" applyAlignment="1">
      <alignment horizontal="center" vertical="center"/>
    </xf>
    <xf numFmtId="0" fontId="14" fillId="0" borderId="0" xfId="0" applyFont="1" applyFill="1" applyBorder="1" applyAlignment="1">
      <alignment horizontal="center" wrapText="1"/>
    </xf>
    <xf numFmtId="164" fontId="14" fillId="0" borderId="0" xfId="0" applyNumberFormat="1" applyFont="1" applyFill="1" applyBorder="1" applyAlignment="1">
      <alignment horizontal="center" wrapText="1"/>
    </xf>
    <xf numFmtId="0" fontId="0" fillId="0" borderId="10" xfId="0" applyBorder="1" applyAlignment="1">
      <alignment horizontal="center"/>
    </xf>
    <xf numFmtId="0" fontId="9" fillId="0" borderId="1" xfId="0" applyFont="1" applyFill="1" applyBorder="1" applyAlignment="1">
      <alignment horizontal="center" vertical="center" textRotation="90" wrapText="1"/>
    </xf>
    <xf numFmtId="0" fontId="9" fillId="0" borderId="1" xfId="0" applyFont="1" applyBorder="1" applyAlignment="1">
      <alignment horizontal="center" vertical="center" textRotation="90"/>
    </xf>
    <xf numFmtId="0" fontId="9" fillId="0" borderId="1" xfId="0" applyFont="1" applyBorder="1" applyAlignment="1">
      <alignment horizontal="center" vertical="center" textRotation="90" wrapText="1"/>
    </xf>
    <xf numFmtId="164" fontId="10" fillId="0" borderId="1" xfId="0" applyNumberFormat="1" applyFont="1" applyBorder="1" applyAlignment="1"/>
    <xf numFmtId="164" fontId="9" fillId="8" borderId="1" xfId="0" applyNumberFormat="1" applyFont="1" applyFill="1" applyBorder="1" applyAlignment="1">
      <alignment horizontal="center" vertical="center"/>
    </xf>
    <xf numFmtId="164" fontId="10" fillId="0" borderId="1" xfId="0" applyNumberFormat="1" applyFont="1" applyFill="1" applyBorder="1" applyAlignment="1"/>
    <xf numFmtId="164" fontId="10" fillId="0" borderId="31" xfId="0" applyNumberFormat="1" applyFont="1" applyBorder="1" applyAlignment="1">
      <alignment vertical="center"/>
    </xf>
    <xf numFmtId="164" fontId="10" fillId="0" borderId="48" xfId="0" applyNumberFormat="1" applyFont="1" applyBorder="1" applyAlignment="1">
      <alignment vertical="center"/>
    </xf>
    <xf numFmtId="164" fontId="10" fillId="0" borderId="38" xfId="0" applyNumberFormat="1" applyFont="1" applyBorder="1" applyAlignment="1">
      <alignment vertical="center"/>
    </xf>
    <xf numFmtId="0" fontId="13" fillId="25" borderId="1" xfId="0" applyFont="1" applyFill="1" applyBorder="1" applyAlignment="1">
      <alignment horizontal="left" vertical="top"/>
    </xf>
    <xf numFmtId="0" fontId="14" fillId="25" borderId="1" xfId="0" applyFont="1" applyFill="1" applyBorder="1" applyAlignment="1">
      <alignment horizontal="left" vertical="top"/>
    </xf>
    <xf numFmtId="0" fontId="0" fillId="25" borderId="3" xfId="0" applyFill="1" applyBorder="1" applyAlignment="1">
      <alignment horizontal="center" textRotation="90" wrapText="1"/>
    </xf>
    <xf numFmtId="0" fontId="42" fillId="0" borderId="0" xfId="0" applyFont="1" applyFill="1" applyAlignment="1">
      <alignment horizontal="center"/>
    </xf>
    <xf numFmtId="164" fontId="14" fillId="0" borderId="28" xfId="0" applyNumberFormat="1" applyFont="1" applyFill="1" applyBorder="1" applyAlignment="1">
      <alignment horizontal="center" wrapText="1"/>
    </xf>
    <xf numFmtId="164" fontId="14" fillId="0" borderId="29" xfId="0" applyNumberFormat="1" applyFont="1" applyFill="1" applyBorder="1" applyAlignment="1">
      <alignment horizontal="center" wrapText="1"/>
    </xf>
    <xf numFmtId="0" fontId="7" fillId="0" borderId="2" xfId="0" applyFont="1" applyBorder="1" applyAlignment="1">
      <alignment horizontal="center"/>
    </xf>
    <xf numFmtId="0" fontId="7" fillId="0" borderId="2" xfId="0" applyFont="1" applyFill="1" applyBorder="1" applyAlignment="1">
      <alignment horizontal="center"/>
    </xf>
    <xf numFmtId="0" fontId="14" fillId="0" borderId="1" xfId="0" applyFont="1" applyFill="1" applyBorder="1" applyAlignment="1">
      <alignment horizontal="center"/>
    </xf>
    <xf numFmtId="0" fontId="5" fillId="21" borderId="0" xfId="0" applyFont="1" applyFill="1" applyBorder="1" applyAlignment="1">
      <alignment horizontal="center" textRotation="90" wrapText="1"/>
    </xf>
    <xf numFmtId="0" fontId="22" fillId="21" borderId="0" xfId="0" applyFont="1" applyFill="1" applyBorder="1" applyAlignment="1">
      <alignment horizontal="center" vertical="center"/>
    </xf>
    <xf numFmtId="0" fontId="14" fillId="0" borderId="5" xfId="0" applyFont="1" applyFill="1" applyBorder="1" applyAlignment="1">
      <alignment horizontal="left" vertical="top"/>
    </xf>
    <xf numFmtId="0" fontId="0" fillId="0" borderId="53" xfId="0" applyFont="1" applyBorder="1" applyAlignment="1"/>
    <xf numFmtId="0" fontId="43" fillId="0" borderId="1" xfId="0" applyFont="1" applyBorder="1" applyAlignment="1">
      <alignment horizontal="center"/>
    </xf>
    <xf numFmtId="0" fontId="7" fillId="0" borderId="1" xfId="0" applyFont="1" applyBorder="1" applyAlignment="1">
      <alignment horizontal="center"/>
    </xf>
    <xf numFmtId="0" fontId="44" fillId="0" borderId="1" xfId="0" applyFont="1" applyFill="1" applyBorder="1" applyAlignment="1">
      <alignment horizontal="left"/>
    </xf>
    <xf numFmtId="0" fontId="44" fillId="0" borderId="1" xfId="0" applyFont="1" applyFill="1" applyBorder="1" applyAlignment="1">
      <alignment horizontal="left" wrapText="1"/>
    </xf>
    <xf numFmtId="0" fontId="28" fillId="0" borderId="9" xfId="0" applyFont="1" applyFill="1" applyBorder="1" applyAlignment="1">
      <alignment horizontal="center" vertical="top" wrapText="1"/>
    </xf>
    <xf numFmtId="0" fontId="28" fillId="0" borderId="1" xfId="0" applyFont="1" applyFill="1" applyBorder="1" applyAlignment="1">
      <alignment horizontal="center" vertical="top" wrapText="1"/>
    </xf>
    <xf numFmtId="0" fontId="0" fillId="21" borderId="0" xfId="0" applyFont="1" applyFill="1" applyBorder="1" applyAlignment="1">
      <alignment horizontal="center"/>
    </xf>
    <xf numFmtId="1" fontId="13" fillId="0" borderId="9" xfId="0" applyNumberFormat="1" applyFont="1" applyBorder="1" applyAlignment="1">
      <alignment horizontal="center" vertical="top" shrinkToFit="1"/>
    </xf>
    <xf numFmtId="0" fontId="0" fillId="21" borderId="13" xfId="0" applyFont="1" applyFill="1" applyBorder="1" applyAlignment="1"/>
    <xf numFmtId="0" fontId="0" fillId="0" borderId="13" xfId="0" applyFont="1" applyFill="1" applyBorder="1" applyAlignment="1"/>
    <xf numFmtId="0" fontId="44" fillId="21" borderId="1" xfId="0" applyFont="1" applyFill="1" applyBorder="1" applyAlignment="1">
      <alignment horizontal="left"/>
    </xf>
    <xf numFmtId="0" fontId="28" fillId="21" borderId="9" xfId="0" applyFont="1" applyFill="1" applyBorder="1" applyAlignment="1">
      <alignment horizontal="center" vertical="top" wrapText="1"/>
    </xf>
    <xf numFmtId="0" fontId="0" fillId="21" borderId="1" xfId="0" applyFill="1" applyBorder="1" applyAlignment="1">
      <alignment horizontal="left" vertical="top"/>
    </xf>
    <xf numFmtId="0" fontId="14" fillId="21" borderId="1" xfId="0" applyFont="1" applyFill="1" applyBorder="1" applyAlignment="1">
      <alignment horizontal="left" vertical="top"/>
    </xf>
    <xf numFmtId="0" fontId="44" fillId="21" borderId="1" xfId="0" applyNumberFormat="1" applyFont="1" applyFill="1" applyBorder="1" applyAlignment="1" applyProtection="1">
      <alignment horizontal="left"/>
      <protection locked="0"/>
    </xf>
    <xf numFmtId="0" fontId="44" fillId="21" borderId="1" xfId="0" applyFont="1" applyFill="1" applyBorder="1" applyAlignment="1">
      <alignment horizontal="left" wrapText="1"/>
    </xf>
    <xf numFmtId="0" fontId="28" fillId="21" borderId="1" xfId="0" applyFont="1" applyFill="1" applyBorder="1" applyAlignment="1">
      <alignment horizontal="center" vertical="top" wrapText="1"/>
    </xf>
    <xf numFmtId="0" fontId="0" fillId="10" borderId="15" xfId="0" applyFont="1" applyFill="1" applyBorder="1" applyAlignment="1"/>
    <xf numFmtId="0" fontId="6" fillId="21" borderId="1" xfId="0" applyFont="1" applyFill="1" applyBorder="1" applyAlignment="1">
      <alignment horizontal="center" textRotation="90" wrapText="1"/>
    </xf>
    <xf numFmtId="0" fontId="0" fillId="21" borderId="1" xfId="0" applyFill="1" applyBorder="1" applyAlignment="1">
      <alignment horizontal="center" vertical="center" textRotation="90" wrapText="1"/>
    </xf>
    <xf numFmtId="0" fontId="0" fillId="21" borderId="1" xfId="0" applyFill="1" applyBorder="1" applyAlignment="1">
      <alignment horizontal="center" textRotation="90" wrapText="1"/>
    </xf>
    <xf numFmtId="0" fontId="0" fillId="21" borderId="0" xfId="0" applyFont="1" applyFill="1" applyAlignment="1"/>
    <xf numFmtId="0" fontId="13" fillId="21" borderId="1" xfId="0" applyFont="1" applyFill="1" applyBorder="1" applyAlignment="1">
      <alignment horizontal="center" textRotation="90" wrapText="1"/>
    </xf>
    <xf numFmtId="0" fontId="1" fillId="21" borderId="1" xfId="0" applyFont="1" applyFill="1" applyBorder="1" applyAlignment="1">
      <alignment horizontal="center" textRotation="90" wrapText="1"/>
    </xf>
    <xf numFmtId="0" fontId="6" fillId="21" borderId="13" xfId="0" applyFont="1" applyFill="1" applyBorder="1" applyAlignment="1">
      <alignment horizontal="center" textRotation="90" wrapText="1"/>
    </xf>
    <xf numFmtId="0" fontId="9" fillId="21" borderId="1" xfId="0" applyFont="1" applyFill="1" applyBorder="1" applyAlignment="1">
      <alignment horizontal="center" vertical="top"/>
    </xf>
    <xf numFmtId="0" fontId="12" fillId="21" borderId="1" xfId="0" applyFont="1" applyFill="1" applyBorder="1" applyAlignment="1">
      <alignment vertical="top" wrapText="1"/>
    </xf>
    <xf numFmtId="0" fontId="12" fillId="21" borderId="1" xfId="0" applyFont="1" applyFill="1" applyBorder="1" applyAlignment="1">
      <alignment horizontal="justify" vertical="top" wrapText="1"/>
    </xf>
    <xf numFmtId="0" fontId="13" fillId="21" borderId="1" xfId="0" applyFont="1" applyFill="1" applyBorder="1" applyAlignment="1"/>
    <xf numFmtId="0" fontId="8" fillId="21" borderId="1" xfId="0" applyFont="1" applyFill="1" applyBorder="1" applyAlignment="1">
      <alignment horizontal="center" vertical="top"/>
    </xf>
    <xf numFmtId="0" fontId="8" fillId="21" borderId="1" xfId="0" applyFont="1" applyFill="1" applyBorder="1" applyAlignment="1">
      <alignment horizontal="center" vertical="top" wrapText="1"/>
    </xf>
    <xf numFmtId="0" fontId="43" fillId="21" borderId="1" xfId="0" applyFont="1" applyFill="1" applyBorder="1" applyAlignment="1">
      <alignment horizontal="center"/>
    </xf>
    <xf numFmtId="0" fontId="7" fillId="21" borderId="1" xfId="0" applyFont="1" applyFill="1" applyBorder="1" applyAlignment="1">
      <alignment horizontal="center"/>
    </xf>
    <xf numFmtId="0" fontId="14" fillId="21" borderId="19" xfId="0" applyFont="1" applyFill="1" applyBorder="1" applyAlignment="1">
      <alignment horizontal="center" wrapText="1"/>
    </xf>
    <xf numFmtId="0" fontId="14" fillId="21" borderId="20" xfId="0" applyFont="1" applyFill="1" applyBorder="1" applyAlignment="1">
      <alignment horizontal="center" wrapText="1"/>
    </xf>
    <xf numFmtId="164" fontId="14" fillId="21" borderId="28" xfId="0" applyNumberFormat="1" applyFont="1" applyFill="1" applyBorder="1" applyAlignment="1">
      <alignment horizontal="center" wrapText="1"/>
    </xf>
    <xf numFmtId="164" fontId="14" fillId="21" borderId="29" xfId="0" applyNumberFormat="1" applyFont="1" applyFill="1" applyBorder="1" applyAlignment="1">
      <alignment horizontal="center" wrapText="1"/>
    </xf>
    <xf numFmtId="0" fontId="41" fillId="21" borderId="27" xfId="0" applyFont="1" applyFill="1" applyBorder="1" applyAlignment="1">
      <alignment horizontal="center" vertical="top"/>
    </xf>
    <xf numFmtId="0" fontId="45" fillId="21" borderId="54" xfId="0" applyFont="1" applyFill="1" applyBorder="1" applyAlignment="1">
      <alignment horizontal="left" vertical="top"/>
    </xf>
    <xf numFmtId="0" fontId="45" fillId="21" borderId="55" xfId="0" applyFont="1" applyFill="1" applyBorder="1" applyAlignment="1">
      <alignment horizontal="left" vertical="top"/>
    </xf>
    <xf numFmtId="0" fontId="42" fillId="21" borderId="27" xfId="0" applyFont="1" applyFill="1" applyBorder="1" applyAlignment="1">
      <alignment horizontal="left" vertical="top"/>
    </xf>
    <xf numFmtId="0" fontId="42" fillId="21" borderId="16" xfId="0" applyFont="1" applyFill="1" applyBorder="1" applyAlignment="1">
      <alignment horizontal="left" vertical="top"/>
    </xf>
    <xf numFmtId="0" fontId="42" fillId="21" borderId="27" xfId="0" applyFont="1" applyFill="1" applyBorder="1" applyAlignment="1">
      <alignment horizontal="center"/>
    </xf>
    <xf numFmtId="0" fontId="24" fillId="21" borderId="27" xfId="0" applyFont="1" applyFill="1" applyBorder="1" applyAlignment="1">
      <alignment horizontal="center" vertical="center"/>
    </xf>
    <xf numFmtId="0" fontId="24" fillId="21" borderId="36" xfId="0" applyFont="1" applyFill="1" applyBorder="1" applyAlignment="1">
      <alignment horizontal="center" vertical="center"/>
    </xf>
    <xf numFmtId="0" fontId="24" fillId="21" borderId="22" xfId="0" applyFont="1" applyFill="1" applyBorder="1" applyAlignment="1">
      <alignment horizontal="center" vertical="center"/>
    </xf>
    <xf numFmtId="0" fontId="42" fillId="21" borderId="10" xfId="0" applyFont="1" applyFill="1" applyBorder="1" applyAlignment="1"/>
    <xf numFmtId="0" fontId="42" fillId="21" borderId="0" xfId="0" applyFont="1" applyFill="1" applyAlignment="1"/>
    <xf numFmtId="0" fontId="6" fillId="21" borderId="1" xfId="0" applyFont="1" applyFill="1" applyBorder="1" applyAlignment="1">
      <alignment vertical="center" textRotation="90" wrapText="1"/>
    </xf>
    <xf numFmtId="0" fontId="14" fillId="21" borderId="1" xfId="0" applyFont="1" applyFill="1" applyBorder="1" applyAlignment="1">
      <alignment vertical="center" textRotation="90" wrapText="1"/>
    </xf>
    <xf numFmtId="0" fontId="22" fillId="0" borderId="0" xfId="0" applyFont="1" applyFill="1" applyBorder="1" applyAlignment="1">
      <alignment horizontal="center" vertical="center"/>
    </xf>
    <xf numFmtId="0" fontId="5" fillId="21" borderId="0" xfId="0" applyFont="1" applyFill="1" applyBorder="1" applyAlignment="1">
      <alignment horizontal="center" textRotation="90" wrapText="1"/>
    </xf>
    <xf numFmtId="0" fontId="14" fillId="2" borderId="4" xfId="0" applyFont="1" applyFill="1" applyBorder="1" applyAlignment="1">
      <alignment horizontal="center"/>
    </xf>
    <xf numFmtId="0" fontId="14" fillId="2" borderId="32" xfId="0" applyFont="1" applyFill="1" applyBorder="1" applyAlignment="1">
      <alignment horizontal="center"/>
    </xf>
    <xf numFmtId="0" fontId="9" fillId="0" borderId="42" xfId="0" applyFont="1" applyBorder="1" applyAlignment="1">
      <alignment horizontal="center" vertical="center"/>
    </xf>
    <xf numFmtId="0" fontId="9" fillId="0" borderId="0" xfId="0" applyFont="1" applyBorder="1" applyAlignment="1">
      <alignment horizontal="center" vertical="center"/>
    </xf>
    <xf numFmtId="0" fontId="9" fillId="0" borderId="36" xfId="0" applyFont="1" applyBorder="1" applyAlignment="1">
      <alignment horizontal="center" vertical="center"/>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43" xfId="0" applyFont="1" applyBorder="1" applyAlignment="1">
      <alignment horizontal="center" vertical="center" wrapText="1"/>
    </xf>
    <xf numFmtId="0" fontId="29" fillId="0" borderId="42"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7" xfId="0" applyFont="1" applyBorder="1" applyAlignment="1">
      <alignment horizontal="center" vertical="center" wrapText="1"/>
    </xf>
    <xf numFmtId="0" fontId="29" fillId="0" borderId="45" xfId="0" applyFont="1" applyBorder="1" applyAlignment="1">
      <alignment horizontal="center" vertical="center" wrapText="1"/>
    </xf>
    <xf numFmtId="0" fontId="29" fillId="0" borderId="46" xfId="0" applyFont="1" applyBorder="1" applyAlignment="1">
      <alignment horizontal="center" vertical="center" wrapText="1"/>
    </xf>
    <xf numFmtId="0" fontId="29" fillId="0" borderId="8" xfId="0" applyFont="1" applyBorder="1" applyAlignment="1">
      <alignment horizontal="center" vertical="center" wrapText="1"/>
    </xf>
    <xf numFmtId="0" fontId="27" fillId="0" borderId="17" xfId="0" applyFont="1" applyBorder="1" applyAlignment="1">
      <alignment horizontal="center" vertical="center"/>
    </xf>
    <xf numFmtId="0" fontId="27" fillId="0" borderId="0" xfId="0" applyFont="1" applyBorder="1" applyAlignment="1">
      <alignment horizontal="center" vertical="center"/>
    </xf>
    <xf numFmtId="164" fontId="10" fillId="0" borderId="31" xfId="0" applyNumberFormat="1" applyFont="1" applyBorder="1" applyAlignment="1">
      <alignment horizontal="center" vertical="center"/>
    </xf>
    <xf numFmtId="164" fontId="10" fillId="0" borderId="48" xfId="0" applyNumberFormat="1" applyFont="1" applyBorder="1" applyAlignment="1">
      <alignment horizontal="center" vertical="center"/>
    </xf>
    <xf numFmtId="164" fontId="10" fillId="0" borderId="38" xfId="0" applyNumberFormat="1" applyFont="1" applyBorder="1" applyAlignment="1">
      <alignment horizontal="center" vertical="center"/>
    </xf>
    <xf numFmtId="0" fontId="14" fillId="22" borderId="4" xfId="0" applyFont="1" applyFill="1" applyBorder="1" applyAlignment="1">
      <alignment horizontal="center"/>
    </xf>
    <xf numFmtId="0" fontId="14" fillId="22" borderId="32" xfId="0" applyFont="1" applyFill="1" applyBorder="1" applyAlignment="1">
      <alignment horizontal="center"/>
    </xf>
    <xf numFmtId="0" fontId="14" fillId="0" borderId="19" xfId="0" applyFont="1" applyBorder="1" applyAlignment="1">
      <alignment horizontal="center"/>
    </xf>
    <xf numFmtId="0" fontId="14" fillId="0" borderId="20" xfId="0" applyFont="1" applyBorder="1" applyAlignment="1">
      <alignment horizontal="center"/>
    </xf>
    <xf numFmtId="0" fontId="14" fillId="0" borderId="21" xfId="0" applyFont="1" applyBorder="1" applyAlignment="1">
      <alignment horizontal="center"/>
    </xf>
    <xf numFmtId="0" fontId="14" fillId="0" borderId="1" xfId="0" applyFont="1" applyBorder="1" applyAlignment="1">
      <alignment horizontal="right" wrapText="1"/>
    </xf>
    <xf numFmtId="0" fontId="15" fillId="0" borderId="1" xfId="0" applyFont="1" applyBorder="1" applyAlignment="1">
      <alignment horizontal="right" wrapText="1"/>
    </xf>
    <xf numFmtId="0" fontId="14" fillId="0" borderId="17" xfId="0" applyFont="1" applyBorder="1" applyAlignment="1">
      <alignment horizontal="center"/>
    </xf>
    <xf numFmtId="0" fontId="14" fillId="10" borderId="1" xfId="0" applyFont="1" applyFill="1" applyBorder="1" applyAlignment="1">
      <alignment horizontal="center" textRotation="90" wrapText="1"/>
    </xf>
    <xf numFmtId="0" fontId="14" fillId="9" borderId="1" xfId="0" applyFont="1" applyFill="1" applyBorder="1" applyAlignment="1">
      <alignment horizontal="center" textRotation="90" wrapText="1"/>
    </xf>
    <xf numFmtId="0" fontId="14" fillId="7" borderId="1" xfId="0" applyFont="1" applyFill="1" applyBorder="1" applyAlignment="1">
      <alignment horizontal="center" textRotation="90" wrapText="1"/>
    </xf>
    <xf numFmtId="0" fontId="14" fillId="11" borderId="1" xfId="0" applyFont="1" applyFill="1" applyBorder="1" applyAlignment="1">
      <alignment horizontal="center" textRotation="90" wrapText="1"/>
    </xf>
    <xf numFmtId="0" fontId="14" fillId="12" borderId="1" xfId="0" applyFont="1" applyFill="1" applyBorder="1" applyAlignment="1">
      <alignment horizontal="center" textRotation="90" wrapText="1"/>
    </xf>
    <xf numFmtId="0" fontId="22" fillId="21" borderId="0" xfId="0" applyFont="1" applyFill="1" applyBorder="1" applyAlignment="1">
      <alignment horizontal="center" vertical="center"/>
    </xf>
    <xf numFmtId="0" fontId="14" fillId="21" borderId="4" xfId="0" applyFont="1" applyFill="1" applyBorder="1" applyAlignment="1">
      <alignment horizontal="center"/>
    </xf>
    <xf numFmtId="0" fontId="14" fillId="21" borderId="32" xfId="0" applyFont="1" applyFill="1" applyBorder="1" applyAlignment="1">
      <alignment horizontal="center"/>
    </xf>
    <xf numFmtId="0" fontId="27" fillId="21" borderId="0" xfId="0" applyFont="1" applyFill="1" applyBorder="1" applyAlignment="1">
      <alignment horizontal="center" vertical="center"/>
    </xf>
    <xf numFmtId="0" fontId="14" fillId="21" borderId="13" xfId="0" applyFont="1" applyFill="1" applyBorder="1" applyAlignment="1">
      <alignment horizontal="center" textRotation="90" wrapText="1"/>
    </xf>
    <xf numFmtId="0" fontId="14" fillId="21" borderId="1" xfId="0" applyFont="1" applyFill="1" applyBorder="1" applyAlignment="1">
      <alignment horizontal="center" textRotation="90" wrapText="1"/>
    </xf>
    <xf numFmtId="0" fontId="13" fillId="0" borderId="17" xfId="0" applyFont="1" applyBorder="1" applyAlignment="1">
      <alignment horizontal="center"/>
    </xf>
    <xf numFmtId="0" fontId="0" fillId="0" borderId="17" xfId="0" applyFont="1" applyBorder="1" applyAlignment="1">
      <alignment horizontal="center"/>
    </xf>
    <xf numFmtId="0" fontId="9" fillId="0" borderId="20" xfId="0" applyFont="1" applyFill="1" applyBorder="1" applyAlignment="1">
      <alignment horizontal="center" vertical="center" wrapText="1"/>
    </xf>
    <xf numFmtId="0" fontId="9" fillId="0" borderId="21" xfId="0" applyFont="1" applyFill="1" applyBorder="1" applyAlignment="1">
      <alignment horizontal="center" vertical="center" wrapText="1"/>
    </xf>
    <xf numFmtId="164" fontId="10" fillId="0" borderId="29" xfId="0" applyNumberFormat="1" applyFont="1" applyBorder="1" applyAlignment="1">
      <alignment horizontal="center"/>
    </xf>
    <xf numFmtId="164" fontId="10" fillId="0" borderId="30" xfId="0" applyNumberFormat="1" applyFont="1" applyBorder="1" applyAlignment="1">
      <alignment horizontal="center"/>
    </xf>
    <xf numFmtId="164" fontId="10" fillId="0" borderId="29" xfId="0" applyNumberFormat="1" applyFont="1" applyBorder="1" applyAlignment="1">
      <alignment horizontal="center" vertical="center"/>
    </xf>
    <xf numFmtId="164" fontId="10" fillId="0" borderId="30" xfId="0" applyNumberFormat="1" applyFont="1" applyBorder="1" applyAlignment="1">
      <alignment horizontal="center" vertical="center"/>
    </xf>
    <xf numFmtId="0" fontId="16" fillId="0" borderId="1" xfId="0" applyFont="1" applyBorder="1" applyAlignment="1">
      <alignment horizontal="center" vertical="center" wrapText="1"/>
    </xf>
    <xf numFmtId="0" fontId="16" fillId="0" borderId="25" xfId="0" applyFont="1" applyBorder="1" applyAlignment="1">
      <alignment horizontal="center" vertical="center" wrapText="1"/>
    </xf>
    <xf numFmtId="0" fontId="24" fillId="21" borderId="12" xfId="0" applyFont="1" applyFill="1" applyBorder="1" applyAlignment="1">
      <alignment horizontal="center" vertical="center" wrapText="1"/>
    </xf>
    <xf numFmtId="0" fontId="24" fillId="17" borderId="1" xfId="0" applyFont="1" applyFill="1" applyBorder="1" applyAlignment="1">
      <alignment horizontal="center" vertical="center" wrapText="1"/>
    </xf>
    <xf numFmtId="0" fontId="6" fillId="21" borderId="1" xfId="0" applyFont="1" applyFill="1" applyBorder="1" applyAlignment="1">
      <alignment horizontal="center" vertical="center" wrapText="1"/>
    </xf>
    <xf numFmtId="0" fontId="24" fillId="21" borderId="34" xfId="0" applyFont="1" applyFill="1" applyBorder="1" applyAlignment="1">
      <alignment horizontal="center" vertical="center" wrapText="1"/>
    </xf>
    <xf numFmtId="0" fontId="24" fillId="21" borderId="32" xfId="0" applyFont="1" applyFill="1" applyBorder="1" applyAlignment="1">
      <alignment horizontal="center" vertical="center" wrapText="1"/>
    </xf>
    <xf numFmtId="0" fontId="24" fillId="21" borderId="33" xfId="0" applyFont="1" applyFill="1" applyBorder="1" applyAlignment="1">
      <alignment horizontal="center" vertical="center" wrapText="1"/>
    </xf>
    <xf numFmtId="0" fontId="24" fillId="17" borderId="34" xfId="0" applyFont="1" applyFill="1" applyBorder="1" applyAlignment="1">
      <alignment horizontal="center" vertical="center" wrapText="1"/>
    </xf>
    <xf numFmtId="0" fontId="24" fillId="17" borderId="32" xfId="0" applyFont="1" applyFill="1" applyBorder="1" applyAlignment="1">
      <alignment horizontal="center" vertical="center" wrapText="1"/>
    </xf>
    <xf numFmtId="0" fontId="24" fillId="17" borderId="33" xfId="0" applyFont="1" applyFill="1" applyBorder="1" applyAlignment="1">
      <alignment horizontal="center" vertical="center" wrapText="1"/>
    </xf>
    <xf numFmtId="0" fontId="6" fillId="21" borderId="34" xfId="0" applyFont="1" applyFill="1" applyBorder="1" applyAlignment="1">
      <alignment horizontal="center" wrapText="1"/>
    </xf>
    <xf numFmtId="0" fontId="6" fillId="21" borderId="32" xfId="0" applyFont="1" applyFill="1" applyBorder="1" applyAlignment="1">
      <alignment horizontal="center" wrapText="1"/>
    </xf>
    <xf numFmtId="0" fontId="6" fillId="21" borderId="33" xfId="0" applyFont="1" applyFill="1" applyBorder="1" applyAlignment="1">
      <alignment horizontal="center" wrapText="1"/>
    </xf>
    <xf numFmtId="0" fontId="14" fillId="0" borderId="1" xfId="0" applyFont="1" applyBorder="1" applyAlignment="1">
      <alignment horizontal="center" wrapText="1"/>
    </xf>
    <xf numFmtId="0" fontId="14" fillId="0" borderId="27" xfId="0" applyFont="1" applyBorder="1" applyAlignment="1">
      <alignment horizontal="center" wrapText="1"/>
    </xf>
    <xf numFmtId="0" fontId="15" fillId="0" borderId="1" xfId="0" applyFont="1" applyBorder="1" applyAlignment="1">
      <alignment horizontal="center" wrapText="1"/>
    </xf>
    <xf numFmtId="0" fontId="15" fillId="0" borderId="10" xfId="0" applyFont="1" applyBorder="1" applyAlignment="1">
      <alignment horizont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29" fillId="0" borderId="19"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20" fillId="0" borderId="10" xfId="1" applyFont="1" applyFill="1" applyBorder="1" applyAlignment="1">
      <alignment horizontal="center" vertical="center" textRotation="90"/>
    </xf>
    <xf numFmtId="0" fontId="20" fillId="0" borderId="22" xfId="1" applyFont="1" applyFill="1" applyBorder="1" applyAlignment="1">
      <alignment horizontal="center" vertical="center" textRotation="90"/>
    </xf>
    <xf numFmtId="0" fontId="20" fillId="0" borderId="26" xfId="1" applyFont="1" applyFill="1" applyBorder="1" applyAlignment="1">
      <alignment horizontal="center" vertical="center" textRotation="90"/>
    </xf>
    <xf numFmtId="0" fontId="21" fillId="0" borderId="10" xfId="1" applyFont="1" applyFill="1" applyBorder="1" applyAlignment="1">
      <alignment horizontal="center" vertical="center" textRotation="90"/>
    </xf>
    <xf numFmtId="0" fontId="21" fillId="0" borderId="22" xfId="1" applyFont="1" applyFill="1" applyBorder="1" applyAlignment="1">
      <alignment horizontal="center" vertical="center" textRotation="90"/>
    </xf>
    <xf numFmtId="0" fontId="21" fillId="0" borderId="27" xfId="1" applyFont="1" applyFill="1" applyBorder="1" applyAlignment="1">
      <alignment horizontal="center" vertical="center" textRotation="90"/>
    </xf>
    <xf numFmtId="0" fontId="21" fillId="0" borderId="10" xfId="1" applyFont="1" applyFill="1" applyBorder="1" applyAlignment="1">
      <alignment vertical="center" textRotation="90"/>
    </xf>
    <xf numFmtId="0" fontId="21" fillId="0" borderId="22" xfId="1" applyFont="1" applyFill="1" applyBorder="1" applyAlignment="1">
      <alignment vertical="center" textRotation="90"/>
    </xf>
    <xf numFmtId="0" fontId="21" fillId="0" borderId="27" xfId="1" applyFont="1" applyFill="1" applyBorder="1" applyAlignment="1">
      <alignment vertical="center" textRotation="90"/>
    </xf>
    <xf numFmtId="0" fontId="14" fillId="0" borderId="6" xfId="7" applyFont="1" applyBorder="1" applyAlignment="1">
      <alignment horizontal="center" vertical="center" textRotation="90" wrapText="1"/>
    </xf>
    <xf numFmtId="0" fontId="14" fillId="0" borderId="7" xfId="7" applyFont="1" applyBorder="1" applyAlignment="1">
      <alignment horizontal="center" vertical="center" textRotation="90" wrapText="1"/>
    </xf>
    <xf numFmtId="0" fontId="14" fillId="0" borderId="8" xfId="7" applyFont="1" applyBorder="1" applyAlignment="1">
      <alignment horizontal="center" vertical="center" textRotation="90" wrapText="1"/>
    </xf>
    <xf numFmtId="164" fontId="12" fillId="0" borderId="31" xfId="0" applyNumberFormat="1" applyFont="1" applyBorder="1" applyAlignment="1">
      <alignment horizontal="center" vertical="center"/>
    </xf>
    <xf numFmtId="164" fontId="12" fillId="0" borderId="38" xfId="0" applyNumberFormat="1" applyFont="1" applyBorder="1" applyAlignment="1">
      <alignment horizontal="center" vertical="center"/>
    </xf>
    <xf numFmtId="0" fontId="34" fillId="0" borderId="17" xfId="0" applyFont="1" applyBorder="1" applyAlignment="1">
      <alignment horizontal="center"/>
    </xf>
    <xf numFmtId="0" fontId="34" fillId="0" borderId="0" xfId="0" applyFont="1" applyBorder="1" applyAlignment="1">
      <alignment horizontal="center"/>
    </xf>
    <xf numFmtId="0" fontId="5" fillId="0" borderId="1" xfId="0" applyFont="1" applyBorder="1" applyAlignment="1">
      <alignment horizontal="center" textRotation="90" wrapText="1"/>
    </xf>
    <xf numFmtId="0" fontId="24" fillId="17" borderId="34" xfId="0" applyFont="1" applyFill="1" applyBorder="1" applyAlignment="1">
      <alignment horizontal="center" vertical="center"/>
    </xf>
    <xf numFmtId="0" fontId="24" fillId="17" borderId="32" xfId="0" applyFont="1" applyFill="1" applyBorder="1" applyAlignment="1">
      <alignment horizontal="center" vertical="center"/>
    </xf>
    <xf numFmtId="0" fontId="24" fillId="17" borderId="33" xfId="0" applyFont="1" applyFill="1" applyBorder="1" applyAlignment="1">
      <alignment horizontal="center" vertical="center"/>
    </xf>
    <xf numFmtId="0" fontId="24" fillId="0" borderId="12" xfId="0" applyFont="1" applyBorder="1" applyAlignment="1">
      <alignment horizontal="center" vertical="center" wrapText="1"/>
    </xf>
    <xf numFmtId="0" fontId="24" fillId="16" borderId="1" xfId="0" applyFont="1" applyFill="1" applyBorder="1" applyAlignment="1">
      <alignment horizontal="center" vertical="center" wrapText="1"/>
    </xf>
    <xf numFmtId="0" fontId="6" fillId="0" borderId="1" xfId="0" applyFont="1" applyBorder="1" applyAlignment="1">
      <alignment horizontal="center" wrapText="1"/>
    </xf>
    <xf numFmtId="0" fontId="30" fillId="0" borderId="0" xfId="0" applyFont="1" applyBorder="1" applyAlignment="1">
      <alignment horizontal="center"/>
    </xf>
    <xf numFmtId="0" fontId="2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14" fillId="0" borderId="0" xfId="0" applyFont="1" applyFill="1" applyBorder="1" applyAlignment="1">
      <alignment horizontal="center"/>
    </xf>
    <xf numFmtId="164" fontId="10" fillId="0" borderId="1" xfId="0" applyNumberFormat="1" applyFont="1" applyBorder="1" applyAlignment="1">
      <alignment horizontal="center" vertical="center"/>
    </xf>
    <xf numFmtId="0" fontId="14" fillId="0" borderId="0" xfId="0" applyFont="1" applyBorder="1" applyAlignment="1">
      <alignment horizontal="center"/>
    </xf>
    <xf numFmtId="0" fontId="14" fillId="19" borderId="19" xfId="1" applyFont="1" applyFill="1" applyBorder="1" applyAlignment="1">
      <alignment horizontal="center" vertical="center"/>
    </xf>
    <xf numFmtId="0" fontId="14" fillId="19" borderId="20" xfId="1" applyFont="1" applyFill="1" applyBorder="1" applyAlignment="1">
      <alignment horizontal="center" vertical="center"/>
    </xf>
    <xf numFmtId="0" fontId="14" fillId="19" borderId="21" xfId="1" applyFont="1" applyFill="1" applyBorder="1" applyAlignment="1">
      <alignment horizontal="center" vertical="center"/>
    </xf>
    <xf numFmtId="0" fontId="11" fillId="0" borderId="0" xfId="1" applyFont="1" applyBorder="1" applyAlignment="1">
      <alignment horizontal="center" vertical="center" wrapText="1"/>
    </xf>
    <xf numFmtId="164" fontId="10" fillId="0" borderId="0" xfId="1" applyNumberFormat="1" applyFont="1" applyBorder="1" applyAlignment="1">
      <alignment horizontal="center" vertical="center"/>
    </xf>
    <xf numFmtId="0" fontId="14" fillId="0" borderId="27" xfId="1" applyFont="1" applyBorder="1" applyAlignment="1">
      <alignment horizontal="center" vertical="center" wrapText="1"/>
    </xf>
    <xf numFmtId="0" fontId="15" fillId="0" borderId="1" xfId="1" applyFont="1" applyBorder="1" applyAlignment="1">
      <alignment horizontal="center" vertical="center" wrapText="1"/>
    </xf>
    <xf numFmtId="0" fontId="14" fillId="18" borderId="19" xfId="1" applyFont="1" applyFill="1" applyBorder="1" applyAlignment="1">
      <alignment horizontal="center" vertical="center"/>
    </xf>
    <xf numFmtId="0" fontId="14" fillId="18" borderId="20" xfId="1" applyFont="1" applyFill="1" applyBorder="1" applyAlignment="1">
      <alignment horizontal="center" vertical="center"/>
    </xf>
    <xf numFmtId="0" fontId="14" fillId="18" borderId="21" xfId="1" applyFont="1" applyFill="1" applyBorder="1" applyAlignment="1">
      <alignment horizontal="center" vertical="center"/>
    </xf>
    <xf numFmtId="0" fontId="14" fillId="0" borderId="0" xfId="1" applyFont="1" applyBorder="1" applyAlignment="1">
      <alignment horizontal="center" vertical="center"/>
    </xf>
    <xf numFmtId="0" fontId="14" fillId="0" borderId="19" xfId="1" applyFont="1" applyBorder="1" applyAlignment="1">
      <alignment horizontal="center" vertical="center"/>
    </xf>
    <xf numFmtId="0" fontId="14" fillId="0" borderId="20" xfId="1" applyFont="1" applyBorder="1" applyAlignment="1">
      <alignment horizontal="center" vertical="center"/>
    </xf>
    <xf numFmtId="0" fontId="14" fillId="0" borderId="21" xfId="1" applyFont="1" applyBorder="1" applyAlignment="1">
      <alignment horizontal="center" vertical="center"/>
    </xf>
    <xf numFmtId="0" fontId="14" fillId="10" borderId="24" xfId="1" applyFont="1" applyFill="1" applyBorder="1" applyAlignment="1">
      <alignment horizontal="center" vertical="center" textRotation="90" wrapText="1"/>
    </xf>
    <xf numFmtId="0" fontId="14" fillId="10" borderId="1" xfId="1" applyFont="1" applyFill="1" applyBorder="1" applyAlignment="1">
      <alignment horizontal="center" vertical="center" textRotation="90" wrapText="1"/>
    </xf>
    <xf numFmtId="0" fontId="14" fillId="9" borderId="1" xfId="1" applyFont="1" applyFill="1" applyBorder="1" applyAlignment="1">
      <alignment horizontal="center" vertical="center" textRotation="90" wrapText="1"/>
    </xf>
    <xf numFmtId="0" fontId="14" fillId="7" borderId="1" xfId="1" applyFont="1" applyFill="1" applyBorder="1" applyAlignment="1">
      <alignment horizontal="center" vertical="center" textRotation="90" wrapText="1"/>
    </xf>
    <xf numFmtId="0" fontId="14" fillId="11" borderId="1" xfId="1" applyFont="1" applyFill="1" applyBorder="1" applyAlignment="1">
      <alignment horizontal="center" vertical="center" textRotation="90" wrapText="1"/>
    </xf>
    <xf numFmtId="0" fontId="14" fillId="12" borderId="1" xfId="1" applyFont="1" applyFill="1" applyBorder="1" applyAlignment="1">
      <alignment horizontal="center" vertical="center" textRotation="90" wrapText="1"/>
    </xf>
    <xf numFmtId="0" fontId="14" fillId="12" borderId="25" xfId="1" applyFont="1" applyFill="1" applyBorder="1" applyAlignment="1">
      <alignment horizontal="center" vertical="center" textRotation="90" wrapText="1"/>
    </xf>
    <xf numFmtId="0" fontId="16" fillId="0" borderId="1" xfId="1" applyFont="1" applyBorder="1" applyAlignment="1">
      <alignment horizontal="center" vertical="center" wrapText="1"/>
    </xf>
    <xf numFmtId="0" fontId="16" fillId="0" borderId="25" xfId="1" applyFont="1" applyBorder="1" applyAlignment="1">
      <alignment horizontal="center" vertical="center" wrapText="1"/>
    </xf>
    <xf numFmtId="164" fontId="12" fillId="0" borderId="29" xfId="1" applyNumberFormat="1" applyFont="1" applyBorder="1" applyAlignment="1">
      <alignment horizontal="center" vertical="center"/>
    </xf>
    <xf numFmtId="164" fontId="12" fillId="0" borderId="30" xfId="1" applyNumberFormat="1" applyFont="1" applyBorder="1" applyAlignment="1">
      <alignment horizontal="center" vertical="center"/>
    </xf>
    <xf numFmtId="0" fontId="13" fillId="12" borderId="5" xfId="1" applyFont="1" applyFill="1" applyBorder="1" applyAlignment="1">
      <alignment horizontal="center"/>
    </xf>
    <xf numFmtId="0" fontId="24" fillId="0" borderId="5" xfId="1" applyFont="1" applyFill="1" applyBorder="1" applyAlignment="1">
      <alignment horizontal="center" vertical="center" wrapText="1"/>
    </xf>
    <xf numFmtId="0" fontId="24" fillId="0" borderId="13" xfId="1" applyFont="1" applyFill="1" applyBorder="1" applyAlignment="1">
      <alignment horizontal="center" vertical="center" wrapText="1"/>
    </xf>
    <xf numFmtId="0" fontId="14" fillId="0" borderId="1" xfId="1" applyFont="1" applyBorder="1" applyAlignment="1">
      <alignment horizontal="center" wrapText="1"/>
    </xf>
    <xf numFmtId="0" fontId="15" fillId="0" borderId="1" xfId="1" applyFont="1" applyBorder="1" applyAlignment="1">
      <alignment horizontal="center" wrapText="1"/>
    </xf>
    <xf numFmtId="0" fontId="15" fillId="0" borderId="10" xfId="1" applyFont="1" applyBorder="1" applyAlignment="1">
      <alignment horizontal="center" wrapText="1"/>
    </xf>
    <xf numFmtId="0" fontId="14" fillId="2" borderId="19" xfId="1" applyFont="1" applyFill="1" applyBorder="1" applyAlignment="1">
      <alignment horizontal="center"/>
    </xf>
    <xf numFmtId="0" fontId="14" fillId="2" borderId="20" xfId="1" applyFont="1" applyFill="1" applyBorder="1" applyAlignment="1">
      <alignment horizontal="center"/>
    </xf>
    <xf numFmtId="0" fontId="14" fillId="2" borderId="21" xfId="1" applyFont="1" applyFill="1" applyBorder="1" applyAlignment="1">
      <alignment horizontal="center"/>
    </xf>
    <xf numFmtId="0" fontId="14" fillId="22" borderId="19" xfId="1" applyFont="1" applyFill="1" applyBorder="1" applyAlignment="1">
      <alignment horizontal="center"/>
    </xf>
    <xf numFmtId="0" fontId="14" fillId="22" borderId="20" xfId="1" applyFont="1" applyFill="1" applyBorder="1" applyAlignment="1">
      <alignment horizontal="center"/>
    </xf>
    <xf numFmtId="0" fontId="14" fillId="22" borderId="21" xfId="1" applyFont="1" applyFill="1" applyBorder="1" applyAlignment="1">
      <alignment horizontal="center"/>
    </xf>
    <xf numFmtId="0" fontId="14" fillId="0" borderId="19" xfId="1" applyFont="1" applyBorder="1" applyAlignment="1">
      <alignment horizontal="center"/>
    </xf>
    <xf numFmtId="0" fontId="14" fillId="0" borderId="20" xfId="1" applyFont="1" applyBorder="1" applyAlignment="1">
      <alignment horizontal="center"/>
    </xf>
    <xf numFmtId="0" fontId="14" fillId="0" borderId="21" xfId="1" applyFont="1" applyBorder="1" applyAlignment="1">
      <alignment horizontal="center"/>
    </xf>
    <xf numFmtId="0" fontId="13" fillId="11" borderId="1" xfId="1" applyFont="1" applyFill="1" applyBorder="1" applyAlignment="1">
      <alignment horizontal="center"/>
    </xf>
    <xf numFmtId="0" fontId="13" fillId="12" borderId="1" xfId="1" applyFont="1" applyFill="1" applyBorder="1" applyAlignment="1">
      <alignment horizontal="center"/>
    </xf>
    <xf numFmtId="0" fontId="13" fillId="9" borderId="1" xfId="1" applyFont="1" applyFill="1" applyBorder="1" applyAlignment="1">
      <alignment horizontal="center"/>
    </xf>
    <xf numFmtId="0" fontId="13" fillId="7" borderId="1" xfId="1" applyFont="1" applyFill="1" applyBorder="1" applyAlignment="1">
      <alignment horizontal="center"/>
    </xf>
    <xf numFmtId="0" fontId="14" fillId="12" borderId="1" xfId="1" applyFont="1" applyFill="1" applyBorder="1" applyAlignment="1">
      <alignment horizontal="center" textRotation="90" wrapText="1"/>
    </xf>
    <xf numFmtId="0" fontId="14" fillId="9" borderId="1" xfId="1" applyFont="1" applyFill="1" applyBorder="1" applyAlignment="1">
      <alignment horizontal="center" textRotation="90" wrapText="1"/>
    </xf>
    <xf numFmtId="0" fontId="13" fillId="7" borderId="10" xfId="1" applyFont="1" applyFill="1" applyBorder="1" applyAlignment="1">
      <alignment horizontal="center"/>
    </xf>
    <xf numFmtId="0" fontId="13" fillId="7" borderId="22" xfId="1" applyFont="1" applyFill="1" applyBorder="1" applyAlignment="1">
      <alignment horizontal="center"/>
    </xf>
    <xf numFmtId="0" fontId="13" fillId="7" borderId="27" xfId="1" applyFont="1" applyFill="1" applyBorder="1" applyAlignment="1">
      <alignment horizontal="center"/>
    </xf>
    <xf numFmtId="0" fontId="14" fillId="7" borderId="1" xfId="1" applyFont="1" applyFill="1" applyBorder="1" applyAlignment="1">
      <alignment horizontal="center" textRotation="90" wrapText="1"/>
    </xf>
    <xf numFmtId="0" fontId="14" fillId="11" borderId="1" xfId="1" applyFont="1" applyFill="1" applyBorder="1" applyAlignment="1">
      <alignment horizontal="center" textRotation="90" wrapText="1"/>
    </xf>
    <xf numFmtId="0" fontId="14" fillId="0" borderId="0" xfId="1" applyFont="1" applyBorder="1" applyAlignment="1">
      <alignment horizontal="center"/>
    </xf>
    <xf numFmtId="0" fontId="5" fillId="0" borderId="1" xfId="1" applyFont="1" applyFill="1" applyBorder="1" applyAlignment="1">
      <alignment horizontal="center" textRotation="90" wrapText="1"/>
    </xf>
    <xf numFmtId="0" fontId="24" fillId="17" borderId="1" xfId="1" applyFont="1" applyFill="1" applyBorder="1" applyAlignment="1">
      <alignment horizontal="center" vertical="center" wrapText="1"/>
    </xf>
    <xf numFmtId="0" fontId="24" fillId="0" borderId="1" xfId="1" applyFont="1" applyFill="1" applyBorder="1" applyAlignment="1">
      <alignment horizontal="center" vertical="center"/>
    </xf>
    <xf numFmtId="0" fontId="25" fillId="0" borderId="11" xfId="1" applyFont="1" applyBorder="1" applyAlignment="1">
      <alignment horizontal="center" vertical="center"/>
    </xf>
    <xf numFmtId="0" fontId="25" fillId="0" borderId="14" xfId="1" applyFont="1" applyBorder="1" applyAlignment="1">
      <alignment horizontal="center" vertical="center"/>
    </xf>
    <xf numFmtId="0" fontId="25" fillId="0" borderId="15" xfId="1" applyFont="1" applyBorder="1" applyAlignment="1">
      <alignment horizontal="center" vertical="center"/>
    </xf>
    <xf numFmtId="0" fontId="25" fillId="0" borderId="16" xfId="1" applyFont="1" applyBorder="1" applyAlignment="1">
      <alignment horizontal="center" vertical="center"/>
    </xf>
    <xf numFmtId="0" fontId="25" fillId="0" borderId="17" xfId="1" applyFont="1" applyBorder="1" applyAlignment="1">
      <alignment horizontal="center" vertical="center"/>
    </xf>
    <xf numFmtId="0" fontId="25" fillId="0" borderId="18" xfId="1" applyFont="1" applyBorder="1" applyAlignment="1">
      <alignment horizontal="center" vertical="center"/>
    </xf>
    <xf numFmtId="0" fontId="24" fillId="22" borderId="12" xfId="1" applyFont="1" applyFill="1" applyBorder="1" applyAlignment="1">
      <alignment horizontal="center" vertical="center" wrapText="1"/>
    </xf>
    <xf numFmtId="0" fontId="24" fillId="0" borderId="1" xfId="1" applyFont="1" applyFill="1" applyBorder="1" applyAlignment="1">
      <alignment horizontal="center" vertical="center" wrapText="1"/>
    </xf>
    <xf numFmtId="0" fontId="24" fillId="14" borderId="1" xfId="1" applyFont="1" applyFill="1" applyBorder="1" applyAlignment="1">
      <alignment horizontal="center" vertical="center" wrapText="1"/>
    </xf>
    <xf numFmtId="0" fontId="14" fillId="12" borderId="5" xfId="1" applyFont="1" applyFill="1" applyBorder="1" applyAlignment="1">
      <alignment horizontal="center" textRotation="90" wrapText="1"/>
    </xf>
  </cellXfs>
  <cellStyles count="8">
    <cellStyle name="Normal" xfId="0" builtinId="0"/>
    <cellStyle name="Normal 2" xfId="1"/>
    <cellStyle name="Normal 2 2" xfId="2"/>
    <cellStyle name="Normal 2 2 2" xfId="4"/>
    <cellStyle name="Normal 2 2 3" xfId="6"/>
    <cellStyle name="Normal 2 3" xfId="5"/>
    <cellStyle name="Normal 2 4" xfId="7"/>
    <cellStyle name="Normal 3" xfId="3"/>
  </cellStyles>
  <dxfs count="6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m%203/ELT-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m%203/ELT-20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m%203/ELT-2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em%203/ELP-2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m%203/ELP-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BA/New%20Attainment/2016-2020/b+Inal%202016-2020/Sem%203/ELP-2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 ATTN"/>
      <sheetName val="PO attn"/>
    </sheetNames>
    <sheetDataSet>
      <sheetData sheetId="0">
        <row r="10">
          <cell r="D10" t="str">
            <v>ELT-204</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 ATTN"/>
      <sheetName val="PO attn"/>
    </sheetNames>
    <sheetDataSet>
      <sheetData sheetId="0">
        <row r="10">
          <cell r="D10" t="str">
            <v>ELT-205</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 ATTN"/>
      <sheetName val="PO attn"/>
    </sheetNames>
    <sheetDataSet>
      <sheetData sheetId="0">
        <row r="10">
          <cell r="D10" t="str">
            <v>ELT-206</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O attn"/>
      <sheetName val="PO attn"/>
    </sheetNames>
    <sheetDataSet>
      <sheetData sheetId="0">
        <row r="4">
          <cell r="DP4">
            <v>20</v>
          </cell>
          <cell r="DQ4">
            <v>20</v>
          </cell>
          <cell r="DR4">
            <v>40</v>
          </cell>
          <cell r="DS4">
            <v>20</v>
          </cell>
          <cell r="DT4">
            <v>30</v>
          </cell>
          <cell r="DU4">
            <v>30</v>
          </cell>
          <cell r="DV4">
            <v>20</v>
          </cell>
          <cell r="DW4">
            <v>40</v>
          </cell>
          <cell r="DX4">
            <v>30</v>
          </cell>
          <cell r="DY4">
            <v>30</v>
          </cell>
          <cell r="DZ4">
            <v>20</v>
          </cell>
          <cell r="EA4">
            <v>4</v>
          </cell>
          <cell r="EB4">
            <v>4</v>
          </cell>
          <cell r="EC4">
            <v>4</v>
          </cell>
          <cell r="ED4">
            <v>3</v>
          </cell>
          <cell r="EE4">
            <v>4</v>
          </cell>
          <cell r="EF4">
            <v>5</v>
          </cell>
          <cell r="EG4">
            <v>3</v>
          </cell>
          <cell r="EH4">
            <v>5</v>
          </cell>
          <cell r="EI4">
            <v>5</v>
          </cell>
          <cell r="EJ4">
            <v>5</v>
          </cell>
          <cell r="EK4">
            <v>3</v>
          </cell>
        </row>
        <row r="5">
          <cell r="EX5">
            <v>60</v>
          </cell>
        </row>
        <row r="11">
          <cell r="A11" t="str">
            <v>S NO</v>
          </cell>
          <cell r="B11" t="str">
            <v>UID</v>
          </cell>
          <cell r="C11" t="str">
            <v>Name</v>
          </cell>
          <cell r="E11" t="str">
            <v>R.N.</v>
          </cell>
          <cell r="F11" t="str">
            <v>Total</v>
          </cell>
          <cell r="G11" t="str">
            <v>Int</v>
          </cell>
          <cell r="H11" t="str">
            <v>Ext</v>
          </cell>
        </row>
        <row r="12">
          <cell r="E12">
            <v>100</v>
          </cell>
          <cell r="F12">
            <v>100</v>
          </cell>
        </row>
        <row r="13">
          <cell r="A13">
            <v>1</v>
          </cell>
          <cell r="E13">
            <v>99</v>
          </cell>
          <cell r="DP13">
            <v>18</v>
          </cell>
          <cell r="DQ13">
            <v>17</v>
          </cell>
          <cell r="DR13">
            <v>35</v>
          </cell>
          <cell r="DS13">
            <v>15</v>
          </cell>
          <cell r="DT13">
            <v>25</v>
          </cell>
          <cell r="DU13">
            <v>26</v>
          </cell>
          <cell r="DV13">
            <v>14</v>
          </cell>
          <cell r="DW13">
            <v>35</v>
          </cell>
          <cell r="DX13">
            <v>26</v>
          </cell>
          <cell r="DY13">
            <v>25</v>
          </cell>
          <cell r="DZ13">
            <v>14</v>
          </cell>
          <cell r="EA13">
            <v>3</v>
          </cell>
          <cell r="EB13">
            <v>3</v>
          </cell>
          <cell r="EC13">
            <v>3</v>
          </cell>
          <cell r="ED13">
            <v>3</v>
          </cell>
          <cell r="EE13">
            <v>4</v>
          </cell>
          <cell r="EF13">
            <v>4</v>
          </cell>
          <cell r="EG13">
            <v>3</v>
          </cell>
          <cell r="EH13">
            <v>5</v>
          </cell>
          <cell r="EI13">
            <v>4</v>
          </cell>
          <cell r="EJ13">
            <v>4</v>
          </cell>
          <cell r="EK13">
            <v>3</v>
          </cell>
          <cell r="EL13">
            <v>1</v>
          </cell>
          <cell r="EM13">
            <v>3</v>
          </cell>
          <cell r="EN13">
            <v>2</v>
          </cell>
          <cell r="EO13">
            <v>2</v>
          </cell>
          <cell r="EP13">
            <v>3</v>
          </cell>
          <cell r="EQ13">
            <v>3</v>
          </cell>
          <cell r="ER13">
            <v>1</v>
          </cell>
          <cell r="ES13">
            <v>5</v>
          </cell>
          <cell r="ET13">
            <v>5</v>
          </cell>
          <cell r="EU13">
            <v>4</v>
          </cell>
          <cell r="EV13">
            <v>4</v>
          </cell>
        </row>
        <row r="14">
          <cell r="A14">
            <v>2</v>
          </cell>
          <cell r="E14">
            <v>92</v>
          </cell>
          <cell r="DP14">
            <v>13</v>
          </cell>
          <cell r="DQ14">
            <v>14</v>
          </cell>
          <cell r="DR14">
            <v>36</v>
          </cell>
          <cell r="DS14">
            <v>14</v>
          </cell>
          <cell r="DT14">
            <v>24</v>
          </cell>
          <cell r="DU14">
            <v>26</v>
          </cell>
          <cell r="DV14">
            <v>15</v>
          </cell>
          <cell r="DW14">
            <v>35</v>
          </cell>
          <cell r="DX14">
            <v>28</v>
          </cell>
          <cell r="DY14">
            <v>23</v>
          </cell>
          <cell r="DZ14">
            <v>15</v>
          </cell>
          <cell r="EA14">
            <v>4</v>
          </cell>
          <cell r="EB14">
            <v>3</v>
          </cell>
          <cell r="EC14">
            <v>4</v>
          </cell>
          <cell r="ED14">
            <v>3</v>
          </cell>
          <cell r="EE14">
            <v>3</v>
          </cell>
          <cell r="EF14">
            <v>4</v>
          </cell>
          <cell r="EG14">
            <v>3</v>
          </cell>
          <cell r="EH14">
            <v>4</v>
          </cell>
          <cell r="EI14">
            <v>4</v>
          </cell>
          <cell r="EJ14">
            <v>2</v>
          </cell>
          <cell r="EK14">
            <v>3</v>
          </cell>
          <cell r="EL14">
            <v>2</v>
          </cell>
          <cell r="EM14">
            <v>2</v>
          </cell>
          <cell r="EN14">
            <v>2</v>
          </cell>
          <cell r="EO14">
            <v>2</v>
          </cell>
          <cell r="EP14">
            <v>4</v>
          </cell>
          <cell r="EQ14">
            <v>3</v>
          </cell>
          <cell r="ER14">
            <v>1</v>
          </cell>
          <cell r="ES14">
            <v>5</v>
          </cell>
          <cell r="ET14">
            <v>5</v>
          </cell>
          <cell r="EU14">
            <v>4</v>
          </cell>
          <cell r="EV14">
            <v>5</v>
          </cell>
        </row>
        <row r="15">
          <cell r="A15">
            <v>3</v>
          </cell>
          <cell r="E15">
            <v>85</v>
          </cell>
          <cell r="DP15">
            <v>18</v>
          </cell>
          <cell r="DQ15">
            <v>16</v>
          </cell>
          <cell r="DR15">
            <v>37</v>
          </cell>
          <cell r="DS15">
            <v>13</v>
          </cell>
          <cell r="DT15">
            <v>24</v>
          </cell>
          <cell r="DU15">
            <v>25</v>
          </cell>
          <cell r="DV15">
            <v>15</v>
          </cell>
          <cell r="DW15">
            <v>37</v>
          </cell>
          <cell r="DX15">
            <v>24</v>
          </cell>
          <cell r="DY15">
            <v>26</v>
          </cell>
          <cell r="DZ15">
            <v>13</v>
          </cell>
          <cell r="EA15">
            <v>3</v>
          </cell>
          <cell r="EB15">
            <v>4</v>
          </cell>
          <cell r="EC15">
            <v>4</v>
          </cell>
          <cell r="ED15">
            <v>3</v>
          </cell>
          <cell r="EE15">
            <v>4</v>
          </cell>
          <cell r="EF15">
            <v>4</v>
          </cell>
          <cell r="EG15">
            <v>2</v>
          </cell>
          <cell r="EH15">
            <v>5</v>
          </cell>
          <cell r="EI15">
            <v>5</v>
          </cell>
          <cell r="EJ15">
            <v>5</v>
          </cell>
          <cell r="EK15">
            <v>2</v>
          </cell>
          <cell r="EL15">
            <v>2</v>
          </cell>
          <cell r="EM15">
            <v>3</v>
          </cell>
          <cell r="EN15">
            <v>3</v>
          </cell>
          <cell r="EO15">
            <v>2</v>
          </cell>
          <cell r="EP15">
            <v>4</v>
          </cell>
          <cell r="EQ15">
            <v>3</v>
          </cell>
          <cell r="ER15">
            <v>2</v>
          </cell>
          <cell r="ES15">
            <v>4</v>
          </cell>
          <cell r="ET15">
            <v>5</v>
          </cell>
          <cell r="EU15">
            <v>5</v>
          </cell>
          <cell r="EV15">
            <v>5</v>
          </cell>
        </row>
        <row r="16">
          <cell r="A16">
            <v>4</v>
          </cell>
          <cell r="E16">
            <v>67</v>
          </cell>
          <cell r="DP16">
            <v>13</v>
          </cell>
          <cell r="DQ16">
            <v>14</v>
          </cell>
          <cell r="DR16">
            <v>30</v>
          </cell>
          <cell r="DS16">
            <v>16</v>
          </cell>
          <cell r="DT16">
            <v>24</v>
          </cell>
          <cell r="DU16">
            <v>27</v>
          </cell>
          <cell r="DV16">
            <v>14</v>
          </cell>
          <cell r="DW16">
            <v>30</v>
          </cell>
          <cell r="DX16">
            <v>25</v>
          </cell>
          <cell r="DY16">
            <v>25</v>
          </cell>
          <cell r="DZ16">
            <v>14</v>
          </cell>
          <cell r="EA16">
            <v>3</v>
          </cell>
          <cell r="EB16">
            <v>3</v>
          </cell>
          <cell r="EC16">
            <v>3</v>
          </cell>
          <cell r="ED16">
            <v>3</v>
          </cell>
          <cell r="EE16">
            <v>3</v>
          </cell>
          <cell r="EF16">
            <v>4</v>
          </cell>
          <cell r="EG16">
            <v>3</v>
          </cell>
          <cell r="EH16">
            <v>3</v>
          </cell>
          <cell r="EI16">
            <v>3</v>
          </cell>
          <cell r="EJ16">
            <v>3</v>
          </cell>
          <cell r="EK16">
            <v>3</v>
          </cell>
          <cell r="EL16">
            <v>2</v>
          </cell>
          <cell r="EM16">
            <v>3</v>
          </cell>
          <cell r="EN16">
            <v>2</v>
          </cell>
          <cell r="EO16">
            <v>2</v>
          </cell>
          <cell r="EP16">
            <v>3</v>
          </cell>
          <cell r="EQ16">
            <v>3</v>
          </cell>
          <cell r="ER16">
            <v>1</v>
          </cell>
          <cell r="ES16">
            <v>4</v>
          </cell>
          <cell r="ET16">
            <v>4</v>
          </cell>
          <cell r="EU16">
            <v>3</v>
          </cell>
          <cell r="EV16">
            <v>3</v>
          </cell>
        </row>
        <row r="17">
          <cell r="A17">
            <v>5</v>
          </cell>
          <cell r="E17">
            <v>56</v>
          </cell>
          <cell r="DP17">
            <v>13</v>
          </cell>
          <cell r="DQ17">
            <v>12</v>
          </cell>
          <cell r="DR17">
            <v>23</v>
          </cell>
          <cell r="DS17">
            <v>16</v>
          </cell>
          <cell r="DT17">
            <v>20</v>
          </cell>
          <cell r="DU17">
            <v>20</v>
          </cell>
          <cell r="DV17">
            <v>16</v>
          </cell>
          <cell r="DW17">
            <v>26</v>
          </cell>
          <cell r="DX17">
            <v>20</v>
          </cell>
          <cell r="DY17">
            <v>20</v>
          </cell>
          <cell r="DZ17">
            <v>14</v>
          </cell>
          <cell r="EA17">
            <v>3</v>
          </cell>
          <cell r="EB17">
            <v>2</v>
          </cell>
          <cell r="EC17">
            <v>3</v>
          </cell>
          <cell r="ED17">
            <v>2</v>
          </cell>
          <cell r="EE17">
            <v>2</v>
          </cell>
          <cell r="EF17">
            <v>3</v>
          </cell>
          <cell r="EG17">
            <v>2</v>
          </cell>
          <cell r="EH17">
            <v>3</v>
          </cell>
          <cell r="EI17">
            <v>3</v>
          </cell>
          <cell r="EJ17">
            <v>3</v>
          </cell>
          <cell r="EK17">
            <v>2</v>
          </cell>
          <cell r="EL17">
            <v>1</v>
          </cell>
          <cell r="EM17">
            <v>2</v>
          </cell>
          <cell r="EN17">
            <v>2</v>
          </cell>
          <cell r="EO17">
            <v>1</v>
          </cell>
          <cell r="EP17">
            <v>3</v>
          </cell>
          <cell r="EQ17">
            <v>2</v>
          </cell>
          <cell r="ER17">
            <v>2</v>
          </cell>
          <cell r="ES17">
            <v>3</v>
          </cell>
          <cell r="ET17">
            <v>3</v>
          </cell>
          <cell r="EU17">
            <v>3</v>
          </cell>
          <cell r="EV17">
            <v>3</v>
          </cell>
        </row>
        <row r="18">
          <cell r="A18">
            <v>6</v>
          </cell>
          <cell r="E18">
            <v>51</v>
          </cell>
          <cell r="DP18">
            <v>16</v>
          </cell>
          <cell r="DQ18">
            <v>14</v>
          </cell>
          <cell r="DR18">
            <v>27</v>
          </cell>
          <cell r="DS18">
            <v>16</v>
          </cell>
          <cell r="DT18">
            <v>20</v>
          </cell>
          <cell r="DU18">
            <v>20</v>
          </cell>
          <cell r="DV18">
            <v>17</v>
          </cell>
          <cell r="DW18">
            <v>27</v>
          </cell>
          <cell r="DX18">
            <v>20</v>
          </cell>
          <cell r="DY18">
            <v>20</v>
          </cell>
          <cell r="DZ18">
            <v>13</v>
          </cell>
          <cell r="EA18">
            <v>3</v>
          </cell>
          <cell r="EB18">
            <v>2</v>
          </cell>
          <cell r="EC18">
            <v>3</v>
          </cell>
          <cell r="ED18">
            <v>2</v>
          </cell>
          <cell r="EE18">
            <v>2</v>
          </cell>
          <cell r="EF18">
            <v>3</v>
          </cell>
          <cell r="EG18">
            <v>2</v>
          </cell>
          <cell r="EH18">
            <v>2</v>
          </cell>
          <cell r="EI18">
            <v>2</v>
          </cell>
          <cell r="EJ18">
            <v>2</v>
          </cell>
          <cell r="EK18">
            <v>2</v>
          </cell>
          <cell r="EL18">
            <v>1</v>
          </cell>
          <cell r="EM18">
            <v>2</v>
          </cell>
          <cell r="EN18">
            <v>2</v>
          </cell>
          <cell r="EO18">
            <v>1</v>
          </cell>
          <cell r="EP18">
            <v>2</v>
          </cell>
          <cell r="EQ18">
            <v>3</v>
          </cell>
          <cell r="ER18">
            <v>1</v>
          </cell>
          <cell r="ES18">
            <v>3</v>
          </cell>
          <cell r="ET18">
            <v>3</v>
          </cell>
          <cell r="EU18">
            <v>3</v>
          </cell>
          <cell r="EV18">
            <v>3</v>
          </cell>
        </row>
        <row r="19">
          <cell r="A19">
            <v>7</v>
          </cell>
          <cell r="E19">
            <v>38</v>
          </cell>
          <cell r="DP19">
            <v>3</v>
          </cell>
          <cell r="DQ19">
            <v>1</v>
          </cell>
          <cell r="DR19">
            <v>8</v>
          </cell>
          <cell r="DS19">
            <v>7</v>
          </cell>
          <cell r="DT19">
            <v>6</v>
          </cell>
          <cell r="DU19">
            <v>8</v>
          </cell>
          <cell r="DV19">
            <v>6</v>
          </cell>
          <cell r="DW19">
            <v>8</v>
          </cell>
          <cell r="DX19">
            <v>6</v>
          </cell>
          <cell r="DY19">
            <v>7</v>
          </cell>
          <cell r="DZ19">
            <v>9</v>
          </cell>
          <cell r="EA19">
            <v>1</v>
          </cell>
          <cell r="EB19">
            <v>1</v>
          </cell>
          <cell r="EC19">
            <v>1</v>
          </cell>
          <cell r="ED19">
            <v>1</v>
          </cell>
          <cell r="EE19">
            <v>0</v>
          </cell>
          <cell r="EF19">
            <v>1</v>
          </cell>
          <cell r="EG19">
            <v>0</v>
          </cell>
          <cell r="EH19">
            <v>0</v>
          </cell>
          <cell r="EI19">
            <v>1</v>
          </cell>
          <cell r="EJ19">
            <v>1</v>
          </cell>
          <cell r="EK19">
            <v>1</v>
          </cell>
          <cell r="EL19">
            <v>1</v>
          </cell>
          <cell r="EM19">
            <v>1</v>
          </cell>
          <cell r="EN19">
            <v>1</v>
          </cell>
          <cell r="EO19">
            <v>1</v>
          </cell>
          <cell r="EP19">
            <v>0</v>
          </cell>
          <cell r="EQ19">
            <v>0</v>
          </cell>
          <cell r="ER19">
            <v>1</v>
          </cell>
          <cell r="ES19">
            <v>0</v>
          </cell>
          <cell r="ET19">
            <v>1</v>
          </cell>
          <cell r="EU19">
            <v>2</v>
          </cell>
          <cell r="EV19">
            <v>1</v>
          </cell>
        </row>
        <row r="20">
          <cell r="A20">
            <v>8</v>
          </cell>
          <cell r="E20">
            <v>33</v>
          </cell>
          <cell r="DP20">
            <v>10</v>
          </cell>
          <cell r="DQ20">
            <v>10</v>
          </cell>
          <cell r="DR20">
            <v>30</v>
          </cell>
          <cell r="DS20">
            <v>10</v>
          </cell>
          <cell r="DT20">
            <v>20</v>
          </cell>
          <cell r="DU20">
            <v>20</v>
          </cell>
          <cell r="DV20">
            <v>10</v>
          </cell>
          <cell r="DW20">
            <v>30</v>
          </cell>
          <cell r="DX20">
            <v>20</v>
          </cell>
          <cell r="DY20">
            <v>20</v>
          </cell>
          <cell r="DZ20">
            <v>10</v>
          </cell>
          <cell r="EA20">
            <v>3</v>
          </cell>
          <cell r="EB20">
            <v>3</v>
          </cell>
          <cell r="EC20">
            <v>3</v>
          </cell>
          <cell r="ED20">
            <v>2</v>
          </cell>
          <cell r="EE20">
            <v>3</v>
          </cell>
          <cell r="EF20">
            <v>4</v>
          </cell>
          <cell r="EG20">
            <v>2</v>
          </cell>
          <cell r="EH20">
            <v>3</v>
          </cell>
          <cell r="EI20">
            <v>3</v>
          </cell>
          <cell r="EJ20">
            <v>2</v>
          </cell>
          <cell r="EK20">
            <v>2</v>
          </cell>
          <cell r="EL20" t="str">
            <v/>
          </cell>
          <cell r="EM20" t="str">
            <v/>
          </cell>
          <cell r="EN20" t="str">
            <v/>
          </cell>
          <cell r="EO20" t="str">
            <v/>
          </cell>
          <cell r="EP20" t="str">
            <v/>
          </cell>
          <cell r="EQ20" t="str">
            <v/>
          </cell>
          <cell r="ER20" t="str">
            <v/>
          </cell>
          <cell r="ES20" t="str">
            <v/>
          </cell>
          <cell r="ET20" t="str">
            <v/>
          </cell>
          <cell r="EU20" t="str">
            <v/>
          </cell>
          <cell r="EV20" t="str">
            <v/>
          </cell>
        </row>
        <row r="21">
          <cell r="A21">
            <v>9</v>
          </cell>
          <cell r="E21">
            <v>22</v>
          </cell>
          <cell r="DP21">
            <v>3</v>
          </cell>
          <cell r="DQ21">
            <v>5</v>
          </cell>
          <cell r="DR21">
            <v>15</v>
          </cell>
          <cell r="DS21">
            <v>7</v>
          </cell>
          <cell r="DT21">
            <v>11</v>
          </cell>
          <cell r="DU21">
            <v>7</v>
          </cell>
          <cell r="DV21">
            <v>4</v>
          </cell>
          <cell r="DW21">
            <v>17</v>
          </cell>
          <cell r="DX21">
            <v>7</v>
          </cell>
          <cell r="DY21">
            <v>7</v>
          </cell>
          <cell r="DZ21">
            <v>6</v>
          </cell>
          <cell r="EA21">
            <v>2</v>
          </cell>
          <cell r="EB21">
            <v>1</v>
          </cell>
          <cell r="EC21">
            <v>2</v>
          </cell>
          <cell r="ED21">
            <v>1</v>
          </cell>
          <cell r="EE21">
            <v>2</v>
          </cell>
          <cell r="EF21">
            <v>2</v>
          </cell>
          <cell r="EG21">
            <v>1</v>
          </cell>
          <cell r="EH21">
            <v>2</v>
          </cell>
          <cell r="EI21">
            <v>2</v>
          </cell>
          <cell r="EJ21">
            <v>2</v>
          </cell>
          <cell r="EK21">
            <v>1</v>
          </cell>
          <cell r="EL21">
            <v>0</v>
          </cell>
          <cell r="EM21">
            <v>1</v>
          </cell>
          <cell r="EN21">
            <v>1</v>
          </cell>
          <cell r="EO21">
            <v>1</v>
          </cell>
          <cell r="EP21">
            <v>2</v>
          </cell>
          <cell r="EQ21">
            <v>1</v>
          </cell>
          <cell r="ER21">
            <v>0</v>
          </cell>
          <cell r="ES21">
            <v>2</v>
          </cell>
          <cell r="ET21">
            <v>2</v>
          </cell>
          <cell r="EU21">
            <v>2</v>
          </cell>
          <cell r="EV21">
            <v>2</v>
          </cell>
        </row>
        <row r="22">
          <cell r="A22">
            <v>10</v>
          </cell>
          <cell r="E22">
            <v>15</v>
          </cell>
          <cell r="DP22">
            <v>1</v>
          </cell>
          <cell r="DQ22">
            <v>2</v>
          </cell>
          <cell r="DR22">
            <v>1</v>
          </cell>
          <cell r="DS22">
            <v>2</v>
          </cell>
          <cell r="DT22">
            <v>3</v>
          </cell>
          <cell r="DU22">
            <v>2</v>
          </cell>
          <cell r="DV22">
            <v>1</v>
          </cell>
          <cell r="DW22">
            <v>3</v>
          </cell>
          <cell r="DX22">
            <v>1</v>
          </cell>
          <cell r="DY22">
            <v>2</v>
          </cell>
          <cell r="DZ22">
            <v>3</v>
          </cell>
          <cell r="EA22" t="str">
            <v/>
          </cell>
          <cell r="EB22" t="str">
            <v/>
          </cell>
          <cell r="EC22" t="str">
            <v/>
          </cell>
          <cell r="ED22" t="str">
            <v/>
          </cell>
          <cell r="EE22" t="str">
            <v/>
          </cell>
          <cell r="EF22" t="str">
            <v/>
          </cell>
          <cell r="EG22" t="str">
            <v/>
          </cell>
          <cell r="EH22" t="str">
            <v/>
          </cell>
          <cell r="EI22" t="str">
            <v/>
          </cell>
          <cell r="EJ22" t="str">
            <v/>
          </cell>
          <cell r="EK22" t="str">
            <v/>
          </cell>
          <cell r="EL22" t="str">
            <v/>
          </cell>
          <cell r="EM22" t="str">
            <v/>
          </cell>
          <cell r="EN22" t="str">
            <v/>
          </cell>
          <cell r="EO22" t="str">
            <v/>
          </cell>
          <cell r="EP22" t="str">
            <v/>
          </cell>
          <cell r="EQ22" t="str">
            <v/>
          </cell>
          <cell r="ER22" t="str">
            <v/>
          </cell>
          <cell r="ES22" t="str">
            <v/>
          </cell>
          <cell r="ET22" t="str">
            <v/>
          </cell>
          <cell r="EU22" t="str">
            <v/>
          </cell>
          <cell r="EV22" t="str">
            <v/>
          </cell>
        </row>
        <row r="23">
          <cell r="A23">
            <v>11</v>
          </cell>
          <cell r="E23">
            <v>56</v>
          </cell>
          <cell r="DP23">
            <v>13</v>
          </cell>
          <cell r="DQ23">
            <v>12</v>
          </cell>
          <cell r="DR23">
            <v>28</v>
          </cell>
          <cell r="DS23">
            <v>16</v>
          </cell>
          <cell r="DT23">
            <v>20</v>
          </cell>
          <cell r="DU23">
            <v>20</v>
          </cell>
          <cell r="DV23">
            <v>15</v>
          </cell>
          <cell r="DW23">
            <v>28</v>
          </cell>
          <cell r="DX23">
            <v>20</v>
          </cell>
          <cell r="DY23">
            <v>20</v>
          </cell>
          <cell r="DZ23">
            <v>15</v>
          </cell>
          <cell r="EA23">
            <v>3</v>
          </cell>
          <cell r="EB23">
            <v>2</v>
          </cell>
          <cell r="EC23">
            <v>3</v>
          </cell>
          <cell r="ED23">
            <v>2</v>
          </cell>
          <cell r="EE23">
            <v>2</v>
          </cell>
          <cell r="EF23">
            <v>3</v>
          </cell>
          <cell r="EG23">
            <v>2</v>
          </cell>
          <cell r="EH23">
            <v>3</v>
          </cell>
          <cell r="EI23">
            <v>3</v>
          </cell>
          <cell r="EJ23">
            <v>3</v>
          </cell>
          <cell r="EK23">
            <v>2</v>
          </cell>
          <cell r="EL23">
            <v>2</v>
          </cell>
          <cell r="EM23">
            <v>2</v>
          </cell>
          <cell r="EN23">
            <v>2</v>
          </cell>
          <cell r="EO23">
            <v>1</v>
          </cell>
          <cell r="EP23">
            <v>2</v>
          </cell>
          <cell r="EQ23">
            <v>2</v>
          </cell>
          <cell r="ER23">
            <v>1</v>
          </cell>
          <cell r="ES23">
            <v>3</v>
          </cell>
          <cell r="ET23">
            <v>3</v>
          </cell>
          <cell r="EU23">
            <v>3</v>
          </cell>
          <cell r="EV23">
            <v>3</v>
          </cell>
        </row>
        <row r="24">
          <cell r="A24">
            <v>12</v>
          </cell>
          <cell r="E24">
            <v>78</v>
          </cell>
          <cell r="DP24">
            <v>16</v>
          </cell>
          <cell r="DQ24">
            <v>15</v>
          </cell>
          <cell r="DR24">
            <v>32</v>
          </cell>
          <cell r="DS24">
            <v>14</v>
          </cell>
          <cell r="DT24">
            <v>24</v>
          </cell>
          <cell r="DU24">
            <v>26</v>
          </cell>
          <cell r="DV24">
            <v>17</v>
          </cell>
          <cell r="DW24">
            <v>36</v>
          </cell>
          <cell r="DX24">
            <v>27</v>
          </cell>
          <cell r="DY24">
            <v>26</v>
          </cell>
          <cell r="DZ24">
            <v>14</v>
          </cell>
          <cell r="EA24">
            <v>3</v>
          </cell>
          <cell r="EB24">
            <v>3</v>
          </cell>
          <cell r="EC24">
            <v>3</v>
          </cell>
          <cell r="ED24">
            <v>3</v>
          </cell>
          <cell r="EE24">
            <v>4</v>
          </cell>
          <cell r="EF24">
            <v>4</v>
          </cell>
          <cell r="EG24">
            <v>3</v>
          </cell>
          <cell r="EH24">
            <v>3</v>
          </cell>
          <cell r="EI24">
            <v>3</v>
          </cell>
          <cell r="EJ24">
            <v>2</v>
          </cell>
          <cell r="EK24">
            <v>3</v>
          </cell>
          <cell r="EL24">
            <v>1</v>
          </cell>
          <cell r="EM24">
            <v>2</v>
          </cell>
          <cell r="EN24">
            <v>3</v>
          </cell>
          <cell r="EO24">
            <v>1</v>
          </cell>
          <cell r="EP24">
            <v>3</v>
          </cell>
          <cell r="EQ24">
            <v>4</v>
          </cell>
          <cell r="ER24">
            <v>2</v>
          </cell>
          <cell r="ES24">
            <v>4</v>
          </cell>
          <cell r="ET24">
            <v>4</v>
          </cell>
          <cell r="EU24">
            <v>4</v>
          </cell>
          <cell r="EV24">
            <v>4</v>
          </cell>
        </row>
        <row r="25">
          <cell r="A25">
            <v>13</v>
          </cell>
          <cell r="E25">
            <v>57</v>
          </cell>
          <cell r="DP25">
            <v>12</v>
          </cell>
          <cell r="DQ25">
            <v>15</v>
          </cell>
          <cell r="DR25">
            <v>23</v>
          </cell>
          <cell r="DS25">
            <v>15</v>
          </cell>
          <cell r="DT25">
            <v>20</v>
          </cell>
          <cell r="DU25">
            <v>20</v>
          </cell>
          <cell r="DV25">
            <v>16</v>
          </cell>
          <cell r="DW25">
            <v>26</v>
          </cell>
          <cell r="DX25">
            <v>20</v>
          </cell>
          <cell r="DY25">
            <v>20</v>
          </cell>
          <cell r="DZ25">
            <v>16</v>
          </cell>
          <cell r="EA25">
            <v>3</v>
          </cell>
          <cell r="EB25">
            <v>2</v>
          </cell>
          <cell r="EC25">
            <v>2</v>
          </cell>
          <cell r="ED25">
            <v>2</v>
          </cell>
          <cell r="EE25">
            <v>2</v>
          </cell>
          <cell r="EF25">
            <v>3</v>
          </cell>
          <cell r="EG25">
            <v>2</v>
          </cell>
          <cell r="EH25">
            <v>3</v>
          </cell>
          <cell r="EI25">
            <v>3</v>
          </cell>
          <cell r="EJ25">
            <v>3</v>
          </cell>
          <cell r="EK25">
            <v>2</v>
          </cell>
          <cell r="EL25">
            <v>2</v>
          </cell>
          <cell r="EM25">
            <v>2</v>
          </cell>
          <cell r="EN25">
            <v>2</v>
          </cell>
          <cell r="EO25">
            <v>2</v>
          </cell>
          <cell r="EP25">
            <v>2</v>
          </cell>
          <cell r="EQ25">
            <v>3</v>
          </cell>
          <cell r="ER25">
            <v>1</v>
          </cell>
          <cell r="ES25">
            <v>3</v>
          </cell>
          <cell r="ET25">
            <v>3</v>
          </cell>
          <cell r="EU25">
            <v>3</v>
          </cell>
          <cell r="EV25">
            <v>3</v>
          </cell>
        </row>
        <row r="26">
          <cell r="A26">
            <v>14</v>
          </cell>
          <cell r="E26">
            <v>74</v>
          </cell>
          <cell r="DP26">
            <v>15</v>
          </cell>
          <cell r="DQ26">
            <v>16</v>
          </cell>
          <cell r="DR26">
            <v>30</v>
          </cell>
          <cell r="DS26">
            <v>15</v>
          </cell>
          <cell r="DT26">
            <v>26</v>
          </cell>
          <cell r="DU26">
            <v>25</v>
          </cell>
          <cell r="DV26">
            <v>14</v>
          </cell>
          <cell r="DW26">
            <v>30</v>
          </cell>
          <cell r="DX26">
            <v>26</v>
          </cell>
          <cell r="DY26">
            <v>25</v>
          </cell>
          <cell r="DZ26">
            <v>15</v>
          </cell>
          <cell r="EA26">
            <v>3</v>
          </cell>
          <cell r="EB26">
            <v>3</v>
          </cell>
          <cell r="EC26">
            <v>3</v>
          </cell>
          <cell r="ED26">
            <v>2</v>
          </cell>
          <cell r="EE26">
            <v>3</v>
          </cell>
          <cell r="EF26">
            <v>3</v>
          </cell>
          <cell r="EG26">
            <v>3</v>
          </cell>
          <cell r="EH26">
            <v>3</v>
          </cell>
          <cell r="EI26">
            <v>3</v>
          </cell>
          <cell r="EJ26">
            <v>2</v>
          </cell>
          <cell r="EK26">
            <v>2</v>
          </cell>
          <cell r="EL26">
            <v>2</v>
          </cell>
          <cell r="EM26">
            <v>3</v>
          </cell>
          <cell r="EN26">
            <v>3</v>
          </cell>
          <cell r="EO26">
            <v>2</v>
          </cell>
          <cell r="EP26">
            <v>3</v>
          </cell>
          <cell r="EQ26">
            <v>3</v>
          </cell>
          <cell r="ER26">
            <v>1</v>
          </cell>
          <cell r="ES26">
            <v>3</v>
          </cell>
          <cell r="ET26">
            <v>4</v>
          </cell>
          <cell r="EU26">
            <v>4</v>
          </cell>
          <cell r="EV26">
            <v>3</v>
          </cell>
        </row>
        <row r="27">
          <cell r="A27">
            <v>15</v>
          </cell>
          <cell r="E27">
            <v>80</v>
          </cell>
          <cell r="DP27">
            <v>17</v>
          </cell>
          <cell r="DQ27">
            <v>13</v>
          </cell>
          <cell r="DR27">
            <v>38</v>
          </cell>
          <cell r="DS27">
            <v>13</v>
          </cell>
          <cell r="DT27">
            <v>26</v>
          </cell>
          <cell r="DU27">
            <v>27</v>
          </cell>
          <cell r="DV27">
            <v>15</v>
          </cell>
          <cell r="DW27">
            <v>32</v>
          </cell>
          <cell r="DX27">
            <v>25</v>
          </cell>
          <cell r="DY27">
            <v>25</v>
          </cell>
          <cell r="DZ27">
            <v>14</v>
          </cell>
          <cell r="EA27">
            <v>4</v>
          </cell>
          <cell r="EB27">
            <v>4</v>
          </cell>
          <cell r="EC27">
            <v>3</v>
          </cell>
          <cell r="ED27">
            <v>3</v>
          </cell>
          <cell r="EE27">
            <v>3</v>
          </cell>
          <cell r="EF27">
            <v>4</v>
          </cell>
          <cell r="EG27">
            <v>3</v>
          </cell>
          <cell r="EH27">
            <v>4</v>
          </cell>
          <cell r="EI27">
            <v>4</v>
          </cell>
          <cell r="EJ27">
            <v>4</v>
          </cell>
          <cell r="EK27">
            <v>2</v>
          </cell>
          <cell r="EL27">
            <v>1</v>
          </cell>
          <cell r="EM27">
            <v>3</v>
          </cell>
          <cell r="EN27">
            <v>2</v>
          </cell>
          <cell r="EO27">
            <v>2</v>
          </cell>
          <cell r="EP27">
            <v>4</v>
          </cell>
          <cell r="EQ27">
            <v>3</v>
          </cell>
          <cell r="ER27">
            <v>2</v>
          </cell>
          <cell r="ES27">
            <v>4</v>
          </cell>
          <cell r="ET27">
            <v>4</v>
          </cell>
          <cell r="EU27">
            <v>4</v>
          </cell>
          <cell r="EV27">
            <v>4</v>
          </cell>
        </row>
        <row r="28">
          <cell r="A28">
            <v>16</v>
          </cell>
          <cell r="E28">
            <v>20</v>
          </cell>
          <cell r="DP28">
            <v>5</v>
          </cell>
          <cell r="DQ28">
            <v>5</v>
          </cell>
          <cell r="DR28">
            <v>17</v>
          </cell>
          <cell r="DS28">
            <v>4</v>
          </cell>
          <cell r="DT28">
            <v>12</v>
          </cell>
          <cell r="DU28">
            <v>7</v>
          </cell>
          <cell r="DV28">
            <v>3</v>
          </cell>
          <cell r="DW28">
            <v>17</v>
          </cell>
          <cell r="DX28">
            <v>7</v>
          </cell>
          <cell r="DY28">
            <v>7</v>
          </cell>
          <cell r="DZ28">
            <v>6</v>
          </cell>
          <cell r="EA28">
            <v>1</v>
          </cell>
          <cell r="EB28">
            <v>1</v>
          </cell>
          <cell r="EC28">
            <v>2</v>
          </cell>
          <cell r="ED28">
            <v>1</v>
          </cell>
          <cell r="EE28">
            <v>2</v>
          </cell>
          <cell r="EF28">
            <v>2</v>
          </cell>
          <cell r="EG28">
            <v>1</v>
          </cell>
          <cell r="EH28">
            <v>1</v>
          </cell>
          <cell r="EI28">
            <v>2</v>
          </cell>
          <cell r="EJ28">
            <v>1</v>
          </cell>
          <cell r="EK28">
            <v>1</v>
          </cell>
          <cell r="EL28">
            <v>0</v>
          </cell>
          <cell r="EM28">
            <v>1</v>
          </cell>
          <cell r="EN28">
            <v>1</v>
          </cell>
          <cell r="EO28">
            <v>1</v>
          </cell>
          <cell r="EP28">
            <v>1</v>
          </cell>
          <cell r="EQ28">
            <v>2</v>
          </cell>
          <cell r="ER28">
            <v>1</v>
          </cell>
          <cell r="ES28">
            <v>2</v>
          </cell>
          <cell r="ET28">
            <v>2</v>
          </cell>
          <cell r="EU28">
            <v>2</v>
          </cell>
          <cell r="EV28">
            <v>2</v>
          </cell>
        </row>
        <row r="29">
          <cell r="A29">
            <v>17</v>
          </cell>
          <cell r="E29">
            <v>30</v>
          </cell>
          <cell r="DP29">
            <v>10</v>
          </cell>
          <cell r="DQ29">
            <v>10</v>
          </cell>
          <cell r="DR29">
            <v>30</v>
          </cell>
          <cell r="DS29">
            <v>10</v>
          </cell>
          <cell r="DT29">
            <v>20</v>
          </cell>
          <cell r="DU29">
            <v>20</v>
          </cell>
          <cell r="DV29">
            <v>10</v>
          </cell>
          <cell r="DW29">
            <v>30</v>
          </cell>
          <cell r="DX29">
            <v>20</v>
          </cell>
          <cell r="DY29">
            <v>20</v>
          </cell>
          <cell r="DZ29">
            <v>10</v>
          </cell>
          <cell r="EA29">
            <v>3</v>
          </cell>
          <cell r="EB29">
            <v>3</v>
          </cell>
          <cell r="EC29">
            <v>3</v>
          </cell>
          <cell r="ED29">
            <v>2</v>
          </cell>
          <cell r="EE29">
            <v>3</v>
          </cell>
          <cell r="EF29">
            <v>3</v>
          </cell>
          <cell r="EG29">
            <v>2</v>
          </cell>
          <cell r="EH29">
            <v>3</v>
          </cell>
          <cell r="EI29">
            <v>3</v>
          </cell>
          <cell r="EJ29">
            <v>3</v>
          </cell>
          <cell r="EK29">
            <v>2</v>
          </cell>
          <cell r="EL29" t="str">
            <v/>
          </cell>
          <cell r="EM29" t="str">
            <v/>
          </cell>
          <cell r="EN29" t="str">
            <v/>
          </cell>
          <cell r="EO29" t="str">
            <v/>
          </cell>
          <cell r="EP29" t="str">
            <v/>
          </cell>
          <cell r="EQ29" t="str">
            <v/>
          </cell>
          <cell r="ER29" t="str">
            <v/>
          </cell>
          <cell r="ES29" t="str">
            <v/>
          </cell>
          <cell r="ET29" t="str">
            <v/>
          </cell>
          <cell r="EU29" t="str">
            <v/>
          </cell>
          <cell r="EV29" t="str">
            <v/>
          </cell>
        </row>
        <row r="30">
          <cell r="A30">
            <v>18</v>
          </cell>
          <cell r="E30">
            <v>76</v>
          </cell>
          <cell r="DP30">
            <v>15</v>
          </cell>
          <cell r="DQ30">
            <v>14</v>
          </cell>
          <cell r="DR30">
            <v>36</v>
          </cell>
          <cell r="DS30">
            <v>15</v>
          </cell>
          <cell r="DT30">
            <v>30</v>
          </cell>
          <cell r="DU30">
            <v>24</v>
          </cell>
          <cell r="DV30">
            <v>14</v>
          </cell>
          <cell r="DW30">
            <v>37</v>
          </cell>
          <cell r="DX30">
            <v>26</v>
          </cell>
          <cell r="DY30">
            <v>25</v>
          </cell>
          <cell r="DZ30">
            <v>15</v>
          </cell>
          <cell r="EA30">
            <v>4</v>
          </cell>
          <cell r="EB30">
            <v>3</v>
          </cell>
          <cell r="EC30">
            <v>4</v>
          </cell>
          <cell r="ED30">
            <v>3</v>
          </cell>
          <cell r="EE30">
            <v>4</v>
          </cell>
          <cell r="EF30">
            <v>4</v>
          </cell>
          <cell r="EG30">
            <v>2</v>
          </cell>
          <cell r="EH30">
            <v>3</v>
          </cell>
          <cell r="EI30">
            <v>3</v>
          </cell>
          <cell r="EJ30">
            <v>2</v>
          </cell>
          <cell r="EK30">
            <v>3</v>
          </cell>
          <cell r="EL30">
            <v>1</v>
          </cell>
          <cell r="EM30">
            <v>2</v>
          </cell>
          <cell r="EN30">
            <v>2</v>
          </cell>
          <cell r="EO30">
            <v>1</v>
          </cell>
          <cell r="EP30">
            <v>4</v>
          </cell>
          <cell r="EQ30">
            <v>4</v>
          </cell>
          <cell r="ER30">
            <v>1</v>
          </cell>
          <cell r="ES30">
            <v>4</v>
          </cell>
          <cell r="ET30">
            <v>4</v>
          </cell>
          <cell r="EU30">
            <v>4</v>
          </cell>
          <cell r="EV30">
            <v>4</v>
          </cell>
        </row>
        <row r="31">
          <cell r="A31">
            <v>19</v>
          </cell>
          <cell r="E31">
            <v>60</v>
          </cell>
          <cell r="DP31">
            <v>17</v>
          </cell>
          <cell r="DQ31">
            <v>17</v>
          </cell>
          <cell r="DR31">
            <v>29</v>
          </cell>
          <cell r="DS31">
            <v>18</v>
          </cell>
          <cell r="DT31">
            <v>20</v>
          </cell>
          <cell r="DU31">
            <v>20</v>
          </cell>
          <cell r="DV31">
            <v>14</v>
          </cell>
          <cell r="DW31">
            <v>23</v>
          </cell>
          <cell r="DX31">
            <v>20</v>
          </cell>
          <cell r="DY31">
            <v>20</v>
          </cell>
          <cell r="DZ31">
            <v>15</v>
          </cell>
          <cell r="EA31">
            <v>2</v>
          </cell>
          <cell r="EB31">
            <v>3</v>
          </cell>
          <cell r="EC31">
            <v>2</v>
          </cell>
          <cell r="ED31">
            <v>2</v>
          </cell>
          <cell r="EE31">
            <v>2</v>
          </cell>
          <cell r="EF31">
            <v>3</v>
          </cell>
          <cell r="EG31">
            <v>2</v>
          </cell>
          <cell r="EH31">
            <v>3</v>
          </cell>
          <cell r="EI31">
            <v>3</v>
          </cell>
          <cell r="EJ31">
            <v>3</v>
          </cell>
          <cell r="EK31">
            <v>2</v>
          </cell>
          <cell r="EL31">
            <v>2</v>
          </cell>
          <cell r="EM31">
            <v>2</v>
          </cell>
          <cell r="EN31">
            <v>2</v>
          </cell>
          <cell r="EO31">
            <v>2</v>
          </cell>
          <cell r="EP31">
            <v>2</v>
          </cell>
          <cell r="EQ31">
            <v>2</v>
          </cell>
          <cell r="ER31">
            <v>1</v>
          </cell>
          <cell r="ES31">
            <v>3</v>
          </cell>
          <cell r="ET31">
            <v>3</v>
          </cell>
          <cell r="EU31">
            <v>3</v>
          </cell>
          <cell r="EV31">
            <v>3</v>
          </cell>
        </row>
        <row r="32">
          <cell r="A32">
            <v>20</v>
          </cell>
          <cell r="E32">
            <v>83</v>
          </cell>
          <cell r="DP32">
            <v>15</v>
          </cell>
          <cell r="DQ32">
            <v>16</v>
          </cell>
          <cell r="DR32">
            <v>37</v>
          </cell>
          <cell r="DS32">
            <v>16</v>
          </cell>
          <cell r="DT32">
            <v>24</v>
          </cell>
          <cell r="DU32">
            <v>24</v>
          </cell>
          <cell r="DV32">
            <v>13</v>
          </cell>
          <cell r="DW32">
            <v>33</v>
          </cell>
          <cell r="DX32">
            <v>23</v>
          </cell>
          <cell r="DY32">
            <v>26</v>
          </cell>
          <cell r="DZ32">
            <v>15</v>
          </cell>
          <cell r="EA32">
            <v>4</v>
          </cell>
          <cell r="EB32">
            <v>3</v>
          </cell>
          <cell r="EC32">
            <v>3</v>
          </cell>
          <cell r="ED32">
            <v>3</v>
          </cell>
          <cell r="EE32">
            <v>4</v>
          </cell>
          <cell r="EF32">
            <v>5</v>
          </cell>
          <cell r="EG32">
            <v>2</v>
          </cell>
          <cell r="EH32">
            <v>4</v>
          </cell>
          <cell r="EI32">
            <v>3</v>
          </cell>
          <cell r="EJ32">
            <v>3</v>
          </cell>
          <cell r="EK32">
            <v>3</v>
          </cell>
          <cell r="EL32">
            <v>2</v>
          </cell>
          <cell r="EM32">
            <v>2</v>
          </cell>
          <cell r="EN32">
            <v>2</v>
          </cell>
          <cell r="EO32">
            <v>1</v>
          </cell>
          <cell r="EP32">
            <v>4</v>
          </cell>
          <cell r="EQ32">
            <v>4</v>
          </cell>
          <cell r="ER32">
            <v>2</v>
          </cell>
          <cell r="ES32">
            <v>5</v>
          </cell>
          <cell r="ET32">
            <v>5</v>
          </cell>
          <cell r="EU32">
            <v>4</v>
          </cell>
          <cell r="EV32">
            <v>5</v>
          </cell>
        </row>
        <row r="33">
          <cell r="A33">
            <v>21</v>
          </cell>
          <cell r="E33">
            <v>76</v>
          </cell>
          <cell r="DP33">
            <v>17</v>
          </cell>
          <cell r="DQ33">
            <v>15</v>
          </cell>
          <cell r="DR33">
            <v>34</v>
          </cell>
          <cell r="DS33">
            <v>16</v>
          </cell>
          <cell r="DT33">
            <v>23</v>
          </cell>
          <cell r="DU33">
            <v>24</v>
          </cell>
          <cell r="DV33">
            <v>14</v>
          </cell>
          <cell r="DW33">
            <v>34</v>
          </cell>
          <cell r="DX33">
            <v>23</v>
          </cell>
          <cell r="DY33">
            <v>28</v>
          </cell>
          <cell r="DZ33">
            <v>18</v>
          </cell>
          <cell r="EA33">
            <v>4</v>
          </cell>
          <cell r="EB33">
            <v>4</v>
          </cell>
          <cell r="EC33">
            <v>4</v>
          </cell>
          <cell r="ED33">
            <v>3</v>
          </cell>
          <cell r="EE33">
            <v>3</v>
          </cell>
          <cell r="EF33">
            <v>4</v>
          </cell>
          <cell r="EG33">
            <v>3</v>
          </cell>
          <cell r="EH33">
            <v>4</v>
          </cell>
          <cell r="EI33">
            <v>4</v>
          </cell>
          <cell r="EJ33">
            <v>4</v>
          </cell>
          <cell r="EK33">
            <v>2</v>
          </cell>
          <cell r="EL33">
            <v>1</v>
          </cell>
          <cell r="EM33">
            <v>2</v>
          </cell>
          <cell r="EN33">
            <v>2</v>
          </cell>
          <cell r="EO33">
            <v>2</v>
          </cell>
          <cell r="EP33">
            <v>3</v>
          </cell>
          <cell r="EQ33">
            <v>4</v>
          </cell>
          <cell r="ER33">
            <v>1</v>
          </cell>
          <cell r="ES33">
            <v>4</v>
          </cell>
          <cell r="ET33">
            <v>4</v>
          </cell>
          <cell r="EU33">
            <v>4</v>
          </cell>
          <cell r="EV33">
            <v>4</v>
          </cell>
        </row>
        <row r="34">
          <cell r="A34">
            <v>22</v>
          </cell>
          <cell r="E34">
            <v>78</v>
          </cell>
          <cell r="DP34">
            <v>15</v>
          </cell>
          <cell r="DQ34">
            <v>14</v>
          </cell>
          <cell r="DR34">
            <v>35</v>
          </cell>
          <cell r="DS34">
            <v>15</v>
          </cell>
          <cell r="DT34">
            <v>28</v>
          </cell>
          <cell r="DU34">
            <v>28</v>
          </cell>
          <cell r="DV34">
            <v>12</v>
          </cell>
          <cell r="DW34">
            <v>34</v>
          </cell>
          <cell r="DX34">
            <v>26</v>
          </cell>
          <cell r="DY34">
            <v>25</v>
          </cell>
          <cell r="DZ34">
            <v>13</v>
          </cell>
          <cell r="EA34">
            <v>3</v>
          </cell>
          <cell r="EB34">
            <v>3</v>
          </cell>
          <cell r="EC34">
            <v>4</v>
          </cell>
          <cell r="ED34">
            <v>3</v>
          </cell>
          <cell r="EE34">
            <v>4</v>
          </cell>
          <cell r="EF34">
            <v>4</v>
          </cell>
          <cell r="EG34">
            <v>3</v>
          </cell>
          <cell r="EH34">
            <v>4</v>
          </cell>
          <cell r="EI34">
            <v>4</v>
          </cell>
          <cell r="EJ34">
            <v>3</v>
          </cell>
          <cell r="EK34">
            <v>3</v>
          </cell>
          <cell r="EL34">
            <v>1</v>
          </cell>
          <cell r="EM34">
            <v>3</v>
          </cell>
          <cell r="EN34">
            <v>3</v>
          </cell>
          <cell r="EO34">
            <v>2</v>
          </cell>
          <cell r="EP34">
            <v>3</v>
          </cell>
          <cell r="EQ34">
            <v>4</v>
          </cell>
          <cell r="ER34">
            <v>1</v>
          </cell>
          <cell r="ES34">
            <v>4</v>
          </cell>
          <cell r="ET34">
            <v>4</v>
          </cell>
          <cell r="EU34">
            <v>4</v>
          </cell>
          <cell r="EV34">
            <v>4</v>
          </cell>
        </row>
        <row r="35">
          <cell r="A35">
            <v>23</v>
          </cell>
          <cell r="E35">
            <v>88</v>
          </cell>
          <cell r="DP35">
            <v>13</v>
          </cell>
          <cell r="DQ35">
            <v>15</v>
          </cell>
          <cell r="DR35">
            <v>35</v>
          </cell>
          <cell r="DS35">
            <v>14</v>
          </cell>
          <cell r="DT35">
            <v>27</v>
          </cell>
          <cell r="DU35">
            <v>23</v>
          </cell>
          <cell r="DV35">
            <v>14</v>
          </cell>
          <cell r="DW35">
            <v>35</v>
          </cell>
          <cell r="DX35">
            <v>25</v>
          </cell>
          <cell r="DY35">
            <v>22</v>
          </cell>
          <cell r="DZ35">
            <v>15</v>
          </cell>
          <cell r="EA35">
            <v>3</v>
          </cell>
          <cell r="EB35">
            <v>3</v>
          </cell>
          <cell r="EC35">
            <v>4</v>
          </cell>
          <cell r="ED35">
            <v>3</v>
          </cell>
          <cell r="EE35">
            <v>4</v>
          </cell>
          <cell r="EF35">
            <v>5</v>
          </cell>
          <cell r="EG35">
            <v>2</v>
          </cell>
          <cell r="EH35">
            <v>5</v>
          </cell>
          <cell r="EI35">
            <v>4</v>
          </cell>
          <cell r="EJ35">
            <v>4</v>
          </cell>
          <cell r="EK35">
            <v>2</v>
          </cell>
          <cell r="EL35">
            <v>2</v>
          </cell>
          <cell r="EM35">
            <v>2</v>
          </cell>
          <cell r="EN35">
            <v>3</v>
          </cell>
          <cell r="EO35">
            <v>2</v>
          </cell>
          <cell r="EP35">
            <v>4</v>
          </cell>
          <cell r="EQ35">
            <v>4</v>
          </cell>
          <cell r="ER35">
            <v>1</v>
          </cell>
          <cell r="ES35">
            <v>5</v>
          </cell>
          <cell r="ET35">
            <v>5</v>
          </cell>
          <cell r="EU35">
            <v>5</v>
          </cell>
          <cell r="EV35">
            <v>5</v>
          </cell>
        </row>
        <row r="36">
          <cell r="A36">
            <v>24</v>
          </cell>
          <cell r="E36">
            <v>17</v>
          </cell>
          <cell r="DP36">
            <v>2</v>
          </cell>
          <cell r="DQ36">
            <v>1</v>
          </cell>
          <cell r="DR36">
            <v>11</v>
          </cell>
          <cell r="DS36">
            <v>0</v>
          </cell>
          <cell r="DT36">
            <v>8</v>
          </cell>
          <cell r="DU36">
            <v>4</v>
          </cell>
          <cell r="DV36">
            <v>0</v>
          </cell>
          <cell r="DW36">
            <v>13</v>
          </cell>
          <cell r="DX36">
            <v>2</v>
          </cell>
          <cell r="DY36">
            <v>2</v>
          </cell>
          <cell r="DZ36">
            <v>1</v>
          </cell>
          <cell r="EA36">
            <v>1</v>
          </cell>
          <cell r="EB36">
            <v>1</v>
          </cell>
          <cell r="EC36">
            <v>1</v>
          </cell>
          <cell r="ED36">
            <v>0</v>
          </cell>
          <cell r="EE36">
            <v>1</v>
          </cell>
          <cell r="EF36">
            <v>2</v>
          </cell>
          <cell r="EG36">
            <v>0</v>
          </cell>
          <cell r="EH36">
            <v>1</v>
          </cell>
          <cell r="EI36">
            <v>1</v>
          </cell>
          <cell r="EJ36">
            <v>0</v>
          </cell>
          <cell r="EK36">
            <v>0</v>
          </cell>
          <cell r="EL36">
            <v>0</v>
          </cell>
          <cell r="EM36">
            <v>0</v>
          </cell>
          <cell r="EN36">
            <v>0</v>
          </cell>
          <cell r="EO36">
            <v>0</v>
          </cell>
          <cell r="EP36">
            <v>1</v>
          </cell>
          <cell r="EQ36">
            <v>1</v>
          </cell>
          <cell r="ER36">
            <v>0</v>
          </cell>
          <cell r="ES36">
            <v>2</v>
          </cell>
          <cell r="ET36">
            <v>2</v>
          </cell>
          <cell r="EU36">
            <v>2</v>
          </cell>
          <cell r="EV36">
            <v>1</v>
          </cell>
        </row>
        <row r="37">
          <cell r="A37">
            <v>25</v>
          </cell>
          <cell r="E37">
            <v>60</v>
          </cell>
          <cell r="DP37">
            <v>15</v>
          </cell>
          <cell r="DQ37">
            <v>18</v>
          </cell>
          <cell r="DR37">
            <v>26</v>
          </cell>
          <cell r="DS37">
            <v>13</v>
          </cell>
          <cell r="DT37">
            <v>20</v>
          </cell>
          <cell r="DU37">
            <v>20</v>
          </cell>
          <cell r="DV37">
            <v>11</v>
          </cell>
          <cell r="DW37">
            <v>25</v>
          </cell>
          <cell r="DX37">
            <v>20</v>
          </cell>
          <cell r="DY37">
            <v>20</v>
          </cell>
          <cell r="DZ37">
            <v>11</v>
          </cell>
          <cell r="EA37">
            <v>2</v>
          </cell>
          <cell r="EB37">
            <v>3</v>
          </cell>
          <cell r="EC37">
            <v>3</v>
          </cell>
          <cell r="ED37">
            <v>2</v>
          </cell>
          <cell r="EE37">
            <v>2</v>
          </cell>
          <cell r="EF37">
            <v>3</v>
          </cell>
          <cell r="EG37">
            <v>2</v>
          </cell>
          <cell r="EH37">
            <v>3</v>
          </cell>
          <cell r="EI37">
            <v>3</v>
          </cell>
          <cell r="EJ37">
            <v>3</v>
          </cell>
          <cell r="EK37">
            <v>2</v>
          </cell>
          <cell r="EL37">
            <v>1</v>
          </cell>
          <cell r="EM37">
            <v>2</v>
          </cell>
          <cell r="EN37">
            <v>2</v>
          </cell>
          <cell r="EO37">
            <v>1</v>
          </cell>
          <cell r="EP37">
            <v>3</v>
          </cell>
          <cell r="EQ37">
            <v>3</v>
          </cell>
          <cell r="ER37">
            <v>2</v>
          </cell>
          <cell r="ES37">
            <v>3</v>
          </cell>
          <cell r="ET37">
            <v>3</v>
          </cell>
          <cell r="EU37">
            <v>3</v>
          </cell>
          <cell r="EV37">
            <v>3</v>
          </cell>
        </row>
        <row r="38">
          <cell r="A38">
            <v>26</v>
          </cell>
          <cell r="E38">
            <v>91</v>
          </cell>
          <cell r="DP38">
            <v>15</v>
          </cell>
          <cell r="DQ38">
            <v>16</v>
          </cell>
          <cell r="DR38">
            <v>31</v>
          </cell>
          <cell r="DS38">
            <v>14</v>
          </cell>
          <cell r="DT38">
            <v>28</v>
          </cell>
          <cell r="DU38">
            <v>23</v>
          </cell>
          <cell r="DV38">
            <v>13</v>
          </cell>
          <cell r="DW38">
            <v>35</v>
          </cell>
          <cell r="DX38">
            <v>27</v>
          </cell>
          <cell r="DY38">
            <v>23</v>
          </cell>
          <cell r="DZ38">
            <v>14</v>
          </cell>
          <cell r="EA38">
            <v>4</v>
          </cell>
          <cell r="EB38">
            <v>4</v>
          </cell>
          <cell r="EC38">
            <v>3</v>
          </cell>
          <cell r="ED38">
            <v>2</v>
          </cell>
          <cell r="EE38">
            <v>4</v>
          </cell>
          <cell r="EF38">
            <v>5</v>
          </cell>
          <cell r="EG38">
            <v>3</v>
          </cell>
          <cell r="EH38">
            <v>3</v>
          </cell>
          <cell r="EI38">
            <v>3</v>
          </cell>
          <cell r="EJ38">
            <v>2</v>
          </cell>
          <cell r="EK38">
            <v>3</v>
          </cell>
          <cell r="EL38">
            <v>1</v>
          </cell>
          <cell r="EM38">
            <v>3</v>
          </cell>
          <cell r="EN38">
            <v>3</v>
          </cell>
          <cell r="EO38">
            <v>1</v>
          </cell>
          <cell r="EP38">
            <v>4</v>
          </cell>
          <cell r="EQ38">
            <v>4</v>
          </cell>
          <cell r="ER38">
            <v>1</v>
          </cell>
          <cell r="ES38">
            <v>5</v>
          </cell>
          <cell r="ET38">
            <v>4</v>
          </cell>
          <cell r="EU38">
            <v>5</v>
          </cell>
          <cell r="EV38">
            <v>5</v>
          </cell>
        </row>
        <row r="39">
          <cell r="A39">
            <v>27</v>
          </cell>
          <cell r="E39">
            <v>77</v>
          </cell>
          <cell r="DP39">
            <v>14</v>
          </cell>
          <cell r="DQ39">
            <v>15</v>
          </cell>
          <cell r="DR39">
            <v>34</v>
          </cell>
          <cell r="DS39">
            <v>16</v>
          </cell>
          <cell r="DT39">
            <v>27</v>
          </cell>
          <cell r="DU39">
            <v>23</v>
          </cell>
          <cell r="DV39">
            <v>14</v>
          </cell>
          <cell r="DW39">
            <v>37</v>
          </cell>
          <cell r="DX39">
            <v>26</v>
          </cell>
          <cell r="DY39">
            <v>26</v>
          </cell>
          <cell r="DZ39">
            <v>15</v>
          </cell>
          <cell r="EA39">
            <v>3</v>
          </cell>
          <cell r="EB39">
            <v>4</v>
          </cell>
          <cell r="EC39">
            <v>3</v>
          </cell>
          <cell r="ED39">
            <v>2</v>
          </cell>
          <cell r="EE39">
            <v>3</v>
          </cell>
          <cell r="EF39">
            <v>4</v>
          </cell>
          <cell r="EG39">
            <v>3</v>
          </cell>
          <cell r="EH39">
            <v>4</v>
          </cell>
          <cell r="EI39">
            <v>4</v>
          </cell>
          <cell r="EJ39">
            <v>4</v>
          </cell>
          <cell r="EK39">
            <v>3</v>
          </cell>
          <cell r="EL39">
            <v>2</v>
          </cell>
          <cell r="EM39">
            <v>2</v>
          </cell>
          <cell r="EN39">
            <v>2</v>
          </cell>
          <cell r="EO39">
            <v>1</v>
          </cell>
          <cell r="EP39">
            <v>3</v>
          </cell>
          <cell r="EQ39">
            <v>4</v>
          </cell>
          <cell r="ER39">
            <v>1</v>
          </cell>
          <cell r="ES39">
            <v>4</v>
          </cell>
          <cell r="ET39">
            <v>4</v>
          </cell>
          <cell r="EU39">
            <v>4</v>
          </cell>
          <cell r="EV39">
            <v>4</v>
          </cell>
        </row>
        <row r="40">
          <cell r="A40">
            <v>28</v>
          </cell>
          <cell r="E40">
            <v>20</v>
          </cell>
          <cell r="DP40">
            <v>3</v>
          </cell>
          <cell r="DQ40">
            <v>6</v>
          </cell>
          <cell r="DR40">
            <v>16</v>
          </cell>
          <cell r="DS40">
            <v>3</v>
          </cell>
          <cell r="DT40">
            <v>12</v>
          </cell>
          <cell r="DU40">
            <v>7</v>
          </cell>
          <cell r="DV40">
            <v>5</v>
          </cell>
          <cell r="DW40">
            <v>17</v>
          </cell>
          <cell r="DX40">
            <v>7</v>
          </cell>
          <cell r="DY40">
            <v>7</v>
          </cell>
          <cell r="DZ40">
            <v>7</v>
          </cell>
          <cell r="EA40">
            <v>2</v>
          </cell>
          <cell r="EB40">
            <v>2</v>
          </cell>
          <cell r="EC40">
            <v>1</v>
          </cell>
          <cell r="ED40">
            <v>1</v>
          </cell>
          <cell r="EE40">
            <v>1</v>
          </cell>
          <cell r="EF40">
            <v>2</v>
          </cell>
          <cell r="EG40">
            <v>1</v>
          </cell>
          <cell r="EH40">
            <v>2</v>
          </cell>
          <cell r="EI40">
            <v>1</v>
          </cell>
          <cell r="EJ40">
            <v>1</v>
          </cell>
          <cell r="EK40">
            <v>1</v>
          </cell>
          <cell r="EL40">
            <v>1</v>
          </cell>
          <cell r="EM40">
            <v>1</v>
          </cell>
          <cell r="EN40">
            <v>1</v>
          </cell>
          <cell r="EO40">
            <v>0</v>
          </cell>
          <cell r="EP40">
            <v>2</v>
          </cell>
          <cell r="EQ40">
            <v>1</v>
          </cell>
          <cell r="ER40">
            <v>0</v>
          </cell>
          <cell r="ES40">
            <v>2</v>
          </cell>
          <cell r="ET40">
            <v>2</v>
          </cell>
          <cell r="EU40">
            <v>2</v>
          </cell>
          <cell r="EV40">
            <v>2</v>
          </cell>
        </row>
        <row r="41">
          <cell r="A41">
            <v>29</v>
          </cell>
          <cell r="E41">
            <v>61</v>
          </cell>
          <cell r="DP41">
            <v>14</v>
          </cell>
          <cell r="DQ41">
            <v>12</v>
          </cell>
          <cell r="DR41">
            <v>27</v>
          </cell>
          <cell r="DS41">
            <v>15</v>
          </cell>
          <cell r="DT41">
            <v>20</v>
          </cell>
          <cell r="DU41">
            <v>20</v>
          </cell>
          <cell r="DV41">
            <v>14</v>
          </cell>
          <cell r="DW41">
            <v>24</v>
          </cell>
          <cell r="DX41">
            <v>20</v>
          </cell>
          <cell r="DY41">
            <v>20</v>
          </cell>
          <cell r="DZ41">
            <v>14</v>
          </cell>
          <cell r="EA41">
            <v>3</v>
          </cell>
          <cell r="EB41">
            <v>2</v>
          </cell>
          <cell r="EC41">
            <v>2</v>
          </cell>
          <cell r="ED41">
            <v>2</v>
          </cell>
          <cell r="EE41">
            <v>2</v>
          </cell>
          <cell r="EF41">
            <v>3</v>
          </cell>
          <cell r="EG41">
            <v>2</v>
          </cell>
          <cell r="EH41">
            <v>4</v>
          </cell>
          <cell r="EI41">
            <v>4</v>
          </cell>
          <cell r="EJ41">
            <v>4</v>
          </cell>
          <cell r="EK41">
            <v>2</v>
          </cell>
          <cell r="EL41">
            <v>1</v>
          </cell>
          <cell r="EM41">
            <v>2</v>
          </cell>
          <cell r="EN41">
            <v>2</v>
          </cell>
          <cell r="EO41">
            <v>1</v>
          </cell>
          <cell r="EP41">
            <v>2</v>
          </cell>
          <cell r="EQ41">
            <v>3</v>
          </cell>
          <cell r="ER41">
            <v>2</v>
          </cell>
          <cell r="ES41">
            <v>3</v>
          </cell>
          <cell r="ET41">
            <v>4</v>
          </cell>
          <cell r="EU41">
            <v>3</v>
          </cell>
          <cell r="EV41">
            <v>4</v>
          </cell>
        </row>
        <row r="42">
          <cell r="A42">
            <v>30</v>
          </cell>
          <cell r="E42">
            <v>75</v>
          </cell>
          <cell r="DP42">
            <v>14</v>
          </cell>
          <cell r="DQ42">
            <v>16</v>
          </cell>
          <cell r="DR42">
            <v>30</v>
          </cell>
          <cell r="DS42">
            <v>16</v>
          </cell>
          <cell r="DT42">
            <v>27</v>
          </cell>
          <cell r="DU42">
            <v>27</v>
          </cell>
          <cell r="DV42">
            <v>16</v>
          </cell>
          <cell r="DW42">
            <v>30</v>
          </cell>
          <cell r="DX42">
            <v>25</v>
          </cell>
          <cell r="DY42">
            <v>25</v>
          </cell>
          <cell r="DZ42">
            <v>15</v>
          </cell>
          <cell r="EA42">
            <v>3</v>
          </cell>
          <cell r="EB42">
            <v>3</v>
          </cell>
          <cell r="EC42">
            <v>3</v>
          </cell>
          <cell r="ED42">
            <v>2</v>
          </cell>
          <cell r="EE42">
            <v>3</v>
          </cell>
          <cell r="EF42">
            <v>4</v>
          </cell>
          <cell r="EG42">
            <v>3</v>
          </cell>
          <cell r="EH42">
            <v>3</v>
          </cell>
          <cell r="EI42">
            <v>3</v>
          </cell>
          <cell r="EJ42">
            <v>2</v>
          </cell>
          <cell r="EK42">
            <v>2</v>
          </cell>
          <cell r="EL42">
            <v>1</v>
          </cell>
          <cell r="EM42">
            <v>2</v>
          </cell>
          <cell r="EN42">
            <v>3</v>
          </cell>
          <cell r="EO42">
            <v>2</v>
          </cell>
          <cell r="EP42">
            <v>3</v>
          </cell>
          <cell r="EQ42">
            <v>3</v>
          </cell>
          <cell r="ER42">
            <v>1</v>
          </cell>
          <cell r="ES42">
            <v>4</v>
          </cell>
          <cell r="ET42">
            <v>3</v>
          </cell>
          <cell r="EU42">
            <v>3</v>
          </cell>
          <cell r="EV42">
            <v>4</v>
          </cell>
        </row>
        <row r="43">
          <cell r="A43">
            <v>31</v>
          </cell>
          <cell r="E43">
            <v>57</v>
          </cell>
          <cell r="DP43">
            <v>14</v>
          </cell>
          <cell r="DQ43">
            <v>15</v>
          </cell>
          <cell r="DR43">
            <v>22</v>
          </cell>
          <cell r="DS43">
            <v>17</v>
          </cell>
          <cell r="DT43">
            <v>20</v>
          </cell>
          <cell r="DU43">
            <v>20</v>
          </cell>
          <cell r="DV43">
            <v>13</v>
          </cell>
          <cell r="DW43">
            <v>25</v>
          </cell>
          <cell r="DX43">
            <v>20</v>
          </cell>
          <cell r="DY43">
            <v>20</v>
          </cell>
          <cell r="DZ43">
            <v>16</v>
          </cell>
          <cell r="EA43">
            <v>3</v>
          </cell>
          <cell r="EB43">
            <v>2</v>
          </cell>
          <cell r="EC43">
            <v>3</v>
          </cell>
          <cell r="ED43">
            <v>2</v>
          </cell>
          <cell r="EE43">
            <v>2</v>
          </cell>
          <cell r="EF43">
            <v>3</v>
          </cell>
          <cell r="EG43">
            <v>2</v>
          </cell>
          <cell r="EH43">
            <v>3</v>
          </cell>
          <cell r="EI43">
            <v>3</v>
          </cell>
          <cell r="EJ43">
            <v>3</v>
          </cell>
          <cell r="EK43">
            <v>2</v>
          </cell>
          <cell r="EL43">
            <v>2</v>
          </cell>
          <cell r="EM43">
            <v>2</v>
          </cell>
          <cell r="EN43">
            <v>2</v>
          </cell>
          <cell r="EO43">
            <v>2</v>
          </cell>
          <cell r="EP43">
            <v>2</v>
          </cell>
          <cell r="EQ43">
            <v>3</v>
          </cell>
          <cell r="ER43">
            <v>2</v>
          </cell>
          <cell r="ES43">
            <v>3</v>
          </cell>
          <cell r="ET43">
            <v>3</v>
          </cell>
          <cell r="EU43">
            <v>3</v>
          </cell>
          <cell r="EV43">
            <v>3</v>
          </cell>
        </row>
        <row r="44">
          <cell r="A44">
            <v>32</v>
          </cell>
          <cell r="E44">
            <v>66</v>
          </cell>
          <cell r="DP44">
            <v>15</v>
          </cell>
          <cell r="DQ44">
            <v>12</v>
          </cell>
          <cell r="DR44">
            <v>25</v>
          </cell>
          <cell r="DS44">
            <v>15</v>
          </cell>
          <cell r="DT44">
            <v>20</v>
          </cell>
          <cell r="DU44">
            <v>20</v>
          </cell>
          <cell r="DV44">
            <v>14</v>
          </cell>
          <cell r="DW44">
            <v>24</v>
          </cell>
          <cell r="DX44">
            <v>20</v>
          </cell>
          <cell r="DY44">
            <v>20</v>
          </cell>
          <cell r="DZ44">
            <v>13</v>
          </cell>
          <cell r="EA44">
            <v>2</v>
          </cell>
          <cell r="EB44">
            <v>3</v>
          </cell>
          <cell r="EC44">
            <v>2</v>
          </cell>
          <cell r="ED44">
            <v>2</v>
          </cell>
          <cell r="EE44">
            <v>2</v>
          </cell>
          <cell r="EF44">
            <v>4</v>
          </cell>
          <cell r="EG44">
            <v>2</v>
          </cell>
          <cell r="EH44">
            <v>2</v>
          </cell>
          <cell r="EI44">
            <v>3</v>
          </cell>
          <cell r="EJ44">
            <v>2</v>
          </cell>
          <cell r="EK44">
            <v>2</v>
          </cell>
          <cell r="EL44">
            <v>1</v>
          </cell>
          <cell r="EM44">
            <v>2</v>
          </cell>
          <cell r="EN44">
            <v>2</v>
          </cell>
          <cell r="EO44">
            <v>2</v>
          </cell>
          <cell r="EP44">
            <v>2</v>
          </cell>
          <cell r="EQ44">
            <v>3</v>
          </cell>
          <cell r="ER44">
            <v>1</v>
          </cell>
          <cell r="ES44">
            <v>3</v>
          </cell>
          <cell r="ET44">
            <v>4</v>
          </cell>
          <cell r="EU44">
            <v>4</v>
          </cell>
          <cell r="EV44">
            <v>4</v>
          </cell>
        </row>
        <row r="45">
          <cell r="A45">
            <v>33</v>
          </cell>
          <cell r="E45">
            <v>57</v>
          </cell>
          <cell r="DP45">
            <v>17</v>
          </cell>
          <cell r="DQ45">
            <v>15</v>
          </cell>
          <cell r="DR45">
            <v>24</v>
          </cell>
          <cell r="DS45">
            <v>18</v>
          </cell>
          <cell r="DT45">
            <v>20</v>
          </cell>
          <cell r="DU45">
            <v>20</v>
          </cell>
          <cell r="DV45">
            <v>16</v>
          </cell>
          <cell r="DW45">
            <v>24</v>
          </cell>
          <cell r="DX45">
            <v>20</v>
          </cell>
          <cell r="DY45">
            <v>20</v>
          </cell>
          <cell r="DZ45">
            <v>12</v>
          </cell>
          <cell r="EA45">
            <v>2</v>
          </cell>
          <cell r="EB45">
            <v>3</v>
          </cell>
          <cell r="EC45">
            <v>2</v>
          </cell>
          <cell r="ED45">
            <v>2</v>
          </cell>
          <cell r="EE45">
            <v>3</v>
          </cell>
          <cell r="EF45">
            <v>3</v>
          </cell>
          <cell r="EG45">
            <v>2</v>
          </cell>
          <cell r="EH45">
            <v>3</v>
          </cell>
          <cell r="EI45">
            <v>3</v>
          </cell>
          <cell r="EJ45">
            <v>3</v>
          </cell>
          <cell r="EK45">
            <v>2</v>
          </cell>
          <cell r="EL45">
            <v>1</v>
          </cell>
          <cell r="EM45">
            <v>2</v>
          </cell>
          <cell r="EN45">
            <v>2</v>
          </cell>
          <cell r="EO45">
            <v>1</v>
          </cell>
          <cell r="EP45">
            <v>3</v>
          </cell>
          <cell r="EQ45">
            <v>2</v>
          </cell>
          <cell r="ER45">
            <v>1</v>
          </cell>
          <cell r="ES45">
            <v>3</v>
          </cell>
          <cell r="ET45">
            <v>3</v>
          </cell>
          <cell r="EU45">
            <v>3</v>
          </cell>
          <cell r="EV45">
            <v>3</v>
          </cell>
        </row>
        <row r="46">
          <cell r="A46">
            <v>34</v>
          </cell>
          <cell r="E46">
            <v>56</v>
          </cell>
          <cell r="DP46">
            <v>14</v>
          </cell>
          <cell r="DQ46">
            <v>13</v>
          </cell>
          <cell r="DR46">
            <v>25</v>
          </cell>
          <cell r="DS46">
            <v>17</v>
          </cell>
          <cell r="DT46">
            <v>20</v>
          </cell>
          <cell r="DU46">
            <v>20</v>
          </cell>
          <cell r="DV46">
            <v>15</v>
          </cell>
          <cell r="DW46">
            <v>24</v>
          </cell>
          <cell r="DX46">
            <v>20</v>
          </cell>
          <cell r="DY46">
            <v>20</v>
          </cell>
          <cell r="DZ46">
            <v>16</v>
          </cell>
          <cell r="EA46">
            <v>3</v>
          </cell>
          <cell r="EB46">
            <v>3</v>
          </cell>
          <cell r="EC46">
            <v>3</v>
          </cell>
          <cell r="ED46">
            <v>2</v>
          </cell>
          <cell r="EE46">
            <v>3</v>
          </cell>
          <cell r="EF46">
            <v>3</v>
          </cell>
          <cell r="EG46">
            <v>2</v>
          </cell>
          <cell r="EH46">
            <v>2</v>
          </cell>
          <cell r="EI46">
            <v>3</v>
          </cell>
          <cell r="EJ46">
            <v>2</v>
          </cell>
          <cell r="EK46">
            <v>2</v>
          </cell>
          <cell r="EL46">
            <v>2</v>
          </cell>
          <cell r="EM46">
            <v>2</v>
          </cell>
          <cell r="EN46">
            <v>2</v>
          </cell>
          <cell r="EO46">
            <v>1</v>
          </cell>
          <cell r="EP46">
            <v>2</v>
          </cell>
          <cell r="EQ46">
            <v>2</v>
          </cell>
          <cell r="ER46">
            <v>2</v>
          </cell>
          <cell r="ES46">
            <v>3</v>
          </cell>
          <cell r="ET46">
            <v>3</v>
          </cell>
          <cell r="EU46">
            <v>3</v>
          </cell>
          <cell r="EV46">
            <v>3</v>
          </cell>
        </row>
        <row r="47">
          <cell r="A47">
            <v>35</v>
          </cell>
          <cell r="E47">
            <v>57</v>
          </cell>
          <cell r="DP47">
            <v>15</v>
          </cell>
          <cell r="DQ47">
            <v>14</v>
          </cell>
          <cell r="DR47">
            <v>24</v>
          </cell>
          <cell r="DS47">
            <v>15</v>
          </cell>
          <cell r="DT47">
            <v>20</v>
          </cell>
          <cell r="DU47">
            <v>20</v>
          </cell>
          <cell r="DV47">
            <v>16</v>
          </cell>
          <cell r="DW47">
            <v>25</v>
          </cell>
          <cell r="DX47">
            <v>20</v>
          </cell>
          <cell r="DY47">
            <v>20</v>
          </cell>
          <cell r="DZ47">
            <v>13</v>
          </cell>
          <cell r="EA47">
            <v>2</v>
          </cell>
          <cell r="EB47">
            <v>2</v>
          </cell>
          <cell r="EC47">
            <v>3</v>
          </cell>
          <cell r="ED47">
            <v>2</v>
          </cell>
          <cell r="EE47">
            <v>3</v>
          </cell>
          <cell r="EF47">
            <v>3</v>
          </cell>
          <cell r="EG47">
            <v>2</v>
          </cell>
          <cell r="EH47">
            <v>3</v>
          </cell>
          <cell r="EI47">
            <v>3</v>
          </cell>
          <cell r="EJ47">
            <v>3</v>
          </cell>
          <cell r="EK47">
            <v>2</v>
          </cell>
          <cell r="EL47">
            <v>1</v>
          </cell>
          <cell r="EM47">
            <v>2</v>
          </cell>
          <cell r="EN47">
            <v>2</v>
          </cell>
          <cell r="EO47">
            <v>2</v>
          </cell>
          <cell r="EP47">
            <v>2</v>
          </cell>
          <cell r="EQ47">
            <v>3</v>
          </cell>
          <cell r="ER47">
            <v>2</v>
          </cell>
          <cell r="ES47">
            <v>3</v>
          </cell>
          <cell r="ET47">
            <v>3</v>
          </cell>
          <cell r="EU47">
            <v>3</v>
          </cell>
          <cell r="EV47">
            <v>3</v>
          </cell>
        </row>
        <row r="48">
          <cell r="A48">
            <v>36</v>
          </cell>
          <cell r="E48">
            <v>67</v>
          </cell>
          <cell r="DP48">
            <v>14</v>
          </cell>
          <cell r="DQ48">
            <v>15</v>
          </cell>
          <cell r="DR48">
            <v>30</v>
          </cell>
          <cell r="DS48">
            <v>19</v>
          </cell>
          <cell r="DT48">
            <v>23</v>
          </cell>
          <cell r="DU48">
            <v>24</v>
          </cell>
          <cell r="DV48">
            <v>15</v>
          </cell>
          <cell r="DW48">
            <v>30</v>
          </cell>
          <cell r="DX48">
            <v>26</v>
          </cell>
          <cell r="DY48">
            <v>25</v>
          </cell>
          <cell r="DZ48">
            <v>17</v>
          </cell>
          <cell r="EA48">
            <v>3</v>
          </cell>
          <cell r="EB48">
            <v>3</v>
          </cell>
          <cell r="EC48">
            <v>3</v>
          </cell>
          <cell r="ED48">
            <v>2</v>
          </cell>
          <cell r="EE48">
            <v>3</v>
          </cell>
          <cell r="EF48">
            <v>3</v>
          </cell>
          <cell r="EG48">
            <v>3</v>
          </cell>
          <cell r="EH48">
            <v>3</v>
          </cell>
          <cell r="EI48">
            <v>3</v>
          </cell>
          <cell r="EJ48">
            <v>2</v>
          </cell>
          <cell r="EK48">
            <v>2</v>
          </cell>
          <cell r="EL48">
            <v>1</v>
          </cell>
          <cell r="EM48">
            <v>3</v>
          </cell>
          <cell r="EN48">
            <v>2</v>
          </cell>
          <cell r="EO48">
            <v>1</v>
          </cell>
          <cell r="EP48">
            <v>3</v>
          </cell>
          <cell r="EQ48">
            <v>3</v>
          </cell>
          <cell r="ER48">
            <v>2</v>
          </cell>
          <cell r="ES48">
            <v>4</v>
          </cell>
          <cell r="ET48">
            <v>3</v>
          </cell>
          <cell r="EU48">
            <v>3</v>
          </cell>
          <cell r="EV48">
            <v>4</v>
          </cell>
        </row>
        <row r="49">
          <cell r="A49">
            <v>37</v>
          </cell>
          <cell r="E49">
            <v>24</v>
          </cell>
          <cell r="DP49">
            <v>8</v>
          </cell>
          <cell r="DQ49">
            <v>4</v>
          </cell>
          <cell r="DR49">
            <v>21</v>
          </cell>
          <cell r="DS49">
            <v>3</v>
          </cell>
          <cell r="DT49">
            <v>10</v>
          </cell>
          <cell r="DU49">
            <v>7</v>
          </cell>
          <cell r="DV49">
            <v>4</v>
          </cell>
          <cell r="DW49">
            <v>17</v>
          </cell>
          <cell r="DX49">
            <v>7</v>
          </cell>
          <cell r="DY49">
            <v>7</v>
          </cell>
          <cell r="DZ49">
            <v>3</v>
          </cell>
          <cell r="EA49">
            <v>2</v>
          </cell>
          <cell r="EB49">
            <v>1</v>
          </cell>
          <cell r="EC49">
            <v>1</v>
          </cell>
          <cell r="ED49">
            <v>1</v>
          </cell>
          <cell r="EE49">
            <v>2</v>
          </cell>
          <cell r="EF49">
            <v>2</v>
          </cell>
          <cell r="EG49">
            <v>1</v>
          </cell>
          <cell r="EH49">
            <v>2</v>
          </cell>
          <cell r="EI49">
            <v>2</v>
          </cell>
          <cell r="EJ49">
            <v>3</v>
          </cell>
          <cell r="EK49">
            <v>1</v>
          </cell>
          <cell r="EL49">
            <v>0</v>
          </cell>
          <cell r="EM49">
            <v>1</v>
          </cell>
          <cell r="EN49">
            <v>1</v>
          </cell>
          <cell r="EO49">
            <v>0</v>
          </cell>
          <cell r="EP49">
            <v>2</v>
          </cell>
          <cell r="EQ49">
            <v>2</v>
          </cell>
          <cell r="ER49">
            <v>1</v>
          </cell>
          <cell r="ES49">
            <v>3</v>
          </cell>
          <cell r="ET49">
            <v>2</v>
          </cell>
          <cell r="EU49">
            <v>3</v>
          </cell>
          <cell r="EV49">
            <v>3</v>
          </cell>
        </row>
        <row r="50">
          <cell r="A50">
            <v>38</v>
          </cell>
          <cell r="E50">
            <v>75</v>
          </cell>
          <cell r="DP50">
            <v>14</v>
          </cell>
          <cell r="DQ50">
            <v>15</v>
          </cell>
          <cell r="DR50">
            <v>30</v>
          </cell>
          <cell r="DS50">
            <v>15</v>
          </cell>
          <cell r="DT50">
            <v>26</v>
          </cell>
          <cell r="DU50">
            <v>24</v>
          </cell>
          <cell r="DV50">
            <v>16</v>
          </cell>
          <cell r="DW50">
            <v>30</v>
          </cell>
          <cell r="DX50">
            <v>25</v>
          </cell>
          <cell r="DY50">
            <v>24</v>
          </cell>
          <cell r="DZ50">
            <v>16</v>
          </cell>
          <cell r="EA50">
            <v>3</v>
          </cell>
          <cell r="EB50">
            <v>3</v>
          </cell>
          <cell r="EC50">
            <v>3</v>
          </cell>
          <cell r="ED50">
            <v>2</v>
          </cell>
          <cell r="EE50">
            <v>3</v>
          </cell>
          <cell r="EF50">
            <v>3</v>
          </cell>
          <cell r="EG50">
            <v>2</v>
          </cell>
          <cell r="EH50">
            <v>3</v>
          </cell>
          <cell r="EI50">
            <v>3</v>
          </cell>
          <cell r="EJ50">
            <v>3</v>
          </cell>
          <cell r="EK50">
            <v>2</v>
          </cell>
          <cell r="EL50">
            <v>1</v>
          </cell>
          <cell r="EM50">
            <v>3</v>
          </cell>
          <cell r="EN50">
            <v>3</v>
          </cell>
          <cell r="EO50">
            <v>1</v>
          </cell>
          <cell r="EP50">
            <v>3</v>
          </cell>
          <cell r="EQ50">
            <v>3</v>
          </cell>
          <cell r="ER50">
            <v>2</v>
          </cell>
          <cell r="ES50">
            <v>4</v>
          </cell>
          <cell r="ET50">
            <v>3</v>
          </cell>
          <cell r="EU50">
            <v>3</v>
          </cell>
          <cell r="EV50">
            <v>3</v>
          </cell>
        </row>
        <row r="51">
          <cell r="A51">
            <v>39</v>
          </cell>
          <cell r="E51">
            <v>54</v>
          </cell>
          <cell r="DP51">
            <v>16</v>
          </cell>
          <cell r="DQ51">
            <v>14</v>
          </cell>
          <cell r="DR51">
            <v>26</v>
          </cell>
          <cell r="DS51">
            <v>14</v>
          </cell>
          <cell r="DT51">
            <v>20</v>
          </cell>
          <cell r="DU51">
            <v>20</v>
          </cell>
          <cell r="DV51">
            <v>13</v>
          </cell>
          <cell r="DW51">
            <v>25</v>
          </cell>
          <cell r="DX51">
            <v>20</v>
          </cell>
          <cell r="DY51">
            <v>20</v>
          </cell>
          <cell r="DZ51">
            <v>19</v>
          </cell>
          <cell r="EA51">
            <v>3</v>
          </cell>
          <cell r="EB51">
            <v>3</v>
          </cell>
          <cell r="EC51">
            <v>3</v>
          </cell>
          <cell r="ED51">
            <v>2</v>
          </cell>
          <cell r="EE51">
            <v>3</v>
          </cell>
          <cell r="EF51">
            <v>3</v>
          </cell>
          <cell r="EG51">
            <v>2</v>
          </cell>
          <cell r="EH51">
            <v>3</v>
          </cell>
          <cell r="EI51">
            <v>3</v>
          </cell>
          <cell r="EJ51">
            <v>3</v>
          </cell>
          <cell r="EK51">
            <v>2</v>
          </cell>
          <cell r="EL51">
            <v>1</v>
          </cell>
          <cell r="EM51">
            <v>2</v>
          </cell>
          <cell r="EN51">
            <v>2</v>
          </cell>
          <cell r="EO51">
            <v>2</v>
          </cell>
          <cell r="EP51">
            <v>3</v>
          </cell>
          <cell r="EQ51">
            <v>2</v>
          </cell>
          <cell r="ER51">
            <v>2</v>
          </cell>
          <cell r="ES51">
            <v>3</v>
          </cell>
          <cell r="ET51">
            <v>3</v>
          </cell>
          <cell r="EU51">
            <v>3</v>
          </cell>
          <cell r="EV51">
            <v>3</v>
          </cell>
        </row>
        <row r="52">
          <cell r="A52">
            <v>40</v>
          </cell>
          <cell r="E52">
            <v>60</v>
          </cell>
          <cell r="DP52">
            <v>14</v>
          </cell>
          <cell r="DQ52">
            <v>17</v>
          </cell>
          <cell r="DR52">
            <v>24</v>
          </cell>
          <cell r="DS52">
            <v>12</v>
          </cell>
          <cell r="DT52">
            <v>20</v>
          </cell>
          <cell r="DU52">
            <v>20</v>
          </cell>
          <cell r="DV52">
            <v>13</v>
          </cell>
          <cell r="DW52">
            <v>25</v>
          </cell>
          <cell r="DX52">
            <v>20</v>
          </cell>
          <cell r="DY52">
            <v>20</v>
          </cell>
          <cell r="DZ52">
            <v>15</v>
          </cell>
          <cell r="EA52">
            <v>2</v>
          </cell>
          <cell r="EB52">
            <v>2</v>
          </cell>
          <cell r="EC52">
            <v>2</v>
          </cell>
          <cell r="ED52">
            <v>2</v>
          </cell>
          <cell r="EE52">
            <v>2</v>
          </cell>
          <cell r="EF52">
            <v>3</v>
          </cell>
          <cell r="EG52">
            <v>2</v>
          </cell>
          <cell r="EH52">
            <v>2</v>
          </cell>
          <cell r="EI52">
            <v>3</v>
          </cell>
          <cell r="EJ52">
            <v>2</v>
          </cell>
          <cell r="EK52">
            <v>2</v>
          </cell>
          <cell r="EL52">
            <v>1</v>
          </cell>
          <cell r="EM52">
            <v>2</v>
          </cell>
          <cell r="EN52">
            <v>2</v>
          </cell>
          <cell r="EO52">
            <v>1</v>
          </cell>
          <cell r="EP52">
            <v>3</v>
          </cell>
          <cell r="EQ52">
            <v>3</v>
          </cell>
          <cell r="ER52">
            <v>2</v>
          </cell>
          <cell r="ES52">
            <v>3</v>
          </cell>
          <cell r="ET52">
            <v>3</v>
          </cell>
          <cell r="EU52">
            <v>3</v>
          </cell>
          <cell r="EV52">
            <v>3</v>
          </cell>
        </row>
        <row r="53">
          <cell r="A53">
            <v>41</v>
          </cell>
          <cell r="E53">
            <v>21</v>
          </cell>
          <cell r="DP53">
            <v>4</v>
          </cell>
          <cell r="DQ53">
            <v>4</v>
          </cell>
          <cell r="DR53">
            <v>16</v>
          </cell>
          <cell r="DS53">
            <v>5</v>
          </cell>
          <cell r="DT53">
            <v>12</v>
          </cell>
          <cell r="DU53">
            <v>7</v>
          </cell>
          <cell r="DV53">
            <v>1</v>
          </cell>
          <cell r="DW53">
            <v>16</v>
          </cell>
          <cell r="DX53">
            <v>7</v>
          </cell>
          <cell r="DY53">
            <v>7</v>
          </cell>
          <cell r="DZ53">
            <v>4</v>
          </cell>
          <cell r="EA53">
            <v>2</v>
          </cell>
          <cell r="EB53">
            <v>1</v>
          </cell>
          <cell r="EC53">
            <v>2</v>
          </cell>
          <cell r="ED53">
            <v>1</v>
          </cell>
          <cell r="EE53">
            <v>1</v>
          </cell>
          <cell r="EF53">
            <v>2</v>
          </cell>
          <cell r="EG53">
            <v>1</v>
          </cell>
          <cell r="EH53">
            <v>2</v>
          </cell>
          <cell r="EI53">
            <v>2</v>
          </cell>
          <cell r="EJ53">
            <v>2</v>
          </cell>
          <cell r="EK53">
            <v>1</v>
          </cell>
          <cell r="EL53">
            <v>1</v>
          </cell>
          <cell r="EM53">
            <v>1</v>
          </cell>
          <cell r="EN53">
            <v>1</v>
          </cell>
          <cell r="EO53">
            <v>0</v>
          </cell>
          <cell r="EP53">
            <v>2</v>
          </cell>
          <cell r="EQ53">
            <v>2</v>
          </cell>
          <cell r="ER53">
            <v>1</v>
          </cell>
          <cell r="ES53">
            <v>2</v>
          </cell>
          <cell r="ET53">
            <v>2</v>
          </cell>
          <cell r="EU53">
            <v>2</v>
          </cell>
          <cell r="EV53">
            <v>2</v>
          </cell>
        </row>
        <row r="54">
          <cell r="A54">
            <v>42</v>
          </cell>
          <cell r="E54">
            <v>64</v>
          </cell>
          <cell r="DP54">
            <v>14</v>
          </cell>
          <cell r="DQ54">
            <v>15</v>
          </cell>
          <cell r="DR54">
            <v>29</v>
          </cell>
          <cell r="DS54">
            <v>15</v>
          </cell>
          <cell r="DT54">
            <v>20</v>
          </cell>
          <cell r="DU54">
            <v>20</v>
          </cell>
          <cell r="DV54">
            <v>13</v>
          </cell>
          <cell r="DW54">
            <v>27</v>
          </cell>
          <cell r="DX54">
            <v>20</v>
          </cell>
          <cell r="DY54">
            <v>20</v>
          </cell>
          <cell r="DZ54">
            <v>15</v>
          </cell>
          <cell r="EA54">
            <v>2</v>
          </cell>
          <cell r="EB54">
            <v>2</v>
          </cell>
          <cell r="EC54">
            <v>2</v>
          </cell>
          <cell r="ED54">
            <v>2</v>
          </cell>
          <cell r="EE54">
            <v>3</v>
          </cell>
          <cell r="EF54">
            <v>4</v>
          </cell>
          <cell r="EG54">
            <v>2</v>
          </cell>
          <cell r="EH54">
            <v>3</v>
          </cell>
          <cell r="EI54">
            <v>2</v>
          </cell>
          <cell r="EJ54">
            <v>2</v>
          </cell>
          <cell r="EK54">
            <v>2</v>
          </cell>
          <cell r="EL54">
            <v>1</v>
          </cell>
          <cell r="EM54">
            <v>2</v>
          </cell>
          <cell r="EN54">
            <v>2</v>
          </cell>
          <cell r="EO54">
            <v>2</v>
          </cell>
          <cell r="EP54">
            <v>3</v>
          </cell>
          <cell r="EQ54">
            <v>2</v>
          </cell>
          <cell r="ER54">
            <v>1</v>
          </cell>
          <cell r="ES54">
            <v>3</v>
          </cell>
          <cell r="ET54">
            <v>3</v>
          </cell>
          <cell r="EU54">
            <v>4</v>
          </cell>
          <cell r="EV54">
            <v>3</v>
          </cell>
        </row>
        <row r="55">
          <cell r="A55">
            <v>43</v>
          </cell>
          <cell r="E55">
            <v>57</v>
          </cell>
          <cell r="DP55">
            <v>15</v>
          </cell>
          <cell r="DQ55">
            <v>15</v>
          </cell>
          <cell r="DR55">
            <v>25</v>
          </cell>
          <cell r="DS55">
            <v>15</v>
          </cell>
          <cell r="DT55">
            <v>20</v>
          </cell>
          <cell r="DU55">
            <v>20</v>
          </cell>
          <cell r="DV55">
            <v>14</v>
          </cell>
          <cell r="DW55">
            <v>23</v>
          </cell>
          <cell r="DX55">
            <v>20</v>
          </cell>
          <cell r="DY55">
            <v>20</v>
          </cell>
          <cell r="DZ55">
            <v>15</v>
          </cell>
          <cell r="EA55">
            <v>3</v>
          </cell>
          <cell r="EB55">
            <v>2</v>
          </cell>
          <cell r="EC55">
            <v>3</v>
          </cell>
          <cell r="ED55">
            <v>2</v>
          </cell>
          <cell r="EE55">
            <v>3</v>
          </cell>
          <cell r="EF55">
            <v>3</v>
          </cell>
          <cell r="EG55">
            <v>2</v>
          </cell>
          <cell r="EH55">
            <v>3</v>
          </cell>
          <cell r="EI55">
            <v>3</v>
          </cell>
          <cell r="EJ55">
            <v>3</v>
          </cell>
          <cell r="EK55">
            <v>2</v>
          </cell>
          <cell r="EL55">
            <v>1</v>
          </cell>
          <cell r="EM55">
            <v>2</v>
          </cell>
          <cell r="EN55">
            <v>2</v>
          </cell>
          <cell r="EO55">
            <v>2</v>
          </cell>
          <cell r="EP55">
            <v>3</v>
          </cell>
          <cell r="EQ55">
            <v>3</v>
          </cell>
          <cell r="ER55">
            <v>1</v>
          </cell>
          <cell r="ES55">
            <v>3</v>
          </cell>
          <cell r="ET55">
            <v>3</v>
          </cell>
          <cell r="EU55">
            <v>3</v>
          </cell>
          <cell r="EV55">
            <v>3</v>
          </cell>
        </row>
        <row r="56">
          <cell r="A56">
            <v>44</v>
          </cell>
          <cell r="E56">
            <v>64</v>
          </cell>
          <cell r="DP56">
            <v>15</v>
          </cell>
          <cell r="DQ56">
            <v>18</v>
          </cell>
          <cell r="DR56">
            <v>26</v>
          </cell>
          <cell r="DS56">
            <v>16</v>
          </cell>
          <cell r="DT56">
            <v>20</v>
          </cell>
          <cell r="DU56">
            <v>20</v>
          </cell>
          <cell r="DV56">
            <v>18</v>
          </cell>
          <cell r="DW56">
            <v>24</v>
          </cell>
          <cell r="DX56">
            <v>20</v>
          </cell>
          <cell r="DY56">
            <v>20</v>
          </cell>
          <cell r="DZ56">
            <v>18</v>
          </cell>
          <cell r="EA56">
            <v>2</v>
          </cell>
          <cell r="EB56">
            <v>2</v>
          </cell>
          <cell r="EC56">
            <v>3</v>
          </cell>
          <cell r="ED56">
            <v>2</v>
          </cell>
          <cell r="EE56">
            <v>3</v>
          </cell>
          <cell r="EF56">
            <v>3</v>
          </cell>
          <cell r="EG56">
            <v>2</v>
          </cell>
          <cell r="EH56">
            <v>3</v>
          </cell>
          <cell r="EI56">
            <v>2</v>
          </cell>
          <cell r="EJ56">
            <v>2</v>
          </cell>
          <cell r="EK56">
            <v>2</v>
          </cell>
          <cell r="EL56">
            <v>2</v>
          </cell>
          <cell r="EM56">
            <v>2</v>
          </cell>
          <cell r="EN56">
            <v>2</v>
          </cell>
          <cell r="EO56">
            <v>2</v>
          </cell>
          <cell r="EP56">
            <v>3</v>
          </cell>
          <cell r="EQ56">
            <v>3</v>
          </cell>
          <cell r="ER56">
            <v>1</v>
          </cell>
          <cell r="ES56">
            <v>3</v>
          </cell>
          <cell r="ET56">
            <v>4</v>
          </cell>
          <cell r="EU56">
            <v>4</v>
          </cell>
          <cell r="EV56">
            <v>3</v>
          </cell>
        </row>
        <row r="57">
          <cell r="A57">
            <v>45</v>
          </cell>
          <cell r="E57">
            <v>78</v>
          </cell>
          <cell r="DP57">
            <v>15</v>
          </cell>
          <cell r="DQ57">
            <v>14</v>
          </cell>
          <cell r="DR57">
            <v>36</v>
          </cell>
          <cell r="DS57">
            <v>15</v>
          </cell>
          <cell r="DT57">
            <v>22</v>
          </cell>
          <cell r="DU57">
            <v>24</v>
          </cell>
          <cell r="DV57">
            <v>15</v>
          </cell>
          <cell r="DW57">
            <v>34</v>
          </cell>
          <cell r="DX57">
            <v>25</v>
          </cell>
          <cell r="DY57">
            <v>24</v>
          </cell>
          <cell r="DZ57">
            <v>14</v>
          </cell>
          <cell r="EA57">
            <v>3</v>
          </cell>
          <cell r="EB57">
            <v>3</v>
          </cell>
          <cell r="EC57">
            <v>4</v>
          </cell>
          <cell r="ED57">
            <v>3</v>
          </cell>
          <cell r="EE57">
            <v>4</v>
          </cell>
          <cell r="EF57">
            <v>4</v>
          </cell>
          <cell r="EG57">
            <v>2</v>
          </cell>
          <cell r="EH57">
            <v>4</v>
          </cell>
          <cell r="EI57">
            <v>4</v>
          </cell>
          <cell r="EJ57">
            <v>4</v>
          </cell>
          <cell r="EK57">
            <v>2</v>
          </cell>
          <cell r="EL57">
            <v>2</v>
          </cell>
          <cell r="EM57">
            <v>2</v>
          </cell>
          <cell r="EN57">
            <v>2</v>
          </cell>
          <cell r="EO57">
            <v>1</v>
          </cell>
          <cell r="EP57">
            <v>4</v>
          </cell>
          <cell r="EQ57">
            <v>3</v>
          </cell>
          <cell r="ER57">
            <v>1</v>
          </cell>
          <cell r="ES57">
            <v>4</v>
          </cell>
          <cell r="ET57">
            <v>4</v>
          </cell>
          <cell r="EU57">
            <v>4</v>
          </cell>
          <cell r="EV57">
            <v>4</v>
          </cell>
        </row>
        <row r="58">
          <cell r="A58">
            <v>46</v>
          </cell>
          <cell r="E58">
            <v>62</v>
          </cell>
          <cell r="DP58">
            <v>14</v>
          </cell>
          <cell r="DQ58">
            <v>16</v>
          </cell>
          <cell r="DR58">
            <v>25</v>
          </cell>
          <cell r="DS58">
            <v>13</v>
          </cell>
          <cell r="DT58">
            <v>20</v>
          </cell>
          <cell r="DU58">
            <v>20</v>
          </cell>
          <cell r="DV58">
            <v>15</v>
          </cell>
          <cell r="DW58">
            <v>26</v>
          </cell>
          <cell r="DX58">
            <v>20</v>
          </cell>
          <cell r="DY58">
            <v>20</v>
          </cell>
          <cell r="DZ58">
            <v>14</v>
          </cell>
          <cell r="EA58">
            <v>3</v>
          </cell>
          <cell r="EB58">
            <v>2</v>
          </cell>
          <cell r="EC58">
            <v>3</v>
          </cell>
          <cell r="ED58">
            <v>2</v>
          </cell>
          <cell r="EE58">
            <v>3</v>
          </cell>
          <cell r="EF58">
            <v>3</v>
          </cell>
          <cell r="EG58">
            <v>2</v>
          </cell>
          <cell r="EH58">
            <v>3</v>
          </cell>
          <cell r="EI58">
            <v>3</v>
          </cell>
          <cell r="EJ58">
            <v>2</v>
          </cell>
          <cell r="EK58">
            <v>2</v>
          </cell>
          <cell r="EL58">
            <v>2</v>
          </cell>
          <cell r="EM58">
            <v>2</v>
          </cell>
          <cell r="EN58">
            <v>2</v>
          </cell>
          <cell r="EO58">
            <v>1</v>
          </cell>
          <cell r="EP58">
            <v>2</v>
          </cell>
          <cell r="EQ58">
            <v>2</v>
          </cell>
          <cell r="ER58">
            <v>1</v>
          </cell>
          <cell r="ES58">
            <v>4</v>
          </cell>
          <cell r="ET58">
            <v>3</v>
          </cell>
          <cell r="EU58">
            <v>3</v>
          </cell>
          <cell r="EV58">
            <v>3</v>
          </cell>
        </row>
        <row r="59">
          <cell r="A59">
            <v>47</v>
          </cell>
          <cell r="E59">
            <v>62</v>
          </cell>
          <cell r="DP59">
            <v>15</v>
          </cell>
          <cell r="DQ59">
            <v>17</v>
          </cell>
          <cell r="DR59">
            <v>28</v>
          </cell>
          <cell r="DS59">
            <v>15</v>
          </cell>
          <cell r="DT59">
            <v>20</v>
          </cell>
          <cell r="DU59">
            <v>20</v>
          </cell>
          <cell r="DV59">
            <v>13</v>
          </cell>
          <cell r="DW59">
            <v>26</v>
          </cell>
          <cell r="DX59">
            <v>20</v>
          </cell>
          <cell r="DY59">
            <v>20</v>
          </cell>
          <cell r="DZ59">
            <v>11</v>
          </cell>
          <cell r="EA59">
            <v>2</v>
          </cell>
          <cell r="EB59">
            <v>3</v>
          </cell>
          <cell r="EC59">
            <v>2</v>
          </cell>
          <cell r="ED59">
            <v>2</v>
          </cell>
          <cell r="EE59">
            <v>3</v>
          </cell>
          <cell r="EF59">
            <v>4</v>
          </cell>
          <cell r="EG59">
            <v>2</v>
          </cell>
          <cell r="EH59">
            <v>3</v>
          </cell>
          <cell r="EI59">
            <v>4</v>
          </cell>
          <cell r="EJ59">
            <v>4</v>
          </cell>
          <cell r="EK59">
            <v>2</v>
          </cell>
          <cell r="EL59">
            <v>2</v>
          </cell>
          <cell r="EM59">
            <v>2</v>
          </cell>
          <cell r="EN59">
            <v>2</v>
          </cell>
          <cell r="EO59">
            <v>1</v>
          </cell>
          <cell r="EP59">
            <v>2</v>
          </cell>
          <cell r="EQ59">
            <v>3</v>
          </cell>
          <cell r="ER59">
            <v>2</v>
          </cell>
          <cell r="ES59">
            <v>3</v>
          </cell>
          <cell r="ET59">
            <v>4</v>
          </cell>
          <cell r="EU59">
            <v>4</v>
          </cell>
          <cell r="EV59">
            <v>3</v>
          </cell>
        </row>
        <row r="60">
          <cell r="A60">
            <v>48</v>
          </cell>
          <cell r="E60">
            <v>18</v>
          </cell>
          <cell r="DP60">
            <v>0</v>
          </cell>
          <cell r="DQ60">
            <v>2</v>
          </cell>
          <cell r="DR60">
            <v>12</v>
          </cell>
          <cell r="DS60">
            <v>2</v>
          </cell>
          <cell r="DT60">
            <v>7</v>
          </cell>
          <cell r="DU60">
            <v>4</v>
          </cell>
          <cell r="DV60">
            <v>0</v>
          </cell>
          <cell r="DW60">
            <v>12</v>
          </cell>
          <cell r="DX60">
            <v>5</v>
          </cell>
          <cell r="DY60">
            <v>4</v>
          </cell>
          <cell r="DZ60">
            <v>2</v>
          </cell>
          <cell r="EA60">
            <v>1</v>
          </cell>
          <cell r="EB60">
            <v>1</v>
          </cell>
          <cell r="EC60">
            <v>1</v>
          </cell>
          <cell r="ED60">
            <v>0</v>
          </cell>
          <cell r="EE60">
            <v>1</v>
          </cell>
          <cell r="EF60">
            <v>2</v>
          </cell>
          <cell r="EG60">
            <v>0</v>
          </cell>
          <cell r="EH60">
            <v>1</v>
          </cell>
          <cell r="EI60">
            <v>1</v>
          </cell>
          <cell r="EJ60">
            <v>0</v>
          </cell>
          <cell r="EK60">
            <v>1</v>
          </cell>
          <cell r="EL60">
            <v>0</v>
          </cell>
          <cell r="EM60">
            <v>0</v>
          </cell>
          <cell r="EN60">
            <v>0</v>
          </cell>
          <cell r="EO60">
            <v>0</v>
          </cell>
          <cell r="EP60">
            <v>1</v>
          </cell>
          <cell r="EQ60">
            <v>1</v>
          </cell>
          <cell r="ER60">
            <v>0</v>
          </cell>
          <cell r="ES60">
            <v>2</v>
          </cell>
          <cell r="ET60">
            <v>2</v>
          </cell>
          <cell r="EU60">
            <v>1</v>
          </cell>
          <cell r="EV60">
            <v>1</v>
          </cell>
        </row>
        <row r="61">
          <cell r="A61">
            <v>49</v>
          </cell>
          <cell r="E61">
            <v>65</v>
          </cell>
          <cell r="DP61">
            <v>16</v>
          </cell>
          <cell r="DQ61">
            <v>15</v>
          </cell>
          <cell r="DR61">
            <v>24</v>
          </cell>
          <cell r="DS61">
            <v>13</v>
          </cell>
          <cell r="DT61">
            <v>20</v>
          </cell>
          <cell r="DU61">
            <v>20</v>
          </cell>
          <cell r="DV61">
            <v>15</v>
          </cell>
          <cell r="DW61">
            <v>23</v>
          </cell>
          <cell r="DX61">
            <v>20</v>
          </cell>
          <cell r="DY61">
            <v>20</v>
          </cell>
          <cell r="DZ61">
            <v>12</v>
          </cell>
          <cell r="EA61">
            <v>3</v>
          </cell>
          <cell r="EB61">
            <v>3</v>
          </cell>
          <cell r="EC61">
            <v>3</v>
          </cell>
          <cell r="ED61">
            <v>2</v>
          </cell>
          <cell r="EE61">
            <v>2</v>
          </cell>
          <cell r="EF61">
            <v>3</v>
          </cell>
          <cell r="EG61">
            <v>2</v>
          </cell>
          <cell r="EH61">
            <v>4</v>
          </cell>
          <cell r="EI61">
            <v>4</v>
          </cell>
          <cell r="EJ61">
            <v>3</v>
          </cell>
          <cell r="EK61">
            <v>2</v>
          </cell>
          <cell r="EL61">
            <v>1</v>
          </cell>
          <cell r="EM61">
            <v>2</v>
          </cell>
          <cell r="EN61">
            <v>2</v>
          </cell>
          <cell r="EO61">
            <v>2</v>
          </cell>
          <cell r="EP61">
            <v>2</v>
          </cell>
          <cell r="EQ61">
            <v>3</v>
          </cell>
          <cell r="ER61">
            <v>1</v>
          </cell>
          <cell r="ES61">
            <v>3</v>
          </cell>
          <cell r="ET61">
            <v>3</v>
          </cell>
          <cell r="EU61">
            <v>3</v>
          </cell>
          <cell r="EV61">
            <v>3</v>
          </cell>
        </row>
        <row r="62">
          <cell r="A62">
            <v>50</v>
          </cell>
          <cell r="E62">
            <v>70</v>
          </cell>
          <cell r="DP62">
            <v>15</v>
          </cell>
          <cell r="DQ62">
            <v>13</v>
          </cell>
          <cell r="DR62">
            <v>30</v>
          </cell>
          <cell r="DS62">
            <v>13</v>
          </cell>
          <cell r="DT62">
            <v>25</v>
          </cell>
          <cell r="DU62">
            <v>25</v>
          </cell>
          <cell r="DV62">
            <v>16</v>
          </cell>
          <cell r="DW62">
            <v>30</v>
          </cell>
          <cell r="DX62">
            <v>24</v>
          </cell>
          <cell r="DY62">
            <v>26</v>
          </cell>
          <cell r="DZ62">
            <v>15</v>
          </cell>
          <cell r="EA62">
            <v>3</v>
          </cell>
          <cell r="EB62">
            <v>3</v>
          </cell>
          <cell r="EC62">
            <v>3</v>
          </cell>
          <cell r="ED62">
            <v>3</v>
          </cell>
          <cell r="EE62">
            <v>3</v>
          </cell>
          <cell r="EF62">
            <v>4</v>
          </cell>
          <cell r="EG62">
            <v>3</v>
          </cell>
          <cell r="EH62">
            <v>3</v>
          </cell>
          <cell r="EI62">
            <v>3</v>
          </cell>
          <cell r="EJ62">
            <v>3</v>
          </cell>
          <cell r="EK62">
            <v>2</v>
          </cell>
          <cell r="EL62">
            <v>1</v>
          </cell>
          <cell r="EM62">
            <v>2</v>
          </cell>
          <cell r="EN62">
            <v>2</v>
          </cell>
          <cell r="EO62">
            <v>2</v>
          </cell>
          <cell r="EP62">
            <v>3</v>
          </cell>
          <cell r="EQ62">
            <v>3</v>
          </cell>
          <cell r="ER62">
            <v>2</v>
          </cell>
          <cell r="ES62">
            <v>4</v>
          </cell>
          <cell r="ET62">
            <v>4</v>
          </cell>
          <cell r="EU62">
            <v>4</v>
          </cell>
          <cell r="EV62">
            <v>4</v>
          </cell>
        </row>
        <row r="63">
          <cell r="A63">
            <v>51</v>
          </cell>
          <cell r="E63">
            <v>75</v>
          </cell>
          <cell r="DP63">
            <v>16</v>
          </cell>
          <cell r="DQ63">
            <v>14</v>
          </cell>
          <cell r="DR63">
            <v>30</v>
          </cell>
          <cell r="DS63">
            <v>14</v>
          </cell>
          <cell r="DT63">
            <v>24</v>
          </cell>
          <cell r="DU63">
            <v>23</v>
          </cell>
          <cell r="DV63">
            <v>14</v>
          </cell>
          <cell r="DW63">
            <v>30</v>
          </cell>
          <cell r="DX63">
            <v>27</v>
          </cell>
          <cell r="DY63">
            <v>26</v>
          </cell>
          <cell r="DZ63">
            <v>16</v>
          </cell>
          <cell r="EA63">
            <v>3</v>
          </cell>
          <cell r="EB63">
            <v>3</v>
          </cell>
          <cell r="EC63">
            <v>3</v>
          </cell>
          <cell r="ED63">
            <v>3</v>
          </cell>
          <cell r="EE63">
            <v>3</v>
          </cell>
          <cell r="EF63">
            <v>3</v>
          </cell>
          <cell r="EG63">
            <v>2</v>
          </cell>
          <cell r="EH63">
            <v>3</v>
          </cell>
          <cell r="EI63">
            <v>4</v>
          </cell>
          <cell r="EJ63">
            <v>4</v>
          </cell>
          <cell r="EK63">
            <v>3</v>
          </cell>
          <cell r="EL63">
            <v>1</v>
          </cell>
          <cell r="EM63">
            <v>3</v>
          </cell>
          <cell r="EN63">
            <v>2</v>
          </cell>
          <cell r="EO63">
            <v>2</v>
          </cell>
          <cell r="EP63">
            <v>3</v>
          </cell>
          <cell r="EQ63">
            <v>3</v>
          </cell>
          <cell r="ER63">
            <v>1</v>
          </cell>
          <cell r="ES63">
            <v>3</v>
          </cell>
          <cell r="ET63">
            <v>3</v>
          </cell>
          <cell r="EU63">
            <v>3</v>
          </cell>
          <cell r="EV63">
            <v>3</v>
          </cell>
        </row>
        <row r="64">
          <cell r="A64">
            <v>52</v>
          </cell>
          <cell r="E64">
            <v>17</v>
          </cell>
          <cell r="DP64">
            <v>1</v>
          </cell>
          <cell r="DQ64">
            <v>3</v>
          </cell>
          <cell r="DR64">
            <v>11</v>
          </cell>
          <cell r="DS64">
            <v>2</v>
          </cell>
          <cell r="DT64">
            <v>5</v>
          </cell>
          <cell r="DU64">
            <v>5</v>
          </cell>
          <cell r="DV64">
            <v>2</v>
          </cell>
          <cell r="DW64">
            <v>11</v>
          </cell>
          <cell r="DX64">
            <v>5</v>
          </cell>
          <cell r="DY64">
            <v>5</v>
          </cell>
          <cell r="DZ64">
            <v>1</v>
          </cell>
          <cell r="EA64">
            <v>1</v>
          </cell>
          <cell r="EB64">
            <v>1</v>
          </cell>
          <cell r="EC64">
            <v>1</v>
          </cell>
          <cell r="ED64">
            <v>1</v>
          </cell>
          <cell r="EE64">
            <v>1</v>
          </cell>
          <cell r="EF64">
            <v>1</v>
          </cell>
          <cell r="EG64">
            <v>0</v>
          </cell>
          <cell r="EH64">
            <v>1</v>
          </cell>
          <cell r="EI64">
            <v>1</v>
          </cell>
          <cell r="EJ64">
            <v>0</v>
          </cell>
          <cell r="EK64">
            <v>1</v>
          </cell>
          <cell r="EL64">
            <v>0</v>
          </cell>
          <cell r="EM64">
            <v>0</v>
          </cell>
          <cell r="EN64">
            <v>1</v>
          </cell>
          <cell r="EO64">
            <v>0</v>
          </cell>
          <cell r="EP64">
            <v>1</v>
          </cell>
          <cell r="EQ64">
            <v>1</v>
          </cell>
          <cell r="ER64">
            <v>0</v>
          </cell>
          <cell r="ES64">
            <v>1</v>
          </cell>
          <cell r="ET64">
            <v>2</v>
          </cell>
          <cell r="EU64">
            <v>2</v>
          </cell>
          <cell r="EV64">
            <v>1</v>
          </cell>
        </row>
        <row r="65">
          <cell r="A65">
            <v>53</v>
          </cell>
          <cell r="E65">
            <v>62</v>
          </cell>
          <cell r="DP65">
            <v>14</v>
          </cell>
          <cell r="DQ65">
            <v>18</v>
          </cell>
          <cell r="DR65">
            <v>24</v>
          </cell>
          <cell r="DS65">
            <v>15</v>
          </cell>
          <cell r="DT65">
            <v>20</v>
          </cell>
          <cell r="DU65">
            <v>20</v>
          </cell>
          <cell r="DV65">
            <v>14</v>
          </cell>
          <cell r="DW65">
            <v>23</v>
          </cell>
          <cell r="DX65">
            <v>20</v>
          </cell>
          <cell r="DY65">
            <v>20</v>
          </cell>
          <cell r="DZ65">
            <v>17</v>
          </cell>
          <cell r="EA65">
            <v>3</v>
          </cell>
          <cell r="EB65">
            <v>3</v>
          </cell>
          <cell r="EC65">
            <v>2</v>
          </cell>
          <cell r="ED65">
            <v>2</v>
          </cell>
          <cell r="EE65">
            <v>2</v>
          </cell>
          <cell r="EF65">
            <v>4</v>
          </cell>
          <cell r="EG65">
            <v>2</v>
          </cell>
          <cell r="EH65">
            <v>4</v>
          </cell>
          <cell r="EI65">
            <v>3</v>
          </cell>
          <cell r="EJ65">
            <v>3</v>
          </cell>
          <cell r="EK65">
            <v>2</v>
          </cell>
          <cell r="EL65">
            <v>1</v>
          </cell>
          <cell r="EM65">
            <v>2</v>
          </cell>
          <cell r="EN65">
            <v>2</v>
          </cell>
          <cell r="EO65">
            <v>2</v>
          </cell>
          <cell r="EP65">
            <v>2</v>
          </cell>
          <cell r="EQ65">
            <v>3</v>
          </cell>
          <cell r="ER65">
            <v>1</v>
          </cell>
          <cell r="ES65">
            <v>3</v>
          </cell>
          <cell r="ET65">
            <v>4</v>
          </cell>
          <cell r="EU65">
            <v>4</v>
          </cell>
          <cell r="EV65">
            <v>3</v>
          </cell>
        </row>
        <row r="66">
          <cell r="A66">
            <v>54</v>
          </cell>
          <cell r="E66">
            <v>74</v>
          </cell>
          <cell r="DP66">
            <v>15</v>
          </cell>
          <cell r="DQ66">
            <v>15</v>
          </cell>
          <cell r="DR66">
            <v>30</v>
          </cell>
          <cell r="DS66">
            <v>15</v>
          </cell>
          <cell r="DT66">
            <v>23</v>
          </cell>
          <cell r="DU66">
            <v>25</v>
          </cell>
          <cell r="DV66">
            <v>14</v>
          </cell>
          <cell r="DW66">
            <v>30</v>
          </cell>
          <cell r="DX66">
            <v>27</v>
          </cell>
          <cell r="DY66">
            <v>24</v>
          </cell>
          <cell r="DZ66">
            <v>13</v>
          </cell>
          <cell r="EA66">
            <v>3</v>
          </cell>
          <cell r="EB66">
            <v>3</v>
          </cell>
          <cell r="EC66">
            <v>3</v>
          </cell>
          <cell r="ED66">
            <v>3</v>
          </cell>
          <cell r="EE66">
            <v>3</v>
          </cell>
          <cell r="EF66">
            <v>4</v>
          </cell>
          <cell r="EG66">
            <v>3</v>
          </cell>
          <cell r="EH66">
            <v>3</v>
          </cell>
          <cell r="EI66">
            <v>3</v>
          </cell>
          <cell r="EJ66">
            <v>3</v>
          </cell>
          <cell r="EK66">
            <v>3</v>
          </cell>
          <cell r="EL66">
            <v>1</v>
          </cell>
          <cell r="EM66">
            <v>3</v>
          </cell>
          <cell r="EN66">
            <v>3</v>
          </cell>
          <cell r="EO66">
            <v>1</v>
          </cell>
          <cell r="EP66">
            <v>3</v>
          </cell>
          <cell r="EQ66">
            <v>3</v>
          </cell>
          <cell r="ER66">
            <v>1</v>
          </cell>
          <cell r="ES66">
            <v>4</v>
          </cell>
          <cell r="ET66">
            <v>3</v>
          </cell>
          <cell r="EU66">
            <v>4</v>
          </cell>
          <cell r="EV66">
            <v>3</v>
          </cell>
        </row>
        <row r="67">
          <cell r="A67">
            <v>55</v>
          </cell>
          <cell r="E67">
            <v>75</v>
          </cell>
          <cell r="DP67">
            <v>14</v>
          </cell>
          <cell r="DQ67">
            <v>14</v>
          </cell>
          <cell r="DR67">
            <v>30</v>
          </cell>
          <cell r="DS67">
            <v>16</v>
          </cell>
          <cell r="DT67">
            <v>24</v>
          </cell>
          <cell r="DU67">
            <v>25</v>
          </cell>
          <cell r="DV67">
            <v>17</v>
          </cell>
          <cell r="DW67">
            <v>30</v>
          </cell>
          <cell r="DX67">
            <v>26</v>
          </cell>
          <cell r="DY67">
            <v>26</v>
          </cell>
          <cell r="DZ67">
            <v>16</v>
          </cell>
          <cell r="EA67">
            <v>3</v>
          </cell>
          <cell r="EB67">
            <v>3</v>
          </cell>
          <cell r="EC67">
            <v>3</v>
          </cell>
          <cell r="ED67">
            <v>2</v>
          </cell>
          <cell r="EE67">
            <v>3</v>
          </cell>
          <cell r="EF67">
            <v>3</v>
          </cell>
          <cell r="EG67">
            <v>3</v>
          </cell>
          <cell r="EH67">
            <v>3</v>
          </cell>
          <cell r="EI67">
            <v>4</v>
          </cell>
          <cell r="EJ67">
            <v>3</v>
          </cell>
          <cell r="EK67">
            <v>2</v>
          </cell>
          <cell r="EL67">
            <v>2</v>
          </cell>
          <cell r="EM67">
            <v>3</v>
          </cell>
          <cell r="EN67">
            <v>2</v>
          </cell>
          <cell r="EO67">
            <v>2</v>
          </cell>
          <cell r="EP67">
            <v>3</v>
          </cell>
          <cell r="EQ67">
            <v>3</v>
          </cell>
          <cell r="ER67">
            <v>1</v>
          </cell>
          <cell r="ES67">
            <v>3</v>
          </cell>
          <cell r="ET67">
            <v>4</v>
          </cell>
          <cell r="EU67">
            <v>3</v>
          </cell>
          <cell r="EV67">
            <v>4</v>
          </cell>
        </row>
        <row r="68">
          <cell r="A68">
            <v>56</v>
          </cell>
          <cell r="E68">
            <v>82</v>
          </cell>
          <cell r="DP68">
            <v>14</v>
          </cell>
          <cell r="DQ68">
            <v>14</v>
          </cell>
          <cell r="DR68">
            <v>36</v>
          </cell>
          <cell r="DS68">
            <v>14</v>
          </cell>
          <cell r="DT68">
            <v>27</v>
          </cell>
          <cell r="DU68">
            <v>25</v>
          </cell>
          <cell r="DV68">
            <v>16</v>
          </cell>
          <cell r="DW68">
            <v>33</v>
          </cell>
          <cell r="DX68">
            <v>23</v>
          </cell>
          <cell r="DY68">
            <v>27</v>
          </cell>
          <cell r="DZ68">
            <v>15</v>
          </cell>
          <cell r="EA68">
            <v>3</v>
          </cell>
          <cell r="EB68">
            <v>3</v>
          </cell>
          <cell r="EC68">
            <v>3</v>
          </cell>
          <cell r="ED68">
            <v>2</v>
          </cell>
          <cell r="EE68">
            <v>3</v>
          </cell>
          <cell r="EF68">
            <v>4</v>
          </cell>
          <cell r="EG68">
            <v>2</v>
          </cell>
          <cell r="EH68">
            <v>4</v>
          </cell>
          <cell r="EI68">
            <v>4</v>
          </cell>
          <cell r="EJ68">
            <v>2</v>
          </cell>
          <cell r="EK68">
            <v>2</v>
          </cell>
          <cell r="EL68">
            <v>2</v>
          </cell>
          <cell r="EM68">
            <v>2</v>
          </cell>
          <cell r="EN68">
            <v>2</v>
          </cell>
          <cell r="EO68">
            <v>2</v>
          </cell>
          <cell r="EP68">
            <v>3</v>
          </cell>
          <cell r="EQ68">
            <v>4</v>
          </cell>
          <cell r="ER68">
            <v>2</v>
          </cell>
          <cell r="ES68">
            <v>4</v>
          </cell>
          <cell r="ET68">
            <v>4</v>
          </cell>
          <cell r="EU68">
            <v>5</v>
          </cell>
          <cell r="EV68">
            <v>5</v>
          </cell>
        </row>
        <row r="69">
          <cell r="A69">
            <v>57</v>
          </cell>
          <cell r="E69">
            <v>91</v>
          </cell>
          <cell r="DP69">
            <v>17</v>
          </cell>
          <cell r="DQ69">
            <v>15</v>
          </cell>
          <cell r="DR69">
            <v>35</v>
          </cell>
          <cell r="DS69">
            <v>16</v>
          </cell>
          <cell r="DT69">
            <v>25</v>
          </cell>
          <cell r="DU69">
            <v>26</v>
          </cell>
          <cell r="DV69">
            <v>17</v>
          </cell>
          <cell r="DW69">
            <v>37</v>
          </cell>
          <cell r="DX69">
            <v>25</v>
          </cell>
          <cell r="DY69">
            <v>25</v>
          </cell>
          <cell r="DZ69">
            <v>17</v>
          </cell>
          <cell r="EA69">
            <v>4</v>
          </cell>
          <cell r="EB69">
            <v>3</v>
          </cell>
          <cell r="EC69">
            <v>3</v>
          </cell>
          <cell r="ED69">
            <v>2</v>
          </cell>
          <cell r="EE69">
            <v>3</v>
          </cell>
          <cell r="EF69">
            <v>4</v>
          </cell>
          <cell r="EG69">
            <v>3</v>
          </cell>
          <cell r="EH69">
            <v>4</v>
          </cell>
          <cell r="EI69">
            <v>4</v>
          </cell>
          <cell r="EJ69">
            <v>5</v>
          </cell>
          <cell r="EK69">
            <v>3</v>
          </cell>
          <cell r="EL69">
            <v>1</v>
          </cell>
          <cell r="EM69">
            <v>2</v>
          </cell>
          <cell r="EN69">
            <v>3</v>
          </cell>
          <cell r="EO69">
            <v>2</v>
          </cell>
          <cell r="EP69">
            <v>3</v>
          </cell>
          <cell r="EQ69">
            <v>3</v>
          </cell>
          <cell r="ER69">
            <v>2</v>
          </cell>
          <cell r="ES69">
            <v>4</v>
          </cell>
          <cell r="ET69">
            <v>5</v>
          </cell>
          <cell r="EU69">
            <v>4</v>
          </cell>
          <cell r="EV69">
            <v>4</v>
          </cell>
        </row>
        <row r="70">
          <cell r="A70">
            <v>58</v>
          </cell>
          <cell r="E70">
            <v>24</v>
          </cell>
          <cell r="DP70">
            <v>5</v>
          </cell>
          <cell r="DQ70">
            <v>7</v>
          </cell>
          <cell r="DR70">
            <v>17</v>
          </cell>
          <cell r="DS70">
            <v>5</v>
          </cell>
          <cell r="DT70">
            <v>12</v>
          </cell>
          <cell r="DU70">
            <v>7</v>
          </cell>
          <cell r="DV70">
            <v>2</v>
          </cell>
          <cell r="DW70">
            <v>17</v>
          </cell>
          <cell r="DX70">
            <v>7</v>
          </cell>
          <cell r="DY70">
            <v>7</v>
          </cell>
          <cell r="DZ70">
            <v>4</v>
          </cell>
          <cell r="EA70">
            <v>1</v>
          </cell>
          <cell r="EB70">
            <v>1</v>
          </cell>
          <cell r="EC70">
            <v>1</v>
          </cell>
          <cell r="ED70">
            <v>1</v>
          </cell>
          <cell r="EE70">
            <v>2</v>
          </cell>
          <cell r="EF70">
            <v>2</v>
          </cell>
          <cell r="EG70">
            <v>1</v>
          </cell>
          <cell r="EH70">
            <v>2</v>
          </cell>
          <cell r="EI70">
            <v>2</v>
          </cell>
          <cell r="EJ70">
            <v>1</v>
          </cell>
          <cell r="EK70">
            <v>1</v>
          </cell>
          <cell r="EL70">
            <v>1</v>
          </cell>
          <cell r="EM70">
            <v>1</v>
          </cell>
          <cell r="EN70">
            <v>1</v>
          </cell>
          <cell r="EO70">
            <v>1</v>
          </cell>
          <cell r="EP70">
            <v>1</v>
          </cell>
          <cell r="EQ70">
            <v>1</v>
          </cell>
          <cell r="ER70">
            <v>1</v>
          </cell>
          <cell r="ES70">
            <v>2</v>
          </cell>
          <cell r="ET70">
            <v>3</v>
          </cell>
          <cell r="EU70">
            <v>3</v>
          </cell>
          <cell r="EV70">
            <v>2</v>
          </cell>
        </row>
        <row r="71">
          <cell r="A71">
            <v>59</v>
          </cell>
          <cell r="E71">
            <v>73</v>
          </cell>
          <cell r="DP71">
            <v>12</v>
          </cell>
          <cell r="DQ71">
            <v>14</v>
          </cell>
          <cell r="DR71">
            <v>30</v>
          </cell>
          <cell r="DS71">
            <v>16</v>
          </cell>
          <cell r="DT71">
            <v>24</v>
          </cell>
          <cell r="DU71">
            <v>24</v>
          </cell>
          <cell r="DV71">
            <v>16</v>
          </cell>
          <cell r="DW71">
            <v>30</v>
          </cell>
          <cell r="DX71">
            <v>24</v>
          </cell>
          <cell r="DY71">
            <v>23</v>
          </cell>
          <cell r="DZ71">
            <v>16</v>
          </cell>
          <cell r="EA71">
            <v>3</v>
          </cell>
          <cell r="EB71">
            <v>3</v>
          </cell>
          <cell r="EC71">
            <v>3</v>
          </cell>
          <cell r="ED71">
            <v>3</v>
          </cell>
          <cell r="EE71">
            <v>3</v>
          </cell>
          <cell r="EF71">
            <v>4</v>
          </cell>
          <cell r="EG71">
            <v>3</v>
          </cell>
          <cell r="EH71">
            <v>3</v>
          </cell>
          <cell r="EI71">
            <v>3</v>
          </cell>
          <cell r="EJ71">
            <v>3</v>
          </cell>
          <cell r="EK71">
            <v>2</v>
          </cell>
          <cell r="EL71">
            <v>2</v>
          </cell>
          <cell r="EM71">
            <v>2</v>
          </cell>
          <cell r="EN71">
            <v>2</v>
          </cell>
          <cell r="EO71">
            <v>1</v>
          </cell>
          <cell r="EP71">
            <v>3</v>
          </cell>
          <cell r="EQ71">
            <v>3</v>
          </cell>
          <cell r="ER71">
            <v>2</v>
          </cell>
          <cell r="ES71">
            <v>3</v>
          </cell>
          <cell r="ET71">
            <v>4</v>
          </cell>
          <cell r="EU71">
            <v>3</v>
          </cell>
          <cell r="EV71">
            <v>4</v>
          </cell>
        </row>
        <row r="72">
          <cell r="A72">
            <v>60</v>
          </cell>
          <cell r="E72">
            <v>89</v>
          </cell>
          <cell r="DP72">
            <v>17</v>
          </cell>
          <cell r="DQ72">
            <v>16</v>
          </cell>
          <cell r="DR72">
            <v>35</v>
          </cell>
          <cell r="DS72">
            <v>14</v>
          </cell>
          <cell r="DT72">
            <v>26</v>
          </cell>
          <cell r="DU72">
            <v>25</v>
          </cell>
          <cell r="DV72">
            <v>15</v>
          </cell>
          <cell r="DW72">
            <v>34</v>
          </cell>
          <cell r="DX72">
            <v>26</v>
          </cell>
          <cell r="DY72">
            <v>23</v>
          </cell>
          <cell r="DZ72">
            <v>13</v>
          </cell>
          <cell r="EA72">
            <v>3</v>
          </cell>
          <cell r="EB72">
            <v>4</v>
          </cell>
          <cell r="EC72">
            <v>4</v>
          </cell>
          <cell r="ED72">
            <v>2</v>
          </cell>
          <cell r="EE72">
            <v>3</v>
          </cell>
          <cell r="EF72">
            <v>4</v>
          </cell>
          <cell r="EG72">
            <v>3</v>
          </cell>
          <cell r="EH72">
            <v>4</v>
          </cell>
          <cell r="EI72">
            <v>3</v>
          </cell>
          <cell r="EJ72">
            <v>2</v>
          </cell>
          <cell r="EK72">
            <v>3</v>
          </cell>
          <cell r="EL72">
            <v>2</v>
          </cell>
          <cell r="EM72">
            <v>2</v>
          </cell>
          <cell r="EN72">
            <v>3</v>
          </cell>
          <cell r="EO72">
            <v>2</v>
          </cell>
          <cell r="EP72">
            <v>4</v>
          </cell>
          <cell r="EQ72">
            <v>3</v>
          </cell>
          <cell r="ER72">
            <v>2</v>
          </cell>
          <cell r="ES72">
            <v>4</v>
          </cell>
          <cell r="ET72">
            <v>5</v>
          </cell>
          <cell r="EU72">
            <v>5</v>
          </cell>
          <cell r="EV72">
            <v>5</v>
          </cell>
        </row>
        <row r="76">
          <cell r="B76"/>
          <cell r="C76"/>
          <cell r="D76" t="str">
            <v>Max</v>
          </cell>
          <cell r="E76">
            <v>99</v>
          </cell>
          <cell r="F76"/>
          <cell r="G76"/>
          <cell r="H76"/>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O attn"/>
      <sheetName val="PO attn"/>
    </sheetNames>
    <sheetDataSet>
      <sheetData sheetId="0">
        <row r="4">
          <cell r="DP4">
            <v>20</v>
          </cell>
          <cell r="DQ4">
            <v>20</v>
          </cell>
          <cell r="DR4">
            <v>40</v>
          </cell>
          <cell r="DS4">
            <v>20</v>
          </cell>
          <cell r="DT4">
            <v>30</v>
          </cell>
          <cell r="DU4">
            <v>30</v>
          </cell>
          <cell r="DV4">
            <v>20</v>
          </cell>
          <cell r="DW4">
            <v>40</v>
          </cell>
          <cell r="DX4">
            <v>30</v>
          </cell>
          <cell r="DY4">
            <v>30</v>
          </cell>
          <cell r="DZ4">
            <v>20</v>
          </cell>
          <cell r="EA4">
            <v>4</v>
          </cell>
          <cell r="EB4">
            <v>4</v>
          </cell>
          <cell r="EC4">
            <v>4</v>
          </cell>
          <cell r="ED4">
            <v>3</v>
          </cell>
          <cell r="EE4">
            <v>4</v>
          </cell>
          <cell r="EF4">
            <v>5</v>
          </cell>
          <cell r="EG4">
            <v>3</v>
          </cell>
          <cell r="EH4">
            <v>5</v>
          </cell>
          <cell r="EI4">
            <v>5</v>
          </cell>
          <cell r="EJ4">
            <v>5</v>
          </cell>
          <cell r="EK4">
            <v>3</v>
          </cell>
        </row>
        <row r="11">
          <cell r="A11" t="str">
            <v>S NO</v>
          </cell>
          <cell r="B11" t="str">
            <v>UID</v>
          </cell>
          <cell r="C11" t="str">
            <v>Name</v>
          </cell>
          <cell r="E11" t="str">
            <v>R.N.</v>
          </cell>
          <cell r="F11" t="str">
            <v>Total</v>
          </cell>
          <cell r="G11" t="str">
            <v>Int</v>
          </cell>
          <cell r="H11" t="str">
            <v>Ext</v>
          </cell>
          <cell r="DP11">
            <v>16</v>
          </cell>
          <cell r="DQ11">
            <v>17</v>
          </cell>
          <cell r="DR11">
            <v>35</v>
          </cell>
          <cell r="DS11">
            <v>15</v>
          </cell>
          <cell r="DT11">
            <v>26</v>
          </cell>
          <cell r="DU11">
            <v>25</v>
          </cell>
          <cell r="DV11">
            <v>16</v>
          </cell>
          <cell r="DW11">
            <v>33</v>
          </cell>
          <cell r="DX11">
            <v>24</v>
          </cell>
          <cell r="DY11">
            <v>25</v>
          </cell>
          <cell r="DZ11">
            <v>17</v>
          </cell>
          <cell r="EA11">
            <v>4</v>
          </cell>
          <cell r="EB11">
            <v>4</v>
          </cell>
          <cell r="EC11">
            <v>3</v>
          </cell>
          <cell r="ED11">
            <v>3</v>
          </cell>
          <cell r="EE11">
            <v>4</v>
          </cell>
          <cell r="EF11">
            <v>4</v>
          </cell>
          <cell r="EG11">
            <v>3</v>
          </cell>
          <cell r="EH11">
            <v>4</v>
          </cell>
          <cell r="EI11">
            <v>4</v>
          </cell>
          <cell r="EJ11">
            <v>4</v>
          </cell>
          <cell r="EK11">
            <v>3</v>
          </cell>
          <cell r="EL11">
            <v>1</v>
          </cell>
          <cell r="EM11">
            <v>3</v>
          </cell>
          <cell r="EN11">
            <v>2</v>
          </cell>
          <cell r="EO11">
            <v>1</v>
          </cell>
          <cell r="EP11">
            <v>4</v>
          </cell>
          <cell r="EQ11">
            <v>4</v>
          </cell>
          <cell r="ER11">
            <v>1</v>
          </cell>
          <cell r="ES11">
            <v>4</v>
          </cell>
          <cell r="ET11">
            <v>5</v>
          </cell>
          <cell r="EU11">
            <v>4</v>
          </cell>
          <cell r="EV11">
            <v>4</v>
          </cell>
        </row>
        <row r="12">
          <cell r="E12">
            <v>100</v>
          </cell>
          <cell r="F12">
            <v>100</v>
          </cell>
          <cell r="DP12">
            <v>16</v>
          </cell>
          <cell r="DQ12">
            <v>12</v>
          </cell>
          <cell r="DR12">
            <v>34</v>
          </cell>
          <cell r="DS12">
            <v>15</v>
          </cell>
          <cell r="DT12">
            <v>25</v>
          </cell>
          <cell r="DU12">
            <v>28</v>
          </cell>
          <cell r="DV12">
            <v>14</v>
          </cell>
          <cell r="DW12">
            <v>34</v>
          </cell>
          <cell r="DX12">
            <v>24</v>
          </cell>
          <cell r="DY12">
            <v>26</v>
          </cell>
          <cell r="DZ12">
            <v>15</v>
          </cell>
          <cell r="EA12">
            <v>4</v>
          </cell>
          <cell r="EB12">
            <v>4</v>
          </cell>
          <cell r="EC12">
            <v>3</v>
          </cell>
          <cell r="ED12">
            <v>2</v>
          </cell>
          <cell r="EE12">
            <v>4</v>
          </cell>
          <cell r="EF12">
            <v>4</v>
          </cell>
          <cell r="EG12">
            <v>3</v>
          </cell>
          <cell r="EH12">
            <v>3</v>
          </cell>
          <cell r="EI12">
            <v>3</v>
          </cell>
          <cell r="EJ12">
            <v>2</v>
          </cell>
          <cell r="EK12">
            <v>3</v>
          </cell>
          <cell r="EL12">
            <v>1</v>
          </cell>
          <cell r="EM12">
            <v>2</v>
          </cell>
          <cell r="EN12">
            <v>2</v>
          </cell>
          <cell r="EO12">
            <v>2</v>
          </cell>
          <cell r="EP12">
            <v>3</v>
          </cell>
          <cell r="EQ12">
            <v>3</v>
          </cell>
          <cell r="ER12">
            <v>1</v>
          </cell>
          <cell r="ES12">
            <v>5</v>
          </cell>
          <cell r="ET12">
            <v>4</v>
          </cell>
          <cell r="EU12">
            <v>5</v>
          </cell>
          <cell r="EV12">
            <v>5</v>
          </cell>
        </row>
        <row r="13">
          <cell r="A13">
            <v>1</v>
          </cell>
          <cell r="B13" t="str">
            <v>15BME1136</v>
          </cell>
          <cell r="C13" t="str">
            <v>GAURAV VERMA</v>
          </cell>
          <cell r="D13" t="str">
            <v>A+</v>
          </cell>
          <cell r="E13">
            <v>97</v>
          </cell>
          <cell r="DP13">
            <v>13</v>
          </cell>
          <cell r="DQ13">
            <v>17</v>
          </cell>
          <cell r="DR13">
            <v>35</v>
          </cell>
          <cell r="DS13">
            <v>13</v>
          </cell>
          <cell r="DT13">
            <v>23</v>
          </cell>
          <cell r="DU13">
            <v>26</v>
          </cell>
          <cell r="DV13">
            <v>16</v>
          </cell>
          <cell r="DW13">
            <v>37</v>
          </cell>
          <cell r="DX13">
            <v>26</v>
          </cell>
          <cell r="DY13">
            <v>24</v>
          </cell>
          <cell r="DZ13">
            <v>17</v>
          </cell>
          <cell r="EA13">
            <v>3</v>
          </cell>
          <cell r="EB13">
            <v>3</v>
          </cell>
          <cell r="EC13">
            <v>4</v>
          </cell>
          <cell r="ED13">
            <v>3</v>
          </cell>
          <cell r="EE13">
            <v>3</v>
          </cell>
          <cell r="EF13">
            <v>4</v>
          </cell>
          <cell r="EG13">
            <v>3</v>
          </cell>
          <cell r="EH13">
            <v>3</v>
          </cell>
          <cell r="EI13">
            <v>4</v>
          </cell>
          <cell r="EJ13">
            <v>3</v>
          </cell>
          <cell r="EK13">
            <v>3</v>
          </cell>
          <cell r="EL13">
            <v>1</v>
          </cell>
          <cell r="EM13">
            <v>3</v>
          </cell>
          <cell r="EN13">
            <v>2</v>
          </cell>
          <cell r="EO13">
            <v>2</v>
          </cell>
          <cell r="EP13">
            <v>3</v>
          </cell>
          <cell r="EQ13">
            <v>3</v>
          </cell>
          <cell r="ER13">
            <v>2</v>
          </cell>
          <cell r="ES13">
            <v>4</v>
          </cell>
          <cell r="ET13">
            <v>4</v>
          </cell>
          <cell r="EU13">
            <v>4</v>
          </cell>
          <cell r="EV13">
            <v>5</v>
          </cell>
        </row>
        <row r="14">
          <cell r="A14">
            <v>2</v>
          </cell>
          <cell r="B14" t="str">
            <v>15BME1543</v>
          </cell>
          <cell r="C14" t="str">
            <v>TARUN KUMAR PODDAR</v>
          </cell>
          <cell r="D14" t="str">
            <v>A</v>
          </cell>
          <cell r="E14">
            <v>94</v>
          </cell>
          <cell r="DP14">
            <v>16</v>
          </cell>
          <cell r="DQ14">
            <v>14</v>
          </cell>
          <cell r="DR14">
            <v>30</v>
          </cell>
          <cell r="DS14">
            <v>15</v>
          </cell>
          <cell r="DT14">
            <v>27</v>
          </cell>
          <cell r="DU14">
            <v>26</v>
          </cell>
          <cell r="DV14">
            <v>18</v>
          </cell>
          <cell r="DW14">
            <v>30</v>
          </cell>
          <cell r="DX14">
            <v>23</v>
          </cell>
          <cell r="DY14">
            <v>27</v>
          </cell>
          <cell r="DZ14">
            <v>13</v>
          </cell>
          <cell r="EA14">
            <v>3</v>
          </cell>
          <cell r="EB14">
            <v>3</v>
          </cell>
          <cell r="EC14">
            <v>3</v>
          </cell>
          <cell r="ED14">
            <v>2</v>
          </cell>
          <cell r="EE14">
            <v>3</v>
          </cell>
          <cell r="EF14">
            <v>4</v>
          </cell>
          <cell r="EG14">
            <v>3</v>
          </cell>
          <cell r="EH14">
            <v>3</v>
          </cell>
          <cell r="EI14">
            <v>3</v>
          </cell>
          <cell r="EJ14">
            <v>2</v>
          </cell>
          <cell r="EK14">
            <v>3</v>
          </cell>
          <cell r="EL14">
            <v>2</v>
          </cell>
          <cell r="EM14">
            <v>3</v>
          </cell>
          <cell r="EN14">
            <v>3</v>
          </cell>
          <cell r="EO14">
            <v>1</v>
          </cell>
          <cell r="EP14">
            <v>3</v>
          </cell>
          <cell r="EQ14">
            <v>3</v>
          </cell>
          <cell r="ER14">
            <v>1</v>
          </cell>
          <cell r="ES14">
            <v>4</v>
          </cell>
          <cell r="ET14">
            <v>3</v>
          </cell>
          <cell r="EU14">
            <v>3</v>
          </cell>
          <cell r="EV14">
            <v>4</v>
          </cell>
        </row>
        <row r="15">
          <cell r="A15">
            <v>3</v>
          </cell>
          <cell r="B15" t="str">
            <v>16BME1001</v>
          </cell>
          <cell r="C15" t="str">
            <v>KARTIK KARNWAL</v>
          </cell>
          <cell r="D15" t="str">
            <v>B+</v>
          </cell>
          <cell r="E15">
            <v>84</v>
          </cell>
          <cell r="DP15">
            <v>15</v>
          </cell>
          <cell r="DQ15">
            <v>14</v>
          </cell>
          <cell r="DR15">
            <v>25</v>
          </cell>
          <cell r="DS15">
            <v>17</v>
          </cell>
          <cell r="DT15">
            <v>20</v>
          </cell>
          <cell r="DU15">
            <v>20</v>
          </cell>
          <cell r="DV15">
            <v>13</v>
          </cell>
          <cell r="DW15">
            <v>23</v>
          </cell>
          <cell r="DX15">
            <v>20</v>
          </cell>
          <cell r="DY15">
            <v>20</v>
          </cell>
          <cell r="DZ15">
            <v>16</v>
          </cell>
          <cell r="EA15">
            <v>2</v>
          </cell>
          <cell r="EB15">
            <v>2</v>
          </cell>
          <cell r="EC15">
            <v>2</v>
          </cell>
          <cell r="ED15">
            <v>2</v>
          </cell>
          <cell r="EE15">
            <v>3</v>
          </cell>
          <cell r="EF15">
            <v>3</v>
          </cell>
          <cell r="EG15">
            <v>2</v>
          </cell>
          <cell r="EH15">
            <v>3</v>
          </cell>
          <cell r="EI15">
            <v>2</v>
          </cell>
          <cell r="EJ15">
            <v>2</v>
          </cell>
          <cell r="EK15">
            <v>2</v>
          </cell>
          <cell r="EL15">
            <v>2</v>
          </cell>
          <cell r="EM15">
            <v>2</v>
          </cell>
          <cell r="EN15">
            <v>2</v>
          </cell>
          <cell r="EO15">
            <v>1</v>
          </cell>
          <cell r="EP15">
            <v>3</v>
          </cell>
          <cell r="EQ15">
            <v>2</v>
          </cell>
          <cell r="ER15">
            <v>1</v>
          </cell>
          <cell r="ES15">
            <v>4</v>
          </cell>
          <cell r="ET15">
            <v>3</v>
          </cell>
          <cell r="EU15">
            <v>3</v>
          </cell>
          <cell r="EV15">
            <v>3</v>
          </cell>
        </row>
        <row r="16">
          <cell r="A16">
            <v>4</v>
          </cell>
          <cell r="B16" t="str">
            <v>16BME1003</v>
          </cell>
          <cell r="C16" t="str">
            <v>MOHIT RAJPUROHIT</v>
          </cell>
          <cell r="D16" t="str">
            <v>B</v>
          </cell>
          <cell r="E16">
            <v>67</v>
          </cell>
          <cell r="DP16">
            <v>14</v>
          </cell>
          <cell r="DQ16">
            <v>15</v>
          </cell>
          <cell r="DR16">
            <v>26</v>
          </cell>
          <cell r="DS16">
            <v>15</v>
          </cell>
          <cell r="DT16">
            <v>20</v>
          </cell>
          <cell r="DU16">
            <v>20</v>
          </cell>
          <cell r="DV16">
            <v>13</v>
          </cell>
          <cell r="DW16">
            <v>28</v>
          </cell>
          <cell r="DX16">
            <v>20</v>
          </cell>
          <cell r="DY16">
            <v>20</v>
          </cell>
          <cell r="DZ16">
            <v>15</v>
          </cell>
          <cell r="EA16">
            <v>2</v>
          </cell>
          <cell r="EB16">
            <v>2</v>
          </cell>
          <cell r="EC16">
            <v>2</v>
          </cell>
          <cell r="ED16">
            <v>2</v>
          </cell>
          <cell r="EE16">
            <v>3</v>
          </cell>
          <cell r="EF16">
            <v>3</v>
          </cell>
          <cell r="EG16">
            <v>2</v>
          </cell>
          <cell r="EH16">
            <v>2</v>
          </cell>
          <cell r="EI16">
            <v>2</v>
          </cell>
          <cell r="EJ16">
            <v>2</v>
          </cell>
          <cell r="EK16">
            <v>2</v>
          </cell>
          <cell r="EL16">
            <v>1</v>
          </cell>
          <cell r="EM16">
            <v>2</v>
          </cell>
          <cell r="EN16">
            <v>2</v>
          </cell>
          <cell r="EO16">
            <v>2</v>
          </cell>
          <cell r="EP16">
            <v>2</v>
          </cell>
          <cell r="EQ16">
            <v>2</v>
          </cell>
          <cell r="ER16">
            <v>2</v>
          </cell>
          <cell r="ES16">
            <v>3</v>
          </cell>
          <cell r="ET16">
            <v>3</v>
          </cell>
          <cell r="EU16">
            <v>3</v>
          </cell>
          <cell r="EV16">
            <v>3</v>
          </cell>
        </row>
        <row r="17">
          <cell r="A17">
            <v>5</v>
          </cell>
          <cell r="B17" t="str">
            <v>16BME1014</v>
          </cell>
          <cell r="C17" t="str">
            <v>KARTIK  KUMAR DEY</v>
          </cell>
          <cell r="D17" t="str">
            <v>C+</v>
          </cell>
          <cell r="E17">
            <v>65</v>
          </cell>
          <cell r="DP17">
            <v>4</v>
          </cell>
          <cell r="DQ17">
            <v>6</v>
          </cell>
          <cell r="DR17">
            <v>6</v>
          </cell>
          <cell r="DS17">
            <v>3</v>
          </cell>
          <cell r="DT17">
            <v>7</v>
          </cell>
          <cell r="DU17">
            <v>8</v>
          </cell>
          <cell r="DV17">
            <v>5</v>
          </cell>
          <cell r="DW17">
            <v>6</v>
          </cell>
          <cell r="DX17">
            <v>7</v>
          </cell>
          <cell r="DY17">
            <v>8</v>
          </cell>
          <cell r="DZ17">
            <v>9</v>
          </cell>
          <cell r="EA17">
            <v>1</v>
          </cell>
          <cell r="EB17">
            <v>1</v>
          </cell>
          <cell r="EC17">
            <v>1</v>
          </cell>
          <cell r="ED17">
            <v>1</v>
          </cell>
          <cell r="EE17">
            <v>1</v>
          </cell>
          <cell r="EF17">
            <v>1</v>
          </cell>
          <cell r="EG17">
            <v>0</v>
          </cell>
          <cell r="EH17">
            <v>1</v>
          </cell>
          <cell r="EI17">
            <v>1</v>
          </cell>
          <cell r="EJ17">
            <v>1</v>
          </cell>
          <cell r="EK17">
            <v>0</v>
          </cell>
          <cell r="EL17">
            <v>0</v>
          </cell>
          <cell r="EM17">
            <v>0</v>
          </cell>
          <cell r="EN17">
            <v>1</v>
          </cell>
          <cell r="EO17">
            <v>1</v>
          </cell>
          <cell r="EP17">
            <v>1</v>
          </cell>
          <cell r="EQ17">
            <v>1</v>
          </cell>
          <cell r="ER17">
            <v>1</v>
          </cell>
          <cell r="ES17">
            <v>1</v>
          </cell>
          <cell r="ET17">
            <v>2</v>
          </cell>
          <cell r="EU17">
            <v>1</v>
          </cell>
          <cell r="EV17">
            <v>0</v>
          </cell>
        </row>
        <row r="18">
          <cell r="A18">
            <v>6</v>
          </cell>
          <cell r="B18" t="str">
            <v>16BME1017</v>
          </cell>
          <cell r="C18" t="str">
            <v>ABHAY TIWARI</v>
          </cell>
          <cell r="D18" t="str">
            <v>C</v>
          </cell>
          <cell r="E18">
            <v>54</v>
          </cell>
          <cell r="DP18">
            <v>10</v>
          </cell>
          <cell r="DQ18">
            <v>10</v>
          </cell>
          <cell r="DR18">
            <v>20</v>
          </cell>
          <cell r="DS18">
            <v>10</v>
          </cell>
          <cell r="DT18">
            <v>20</v>
          </cell>
          <cell r="DU18">
            <v>20</v>
          </cell>
          <cell r="DV18">
            <v>10</v>
          </cell>
          <cell r="DW18">
            <v>20</v>
          </cell>
          <cell r="DX18">
            <v>20</v>
          </cell>
          <cell r="DY18">
            <v>20</v>
          </cell>
          <cell r="DZ18">
            <v>10</v>
          </cell>
          <cell r="EA18">
            <v>2</v>
          </cell>
          <cell r="EB18">
            <v>2</v>
          </cell>
          <cell r="EC18">
            <v>2</v>
          </cell>
          <cell r="ED18">
            <v>2</v>
          </cell>
          <cell r="EE18">
            <v>2</v>
          </cell>
          <cell r="EF18">
            <v>3</v>
          </cell>
          <cell r="EG18">
            <v>2</v>
          </cell>
          <cell r="EH18">
            <v>2</v>
          </cell>
          <cell r="EI18">
            <v>2</v>
          </cell>
          <cell r="EJ18">
            <v>2</v>
          </cell>
          <cell r="EK18">
            <v>2</v>
          </cell>
          <cell r="EL18" t="str">
            <v/>
          </cell>
          <cell r="EM18" t="str">
            <v/>
          </cell>
          <cell r="EN18" t="str">
            <v/>
          </cell>
          <cell r="EO18" t="str">
            <v/>
          </cell>
          <cell r="EP18" t="str">
            <v/>
          </cell>
          <cell r="EQ18" t="str">
            <v/>
          </cell>
          <cell r="ER18" t="str">
            <v/>
          </cell>
          <cell r="ES18" t="str">
            <v/>
          </cell>
          <cell r="ET18" t="str">
            <v/>
          </cell>
          <cell r="EU18" t="str">
            <v/>
          </cell>
          <cell r="EV18" t="str">
            <v/>
          </cell>
        </row>
        <row r="19">
          <cell r="A19">
            <v>7</v>
          </cell>
          <cell r="B19" t="str">
            <v>16BME1020</v>
          </cell>
          <cell r="C19" t="str">
            <v>SAJID NAUSHAD</v>
          </cell>
          <cell r="D19" t="str">
            <v>D</v>
          </cell>
          <cell r="E19">
            <v>40</v>
          </cell>
          <cell r="DP19">
            <v>4</v>
          </cell>
          <cell r="DQ19">
            <v>7</v>
          </cell>
          <cell r="DR19">
            <v>16</v>
          </cell>
          <cell r="DS19">
            <v>6</v>
          </cell>
          <cell r="DT19">
            <v>11</v>
          </cell>
          <cell r="DU19">
            <v>7</v>
          </cell>
          <cell r="DV19">
            <v>6</v>
          </cell>
          <cell r="DW19">
            <v>17</v>
          </cell>
          <cell r="DX19">
            <v>7</v>
          </cell>
          <cell r="DY19">
            <v>7</v>
          </cell>
          <cell r="DZ19">
            <v>3</v>
          </cell>
          <cell r="EA19">
            <v>2</v>
          </cell>
          <cell r="EB19">
            <v>1</v>
          </cell>
          <cell r="EC19">
            <v>1</v>
          </cell>
          <cell r="ED19">
            <v>1</v>
          </cell>
          <cell r="EE19">
            <v>1</v>
          </cell>
          <cell r="EF19">
            <v>2</v>
          </cell>
          <cell r="EG19">
            <v>1</v>
          </cell>
          <cell r="EH19">
            <v>1</v>
          </cell>
          <cell r="EI19">
            <v>2</v>
          </cell>
          <cell r="EJ19">
            <v>1</v>
          </cell>
          <cell r="EK19">
            <v>1</v>
          </cell>
          <cell r="EL19">
            <v>1</v>
          </cell>
          <cell r="EM19">
            <v>1</v>
          </cell>
          <cell r="EN19">
            <v>1</v>
          </cell>
          <cell r="EO19">
            <v>0</v>
          </cell>
          <cell r="EP19">
            <v>1</v>
          </cell>
          <cell r="EQ19">
            <v>1</v>
          </cell>
          <cell r="ER19">
            <v>1</v>
          </cell>
          <cell r="ES19">
            <v>2</v>
          </cell>
          <cell r="ET19">
            <v>2</v>
          </cell>
          <cell r="EU19">
            <v>2</v>
          </cell>
          <cell r="EV19">
            <v>2</v>
          </cell>
        </row>
        <row r="20">
          <cell r="A20">
            <v>8</v>
          </cell>
          <cell r="B20" t="str">
            <v>16BME1038</v>
          </cell>
          <cell r="C20" t="str">
            <v>MAHENDRA SINGH</v>
          </cell>
          <cell r="D20" t="str">
            <v>E</v>
          </cell>
          <cell r="E20">
            <v>28</v>
          </cell>
          <cell r="DP20">
            <v>0</v>
          </cell>
          <cell r="DQ20">
            <v>1</v>
          </cell>
          <cell r="DR20">
            <v>2</v>
          </cell>
          <cell r="DS20">
            <v>2</v>
          </cell>
          <cell r="DT20">
            <v>2</v>
          </cell>
          <cell r="DU20">
            <v>3</v>
          </cell>
          <cell r="DV20">
            <v>2</v>
          </cell>
          <cell r="DW20">
            <v>1</v>
          </cell>
          <cell r="DX20">
            <v>2</v>
          </cell>
          <cell r="DY20">
            <v>2</v>
          </cell>
          <cell r="DZ20">
            <v>3</v>
          </cell>
          <cell r="EA20" t="str">
            <v/>
          </cell>
          <cell r="EB20" t="str">
            <v/>
          </cell>
          <cell r="EC20" t="str">
            <v/>
          </cell>
          <cell r="ED20" t="str">
            <v/>
          </cell>
          <cell r="EE20" t="str">
            <v/>
          </cell>
          <cell r="EF20" t="str">
            <v/>
          </cell>
          <cell r="EG20" t="str">
            <v/>
          </cell>
          <cell r="EH20" t="str">
            <v/>
          </cell>
          <cell r="EI20" t="str">
            <v/>
          </cell>
          <cell r="EJ20" t="str">
            <v/>
          </cell>
          <cell r="EK20" t="str">
            <v/>
          </cell>
          <cell r="EL20" t="str">
            <v/>
          </cell>
          <cell r="EM20" t="str">
            <v/>
          </cell>
          <cell r="EN20" t="str">
            <v/>
          </cell>
          <cell r="EO20" t="str">
            <v/>
          </cell>
          <cell r="EP20" t="str">
            <v/>
          </cell>
          <cell r="EQ20" t="str">
            <v/>
          </cell>
          <cell r="ER20" t="str">
            <v/>
          </cell>
          <cell r="ES20" t="str">
            <v/>
          </cell>
          <cell r="ET20" t="str">
            <v/>
          </cell>
          <cell r="EU20" t="str">
            <v/>
          </cell>
          <cell r="EV20" t="str">
            <v/>
          </cell>
        </row>
        <row r="21">
          <cell r="A21">
            <v>9</v>
          </cell>
          <cell r="B21" t="str">
            <v>16BME1044</v>
          </cell>
          <cell r="C21" t="str">
            <v>GOURAV BATWAL</v>
          </cell>
          <cell r="D21" t="str">
            <v>F</v>
          </cell>
          <cell r="E21">
            <v>20</v>
          </cell>
          <cell r="DP21">
            <v>13</v>
          </cell>
          <cell r="DQ21">
            <v>16</v>
          </cell>
          <cell r="DR21">
            <v>25</v>
          </cell>
          <cell r="DS21">
            <v>14</v>
          </cell>
          <cell r="DT21">
            <v>20</v>
          </cell>
          <cell r="DU21">
            <v>20</v>
          </cell>
          <cell r="DV21">
            <v>14</v>
          </cell>
          <cell r="DW21">
            <v>29</v>
          </cell>
          <cell r="DX21">
            <v>20</v>
          </cell>
          <cell r="DY21">
            <v>20</v>
          </cell>
          <cell r="DZ21">
            <v>15</v>
          </cell>
          <cell r="EA21">
            <v>2</v>
          </cell>
          <cell r="EB21">
            <v>3</v>
          </cell>
          <cell r="EC21">
            <v>3</v>
          </cell>
          <cell r="ED21">
            <v>2</v>
          </cell>
          <cell r="EE21">
            <v>3</v>
          </cell>
          <cell r="EF21">
            <v>3</v>
          </cell>
          <cell r="EG21">
            <v>2</v>
          </cell>
          <cell r="EH21">
            <v>2</v>
          </cell>
          <cell r="EI21">
            <v>2</v>
          </cell>
          <cell r="EJ21">
            <v>2</v>
          </cell>
          <cell r="EK21">
            <v>2</v>
          </cell>
          <cell r="EL21">
            <v>2</v>
          </cell>
          <cell r="EM21">
            <v>2</v>
          </cell>
          <cell r="EN21">
            <v>2</v>
          </cell>
          <cell r="EO21">
            <v>1</v>
          </cell>
          <cell r="EP21">
            <v>2</v>
          </cell>
          <cell r="EQ21">
            <v>3</v>
          </cell>
          <cell r="ER21">
            <v>2</v>
          </cell>
          <cell r="ES21">
            <v>3</v>
          </cell>
          <cell r="ET21">
            <v>3</v>
          </cell>
          <cell r="EU21">
            <v>3</v>
          </cell>
          <cell r="EV21">
            <v>3</v>
          </cell>
        </row>
        <row r="22">
          <cell r="A22">
            <v>10</v>
          </cell>
          <cell r="B22" t="str">
            <v>16BME1051</v>
          </cell>
          <cell r="C22" t="str">
            <v>KARAN SHARMA</v>
          </cell>
          <cell r="D22" t="str">
            <v>I</v>
          </cell>
          <cell r="E22">
            <v>10</v>
          </cell>
          <cell r="DP22">
            <v>13</v>
          </cell>
          <cell r="DQ22">
            <v>17</v>
          </cell>
          <cell r="DR22">
            <v>38</v>
          </cell>
          <cell r="DS22">
            <v>13</v>
          </cell>
          <cell r="DT22">
            <v>24</v>
          </cell>
          <cell r="DU22">
            <v>23</v>
          </cell>
          <cell r="DV22">
            <v>15</v>
          </cell>
          <cell r="DW22">
            <v>34</v>
          </cell>
          <cell r="DX22">
            <v>23</v>
          </cell>
          <cell r="DY22">
            <v>26</v>
          </cell>
          <cell r="DZ22">
            <v>16</v>
          </cell>
          <cell r="EA22">
            <v>4</v>
          </cell>
          <cell r="EB22">
            <v>3</v>
          </cell>
          <cell r="EC22">
            <v>3</v>
          </cell>
          <cell r="ED22">
            <v>3</v>
          </cell>
          <cell r="EE22">
            <v>3</v>
          </cell>
          <cell r="EF22">
            <v>5</v>
          </cell>
          <cell r="EG22">
            <v>3</v>
          </cell>
          <cell r="EH22">
            <v>3</v>
          </cell>
          <cell r="EI22">
            <v>3</v>
          </cell>
          <cell r="EJ22">
            <v>2</v>
          </cell>
          <cell r="EK22">
            <v>3</v>
          </cell>
          <cell r="EL22">
            <v>1</v>
          </cell>
          <cell r="EM22">
            <v>3</v>
          </cell>
          <cell r="EN22">
            <v>3</v>
          </cell>
          <cell r="EO22">
            <v>2</v>
          </cell>
          <cell r="EP22">
            <v>3</v>
          </cell>
          <cell r="EQ22">
            <v>4</v>
          </cell>
          <cell r="ER22">
            <v>2</v>
          </cell>
          <cell r="ES22">
            <v>4</v>
          </cell>
          <cell r="ET22">
            <v>4</v>
          </cell>
          <cell r="EU22">
            <v>5</v>
          </cell>
          <cell r="EV22">
            <v>4</v>
          </cell>
        </row>
        <row r="23">
          <cell r="A23">
            <v>11</v>
          </cell>
          <cell r="B23" t="str">
            <v>16BME1053</v>
          </cell>
          <cell r="C23" t="str">
            <v>JAGDEEP SINGH</v>
          </cell>
          <cell r="D23" t="str">
            <v>C+</v>
          </cell>
          <cell r="E23">
            <v>56</v>
          </cell>
          <cell r="DP23">
            <v>12</v>
          </cell>
          <cell r="DQ23">
            <v>12</v>
          </cell>
          <cell r="DR23">
            <v>24</v>
          </cell>
          <cell r="DS23">
            <v>12</v>
          </cell>
          <cell r="DT23">
            <v>20</v>
          </cell>
          <cell r="DU23">
            <v>20</v>
          </cell>
          <cell r="DV23">
            <v>15</v>
          </cell>
          <cell r="DW23">
            <v>25</v>
          </cell>
          <cell r="DX23">
            <v>20</v>
          </cell>
          <cell r="DY23">
            <v>20</v>
          </cell>
          <cell r="DZ23">
            <v>13</v>
          </cell>
          <cell r="EA23">
            <v>3</v>
          </cell>
          <cell r="EB23">
            <v>2</v>
          </cell>
          <cell r="EC23">
            <v>2</v>
          </cell>
          <cell r="ED23">
            <v>2</v>
          </cell>
          <cell r="EE23">
            <v>2</v>
          </cell>
          <cell r="EF23">
            <v>3</v>
          </cell>
          <cell r="EG23">
            <v>2</v>
          </cell>
          <cell r="EH23">
            <v>2</v>
          </cell>
          <cell r="EI23">
            <v>3</v>
          </cell>
          <cell r="EJ23">
            <v>2</v>
          </cell>
          <cell r="EK23">
            <v>2</v>
          </cell>
          <cell r="EL23">
            <v>2</v>
          </cell>
          <cell r="EM23">
            <v>2</v>
          </cell>
          <cell r="EN23">
            <v>2</v>
          </cell>
          <cell r="EO23">
            <v>2</v>
          </cell>
          <cell r="EP23">
            <v>3</v>
          </cell>
          <cell r="EQ23">
            <v>2</v>
          </cell>
          <cell r="ER23">
            <v>1</v>
          </cell>
          <cell r="ES23">
            <v>3</v>
          </cell>
          <cell r="ET23">
            <v>3</v>
          </cell>
          <cell r="EU23">
            <v>3</v>
          </cell>
          <cell r="EV23">
            <v>3</v>
          </cell>
        </row>
        <row r="24">
          <cell r="A24">
            <v>12</v>
          </cell>
          <cell r="B24" t="str">
            <v>16BME1068</v>
          </cell>
          <cell r="C24" t="str">
            <v>NIKHIL NAYYER</v>
          </cell>
          <cell r="D24" t="str">
            <v>B+</v>
          </cell>
          <cell r="E24">
            <v>83</v>
          </cell>
          <cell r="DP24">
            <v>13</v>
          </cell>
          <cell r="DQ24">
            <v>19</v>
          </cell>
          <cell r="DR24">
            <v>30</v>
          </cell>
          <cell r="DS24">
            <v>17</v>
          </cell>
          <cell r="DT24">
            <v>27</v>
          </cell>
          <cell r="DU24">
            <v>24</v>
          </cell>
          <cell r="DV24">
            <v>16</v>
          </cell>
          <cell r="DW24">
            <v>30</v>
          </cell>
          <cell r="DX24">
            <v>26</v>
          </cell>
          <cell r="DY24">
            <v>26</v>
          </cell>
          <cell r="DZ24">
            <v>16</v>
          </cell>
          <cell r="EA24">
            <v>3</v>
          </cell>
          <cell r="EB24">
            <v>3</v>
          </cell>
          <cell r="EC24">
            <v>3</v>
          </cell>
          <cell r="ED24">
            <v>2</v>
          </cell>
          <cell r="EE24">
            <v>3</v>
          </cell>
          <cell r="EF24">
            <v>3</v>
          </cell>
          <cell r="EG24">
            <v>3</v>
          </cell>
          <cell r="EH24">
            <v>3</v>
          </cell>
          <cell r="EI24">
            <v>3</v>
          </cell>
          <cell r="EJ24">
            <v>2</v>
          </cell>
          <cell r="EK24">
            <v>2</v>
          </cell>
          <cell r="EL24">
            <v>2</v>
          </cell>
          <cell r="EM24">
            <v>2</v>
          </cell>
          <cell r="EN24">
            <v>3</v>
          </cell>
          <cell r="EO24">
            <v>1</v>
          </cell>
          <cell r="EP24">
            <v>3</v>
          </cell>
          <cell r="EQ24">
            <v>3</v>
          </cell>
          <cell r="ER24">
            <v>1</v>
          </cell>
          <cell r="ES24">
            <v>4</v>
          </cell>
          <cell r="ET24">
            <v>4</v>
          </cell>
          <cell r="EU24">
            <v>3</v>
          </cell>
          <cell r="EV24">
            <v>4</v>
          </cell>
        </row>
        <row r="25">
          <cell r="A25">
            <v>13</v>
          </cell>
          <cell r="B25" t="str">
            <v>16BME1077</v>
          </cell>
          <cell r="C25" t="str">
            <v>AMAN SINGH</v>
          </cell>
          <cell r="D25" t="str">
            <v>C+</v>
          </cell>
          <cell r="E25">
            <v>59</v>
          </cell>
          <cell r="DP25">
            <v>13</v>
          </cell>
          <cell r="DQ25">
            <v>14</v>
          </cell>
          <cell r="DR25">
            <v>35</v>
          </cell>
          <cell r="DS25">
            <v>15</v>
          </cell>
          <cell r="DT25">
            <v>26</v>
          </cell>
          <cell r="DU25">
            <v>25</v>
          </cell>
          <cell r="DV25">
            <v>18</v>
          </cell>
          <cell r="DW25">
            <v>37</v>
          </cell>
          <cell r="DX25">
            <v>24</v>
          </cell>
          <cell r="DY25">
            <v>26</v>
          </cell>
          <cell r="DZ25">
            <v>14</v>
          </cell>
          <cell r="EA25">
            <v>4</v>
          </cell>
          <cell r="EB25">
            <v>3</v>
          </cell>
          <cell r="EC25">
            <v>3</v>
          </cell>
          <cell r="ED25">
            <v>2</v>
          </cell>
          <cell r="EE25">
            <v>3</v>
          </cell>
          <cell r="EF25">
            <v>4</v>
          </cell>
          <cell r="EG25">
            <v>2</v>
          </cell>
          <cell r="EH25">
            <v>4</v>
          </cell>
          <cell r="EI25">
            <v>4</v>
          </cell>
          <cell r="EJ25">
            <v>3</v>
          </cell>
          <cell r="EK25">
            <v>3</v>
          </cell>
          <cell r="EL25">
            <v>1</v>
          </cell>
          <cell r="EM25">
            <v>3</v>
          </cell>
          <cell r="EN25">
            <v>2</v>
          </cell>
          <cell r="EO25">
            <v>1</v>
          </cell>
          <cell r="EP25">
            <v>4</v>
          </cell>
          <cell r="EQ25">
            <v>4</v>
          </cell>
          <cell r="ER25">
            <v>1</v>
          </cell>
          <cell r="ES25">
            <v>5</v>
          </cell>
          <cell r="ET25">
            <v>4</v>
          </cell>
          <cell r="EU25">
            <v>4</v>
          </cell>
          <cell r="EV25">
            <v>5</v>
          </cell>
        </row>
        <row r="26">
          <cell r="A26">
            <v>14</v>
          </cell>
          <cell r="B26" t="str">
            <v>16BME1100</v>
          </cell>
          <cell r="C26" t="str">
            <v>HIMANSHU DAROCH</v>
          </cell>
          <cell r="D26" t="str">
            <v>B</v>
          </cell>
          <cell r="E26">
            <v>68</v>
          </cell>
          <cell r="DP26">
            <v>0</v>
          </cell>
          <cell r="DQ26">
            <v>2</v>
          </cell>
          <cell r="DR26">
            <v>11</v>
          </cell>
          <cell r="DS26">
            <v>1</v>
          </cell>
          <cell r="DT26">
            <v>8</v>
          </cell>
          <cell r="DU26">
            <v>1</v>
          </cell>
          <cell r="DV26">
            <v>1</v>
          </cell>
          <cell r="DW26">
            <v>10</v>
          </cell>
          <cell r="DX26">
            <v>3</v>
          </cell>
          <cell r="DY26">
            <v>5</v>
          </cell>
          <cell r="DZ26">
            <v>2</v>
          </cell>
          <cell r="EA26">
            <v>1</v>
          </cell>
          <cell r="EB26">
            <v>1</v>
          </cell>
          <cell r="EC26">
            <v>1</v>
          </cell>
          <cell r="ED26">
            <v>1</v>
          </cell>
          <cell r="EE26">
            <v>1</v>
          </cell>
          <cell r="EF26">
            <v>2</v>
          </cell>
          <cell r="EG26">
            <v>0</v>
          </cell>
          <cell r="EH26">
            <v>1</v>
          </cell>
          <cell r="EI26">
            <v>1</v>
          </cell>
          <cell r="EJ26">
            <v>0</v>
          </cell>
          <cell r="EK26">
            <v>0</v>
          </cell>
          <cell r="EL26">
            <v>0</v>
          </cell>
          <cell r="EM26">
            <v>0</v>
          </cell>
          <cell r="EN26">
            <v>1</v>
          </cell>
          <cell r="EO26">
            <v>0</v>
          </cell>
          <cell r="EP26">
            <v>1</v>
          </cell>
          <cell r="EQ26">
            <v>1</v>
          </cell>
          <cell r="ER26">
            <v>0</v>
          </cell>
          <cell r="ES26">
            <v>2</v>
          </cell>
          <cell r="ET26">
            <v>2</v>
          </cell>
          <cell r="EU26">
            <v>2</v>
          </cell>
          <cell r="EV26">
            <v>2</v>
          </cell>
        </row>
        <row r="27">
          <cell r="A27">
            <v>15</v>
          </cell>
          <cell r="B27" t="str">
            <v>16BME1113</v>
          </cell>
          <cell r="C27" t="str">
            <v>ABHISHEK SHARMA</v>
          </cell>
          <cell r="D27" t="str">
            <v>B+</v>
          </cell>
          <cell r="E27">
            <v>84</v>
          </cell>
          <cell r="DP27">
            <v>10</v>
          </cell>
          <cell r="DQ27">
            <v>10</v>
          </cell>
          <cell r="DR27">
            <v>20</v>
          </cell>
          <cell r="DS27">
            <v>10</v>
          </cell>
          <cell r="DT27">
            <v>20</v>
          </cell>
          <cell r="DU27">
            <v>20</v>
          </cell>
          <cell r="DV27">
            <v>10</v>
          </cell>
          <cell r="DW27">
            <v>20</v>
          </cell>
          <cell r="DX27">
            <v>20</v>
          </cell>
          <cell r="DY27">
            <v>20</v>
          </cell>
          <cell r="DZ27">
            <v>10</v>
          </cell>
          <cell r="EA27">
            <v>2</v>
          </cell>
          <cell r="EB27">
            <v>2</v>
          </cell>
          <cell r="EC27">
            <v>2</v>
          </cell>
          <cell r="ED27">
            <v>2</v>
          </cell>
          <cell r="EE27">
            <v>2</v>
          </cell>
          <cell r="EF27">
            <v>3</v>
          </cell>
          <cell r="EG27">
            <v>2</v>
          </cell>
          <cell r="EH27">
            <v>2</v>
          </cell>
          <cell r="EI27">
            <v>2</v>
          </cell>
          <cell r="EJ27">
            <v>2</v>
          </cell>
          <cell r="EK27">
            <v>2</v>
          </cell>
          <cell r="EL27" t="str">
            <v/>
          </cell>
          <cell r="EM27" t="str">
            <v/>
          </cell>
          <cell r="EN27" t="str">
            <v/>
          </cell>
          <cell r="EO27" t="str">
            <v/>
          </cell>
          <cell r="EP27" t="str">
            <v/>
          </cell>
          <cell r="EQ27" t="str">
            <v/>
          </cell>
          <cell r="ER27" t="str">
            <v/>
          </cell>
          <cell r="ES27" t="str">
            <v/>
          </cell>
          <cell r="ET27" t="str">
            <v/>
          </cell>
          <cell r="EU27" t="str">
            <v/>
          </cell>
          <cell r="EV27" t="str">
            <v/>
          </cell>
        </row>
        <row r="28">
          <cell r="A28">
            <v>16</v>
          </cell>
          <cell r="B28" t="str">
            <v>16BME1116</v>
          </cell>
          <cell r="C28" t="str">
            <v>JASPINDER SINGH</v>
          </cell>
          <cell r="D28" t="str">
            <v>F</v>
          </cell>
          <cell r="E28">
            <v>16</v>
          </cell>
          <cell r="DP28">
            <v>16</v>
          </cell>
          <cell r="DQ28">
            <v>13</v>
          </cell>
          <cell r="DR28">
            <v>36</v>
          </cell>
          <cell r="DS28">
            <v>15</v>
          </cell>
          <cell r="DT28">
            <v>27</v>
          </cell>
          <cell r="DU28">
            <v>26</v>
          </cell>
          <cell r="DV28">
            <v>14</v>
          </cell>
          <cell r="DW28">
            <v>36</v>
          </cell>
          <cell r="DX28">
            <v>23</v>
          </cell>
          <cell r="DY28">
            <v>23</v>
          </cell>
          <cell r="DZ28">
            <v>13</v>
          </cell>
          <cell r="EA28">
            <v>3</v>
          </cell>
          <cell r="EB28">
            <v>4</v>
          </cell>
          <cell r="EC28">
            <v>4</v>
          </cell>
          <cell r="ED28">
            <v>3</v>
          </cell>
          <cell r="EE28">
            <v>3</v>
          </cell>
          <cell r="EF28">
            <v>4</v>
          </cell>
          <cell r="EG28">
            <v>3</v>
          </cell>
          <cell r="EH28">
            <v>4</v>
          </cell>
          <cell r="EI28">
            <v>3</v>
          </cell>
          <cell r="EJ28">
            <v>2</v>
          </cell>
          <cell r="EK28">
            <v>3</v>
          </cell>
          <cell r="EL28">
            <v>1</v>
          </cell>
          <cell r="EM28">
            <v>2</v>
          </cell>
          <cell r="EN28">
            <v>3</v>
          </cell>
          <cell r="EO28">
            <v>2</v>
          </cell>
          <cell r="EP28">
            <v>3</v>
          </cell>
          <cell r="EQ28">
            <v>4</v>
          </cell>
          <cell r="ER28">
            <v>1</v>
          </cell>
          <cell r="ES28">
            <v>4</v>
          </cell>
          <cell r="ET28">
            <v>4</v>
          </cell>
          <cell r="EU28">
            <v>4</v>
          </cell>
          <cell r="EV28">
            <v>4</v>
          </cell>
        </row>
        <row r="29">
          <cell r="A29">
            <v>17</v>
          </cell>
          <cell r="B29" t="str">
            <v>16BME1119</v>
          </cell>
          <cell r="C29" t="str">
            <v>KARUNESH SINGH</v>
          </cell>
          <cell r="D29" t="str">
            <v>E</v>
          </cell>
          <cell r="E29">
            <v>28</v>
          </cell>
          <cell r="DP29">
            <v>12</v>
          </cell>
          <cell r="DQ29">
            <v>13</v>
          </cell>
          <cell r="DR29">
            <v>26</v>
          </cell>
          <cell r="DS29">
            <v>14</v>
          </cell>
          <cell r="DT29">
            <v>20</v>
          </cell>
          <cell r="DU29">
            <v>20</v>
          </cell>
          <cell r="DV29">
            <v>16</v>
          </cell>
          <cell r="DW29">
            <v>25</v>
          </cell>
          <cell r="DX29">
            <v>20</v>
          </cell>
          <cell r="DY29">
            <v>20</v>
          </cell>
          <cell r="DZ29">
            <v>14</v>
          </cell>
          <cell r="EA29">
            <v>2</v>
          </cell>
          <cell r="EB29">
            <v>3</v>
          </cell>
          <cell r="EC29">
            <v>3</v>
          </cell>
          <cell r="ED29">
            <v>2</v>
          </cell>
          <cell r="EE29">
            <v>3</v>
          </cell>
          <cell r="EF29">
            <v>3</v>
          </cell>
          <cell r="EG29">
            <v>2</v>
          </cell>
          <cell r="EH29">
            <v>3</v>
          </cell>
          <cell r="EI29">
            <v>2</v>
          </cell>
          <cell r="EJ29">
            <v>2</v>
          </cell>
          <cell r="EK29">
            <v>2</v>
          </cell>
          <cell r="EL29">
            <v>1</v>
          </cell>
          <cell r="EM29">
            <v>2</v>
          </cell>
          <cell r="EN29">
            <v>2</v>
          </cell>
          <cell r="EO29">
            <v>1</v>
          </cell>
          <cell r="EP29">
            <v>2</v>
          </cell>
          <cell r="EQ29">
            <v>2</v>
          </cell>
          <cell r="ER29">
            <v>1</v>
          </cell>
          <cell r="ES29">
            <v>3</v>
          </cell>
          <cell r="ET29">
            <v>3</v>
          </cell>
          <cell r="EU29">
            <v>3</v>
          </cell>
          <cell r="EV29">
            <v>3</v>
          </cell>
        </row>
        <row r="30">
          <cell r="A30">
            <v>18</v>
          </cell>
          <cell r="B30" t="str">
            <v>16BME1126</v>
          </cell>
          <cell r="C30" t="str">
            <v>M SAHIL</v>
          </cell>
          <cell r="D30" t="str">
            <v>B+</v>
          </cell>
          <cell r="E30">
            <v>79</v>
          </cell>
          <cell r="DP30">
            <v>17</v>
          </cell>
          <cell r="DQ30">
            <v>14</v>
          </cell>
          <cell r="DR30">
            <v>34</v>
          </cell>
          <cell r="DS30">
            <v>16</v>
          </cell>
          <cell r="DT30">
            <v>27</v>
          </cell>
          <cell r="DU30">
            <v>25</v>
          </cell>
          <cell r="DV30">
            <v>15</v>
          </cell>
          <cell r="DW30">
            <v>33</v>
          </cell>
          <cell r="DX30">
            <v>22</v>
          </cell>
          <cell r="DY30">
            <v>24</v>
          </cell>
          <cell r="DZ30">
            <v>12</v>
          </cell>
          <cell r="EA30">
            <v>3</v>
          </cell>
          <cell r="EB30">
            <v>4</v>
          </cell>
          <cell r="EC30">
            <v>3</v>
          </cell>
          <cell r="ED30">
            <v>2</v>
          </cell>
          <cell r="EE30">
            <v>4</v>
          </cell>
          <cell r="EF30">
            <v>5</v>
          </cell>
          <cell r="EG30">
            <v>3</v>
          </cell>
          <cell r="EH30">
            <v>3</v>
          </cell>
          <cell r="EI30">
            <v>4</v>
          </cell>
          <cell r="EJ30">
            <v>3</v>
          </cell>
          <cell r="EK30">
            <v>2</v>
          </cell>
          <cell r="EL30">
            <v>2</v>
          </cell>
          <cell r="EM30">
            <v>3</v>
          </cell>
          <cell r="EN30">
            <v>2</v>
          </cell>
          <cell r="EO30">
            <v>2</v>
          </cell>
          <cell r="EP30">
            <v>3</v>
          </cell>
          <cell r="EQ30">
            <v>4</v>
          </cell>
          <cell r="ER30">
            <v>1</v>
          </cell>
          <cell r="ES30">
            <v>4</v>
          </cell>
          <cell r="ET30">
            <v>4</v>
          </cell>
          <cell r="EU30">
            <v>4</v>
          </cell>
          <cell r="EV30">
            <v>5</v>
          </cell>
        </row>
        <row r="31">
          <cell r="A31">
            <v>19</v>
          </cell>
          <cell r="B31" t="str">
            <v>16BME1130</v>
          </cell>
          <cell r="C31" t="str">
            <v>ARSHDEEP SINGH</v>
          </cell>
          <cell r="D31" t="str">
            <v>C+</v>
          </cell>
          <cell r="E31">
            <v>56</v>
          </cell>
          <cell r="DP31">
            <v>15</v>
          </cell>
          <cell r="DQ31">
            <v>15</v>
          </cell>
          <cell r="DR31">
            <v>36</v>
          </cell>
          <cell r="DS31">
            <v>15</v>
          </cell>
          <cell r="DT31">
            <v>23</v>
          </cell>
          <cell r="DU31">
            <v>26</v>
          </cell>
          <cell r="DV31">
            <v>15</v>
          </cell>
          <cell r="DW31">
            <v>35</v>
          </cell>
          <cell r="DX31">
            <v>24</v>
          </cell>
          <cell r="DY31">
            <v>28</v>
          </cell>
          <cell r="DZ31">
            <v>14</v>
          </cell>
          <cell r="EA31">
            <v>4</v>
          </cell>
          <cell r="EB31">
            <v>3</v>
          </cell>
          <cell r="EC31">
            <v>3</v>
          </cell>
          <cell r="ED31">
            <v>3</v>
          </cell>
          <cell r="EE31">
            <v>4</v>
          </cell>
          <cell r="EF31">
            <v>5</v>
          </cell>
          <cell r="EG31">
            <v>2</v>
          </cell>
          <cell r="EH31">
            <v>4</v>
          </cell>
          <cell r="EI31">
            <v>4</v>
          </cell>
          <cell r="EJ31">
            <v>2</v>
          </cell>
          <cell r="EK31">
            <v>2</v>
          </cell>
          <cell r="EL31">
            <v>1</v>
          </cell>
          <cell r="EM31">
            <v>2</v>
          </cell>
          <cell r="EN31">
            <v>3</v>
          </cell>
          <cell r="EO31">
            <v>1</v>
          </cell>
          <cell r="EP31">
            <v>4</v>
          </cell>
          <cell r="EQ31">
            <v>4</v>
          </cell>
          <cell r="ER31">
            <v>2</v>
          </cell>
          <cell r="ES31">
            <v>4</v>
          </cell>
          <cell r="ET31">
            <v>4</v>
          </cell>
          <cell r="EU31">
            <v>4</v>
          </cell>
          <cell r="EV31">
            <v>4</v>
          </cell>
        </row>
        <row r="32">
          <cell r="A32">
            <v>20</v>
          </cell>
          <cell r="B32" t="str">
            <v>16BME1131</v>
          </cell>
          <cell r="C32" t="str">
            <v>NIKHIL KUMAR</v>
          </cell>
          <cell r="D32" t="str">
            <v>B+</v>
          </cell>
          <cell r="E32">
            <v>82</v>
          </cell>
          <cell r="DP32">
            <v>14</v>
          </cell>
          <cell r="DQ32">
            <v>17</v>
          </cell>
          <cell r="DR32">
            <v>34</v>
          </cell>
          <cell r="DS32">
            <v>16</v>
          </cell>
          <cell r="DT32">
            <v>25</v>
          </cell>
          <cell r="DU32">
            <v>24</v>
          </cell>
          <cell r="DV32">
            <v>16</v>
          </cell>
          <cell r="DW32">
            <v>39</v>
          </cell>
          <cell r="DX32">
            <v>23</v>
          </cell>
          <cell r="DY32">
            <v>20</v>
          </cell>
          <cell r="DZ32">
            <v>16</v>
          </cell>
          <cell r="EA32">
            <v>4</v>
          </cell>
          <cell r="EB32">
            <v>3</v>
          </cell>
          <cell r="EC32">
            <v>3</v>
          </cell>
          <cell r="ED32">
            <v>2</v>
          </cell>
          <cell r="EE32">
            <v>4</v>
          </cell>
          <cell r="EF32">
            <v>5</v>
          </cell>
          <cell r="EG32">
            <v>3</v>
          </cell>
          <cell r="EH32">
            <v>3</v>
          </cell>
          <cell r="EI32">
            <v>3</v>
          </cell>
          <cell r="EJ32">
            <v>3</v>
          </cell>
          <cell r="EK32">
            <v>3</v>
          </cell>
          <cell r="EL32">
            <v>1</v>
          </cell>
          <cell r="EM32">
            <v>2</v>
          </cell>
          <cell r="EN32">
            <v>2</v>
          </cell>
          <cell r="EO32">
            <v>2</v>
          </cell>
          <cell r="EP32">
            <v>3</v>
          </cell>
          <cell r="EQ32">
            <v>4</v>
          </cell>
          <cell r="ER32">
            <v>1</v>
          </cell>
          <cell r="ES32">
            <v>5</v>
          </cell>
          <cell r="ET32">
            <v>4</v>
          </cell>
          <cell r="EU32">
            <v>5</v>
          </cell>
          <cell r="EV32">
            <v>4</v>
          </cell>
        </row>
        <row r="33">
          <cell r="A33">
            <v>21</v>
          </cell>
          <cell r="B33" t="str">
            <v>16BME1134</v>
          </cell>
          <cell r="C33" t="str">
            <v>ASHISH PUSHKAR</v>
          </cell>
          <cell r="D33" t="str">
            <v>B+</v>
          </cell>
          <cell r="E33">
            <v>81</v>
          </cell>
          <cell r="DP33">
            <v>15</v>
          </cell>
          <cell r="DQ33">
            <v>15</v>
          </cell>
          <cell r="DR33">
            <v>35</v>
          </cell>
          <cell r="DS33">
            <v>17</v>
          </cell>
          <cell r="DT33">
            <v>25</v>
          </cell>
          <cell r="DU33">
            <v>22</v>
          </cell>
          <cell r="DV33">
            <v>14</v>
          </cell>
          <cell r="DW33">
            <v>35</v>
          </cell>
          <cell r="DX33">
            <v>24</v>
          </cell>
          <cell r="DY33">
            <v>26</v>
          </cell>
          <cell r="DZ33">
            <v>16</v>
          </cell>
          <cell r="EA33">
            <v>4</v>
          </cell>
          <cell r="EB33">
            <v>3</v>
          </cell>
          <cell r="EC33">
            <v>4</v>
          </cell>
          <cell r="ED33">
            <v>3</v>
          </cell>
          <cell r="EE33">
            <v>4</v>
          </cell>
          <cell r="EF33">
            <v>5</v>
          </cell>
          <cell r="EG33">
            <v>3</v>
          </cell>
          <cell r="EH33">
            <v>3</v>
          </cell>
          <cell r="EI33">
            <v>3</v>
          </cell>
          <cell r="EJ33">
            <v>3</v>
          </cell>
          <cell r="EK33">
            <v>2</v>
          </cell>
          <cell r="EL33">
            <v>2</v>
          </cell>
          <cell r="EM33">
            <v>2</v>
          </cell>
          <cell r="EN33">
            <v>2</v>
          </cell>
          <cell r="EO33">
            <v>2</v>
          </cell>
          <cell r="EP33">
            <v>4</v>
          </cell>
          <cell r="EQ33">
            <v>4</v>
          </cell>
          <cell r="ER33">
            <v>1</v>
          </cell>
          <cell r="ES33">
            <v>5</v>
          </cell>
          <cell r="ET33">
            <v>5</v>
          </cell>
          <cell r="EU33">
            <v>4</v>
          </cell>
          <cell r="EV33">
            <v>5</v>
          </cell>
        </row>
        <row r="34">
          <cell r="A34">
            <v>22</v>
          </cell>
          <cell r="B34" t="str">
            <v>16BME1137</v>
          </cell>
          <cell r="C34" t="str">
            <v>ABHISHEK</v>
          </cell>
          <cell r="D34" t="str">
            <v>B+</v>
          </cell>
          <cell r="E34">
            <v>83</v>
          </cell>
          <cell r="DP34">
            <v>3</v>
          </cell>
          <cell r="DQ34">
            <v>5</v>
          </cell>
          <cell r="DR34">
            <v>21</v>
          </cell>
          <cell r="DS34">
            <v>4</v>
          </cell>
          <cell r="DT34">
            <v>13</v>
          </cell>
          <cell r="DU34">
            <v>7</v>
          </cell>
          <cell r="DV34">
            <v>6</v>
          </cell>
          <cell r="DW34">
            <v>16</v>
          </cell>
          <cell r="DX34">
            <v>7</v>
          </cell>
          <cell r="DY34">
            <v>7</v>
          </cell>
          <cell r="DZ34">
            <v>2</v>
          </cell>
          <cell r="EA34">
            <v>2</v>
          </cell>
          <cell r="EB34">
            <v>1</v>
          </cell>
          <cell r="EC34">
            <v>1</v>
          </cell>
          <cell r="ED34">
            <v>1</v>
          </cell>
          <cell r="EE34">
            <v>2</v>
          </cell>
          <cell r="EF34">
            <v>3</v>
          </cell>
          <cell r="EG34">
            <v>1</v>
          </cell>
          <cell r="EH34">
            <v>1</v>
          </cell>
          <cell r="EI34">
            <v>2</v>
          </cell>
          <cell r="EJ34">
            <v>1</v>
          </cell>
          <cell r="EK34">
            <v>1</v>
          </cell>
          <cell r="EL34">
            <v>1</v>
          </cell>
          <cell r="EM34">
            <v>1</v>
          </cell>
          <cell r="EN34">
            <v>1</v>
          </cell>
          <cell r="EO34">
            <v>1</v>
          </cell>
          <cell r="EP34">
            <v>2</v>
          </cell>
          <cell r="EQ34">
            <v>1</v>
          </cell>
          <cell r="ER34">
            <v>0</v>
          </cell>
          <cell r="ES34">
            <v>3</v>
          </cell>
          <cell r="ET34">
            <v>2</v>
          </cell>
          <cell r="EU34">
            <v>3</v>
          </cell>
          <cell r="EV34">
            <v>3</v>
          </cell>
        </row>
        <row r="35">
          <cell r="A35">
            <v>23</v>
          </cell>
          <cell r="B35" t="str">
            <v>16BME1138</v>
          </cell>
          <cell r="C35" t="str">
            <v>ABHISHEK KUMAR</v>
          </cell>
          <cell r="D35" t="str">
            <v>A</v>
          </cell>
          <cell r="E35">
            <v>89</v>
          </cell>
          <cell r="DP35">
            <v>16</v>
          </cell>
          <cell r="DQ35">
            <v>15</v>
          </cell>
          <cell r="DR35">
            <v>24</v>
          </cell>
          <cell r="DS35">
            <v>16</v>
          </cell>
          <cell r="DT35">
            <v>20</v>
          </cell>
          <cell r="DU35">
            <v>20</v>
          </cell>
          <cell r="DV35">
            <v>15</v>
          </cell>
          <cell r="DW35">
            <v>27</v>
          </cell>
          <cell r="DX35">
            <v>20</v>
          </cell>
          <cell r="DY35">
            <v>20</v>
          </cell>
          <cell r="DZ35">
            <v>13</v>
          </cell>
          <cell r="EA35">
            <v>2</v>
          </cell>
          <cell r="EB35">
            <v>2</v>
          </cell>
          <cell r="EC35">
            <v>3</v>
          </cell>
          <cell r="ED35">
            <v>2</v>
          </cell>
          <cell r="EE35">
            <v>3</v>
          </cell>
          <cell r="EF35">
            <v>3</v>
          </cell>
          <cell r="EG35">
            <v>2</v>
          </cell>
          <cell r="EH35">
            <v>2</v>
          </cell>
          <cell r="EI35">
            <v>2</v>
          </cell>
          <cell r="EJ35">
            <v>2</v>
          </cell>
          <cell r="EK35">
            <v>2</v>
          </cell>
          <cell r="EL35">
            <v>1</v>
          </cell>
          <cell r="EM35">
            <v>2</v>
          </cell>
          <cell r="EN35">
            <v>2</v>
          </cell>
          <cell r="EO35">
            <v>2</v>
          </cell>
          <cell r="EP35">
            <v>2</v>
          </cell>
          <cell r="EQ35">
            <v>2</v>
          </cell>
          <cell r="ER35">
            <v>2</v>
          </cell>
          <cell r="ES35">
            <v>3</v>
          </cell>
          <cell r="ET35">
            <v>4</v>
          </cell>
          <cell r="EU35">
            <v>4</v>
          </cell>
          <cell r="EV35">
            <v>4</v>
          </cell>
        </row>
        <row r="36">
          <cell r="A36">
            <v>24</v>
          </cell>
          <cell r="B36" t="str">
            <v>16BME1144</v>
          </cell>
          <cell r="C36" t="str">
            <v>NEERAJ SINGH</v>
          </cell>
          <cell r="D36" t="str">
            <v>F</v>
          </cell>
          <cell r="E36">
            <v>24</v>
          </cell>
          <cell r="DP36">
            <v>16</v>
          </cell>
          <cell r="DQ36">
            <v>14</v>
          </cell>
          <cell r="DR36">
            <v>34</v>
          </cell>
          <cell r="DS36">
            <v>14</v>
          </cell>
          <cell r="DT36">
            <v>24</v>
          </cell>
          <cell r="DU36">
            <v>21</v>
          </cell>
          <cell r="DV36">
            <v>15</v>
          </cell>
          <cell r="DW36">
            <v>36</v>
          </cell>
          <cell r="DX36">
            <v>24</v>
          </cell>
          <cell r="DY36">
            <v>25</v>
          </cell>
          <cell r="DZ36">
            <v>14</v>
          </cell>
          <cell r="EA36">
            <v>3</v>
          </cell>
          <cell r="EB36">
            <v>4</v>
          </cell>
          <cell r="EC36">
            <v>4</v>
          </cell>
          <cell r="ED36">
            <v>2</v>
          </cell>
          <cell r="EE36">
            <v>4</v>
          </cell>
          <cell r="EF36">
            <v>4</v>
          </cell>
          <cell r="EG36">
            <v>2</v>
          </cell>
          <cell r="EH36">
            <v>4</v>
          </cell>
          <cell r="EI36">
            <v>4</v>
          </cell>
          <cell r="EJ36">
            <v>2</v>
          </cell>
          <cell r="EK36">
            <v>3</v>
          </cell>
          <cell r="EL36">
            <v>2</v>
          </cell>
          <cell r="EM36">
            <v>3</v>
          </cell>
          <cell r="EN36">
            <v>3</v>
          </cell>
          <cell r="EO36">
            <v>2</v>
          </cell>
          <cell r="EP36">
            <v>3</v>
          </cell>
          <cell r="EQ36">
            <v>3</v>
          </cell>
          <cell r="ER36">
            <v>1</v>
          </cell>
          <cell r="ES36">
            <v>4</v>
          </cell>
          <cell r="ET36">
            <v>5</v>
          </cell>
          <cell r="EU36">
            <v>4</v>
          </cell>
          <cell r="EV36">
            <v>5</v>
          </cell>
        </row>
        <row r="37">
          <cell r="A37">
            <v>25</v>
          </cell>
          <cell r="B37" t="str">
            <v>16BME1145</v>
          </cell>
          <cell r="C37" t="str">
            <v>JASHANPREET SINGH MANN</v>
          </cell>
          <cell r="D37" t="str">
            <v>C+</v>
          </cell>
          <cell r="E37">
            <v>61</v>
          </cell>
          <cell r="DP37">
            <v>15</v>
          </cell>
          <cell r="DQ37">
            <v>16</v>
          </cell>
          <cell r="DR37">
            <v>36</v>
          </cell>
          <cell r="DS37">
            <v>13</v>
          </cell>
          <cell r="DT37">
            <v>26</v>
          </cell>
          <cell r="DU37">
            <v>23</v>
          </cell>
          <cell r="DV37">
            <v>13</v>
          </cell>
          <cell r="DW37">
            <v>36</v>
          </cell>
          <cell r="DX37">
            <v>26</v>
          </cell>
          <cell r="DY37">
            <v>25</v>
          </cell>
          <cell r="DZ37">
            <v>14</v>
          </cell>
          <cell r="EA37">
            <v>3</v>
          </cell>
          <cell r="EB37">
            <v>4</v>
          </cell>
          <cell r="EC37">
            <v>4</v>
          </cell>
          <cell r="ED37">
            <v>2</v>
          </cell>
          <cell r="EE37">
            <v>3</v>
          </cell>
          <cell r="EF37">
            <v>5</v>
          </cell>
          <cell r="EG37">
            <v>2</v>
          </cell>
          <cell r="EH37">
            <v>3</v>
          </cell>
          <cell r="EI37">
            <v>3</v>
          </cell>
          <cell r="EJ37">
            <v>3</v>
          </cell>
          <cell r="EK37">
            <v>2</v>
          </cell>
          <cell r="EL37">
            <v>2</v>
          </cell>
          <cell r="EM37">
            <v>2</v>
          </cell>
          <cell r="EN37">
            <v>2</v>
          </cell>
          <cell r="EO37">
            <v>2</v>
          </cell>
          <cell r="EP37">
            <v>3</v>
          </cell>
          <cell r="EQ37">
            <v>4</v>
          </cell>
          <cell r="ER37">
            <v>2</v>
          </cell>
          <cell r="ES37">
            <v>4</v>
          </cell>
          <cell r="ET37">
            <v>5</v>
          </cell>
          <cell r="EU37">
            <v>5</v>
          </cell>
          <cell r="EV37">
            <v>5</v>
          </cell>
        </row>
        <row r="38">
          <cell r="A38">
            <v>26</v>
          </cell>
          <cell r="B38" t="str">
            <v>16BME1150</v>
          </cell>
          <cell r="C38" t="str">
            <v>SANDEEP SINGH</v>
          </cell>
          <cell r="D38" t="str">
            <v>A</v>
          </cell>
          <cell r="E38">
            <v>92</v>
          </cell>
          <cell r="DP38">
            <v>7</v>
          </cell>
          <cell r="DQ38">
            <v>2</v>
          </cell>
          <cell r="DR38">
            <v>17</v>
          </cell>
          <cell r="DS38">
            <v>5</v>
          </cell>
          <cell r="DT38">
            <v>12</v>
          </cell>
          <cell r="DU38">
            <v>7</v>
          </cell>
          <cell r="DV38">
            <v>5</v>
          </cell>
          <cell r="DW38">
            <v>19</v>
          </cell>
          <cell r="DX38">
            <v>7</v>
          </cell>
          <cell r="DY38">
            <v>7</v>
          </cell>
          <cell r="DZ38">
            <v>6</v>
          </cell>
          <cell r="EA38">
            <v>1</v>
          </cell>
          <cell r="EB38">
            <v>2</v>
          </cell>
          <cell r="EC38">
            <v>1</v>
          </cell>
          <cell r="ED38">
            <v>1</v>
          </cell>
          <cell r="EE38">
            <v>2</v>
          </cell>
          <cell r="EF38">
            <v>2</v>
          </cell>
          <cell r="EG38">
            <v>1</v>
          </cell>
          <cell r="EH38">
            <v>2</v>
          </cell>
          <cell r="EI38">
            <v>1</v>
          </cell>
          <cell r="EJ38">
            <v>1</v>
          </cell>
          <cell r="EK38">
            <v>1</v>
          </cell>
          <cell r="EL38">
            <v>0</v>
          </cell>
          <cell r="EM38">
            <v>1</v>
          </cell>
          <cell r="EN38">
            <v>1</v>
          </cell>
          <cell r="EO38">
            <v>0</v>
          </cell>
          <cell r="EP38">
            <v>2</v>
          </cell>
          <cell r="EQ38">
            <v>1</v>
          </cell>
          <cell r="ER38">
            <v>1</v>
          </cell>
          <cell r="ES38">
            <v>2</v>
          </cell>
          <cell r="ET38">
            <v>2</v>
          </cell>
          <cell r="EU38">
            <v>2</v>
          </cell>
          <cell r="EV38">
            <v>2</v>
          </cell>
        </row>
        <row r="39">
          <cell r="A39">
            <v>27</v>
          </cell>
          <cell r="B39" t="str">
            <v>16BME1155</v>
          </cell>
          <cell r="C39" t="str">
            <v>APRAM MODI</v>
          </cell>
          <cell r="D39" t="str">
            <v>B+</v>
          </cell>
          <cell r="E39">
            <v>84</v>
          </cell>
          <cell r="DP39">
            <v>17</v>
          </cell>
          <cell r="DQ39">
            <v>15</v>
          </cell>
          <cell r="DR39">
            <v>21</v>
          </cell>
          <cell r="DS39">
            <v>16</v>
          </cell>
          <cell r="DT39">
            <v>20</v>
          </cell>
          <cell r="DU39">
            <v>20</v>
          </cell>
          <cell r="DV39">
            <v>15</v>
          </cell>
          <cell r="DW39">
            <v>26</v>
          </cell>
          <cell r="DX39">
            <v>20</v>
          </cell>
          <cell r="DY39">
            <v>20</v>
          </cell>
          <cell r="DZ39">
            <v>16</v>
          </cell>
          <cell r="EA39">
            <v>2</v>
          </cell>
          <cell r="EB39">
            <v>3</v>
          </cell>
          <cell r="EC39">
            <v>2</v>
          </cell>
          <cell r="ED39">
            <v>2</v>
          </cell>
          <cell r="EE39">
            <v>3</v>
          </cell>
          <cell r="EF39">
            <v>4</v>
          </cell>
          <cell r="EG39">
            <v>2</v>
          </cell>
          <cell r="EH39">
            <v>2</v>
          </cell>
          <cell r="EI39">
            <v>3</v>
          </cell>
          <cell r="EJ39">
            <v>2</v>
          </cell>
          <cell r="EK39">
            <v>2</v>
          </cell>
          <cell r="EL39">
            <v>2</v>
          </cell>
          <cell r="EM39">
            <v>2</v>
          </cell>
          <cell r="EN39">
            <v>2</v>
          </cell>
          <cell r="EO39">
            <v>1</v>
          </cell>
          <cell r="EP39">
            <v>3</v>
          </cell>
          <cell r="EQ39">
            <v>3</v>
          </cell>
          <cell r="ER39">
            <v>1</v>
          </cell>
          <cell r="ES39">
            <v>4</v>
          </cell>
          <cell r="ET39">
            <v>3</v>
          </cell>
          <cell r="EU39">
            <v>4</v>
          </cell>
          <cell r="EV39">
            <v>4</v>
          </cell>
        </row>
        <row r="40">
          <cell r="A40">
            <v>28</v>
          </cell>
          <cell r="B40" t="str">
            <v>16BME1158</v>
          </cell>
          <cell r="C40" t="str">
            <v>RAMAN DHIMAN</v>
          </cell>
          <cell r="D40" t="str">
            <v>F</v>
          </cell>
          <cell r="E40">
            <v>23</v>
          </cell>
          <cell r="DP40">
            <v>16</v>
          </cell>
          <cell r="DQ40">
            <v>17</v>
          </cell>
          <cell r="DR40">
            <v>30</v>
          </cell>
          <cell r="DS40">
            <v>19</v>
          </cell>
          <cell r="DT40">
            <v>26</v>
          </cell>
          <cell r="DU40">
            <v>26</v>
          </cell>
          <cell r="DV40">
            <v>16</v>
          </cell>
          <cell r="DW40">
            <v>30</v>
          </cell>
          <cell r="DX40">
            <v>28</v>
          </cell>
          <cell r="DY40">
            <v>21</v>
          </cell>
          <cell r="DZ40">
            <v>17</v>
          </cell>
          <cell r="EA40">
            <v>3</v>
          </cell>
          <cell r="EB40">
            <v>3</v>
          </cell>
          <cell r="EC40">
            <v>3</v>
          </cell>
          <cell r="ED40">
            <v>2</v>
          </cell>
          <cell r="EE40">
            <v>3</v>
          </cell>
          <cell r="EF40">
            <v>4</v>
          </cell>
          <cell r="EG40">
            <v>3</v>
          </cell>
          <cell r="EH40">
            <v>3</v>
          </cell>
          <cell r="EI40">
            <v>3</v>
          </cell>
          <cell r="EJ40">
            <v>3</v>
          </cell>
          <cell r="EK40">
            <v>2</v>
          </cell>
          <cell r="EL40">
            <v>1</v>
          </cell>
          <cell r="EM40">
            <v>3</v>
          </cell>
          <cell r="EN40">
            <v>3</v>
          </cell>
          <cell r="EO40">
            <v>2</v>
          </cell>
          <cell r="EP40">
            <v>3</v>
          </cell>
          <cell r="EQ40">
            <v>3</v>
          </cell>
          <cell r="ER40">
            <v>1</v>
          </cell>
          <cell r="ES40">
            <v>4</v>
          </cell>
          <cell r="ET40">
            <v>4</v>
          </cell>
          <cell r="EU40">
            <v>4</v>
          </cell>
          <cell r="EV40">
            <v>4</v>
          </cell>
        </row>
        <row r="41">
          <cell r="A41">
            <v>29</v>
          </cell>
          <cell r="B41" t="str">
            <v>16BME1165</v>
          </cell>
          <cell r="C41" t="str">
            <v>AMRIT PAL SINGH BALI</v>
          </cell>
          <cell r="D41" t="str">
            <v>C+</v>
          </cell>
          <cell r="E41">
            <v>65</v>
          </cell>
          <cell r="DP41">
            <v>14</v>
          </cell>
          <cell r="DQ41">
            <v>15</v>
          </cell>
          <cell r="DR41">
            <v>26</v>
          </cell>
          <cell r="DS41">
            <v>12</v>
          </cell>
          <cell r="DT41">
            <v>20</v>
          </cell>
          <cell r="DU41">
            <v>20</v>
          </cell>
          <cell r="DV41">
            <v>18</v>
          </cell>
          <cell r="DW41">
            <v>24</v>
          </cell>
          <cell r="DX41">
            <v>20</v>
          </cell>
          <cell r="DY41">
            <v>20</v>
          </cell>
          <cell r="DZ41">
            <v>18</v>
          </cell>
          <cell r="EA41">
            <v>2</v>
          </cell>
          <cell r="EB41">
            <v>3</v>
          </cell>
          <cell r="EC41">
            <v>2</v>
          </cell>
          <cell r="ED41">
            <v>2</v>
          </cell>
          <cell r="EE41">
            <v>3</v>
          </cell>
          <cell r="EF41">
            <v>3</v>
          </cell>
          <cell r="EG41">
            <v>2</v>
          </cell>
          <cell r="EH41">
            <v>2</v>
          </cell>
          <cell r="EI41">
            <v>3</v>
          </cell>
          <cell r="EJ41">
            <v>2</v>
          </cell>
          <cell r="EK41">
            <v>2</v>
          </cell>
          <cell r="EL41">
            <v>1</v>
          </cell>
          <cell r="EM41">
            <v>2</v>
          </cell>
          <cell r="EN41">
            <v>2</v>
          </cell>
          <cell r="EO41">
            <v>1</v>
          </cell>
          <cell r="EP41">
            <v>2</v>
          </cell>
          <cell r="EQ41">
            <v>2</v>
          </cell>
          <cell r="ER41">
            <v>2</v>
          </cell>
          <cell r="ES41">
            <v>3</v>
          </cell>
          <cell r="ET41">
            <v>3</v>
          </cell>
          <cell r="EU41">
            <v>4</v>
          </cell>
          <cell r="EV41">
            <v>3</v>
          </cell>
        </row>
        <row r="42">
          <cell r="A42">
            <v>30</v>
          </cell>
          <cell r="B42" t="str">
            <v>16BME1168</v>
          </cell>
          <cell r="C42" t="str">
            <v>AKSHAY KUMAR</v>
          </cell>
          <cell r="D42" t="str">
            <v>B</v>
          </cell>
          <cell r="E42">
            <v>69</v>
          </cell>
          <cell r="DP42">
            <v>14</v>
          </cell>
          <cell r="DQ42">
            <v>17</v>
          </cell>
          <cell r="DR42">
            <v>28</v>
          </cell>
          <cell r="DS42">
            <v>13</v>
          </cell>
          <cell r="DT42">
            <v>20</v>
          </cell>
          <cell r="DU42">
            <v>20</v>
          </cell>
          <cell r="DV42">
            <v>17</v>
          </cell>
          <cell r="DW42">
            <v>26</v>
          </cell>
          <cell r="DX42">
            <v>20</v>
          </cell>
          <cell r="DY42">
            <v>20</v>
          </cell>
          <cell r="DZ42">
            <v>17</v>
          </cell>
          <cell r="EA42">
            <v>2</v>
          </cell>
          <cell r="EB42">
            <v>3</v>
          </cell>
          <cell r="EC42">
            <v>2</v>
          </cell>
          <cell r="ED42">
            <v>2</v>
          </cell>
          <cell r="EE42">
            <v>2</v>
          </cell>
          <cell r="EF42">
            <v>4</v>
          </cell>
          <cell r="EG42">
            <v>2</v>
          </cell>
          <cell r="EH42">
            <v>3</v>
          </cell>
          <cell r="EI42">
            <v>2</v>
          </cell>
          <cell r="EJ42">
            <v>2</v>
          </cell>
          <cell r="EK42">
            <v>2</v>
          </cell>
          <cell r="EL42">
            <v>1</v>
          </cell>
          <cell r="EM42">
            <v>2</v>
          </cell>
          <cell r="EN42">
            <v>2</v>
          </cell>
          <cell r="EO42">
            <v>1</v>
          </cell>
          <cell r="EP42">
            <v>3</v>
          </cell>
          <cell r="EQ42">
            <v>3</v>
          </cell>
          <cell r="ER42">
            <v>2</v>
          </cell>
          <cell r="ES42">
            <v>4</v>
          </cell>
          <cell r="ET42">
            <v>4</v>
          </cell>
          <cell r="EU42">
            <v>3</v>
          </cell>
          <cell r="EV42">
            <v>4</v>
          </cell>
        </row>
        <row r="43">
          <cell r="A43">
            <v>31</v>
          </cell>
          <cell r="B43" t="str">
            <v>16BME1169</v>
          </cell>
          <cell r="C43" t="str">
            <v>MOHIT KUMAR</v>
          </cell>
          <cell r="D43" t="str">
            <v>C+</v>
          </cell>
          <cell r="E43">
            <v>64</v>
          </cell>
          <cell r="DP43">
            <v>17</v>
          </cell>
          <cell r="DQ43">
            <v>16</v>
          </cell>
          <cell r="DR43">
            <v>26</v>
          </cell>
          <cell r="DS43">
            <v>15</v>
          </cell>
          <cell r="DT43">
            <v>20</v>
          </cell>
          <cell r="DU43">
            <v>20</v>
          </cell>
          <cell r="DV43">
            <v>17</v>
          </cell>
          <cell r="DW43">
            <v>23</v>
          </cell>
          <cell r="DX43">
            <v>20</v>
          </cell>
          <cell r="DY43">
            <v>20</v>
          </cell>
          <cell r="DZ43">
            <v>15</v>
          </cell>
          <cell r="EA43">
            <v>3</v>
          </cell>
          <cell r="EB43">
            <v>3</v>
          </cell>
          <cell r="EC43">
            <v>2</v>
          </cell>
          <cell r="ED43">
            <v>2</v>
          </cell>
          <cell r="EE43">
            <v>3</v>
          </cell>
          <cell r="EF43">
            <v>3</v>
          </cell>
          <cell r="EG43">
            <v>2</v>
          </cell>
          <cell r="EH43">
            <v>2</v>
          </cell>
          <cell r="EI43">
            <v>2</v>
          </cell>
          <cell r="EJ43">
            <v>2</v>
          </cell>
          <cell r="EK43">
            <v>2</v>
          </cell>
          <cell r="EL43">
            <v>1</v>
          </cell>
          <cell r="EM43">
            <v>2</v>
          </cell>
          <cell r="EN43">
            <v>2</v>
          </cell>
          <cell r="EO43">
            <v>2</v>
          </cell>
          <cell r="EP43">
            <v>3</v>
          </cell>
          <cell r="EQ43">
            <v>3</v>
          </cell>
          <cell r="ER43">
            <v>2</v>
          </cell>
          <cell r="ES43">
            <v>3</v>
          </cell>
          <cell r="ET43">
            <v>3</v>
          </cell>
          <cell r="EU43">
            <v>3</v>
          </cell>
          <cell r="EV43">
            <v>3</v>
          </cell>
        </row>
        <row r="44">
          <cell r="A44">
            <v>32</v>
          </cell>
          <cell r="B44" t="str">
            <v>16BME1183</v>
          </cell>
          <cell r="C44" t="str">
            <v>ARUN KUMAR</v>
          </cell>
          <cell r="D44" t="str">
            <v>B</v>
          </cell>
          <cell r="E44">
            <v>66</v>
          </cell>
          <cell r="DP44">
            <v>15</v>
          </cell>
          <cell r="DQ44">
            <v>14</v>
          </cell>
          <cell r="DR44">
            <v>25</v>
          </cell>
          <cell r="DS44">
            <v>16</v>
          </cell>
          <cell r="DT44">
            <v>20</v>
          </cell>
          <cell r="DU44">
            <v>20</v>
          </cell>
          <cell r="DV44">
            <v>14</v>
          </cell>
          <cell r="DW44">
            <v>25</v>
          </cell>
          <cell r="DX44">
            <v>20</v>
          </cell>
          <cell r="DY44">
            <v>20</v>
          </cell>
          <cell r="DZ44">
            <v>16</v>
          </cell>
          <cell r="EA44">
            <v>2</v>
          </cell>
          <cell r="EB44">
            <v>3</v>
          </cell>
          <cell r="EC44">
            <v>2</v>
          </cell>
          <cell r="ED44">
            <v>2</v>
          </cell>
          <cell r="EE44">
            <v>2</v>
          </cell>
          <cell r="EF44">
            <v>3</v>
          </cell>
          <cell r="EG44">
            <v>2</v>
          </cell>
          <cell r="EH44">
            <v>3</v>
          </cell>
          <cell r="EI44">
            <v>2</v>
          </cell>
          <cell r="EJ44">
            <v>2</v>
          </cell>
          <cell r="EK44">
            <v>2</v>
          </cell>
          <cell r="EL44">
            <v>1</v>
          </cell>
          <cell r="EM44">
            <v>2</v>
          </cell>
          <cell r="EN44">
            <v>2</v>
          </cell>
          <cell r="EO44">
            <v>1</v>
          </cell>
          <cell r="EP44">
            <v>2</v>
          </cell>
          <cell r="EQ44">
            <v>3</v>
          </cell>
          <cell r="ER44">
            <v>1</v>
          </cell>
          <cell r="ES44">
            <v>3</v>
          </cell>
          <cell r="ET44">
            <v>3</v>
          </cell>
          <cell r="EU44">
            <v>3</v>
          </cell>
          <cell r="EV44">
            <v>3</v>
          </cell>
        </row>
        <row r="45">
          <cell r="A45">
            <v>33</v>
          </cell>
          <cell r="B45" t="str">
            <v>16BME1185</v>
          </cell>
          <cell r="C45" t="str">
            <v>HARJAP SINGH</v>
          </cell>
          <cell r="D45" t="str">
            <v>C+</v>
          </cell>
          <cell r="E45">
            <v>59</v>
          </cell>
          <cell r="DP45">
            <v>13</v>
          </cell>
          <cell r="DQ45">
            <v>12</v>
          </cell>
          <cell r="DR45">
            <v>22</v>
          </cell>
          <cell r="DS45">
            <v>15</v>
          </cell>
          <cell r="DT45">
            <v>20</v>
          </cell>
          <cell r="DU45">
            <v>20</v>
          </cell>
          <cell r="DV45">
            <v>15</v>
          </cell>
          <cell r="DW45">
            <v>24</v>
          </cell>
          <cell r="DX45">
            <v>20</v>
          </cell>
          <cell r="DY45">
            <v>20</v>
          </cell>
          <cell r="DZ45">
            <v>17</v>
          </cell>
          <cell r="EA45">
            <v>2</v>
          </cell>
          <cell r="EB45">
            <v>3</v>
          </cell>
          <cell r="EC45">
            <v>2</v>
          </cell>
          <cell r="ED45">
            <v>2</v>
          </cell>
          <cell r="EE45">
            <v>2</v>
          </cell>
          <cell r="EF45">
            <v>4</v>
          </cell>
          <cell r="EG45">
            <v>2</v>
          </cell>
          <cell r="EH45">
            <v>3</v>
          </cell>
          <cell r="EI45">
            <v>3</v>
          </cell>
          <cell r="EJ45">
            <v>2</v>
          </cell>
          <cell r="EK45">
            <v>2</v>
          </cell>
          <cell r="EL45">
            <v>2</v>
          </cell>
          <cell r="EM45">
            <v>2</v>
          </cell>
          <cell r="EN45">
            <v>2</v>
          </cell>
          <cell r="EO45">
            <v>2</v>
          </cell>
          <cell r="EP45">
            <v>2</v>
          </cell>
          <cell r="EQ45">
            <v>3</v>
          </cell>
          <cell r="ER45">
            <v>2</v>
          </cell>
          <cell r="ES45">
            <v>4</v>
          </cell>
          <cell r="ET45">
            <v>4</v>
          </cell>
          <cell r="EU45">
            <v>3</v>
          </cell>
          <cell r="EV45">
            <v>3</v>
          </cell>
        </row>
        <row r="46">
          <cell r="A46">
            <v>34</v>
          </cell>
          <cell r="B46" t="str">
            <v>16BME1187</v>
          </cell>
          <cell r="C46" t="str">
            <v>RAHUL RAY</v>
          </cell>
          <cell r="D46" t="str">
            <v>C+</v>
          </cell>
          <cell r="E46">
            <v>60</v>
          </cell>
          <cell r="DP46">
            <v>15</v>
          </cell>
          <cell r="DQ46">
            <v>15</v>
          </cell>
          <cell r="DR46">
            <v>30</v>
          </cell>
          <cell r="DS46">
            <v>14</v>
          </cell>
          <cell r="DT46">
            <v>25</v>
          </cell>
          <cell r="DU46">
            <v>25</v>
          </cell>
          <cell r="DV46">
            <v>14</v>
          </cell>
          <cell r="DW46">
            <v>30</v>
          </cell>
          <cell r="DX46">
            <v>27</v>
          </cell>
          <cell r="DY46">
            <v>25</v>
          </cell>
          <cell r="DZ46">
            <v>12</v>
          </cell>
          <cell r="EA46">
            <v>3</v>
          </cell>
          <cell r="EB46">
            <v>3</v>
          </cell>
          <cell r="EC46">
            <v>3</v>
          </cell>
          <cell r="ED46">
            <v>2</v>
          </cell>
          <cell r="EE46">
            <v>3</v>
          </cell>
          <cell r="EF46">
            <v>4</v>
          </cell>
          <cell r="EG46">
            <v>2</v>
          </cell>
          <cell r="EH46">
            <v>3</v>
          </cell>
          <cell r="EI46">
            <v>3</v>
          </cell>
          <cell r="EJ46">
            <v>2</v>
          </cell>
          <cell r="EK46">
            <v>3</v>
          </cell>
          <cell r="EL46">
            <v>1</v>
          </cell>
          <cell r="EM46">
            <v>2</v>
          </cell>
          <cell r="EN46">
            <v>2</v>
          </cell>
          <cell r="EO46">
            <v>1</v>
          </cell>
          <cell r="EP46">
            <v>3</v>
          </cell>
          <cell r="EQ46">
            <v>3</v>
          </cell>
          <cell r="ER46">
            <v>2</v>
          </cell>
          <cell r="ES46">
            <v>3</v>
          </cell>
          <cell r="ET46">
            <v>3</v>
          </cell>
          <cell r="EU46">
            <v>4</v>
          </cell>
          <cell r="EV46">
            <v>4</v>
          </cell>
        </row>
        <row r="47">
          <cell r="A47">
            <v>35</v>
          </cell>
          <cell r="B47" t="str">
            <v>16BME1190</v>
          </cell>
          <cell r="C47" t="str">
            <v>NEERAJ RAWAT</v>
          </cell>
          <cell r="D47" t="str">
            <v>C+</v>
          </cell>
          <cell r="E47">
            <v>61</v>
          </cell>
          <cell r="DP47">
            <v>2</v>
          </cell>
          <cell r="DQ47">
            <v>1</v>
          </cell>
          <cell r="DR47">
            <v>11</v>
          </cell>
          <cell r="DS47">
            <v>2</v>
          </cell>
          <cell r="DT47">
            <v>7</v>
          </cell>
          <cell r="DU47">
            <v>4</v>
          </cell>
          <cell r="DV47">
            <v>1</v>
          </cell>
          <cell r="DW47">
            <v>12</v>
          </cell>
          <cell r="DX47">
            <v>4</v>
          </cell>
          <cell r="DY47">
            <v>5</v>
          </cell>
          <cell r="DZ47">
            <v>2</v>
          </cell>
          <cell r="EA47">
            <v>1</v>
          </cell>
          <cell r="EB47">
            <v>1</v>
          </cell>
          <cell r="EC47">
            <v>1</v>
          </cell>
          <cell r="ED47">
            <v>0</v>
          </cell>
          <cell r="EE47">
            <v>1</v>
          </cell>
          <cell r="EF47">
            <v>1</v>
          </cell>
          <cell r="EG47">
            <v>0</v>
          </cell>
          <cell r="EH47">
            <v>1</v>
          </cell>
          <cell r="EI47">
            <v>1</v>
          </cell>
          <cell r="EJ47">
            <v>1</v>
          </cell>
          <cell r="EK47">
            <v>0</v>
          </cell>
          <cell r="EL47">
            <v>0</v>
          </cell>
          <cell r="EM47">
            <v>1</v>
          </cell>
          <cell r="EN47">
            <v>0</v>
          </cell>
          <cell r="EO47">
            <v>0</v>
          </cell>
          <cell r="EP47">
            <v>1</v>
          </cell>
          <cell r="EQ47">
            <v>1</v>
          </cell>
          <cell r="ER47">
            <v>0</v>
          </cell>
          <cell r="ES47">
            <v>1</v>
          </cell>
          <cell r="ET47">
            <v>2</v>
          </cell>
          <cell r="EU47">
            <v>1</v>
          </cell>
          <cell r="EV47">
            <v>1</v>
          </cell>
        </row>
        <row r="48">
          <cell r="A48">
            <v>36</v>
          </cell>
          <cell r="B48" t="str">
            <v>16BME1191</v>
          </cell>
          <cell r="C48" t="str">
            <v>TUSHAR MISHRA</v>
          </cell>
          <cell r="D48" t="str">
            <v>B</v>
          </cell>
          <cell r="E48">
            <v>68</v>
          </cell>
          <cell r="DP48">
            <v>16</v>
          </cell>
          <cell r="DQ48">
            <v>16</v>
          </cell>
          <cell r="DR48">
            <v>30</v>
          </cell>
          <cell r="DS48">
            <v>12</v>
          </cell>
          <cell r="DT48">
            <v>23</v>
          </cell>
          <cell r="DU48">
            <v>24</v>
          </cell>
          <cell r="DV48">
            <v>14</v>
          </cell>
          <cell r="DW48">
            <v>30</v>
          </cell>
          <cell r="DX48">
            <v>25</v>
          </cell>
          <cell r="DY48">
            <v>24</v>
          </cell>
          <cell r="DZ48">
            <v>17</v>
          </cell>
          <cell r="EA48">
            <v>3</v>
          </cell>
          <cell r="EB48">
            <v>3</v>
          </cell>
          <cell r="EC48">
            <v>3</v>
          </cell>
          <cell r="ED48">
            <v>2</v>
          </cell>
          <cell r="EE48">
            <v>3</v>
          </cell>
          <cell r="EF48">
            <v>4</v>
          </cell>
          <cell r="EG48">
            <v>2</v>
          </cell>
          <cell r="EH48">
            <v>3</v>
          </cell>
          <cell r="EI48">
            <v>3</v>
          </cell>
          <cell r="EJ48">
            <v>2</v>
          </cell>
          <cell r="EK48">
            <v>3</v>
          </cell>
          <cell r="EL48">
            <v>2</v>
          </cell>
          <cell r="EM48">
            <v>3</v>
          </cell>
          <cell r="EN48">
            <v>2</v>
          </cell>
          <cell r="EO48">
            <v>1</v>
          </cell>
          <cell r="EP48">
            <v>3</v>
          </cell>
          <cell r="EQ48">
            <v>3</v>
          </cell>
          <cell r="ER48">
            <v>2</v>
          </cell>
          <cell r="ES48">
            <v>3</v>
          </cell>
          <cell r="ET48">
            <v>3</v>
          </cell>
          <cell r="EU48">
            <v>4</v>
          </cell>
          <cell r="EV48">
            <v>3</v>
          </cell>
        </row>
        <row r="49">
          <cell r="A49">
            <v>37</v>
          </cell>
          <cell r="B49" t="str">
            <v>16BME1211</v>
          </cell>
          <cell r="C49" t="str">
            <v>ANUBHAV TYAGI</v>
          </cell>
          <cell r="D49" t="str">
            <v>F</v>
          </cell>
          <cell r="E49">
            <v>16</v>
          </cell>
          <cell r="DP49">
            <v>5</v>
          </cell>
          <cell r="DQ49">
            <v>6</v>
          </cell>
          <cell r="DR49">
            <v>7</v>
          </cell>
          <cell r="DS49">
            <v>5</v>
          </cell>
          <cell r="DT49">
            <v>6</v>
          </cell>
          <cell r="DU49">
            <v>9</v>
          </cell>
          <cell r="DV49">
            <v>6</v>
          </cell>
          <cell r="DW49">
            <v>6</v>
          </cell>
          <cell r="DX49">
            <v>9</v>
          </cell>
          <cell r="DY49">
            <v>8</v>
          </cell>
          <cell r="DZ49">
            <v>4</v>
          </cell>
          <cell r="EA49">
            <v>0</v>
          </cell>
          <cell r="EB49">
            <v>1</v>
          </cell>
          <cell r="EC49">
            <v>1</v>
          </cell>
          <cell r="ED49">
            <v>0</v>
          </cell>
          <cell r="EE49">
            <v>1</v>
          </cell>
          <cell r="EF49">
            <v>1</v>
          </cell>
          <cell r="EG49">
            <v>1</v>
          </cell>
          <cell r="EH49">
            <v>1</v>
          </cell>
          <cell r="EI49">
            <v>1</v>
          </cell>
          <cell r="EJ49">
            <v>1</v>
          </cell>
          <cell r="EK49">
            <v>0</v>
          </cell>
          <cell r="EL49">
            <v>1</v>
          </cell>
          <cell r="EM49">
            <v>1</v>
          </cell>
          <cell r="EN49">
            <v>0</v>
          </cell>
          <cell r="EO49">
            <v>0</v>
          </cell>
          <cell r="EP49">
            <v>0</v>
          </cell>
          <cell r="EQ49">
            <v>1</v>
          </cell>
          <cell r="ER49">
            <v>0</v>
          </cell>
          <cell r="ES49">
            <v>0</v>
          </cell>
          <cell r="ET49">
            <v>2</v>
          </cell>
          <cell r="EU49">
            <v>0</v>
          </cell>
          <cell r="EV49">
            <v>0</v>
          </cell>
        </row>
        <row r="50">
          <cell r="A50">
            <v>38</v>
          </cell>
          <cell r="B50" t="str">
            <v>16BME1217</v>
          </cell>
          <cell r="C50" t="str">
            <v>SAHIL GUPTA</v>
          </cell>
          <cell r="D50" t="str">
            <v>B</v>
          </cell>
          <cell r="E50">
            <v>67</v>
          </cell>
          <cell r="DP50">
            <v>17</v>
          </cell>
          <cell r="DQ50">
            <v>14</v>
          </cell>
          <cell r="DR50">
            <v>23</v>
          </cell>
          <cell r="DS50">
            <v>14</v>
          </cell>
          <cell r="DT50">
            <v>20</v>
          </cell>
          <cell r="DU50">
            <v>20</v>
          </cell>
          <cell r="DV50">
            <v>15</v>
          </cell>
          <cell r="DW50">
            <v>25</v>
          </cell>
          <cell r="DX50">
            <v>20</v>
          </cell>
          <cell r="DY50">
            <v>20</v>
          </cell>
          <cell r="DZ50">
            <v>12</v>
          </cell>
          <cell r="EA50">
            <v>2</v>
          </cell>
          <cell r="EB50">
            <v>2</v>
          </cell>
          <cell r="EC50">
            <v>2</v>
          </cell>
          <cell r="ED50">
            <v>2</v>
          </cell>
          <cell r="EE50">
            <v>3</v>
          </cell>
          <cell r="EF50">
            <v>3</v>
          </cell>
          <cell r="EG50">
            <v>2</v>
          </cell>
          <cell r="EH50">
            <v>2</v>
          </cell>
          <cell r="EI50">
            <v>3</v>
          </cell>
          <cell r="EJ50">
            <v>2</v>
          </cell>
          <cell r="EK50">
            <v>2</v>
          </cell>
          <cell r="EL50">
            <v>1</v>
          </cell>
          <cell r="EM50">
            <v>2</v>
          </cell>
          <cell r="EN50">
            <v>2</v>
          </cell>
          <cell r="EO50">
            <v>1</v>
          </cell>
          <cell r="EP50">
            <v>2</v>
          </cell>
          <cell r="EQ50">
            <v>2</v>
          </cell>
          <cell r="ER50">
            <v>1</v>
          </cell>
          <cell r="ES50">
            <v>3</v>
          </cell>
          <cell r="ET50">
            <v>3</v>
          </cell>
          <cell r="EU50">
            <v>3</v>
          </cell>
          <cell r="EV50">
            <v>3</v>
          </cell>
        </row>
        <row r="51">
          <cell r="A51">
            <v>39</v>
          </cell>
          <cell r="B51" t="str">
            <v>16BME1222</v>
          </cell>
          <cell r="C51" t="str">
            <v>DAMAN CHAMBIAL</v>
          </cell>
          <cell r="D51" t="str">
            <v>C</v>
          </cell>
          <cell r="E51">
            <v>50</v>
          </cell>
          <cell r="DP51">
            <v>1</v>
          </cell>
          <cell r="DQ51">
            <v>6</v>
          </cell>
          <cell r="DR51">
            <v>18</v>
          </cell>
          <cell r="DS51">
            <v>9</v>
          </cell>
          <cell r="DT51">
            <v>11</v>
          </cell>
          <cell r="DU51">
            <v>7</v>
          </cell>
          <cell r="DV51">
            <v>5</v>
          </cell>
          <cell r="DW51">
            <v>16</v>
          </cell>
          <cell r="DX51">
            <v>7</v>
          </cell>
          <cell r="DY51">
            <v>7</v>
          </cell>
          <cell r="DZ51">
            <v>5</v>
          </cell>
          <cell r="EA51">
            <v>2</v>
          </cell>
          <cell r="EB51">
            <v>2</v>
          </cell>
          <cell r="EC51">
            <v>2</v>
          </cell>
          <cell r="ED51">
            <v>1</v>
          </cell>
          <cell r="EE51">
            <v>2</v>
          </cell>
          <cell r="EF51">
            <v>2</v>
          </cell>
          <cell r="EG51">
            <v>1</v>
          </cell>
          <cell r="EH51">
            <v>2</v>
          </cell>
          <cell r="EI51">
            <v>1</v>
          </cell>
          <cell r="EJ51">
            <v>1</v>
          </cell>
          <cell r="EK51">
            <v>1</v>
          </cell>
          <cell r="EL51">
            <v>1</v>
          </cell>
          <cell r="EM51">
            <v>1</v>
          </cell>
          <cell r="EN51">
            <v>1</v>
          </cell>
          <cell r="EO51">
            <v>1</v>
          </cell>
          <cell r="EP51">
            <v>2</v>
          </cell>
          <cell r="EQ51">
            <v>2</v>
          </cell>
          <cell r="ER51">
            <v>0</v>
          </cell>
          <cell r="ES51">
            <v>2</v>
          </cell>
          <cell r="ET51">
            <v>2</v>
          </cell>
          <cell r="EU51">
            <v>2</v>
          </cell>
          <cell r="EV51">
            <v>2</v>
          </cell>
        </row>
        <row r="52">
          <cell r="A52">
            <v>40</v>
          </cell>
          <cell r="B52" t="str">
            <v>16BME1232</v>
          </cell>
          <cell r="C52" t="str">
            <v>SURYADEEP SINGH JAMWAL</v>
          </cell>
          <cell r="D52" t="str">
            <v>C+</v>
          </cell>
          <cell r="E52">
            <v>59</v>
          </cell>
          <cell r="DP52">
            <v>16</v>
          </cell>
          <cell r="DQ52">
            <v>15</v>
          </cell>
          <cell r="DR52">
            <v>24</v>
          </cell>
          <cell r="DS52">
            <v>15</v>
          </cell>
          <cell r="DT52">
            <v>20</v>
          </cell>
          <cell r="DU52">
            <v>20</v>
          </cell>
          <cell r="DV52">
            <v>14</v>
          </cell>
          <cell r="DW52">
            <v>24</v>
          </cell>
          <cell r="DX52">
            <v>20</v>
          </cell>
          <cell r="DY52">
            <v>20</v>
          </cell>
          <cell r="DZ52">
            <v>15</v>
          </cell>
          <cell r="EA52">
            <v>3</v>
          </cell>
          <cell r="EB52">
            <v>3</v>
          </cell>
          <cell r="EC52">
            <v>3</v>
          </cell>
          <cell r="ED52">
            <v>2</v>
          </cell>
          <cell r="EE52">
            <v>3</v>
          </cell>
          <cell r="EF52">
            <v>4</v>
          </cell>
          <cell r="EG52">
            <v>2</v>
          </cell>
          <cell r="EH52">
            <v>2</v>
          </cell>
          <cell r="EI52">
            <v>2</v>
          </cell>
          <cell r="EJ52">
            <v>2</v>
          </cell>
          <cell r="EK52">
            <v>2</v>
          </cell>
          <cell r="EL52">
            <v>2</v>
          </cell>
          <cell r="EM52">
            <v>2</v>
          </cell>
          <cell r="EN52">
            <v>2</v>
          </cell>
          <cell r="EO52">
            <v>1</v>
          </cell>
          <cell r="EP52">
            <v>2</v>
          </cell>
          <cell r="EQ52">
            <v>3</v>
          </cell>
          <cell r="ER52">
            <v>1</v>
          </cell>
          <cell r="ES52">
            <v>3</v>
          </cell>
          <cell r="ET52">
            <v>3</v>
          </cell>
          <cell r="EU52">
            <v>3</v>
          </cell>
          <cell r="EV52">
            <v>3</v>
          </cell>
        </row>
        <row r="53">
          <cell r="A53">
            <v>41</v>
          </cell>
          <cell r="B53" t="str">
            <v>16BME1242</v>
          </cell>
          <cell r="C53" t="str">
            <v>ASHUTOSH SHARMA</v>
          </cell>
          <cell r="D53" t="str">
            <v>F</v>
          </cell>
          <cell r="E53">
            <v>22</v>
          </cell>
          <cell r="DP53">
            <v>17</v>
          </cell>
          <cell r="DQ53">
            <v>16</v>
          </cell>
          <cell r="DR53">
            <v>23</v>
          </cell>
          <cell r="DS53">
            <v>18</v>
          </cell>
          <cell r="DT53">
            <v>20</v>
          </cell>
          <cell r="DU53">
            <v>20</v>
          </cell>
          <cell r="DV53">
            <v>15</v>
          </cell>
          <cell r="DW53">
            <v>25</v>
          </cell>
          <cell r="DX53">
            <v>20</v>
          </cell>
          <cell r="DY53">
            <v>20</v>
          </cell>
          <cell r="DZ53">
            <v>16</v>
          </cell>
          <cell r="EA53">
            <v>2</v>
          </cell>
          <cell r="EB53">
            <v>3</v>
          </cell>
          <cell r="EC53">
            <v>2</v>
          </cell>
          <cell r="ED53">
            <v>2</v>
          </cell>
          <cell r="EE53">
            <v>2</v>
          </cell>
          <cell r="EF53">
            <v>3</v>
          </cell>
          <cell r="EG53">
            <v>2</v>
          </cell>
          <cell r="EH53">
            <v>2</v>
          </cell>
          <cell r="EI53">
            <v>3</v>
          </cell>
          <cell r="EJ53">
            <v>2</v>
          </cell>
          <cell r="EK53">
            <v>2</v>
          </cell>
          <cell r="EL53">
            <v>2</v>
          </cell>
          <cell r="EM53">
            <v>2</v>
          </cell>
          <cell r="EN53">
            <v>2</v>
          </cell>
          <cell r="EO53">
            <v>2</v>
          </cell>
          <cell r="EP53">
            <v>2</v>
          </cell>
          <cell r="EQ53">
            <v>2</v>
          </cell>
          <cell r="ER53">
            <v>1</v>
          </cell>
          <cell r="ES53">
            <v>3</v>
          </cell>
          <cell r="ET53">
            <v>3</v>
          </cell>
          <cell r="EU53">
            <v>3</v>
          </cell>
          <cell r="EV53">
            <v>3</v>
          </cell>
        </row>
        <row r="54">
          <cell r="A54">
            <v>42</v>
          </cell>
          <cell r="B54" t="str">
            <v>16BME1243</v>
          </cell>
          <cell r="C54" t="str">
            <v>HARSHIL ABHIJEET</v>
          </cell>
          <cell r="D54" t="str">
            <v>C+</v>
          </cell>
          <cell r="E54">
            <v>65</v>
          </cell>
          <cell r="DP54">
            <v>12</v>
          </cell>
          <cell r="DQ54">
            <v>15</v>
          </cell>
          <cell r="DR54">
            <v>23</v>
          </cell>
          <cell r="DS54">
            <v>11</v>
          </cell>
          <cell r="DT54">
            <v>20</v>
          </cell>
          <cell r="DU54">
            <v>20</v>
          </cell>
          <cell r="DV54">
            <v>14</v>
          </cell>
          <cell r="DW54">
            <v>25</v>
          </cell>
          <cell r="DX54">
            <v>20</v>
          </cell>
          <cell r="DY54">
            <v>20</v>
          </cell>
          <cell r="DZ54">
            <v>16</v>
          </cell>
          <cell r="EA54">
            <v>3</v>
          </cell>
          <cell r="EB54">
            <v>3</v>
          </cell>
          <cell r="EC54">
            <v>2</v>
          </cell>
          <cell r="ED54">
            <v>2</v>
          </cell>
          <cell r="EE54">
            <v>3</v>
          </cell>
          <cell r="EF54">
            <v>3</v>
          </cell>
          <cell r="EG54">
            <v>2</v>
          </cell>
          <cell r="EH54">
            <v>2</v>
          </cell>
          <cell r="EI54">
            <v>3</v>
          </cell>
          <cell r="EJ54">
            <v>2</v>
          </cell>
          <cell r="EK54">
            <v>2</v>
          </cell>
          <cell r="EL54">
            <v>1</v>
          </cell>
          <cell r="EM54">
            <v>2</v>
          </cell>
          <cell r="EN54">
            <v>2</v>
          </cell>
          <cell r="EO54">
            <v>2</v>
          </cell>
          <cell r="EP54">
            <v>3</v>
          </cell>
          <cell r="EQ54">
            <v>3</v>
          </cell>
          <cell r="ER54">
            <v>1</v>
          </cell>
          <cell r="ES54">
            <v>3</v>
          </cell>
          <cell r="ET54">
            <v>3</v>
          </cell>
          <cell r="EU54">
            <v>4</v>
          </cell>
          <cell r="EV54">
            <v>3</v>
          </cell>
        </row>
        <row r="55">
          <cell r="A55">
            <v>43</v>
          </cell>
          <cell r="B55" t="str">
            <v>16BME1250</v>
          </cell>
          <cell r="C55" t="str">
            <v>ANKIT PAL SINGH</v>
          </cell>
          <cell r="D55" t="str">
            <v>C+</v>
          </cell>
          <cell r="E55">
            <v>56</v>
          </cell>
          <cell r="DP55">
            <v>13</v>
          </cell>
          <cell r="DQ55">
            <v>16</v>
          </cell>
          <cell r="DR55">
            <v>38</v>
          </cell>
          <cell r="DS55">
            <v>16</v>
          </cell>
          <cell r="DT55">
            <v>22</v>
          </cell>
          <cell r="DU55">
            <v>24</v>
          </cell>
          <cell r="DV55">
            <v>14</v>
          </cell>
          <cell r="DW55">
            <v>37</v>
          </cell>
          <cell r="DX55">
            <v>25</v>
          </cell>
          <cell r="DY55">
            <v>26</v>
          </cell>
          <cell r="DZ55">
            <v>14</v>
          </cell>
          <cell r="EA55">
            <v>4</v>
          </cell>
          <cell r="EB55">
            <v>3</v>
          </cell>
          <cell r="EC55">
            <v>4</v>
          </cell>
          <cell r="ED55">
            <v>3</v>
          </cell>
          <cell r="EE55">
            <v>4</v>
          </cell>
          <cell r="EF55">
            <v>4</v>
          </cell>
          <cell r="EG55">
            <v>3</v>
          </cell>
          <cell r="EH55">
            <v>3</v>
          </cell>
          <cell r="EI55">
            <v>4</v>
          </cell>
          <cell r="EJ55">
            <v>2</v>
          </cell>
          <cell r="EK55">
            <v>2</v>
          </cell>
          <cell r="EL55">
            <v>1</v>
          </cell>
          <cell r="EM55">
            <v>3</v>
          </cell>
          <cell r="EN55">
            <v>2</v>
          </cell>
          <cell r="EO55">
            <v>1</v>
          </cell>
          <cell r="EP55">
            <v>3</v>
          </cell>
          <cell r="EQ55">
            <v>3</v>
          </cell>
          <cell r="ER55">
            <v>2</v>
          </cell>
          <cell r="ES55">
            <v>4</v>
          </cell>
          <cell r="ET55">
            <v>4</v>
          </cell>
          <cell r="EU55">
            <v>4</v>
          </cell>
          <cell r="EV55">
            <v>4</v>
          </cell>
        </row>
        <row r="56">
          <cell r="A56">
            <v>44</v>
          </cell>
          <cell r="B56" t="str">
            <v>16BME1252</v>
          </cell>
          <cell r="C56" t="str">
            <v>SAHIL RANA</v>
          </cell>
          <cell r="D56" t="str">
            <v>C+</v>
          </cell>
          <cell r="E56">
            <v>62</v>
          </cell>
          <cell r="DP56">
            <v>16</v>
          </cell>
          <cell r="DQ56">
            <v>16</v>
          </cell>
          <cell r="DR56">
            <v>23</v>
          </cell>
          <cell r="DS56">
            <v>14</v>
          </cell>
          <cell r="DT56">
            <v>20</v>
          </cell>
          <cell r="DU56">
            <v>20</v>
          </cell>
          <cell r="DV56">
            <v>14</v>
          </cell>
          <cell r="DW56">
            <v>25</v>
          </cell>
          <cell r="DX56">
            <v>20</v>
          </cell>
          <cell r="DY56">
            <v>20</v>
          </cell>
          <cell r="DZ56">
            <v>16</v>
          </cell>
          <cell r="EA56">
            <v>2</v>
          </cell>
          <cell r="EB56">
            <v>2</v>
          </cell>
          <cell r="EC56">
            <v>2</v>
          </cell>
          <cell r="ED56">
            <v>2</v>
          </cell>
          <cell r="EE56">
            <v>3</v>
          </cell>
          <cell r="EF56">
            <v>4</v>
          </cell>
          <cell r="EG56">
            <v>2</v>
          </cell>
          <cell r="EH56">
            <v>3</v>
          </cell>
          <cell r="EI56">
            <v>3</v>
          </cell>
          <cell r="EJ56">
            <v>2</v>
          </cell>
          <cell r="EK56">
            <v>2</v>
          </cell>
          <cell r="EL56">
            <v>2</v>
          </cell>
          <cell r="EM56">
            <v>2</v>
          </cell>
          <cell r="EN56">
            <v>2</v>
          </cell>
          <cell r="EO56">
            <v>1</v>
          </cell>
          <cell r="EP56">
            <v>3</v>
          </cell>
          <cell r="EQ56">
            <v>2</v>
          </cell>
          <cell r="ER56">
            <v>2</v>
          </cell>
          <cell r="ES56">
            <v>4</v>
          </cell>
          <cell r="ET56">
            <v>4</v>
          </cell>
          <cell r="EU56">
            <v>4</v>
          </cell>
          <cell r="EV56">
            <v>3</v>
          </cell>
        </row>
        <row r="57">
          <cell r="A57">
            <v>45</v>
          </cell>
          <cell r="B57" t="str">
            <v>16BME1255</v>
          </cell>
          <cell r="C57" t="str">
            <v>NAVEEN KUMAR</v>
          </cell>
          <cell r="D57" t="str">
            <v>B+</v>
          </cell>
          <cell r="E57">
            <v>76</v>
          </cell>
          <cell r="DP57">
            <v>16</v>
          </cell>
          <cell r="DQ57">
            <v>12</v>
          </cell>
          <cell r="DR57">
            <v>27</v>
          </cell>
          <cell r="DS57">
            <v>15</v>
          </cell>
          <cell r="DT57">
            <v>20</v>
          </cell>
          <cell r="DU57">
            <v>20</v>
          </cell>
          <cell r="DV57">
            <v>16</v>
          </cell>
          <cell r="DW57">
            <v>23</v>
          </cell>
          <cell r="DX57">
            <v>20</v>
          </cell>
          <cell r="DY57">
            <v>20</v>
          </cell>
          <cell r="DZ57">
            <v>18</v>
          </cell>
          <cell r="EA57">
            <v>3</v>
          </cell>
          <cell r="EB57">
            <v>2</v>
          </cell>
          <cell r="EC57">
            <v>2</v>
          </cell>
          <cell r="ED57">
            <v>2</v>
          </cell>
          <cell r="EE57">
            <v>2</v>
          </cell>
          <cell r="EF57">
            <v>3</v>
          </cell>
          <cell r="EG57">
            <v>2</v>
          </cell>
          <cell r="EH57">
            <v>3</v>
          </cell>
          <cell r="EI57">
            <v>2</v>
          </cell>
          <cell r="EJ57">
            <v>2</v>
          </cell>
          <cell r="EK57">
            <v>2</v>
          </cell>
          <cell r="EL57">
            <v>1</v>
          </cell>
          <cell r="EM57">
            <v>2</v>
          </cell>
          <cell r="EN57">
            <v>2</v>
          </cell>
          <cell r="EO57">
            <v>1</v>
          </cell>
          <cell r="EP57">
            <v>3</v>
          </cell>
          <cell r="EQ57">
            <v>3</v>
          </cell>
          <cell r="ER57">
            <v>2</v>
          </cell>
          <cell r="ES57">
            <v>3</v>
          </cell>
          <cell r="ET57">
            <v>3</v>
          </cell>
          <cell r="EU57">
            <v>3</v>
          </cell>
          <cell r="EV57">
            <v>3</v>
          </cell>
        </row>
        <row r="58">
          <cell r="A58">
            <v>46</v>
          </cell>
          <cell r="B58" t="str">
            <v>16BME1278</v>
          </cell>
          <cell r="C58" t="str">
            <v>NIKHIL BHALLA</v>
          </cell>
          <cell r="D58" t="str">
            <v>C+</v>
          </cell>
          <cell r="E58">
            <v>65</v>
          </cell>
          <cell r="DP58">
            <v>8</v>
          </cell>
          <cell r="DQ58">
            <v>5</v>
          </cell>
          <cell r="DR58">
            <v>16</v>
          </cell>
          <cell r="DS58">
            <v>5</v>
          </cell>
          <cell r="DT58">
            <v>12</v>
          </cell>
          <cell r="DU58">
            <v>7</v>
          </cell>
          <cell r="DV58">
            <v>4</v>
          </cell>
          <cell r="DW58">
            <v>17</v>
          </cell>
          <cell r="DX58">
            <v>7</v>
          </cell>
          <cell r="DY58">
            <v>7</v>
          </cell>
          <cell r="DZ58">
            <v>7</v>
          </cell>
          <cell r="EA58">
            <v>2</v>
          </cell>
          <cell r="EB58">
            <v>1</v>
          </cell>
          <cell r="EC58">
            <v>2</v>
          </cell>
          <cell r="ED58">
            <v>1</v>
          </cell>
          <cell r="EE58">
            <v>1</v>
          </cell>
          <cell r="EF58">
            <v>3</v>
          </cell>
          <cell r="EG58">
            <v>1</v>
          </cell>
          <cell r="EH58">
            <v>2</v>
          </cell>
          <cell r="EI58">
            <v>2</v>
          </cell>
          <cell r="EJ58">
            <v>1</v>
          </cell>
          <cell r="EK58">
            <v>1</v>
          </cell>
          <cell r="EL58">
            <v>0</v>
          </cell>
          <cell r="EM58">
            <v>1</v>
          </cell>
          <cell r="EN58">
            <v>1</v>
          </cell>
          <cell r="EO58">
            <v>0</v>
          </cell>
          <cell r="EP58">
            <v>1</v>
          </cell>
          <cell r="EQ58">
            <v>2</v>
          </cell>
          <cell r="ER58">
            <v>1</v>
          </cell>
          <cell r="ES58">
            <v>2</v>
          </cell>
          <cell r="ET58">
            <v>3</v>
          </cell>
          <cell r="EU58">
            <v>2</v>
          </cell>
          <cell r="EV58">
            <v>2</v>
          </cell>
        </row>
        <row r="59">
          <cell r="A59">
            <v>47</v>
          </cell>
          <cell r="B59" t="str">
            <v>16BME1282</v>
          </cell>
          <cell r="C59" t="str">
            <v>LOKESH</v>
          </cell>
          <cell r="D59" t="str">
            <v>C+</v>
          </cell>
          <cell r="E59">
            <v>56</v>
          </cell>
          <cell r="DP59">
            <v>15</v>
          </cell>
          <cell r="DQ59">
            <v>15</v>
          </cell>
          <cell r="DR59">
            <v>26</v>
          </cell>
          <cell r="DS59">
            <v>14</v>
          </cell>
          <cell r="DT59">
            <v>20</v>
          </cell>
          <cell r="DU59">
            <v>20</v>
          </cell>
          <cell r="DV59">
            <v>13</v>
          </cell>
          <cell r="DW59">
            <v>24</v>
          </cell>
          <cell r="DX59">
            <v>20</v>
          </cell>
          <cell r="DY59">
            <v>20</v>
          </cell>
          <cell r="DZ59">
            <v>13</v>
          </cell>
          <cell r="EA59">
            <v>3</v>
          </cell>
          <cell r="EB59">
            <v>3</v>
          </cell>
          <cell r="EC59">
            <v>3</v>
          </cell>
          <cell r="ED59">
            <v>2</v>
          </cell>
          <cell r="EE59">
            <v>2</v>
          </cell>
          <cell r="EF59">
            <v>3</v>
          </cell>
          <cell r="EG59">
            <v>2</v>
          </cell>
          <cell r="EH59">
            <v>2</v>
          </cell>
          <cell r="EI59">
            <v>2</v>
          </cell>
          <cell r="EJ59">
            <v>2</v>
          </cell>
          <cell r="EK59">
            <v>2</v>
          </cell>
          <cell r="EL59">
            <v>1</v>
          </cell>
          <cell r="EM59">
            <v>2</v>
          </cell>
          <cell r="EN59">
            <v>2</v>
          </cell>
          <cell r="EO59">
            <v>2</v>
          </cell>
          <cell r="EP59">
            <v>2</v>
          </cell>
          <cell r="EQ59">
            <v>3</v>
          </cell>
          <cell r="ER59">
            <v>1</v>
          </cell>
          <cell r="ES59">
            <v>4</v>
          </cell>
          <cell r="ET59">
            <v>3</v>
          </cell>
          <cell r="EU59">
            <v>3</v>
          </cell>
          <cell r="EV59">
            <v>4</v>
          </cell>
        </row>
        <row r="60">
          <cell r="A60">
            <v>48</v>
          </cell>
          <cell r="B60" t="str">
            <v>16BME1328</v>
          </cell>
          <cell r="C60" t="str">
            <v>ALOK BHARDWAJ</v>
          </cell>
          <cell r="D60" t="str">
            <v>F</v>
          </cell>
          <cell r="E60">
            <v>24</v>
          </cell>
          <cell r="DP60">
            <v>13</v>
          </cell>
          <cell r="DQ60">
            <v>14</v>
          </cell>
          <cell r="DR60">
            <v>30</v>
          </cell>
          <cell r="DS60">
            <v>14</v>
          </cell>
          <cell r="DT60">
            <v>24</v>
          </cell>
          <cell r="DU60">
            <v>26</v>
          </cell>
          <cell r="DV60">
            <v>15</v>
          </cell>
          <cell r="DW60">
            <v>30</v>
          </cell>
          <cell r="DX60">
            <v>25</v>
          </cell>
          <cell r="DY60">
            <v>27</v>
          </cell>
          <cell r="DZ60">
            <v>13</v>
          </cell>
          <cell r="EA60">
            <v>3</v>
          </cell>
          <cell r="EB60">
            <v>3</v>
          </cell>
          <cell r="EC60">
            <v>3</v>
          </cell>
          <cell r="ED60">
            <v>3</v>
          </cell>
          <cell r="EE60">
            <v>3</v>
          </cell>
          <cell r="EF60">
            <v>3</v>
          </cell>
          <cell r="EG60">
            <v>2</v>
          </cell>
          <cell r="EH60">
            <v>3</v>
          </cell>
          <cell r="EI60">
            <v>3</v>
          </cell>
          <cell r="EJ60">
            <v>3</v>
          </cell>
          <cell r="EK60">
            <v>2</v>
          </cell>
          <cell r="EL60">
            <v>2</v>
          </cell>
          <cell r="EM60">
            <v>2</v>
          </cell>
          <cell r="EN60">
            <v>2</v>
          </cell>
          <cell r="EO60">
            <v>2</v>
          </cell>
          <cell r="EP60">
            <v>3</v>
          </cell>
          <cell r="EQ60">
            <v>3</v>
          </cell>
          <cell r="ER60">
            <v>1</v>
          </cell>
          <cell r="ES60">
            <v>4</v>
          </cell>
          <cell r="ET60">
            <v>4</v>
          </cell>
          <cell r="EU60">
            <v>3</v>
          </cell>
          <cell r="EV60">
            <v>3</v>
          </cell>
        </row>
        <row r="61">
          <cell r="A61">
            <v>49</v>
          </cell>
          <cell r="B61" t="str">
            <v>16BME1331</v>
          </cell>
          <cell r="C61" t="str">
            <v>KUMAR SAURABH</v>
          </cell>
          <cell r="D61" t="str">
            <v>C+</v>
          </cell>
          <cell r="E61">
            <v>65</v>
          </cell>
          <cell r="DP61">
            <v>16</v>
          </cell>
          <cell r="DQ61">
            <v>15</v>
          </cell>
          <cell r="DR61">
            <v>30</v>
          </cell>
          <cell r="DS61">
            <v>14</v>
          </cell>
          <cell r="DT61">
            <v>24</v>
          </cell>
          <cell r="DU61">
            <v>23</v>
          </cell>
          <cell r="DV61">
            <v>14</v>
          </cell>
          <cell r="DW61">
            <v>30</v>
          </cell>
          <cell r="DX61">
            <v>26</v>
          </cell>
          <cell r="DY61">
            <v>27</v>
          </cell>
          <cell r="DZ61">
            <v>15</v>
          </cell>
          <cell r="EA61">
            <v>3</v>
          </cell>
          <cell r="EB61">
            <v>3</v>
          </cell>
          <cell r="EC61">
            <v>3</v>
          </cell>
          <cell r="ED61">
            <v>2</v>
          </cell>
          <cell r="EE61">
            <v>3</v>
          </cell>
          <cell r="EF61">
            <v>4</v>
          </cell>
          <cell r="EG61">
            <v>3</v>
          </cell>
          <cell r="EH61">
            <v>3</v>
          </cell>
          <cell r="EI61">
            <v>3</v>
          </cell>
          <cell r="EJ61">
            <v>2</v>
          </cell>
          <cell r="EK61">
            <v>3</v>
          </cell>
          <cell r="EL61">
            <v>1</v>
          </cell>
          <cell r="EM61">
            <v>3</v>
          </cell>
          <cell r="EN61">
            <v>3</v>
          </cell>
          <cell r="EO61">
            <v>2</v>
          </cell>
          <cell r="EP61">
            <v>3</v>
          </cell>
          <cell r="EQ61">
            <v>3</v>
          </cell>
          <cell r="ER61">
            <v>1</v>
          </cell>
          <cell r="ES61">
            <v>3</v>
          </cell>
          <cell r="ET61">
            <v>4</v>
          </cell>
          <cell r="EU61">
            <v>4</v>
          </cell>
          <cell r="EV61">
            <v>3</v>
          </cell>
        </row>
        <row r="62">
          <cell r="A62">
            <v>50</v>
          </cell>
          <cell r="B62" t="str">
            <v>16BME1337</v>
          </cell>
          <cell r="C62" t="str">
            <v>SAHIL KUMAR</v>
          </cell>
          <cell r="D62" t="str">
            <v>B</v>
          </cell>
          <cell r="E62">
            <v>69</v>
          </cell>
          <cell r="DP62">
            <v>8</v>
          </cell>
          <cell r="DQ62">
            <v>7</v>
          </cell>
          <cell r="DR62">
            <v>15</v>
          </cell>
          <cell r="DS62">
            <v>5</v>
          </cell>
          <cell r="DT62">
            <v>11</v>
          </cell>
          <cell r="DU62">
            <v>7</v>
          </cell>
          <cell r="DV62">
            <v>5</v>
          </cell>
          <cell r="DW62">
            <v>17</v>
          </cell>
          <cell r="DX62">
            <v>7</v>
          </cell>
          <cell r="DY62">
            <v>7</v>
          </cell>
          <cell r="DZ62">
            <v>5</v>
          </cell>
          <cell r="EA62">
            <v>1</v>
          </cell>
          <cell r="EB62">
            <v>1</v>
          </cell>
          <cell r="EC62">
            <v>1</v>
          </cell>
          <cell r="ED62">
            <v>1</v>
          </cell>
          <cell r="EE62">
            <v>2</v>
          </cell>
          <cell r="EF62">
            <v>2</v>
          </cell>
          <cell r="EG62">
            <v>1</v>
          </cell>
          <cell r="EH62">
            <v>1</v>
          </cell>
          <cell r="EI62">
            <v>2</v>
          </cell>
          <cell r="EJ62">
            <v>1</v>
          </cell>
          <cell r="EK62">
            <v>1</v>
          </cell>
          <cell r="EL62">
            <v>0</v>
          </cell>
          <cell r="EM62">
            <v>1</v>
          </cell>
          <cell r="EN62">
            <v>1</v>
          </cell>
          <cell r="EO62">
            <v>1</v>
          </cell>
          <cell r="EP62">
            <v>2</v>
          </cell>
          <cell r="EQ62">
            <v>2</v>
          </cell>
          <cell r="ER62">
            <v>1</v>
          </cell>
          <cell r="ES62">
            <v>2</v>
          </cell>
          <cell r="ET62">
            <v>2</v>
          </cell>
          <cell r="EU62">
            <v>2</v>
          </cell>
          <cell r="EV62">
            <v>2</v>
          </cell>
        </row>
        <row r="63">
          <cell r="A63">
            <v>51</v>
          </cell>
          <cell r="B63" t="str">
            <v>16BME1341</v>
          </cell>
          <cell r="C63" t="str">
            <v>LAKHWINDER SINGH</v>
          </cell>
          <cell r="D63" t="str">
            <v>B</v>
          </cell>
          <cell r="E63">
            <v>73</v>
          </cell>
          <cell r="DP63">
            <v>14</v>
          </cell>
          <cell r="DQ63">
            <v>14</v>
          </cell>
          <cell r="DR63">
            <v>25</v>
          </cell>
          <cell r="DS63">
            <v>18</v>
          </cell>
          <cell r="DT63">
            <v>20</v>
          </cell>
          <cell r="DU63">
            <v>20</v>
          </cell>
          <cell r="DV63">
            <v>13</v>
          </cell>
          <cell r="DW63">
            <v>27</v>
          </cell>
          <cell r="DX63">
            <v>20</v>
          </cell>
          <cell r="DY63">
            <v>20</v>
          </cell>
          <cell r="DZ63">
            <v>17</v>
          </cell>
          <cell r="EA63">
            <v>2</v>
          </cell>
          <cell r="EB63">
            <v>2</v>
          </cell>
          <cell r="EC63">
            <v>2</v>
          </cell>
          <cell r="ED63">
            <v>2</v>
          </cell>
          <cell r="EE63">
            <v>3</v>
          </cell>
          <cell r="EF63">
            <v>4</v>
          </cell>
          <cell r="EG63">
            <v>2</v>
          </cell>
          <cell r="EH63">
            <v>2</v>
          </cell>
          <cell r="EI63">
            <v>3</v>
          </cell>
          <cell r="EJ63">
            <v>2</v>
          </cell>
          <cell r="EK63">
            <v>2</v>
          </cell>
          <cell r="EL63">
            <v>1</v>
          </cell>
          <cell r="EM63">
            <v>2</v>
          </cell>
          <cell r="EN63">
            <v>2</v>
          </cell>
          <cell r="EO63">
            <v>1</v>
          </cell>
          <cell r="EP63">
            <v>2</v>
          </cell>
          <cell r="EQ63">
            <v>3</v>
          </cell>
          <cell r="ER63">
            <v>2</v>
          </cell>
          <cell r="ES63">
            <v>4</v>
          </cell>
          <cell r="ET63">
            <v>3</v>
          </cell>
          <cell r="EU63">
            <v>3</v>
          </cell>
          <cell r="EV63">
            <v>4</v>
          </cell>
        </row>
        <row r="64">
          <cell r="A64">
            <v>52</v>
          </cell>
          <cell r="B64" t="str">
            <v>16BME1347</v>
          </cell>
          <cell r="C64" t="str">
            <v>KUMAR MANISH</v>
          </cell>
          <cell r="D64" t="str">
            <v>F</v>
          </cell>
          <cell r="E64">
            <v>21</v>
          </cell>
          <cell r="DP64">
            <v>15</v>
          </cell>
          <cell r="DQ64">
            <v>15</v>
          </cell>
          <cell r="DR64">
            <v>30</v>
          </cell>
          <cell r="DS64">
            <v>14</v>
          </cell>
          <cell r="DT64">
            <v>24</v>
          </cell>
          <cell r="DU64">
            <v>26</v>
          </cell>
          <cell r="DV64">
            <v>17</v>
          </cell>
          <cell r="DW64">
            <v>30</v>
          </cell>
          <cell r="DX64">
            <v>27</v>
          </cell>
          <cell r="DY64">
            <v>26</v>
          </cell>
          <cell r="DZ64">
            <v>17</v>
          </cell>
          <cell r="EA64">
            <v>3</v>
          </cell>
          <cell r="EB64">
            <v>3</v>
          </cell>
          <cell r="EC64">
            <v>3</v>
          </cell>
          <cell r="ED64">
            <v>2</v>
          </cell>
          <cell r="EE64">
            <v>3</v>
          </cell>
          <cell r="EF64">
            <v>3</v>
          </cell>
          <cell r="EG64">
            <v>2</v>
          </cell>
          <cell r="EH64">
            <v>3</v>
          </cell>
          <cell r="EI64">
            <v>3</v>
          </cell>
          <cell r="EJ64">
            <v>2</v>
          </cell>
          <cell r="EK64">
            <v>2</v>
          </cell>
          <cell r="EL64">
            <v>1</v>
          </cell>
          <cell r="EM64">
            <v>2</v>
          </cell>
          <cell r="EN64">
            <v>2</v>
          </cell>
          <cell r="EO64">
            <v>1</v>
          </cell>
          <cell r="EP64">
            <v>3</v>
          </cell>
          <cell r="EQ64">
            <v>3</v>
          </cell>
          <cell r="ER64">
            <v>1</v>
          </cell>
          <cell r="ES64">
            <v>4</v>
          </cell>
          <cell r="ET64">
            <v>4</v>
          </cell>
          <cell r="EU64">
            <v>4</v>
          </cell>
          <cell r="EV64">
            <v>3</v>
          </cell>
        </row>
        <row r="65">
          <cell r="A65">
            <v>53</v>
          </cell>
          <cell r="B65" t="str">
            <v>16BME1367</v>
          </cell>
          <cell r="C65" t="str">
            <v>KUNDAN KUMAR</v>
          </cell>
          <cell r="D65" t="str">
            <v>C+</v>
          </cell>
          <cell r="E65">
            <v>65</v>
          </cell>
          <cell r="DP65">
            <v>13</v>
          </cell>
          <cell r="DQ65">
            <v>13</v>
          </cell>
          <cell r="DR65">
            <v>27</v>
          </cell>
          <cell r="DS65">
            <v>16</v>
          </cell>
          <cell r="DT65">
            <v>20</v>
          </cell>
          <cell r="DU65">
            <v>20</v>
          </cell>
          <cell r="DV65">
            <v>13</v>
          </cell>
          <cell r="DW65">
            <v>23</v>
          </cell>
          <cell r="DX65">
            <v>20</v>
          </cell>
          <cell r="DY65">
            <v>20</v>
          </cell>
          <cell r="DZ65">
            <v>14</v>
          </cell>
          <cell r="EA65">
            <v>3</v>
          </cell>
          <cell r="EB65">
            <v>3</v>
          </cell>
          <cell r="EC65">
            <v>3</v>
          </cell>
          <cell r="ED65">
            <v>2</v>
          </cell>
          <cell r="EE65">
            <v>2</v>
          </cell>
          <cell r="EF65">
            <v>3</v>
          </cell>
          <cell r="EG65">
            <v>2</v>
          </cell>
          <cell r="EH65">
            <v>3</v>
          </cell>
          <cell r="EI65">
            <v>2</v>
          </cell>
          <cell r="EJ65">
            <v>2</v>
          </cell>
          <cell r="EK65">
            <v>2</v>
          </cell>
          <cell r="EL65">
            <v>2</v>
          </cell>
          <cell r="EM65">
            <v>2</v>
          </cell>
          <cell r="EN65">
            <v>2</v>
          </cell>
          <cell r="EO65">
            <v>2</v>
          </cell>
          <cell r="EP65">
            <v>3</v>
          </cell>
          <cell r="EQ65">
            <v>3</v>
          </cell>
          <cell r="ER65">
            <v>1</v>
          </cell>
          <cell r="ES65">
            <v>3</v>
          </cell>
          <cell r="ET65">
            <v>4</v>
          </cell>
          <cell r="EU65">
            <v>3</v>
          </cell>
          <cell r="EV65">
            <v>3</v>
          </cell>
        </row>
        <row r="66">
          <cell r="A66">
            <v>54</v>
          </cell>
          <cell r="B66" t="str">
            <v>16BME1400</v>
          </cell>
          <cell r="C66" t="str">
            <v>ROHIT RAJORA</v>
          </cell>
          <cell r="D66" t="str">
            <v>B</v>
          </cell>
          <cell r="E66">
            <v>73</v>
          </cell>
          <cell r="DP66">
            <v>15</v>
          </cell>
          <cell r="DQ66">
            <v>14</v>
          </cell>
          <cell r="DR66">
            <v>37</v>
          </cell>
          <cell r="DS66">
            <v>18</v>
          </cell>
          <cell r="DT66">
            <v>25</v>
          </cell>
          <cell r="DU66">
            <v>26</v>
          </cell>
          <cell r="DV66">
            <v>16</v>
          </cell>
          <cell r="DW66">
            <v>33</v>
          </cell>
          <cell r="DX66">
            <v>23</v>
          </cell>
          <cell r="DY66">
            <v>25</v>
          </cell>
          <cell r="DZ66">
            <v>17</v>
          </cell>
          <cell r="EA66">
            <v>4</v>
          </cell>
          <cell r="EB66">
            <v>4</v>
          </cell>
          <cell r="EC66">
            <v>3</v>
          </cell>
          <cell r="ED66">
            <v>3</v>
          </cell>
          <cell r="EE66">
            <v>4</v>
          </cell>
          <cell r="EF66">
            <v>4</v>
          </cell>
          <cell r="EG66">
            <v>2</v>
          </cell>
          <cell r="EH66">
            <v>3</v>
          </cell>
          <cell r="EI66">
            <v>3</v>
          </cell>
          <cell r="EJ66">
            <v>3</v>
          </cell>
          <cell r="EK66">
            <v>2</v>
          </cell>
          <cell r="EL66">
            <v>2</v>
          </cell>
          <cell r="EM66">
            <v>3</v>
          </cell>
          <cell r="EN66">
            <v>2</v>
          </cell>
          <cell r="EO66">
            <v>2</v>
          </cell>
          <cell r="EP66">
            <v>3</v>
          </cell>
          <cell r="EQ66">
            <v>3</v>
          </cell>
          <cell r="ER66">
            <v>2</v>
          </cell>
          <cell r="ES66">
            <v>4</v>
          </cell>
          <cell r="ET66">
            <v>4</v>
          </cell>
          <cell r="EU66">
            <v>4</v>
          </cell>
          <cell r="EV66">
            <v>4</v>
          </cell>
        </row>
        <row r="67">
          <cell r="A67">
            <v>55</v>
          </cell>
          <cell r="B67" t="str">
            <v>16BME1415</v>
          </cell>
          <cell r="C67" t="str">
            <v>SUDIP KC</v>
          </cell>
          <cell r="D67" t="str">
            <v>B</v>
          </cell>
          <cell r="E67">
            <v>66</v>
          </cell>
          <cell r="DP67">
            <v>16</v>
          </cell>
          <cell r="DQ67">
            <v>15</v>
          </cell>
          <cell r="DR67">
            <v>37</v>
          </cell>
          <cell r="DS67">
            <v>14</v>
          </cell>
          <cell r="DT67">
            <v>22</v>
          </cell>
          <cell r="DU67">
            <v>25</v>
          </cell>
          <cell r="DV67">
            <v>15</v>
          </cell>
          <cell r="DW67">
            <v>35</v>
          </cell>
          <cell r="DX67">
            <v>23</v>
          </cell>
          <cell r="DY67">
            <v>27</v>
          </cell>
          <cell r="DZ67">
            <v>16</v>
          </cell>
          <cell r="EA67">
            <v>3</v>
          </cell>
          <cell r="EB67">
            <v>3</v>
          </cell>
          <cell r="EC67">
            <v>4</v>
          </cell>
          <cell r="ED67">
            <v>2</v>
          </cell>
          <cell r="EE67">
            <v>4</v>
          </cell>
          <cell r="EF67">
            <v>5</v>
          </cell>
          <cell r="EG67">
            <v>3</v>
          </cell>
          <cell r="EH67">
            <v>3</v>
          </cell>
          <cell r="EI67">
            <v>4</v>
          </cell>
          <cell r="EJ67">
            <v>3</v>
          </cell>
          <cell r="EK67">
            <v>3</v>
          </cell>
          <cell r="EL67">
            <v>2</v>
          </cell>
          <cell r="EM67">
            <v>3</v>
          </cell>
          <cell r="EN67">
            <v>2</v>
          </cell>
          <cell r="EO67">
            <v>2</v>
          </cell>
          <cell r="EP67">
            <v>4</v>
          </cell>
          <cell r="EQ67">
            <v>4</v>
          </cell>
          <cell r="ER67">
            <v>2</v>
          </cell>
          <cell r="ES67">
            <v>4</v>
          </cell>
          <cell r="ET67">
            <v>4</v>
          </cell>
          <cell r="EU67">
            <v>5</v>
          </cell>
          <cell r="EV67">
            <v>5</v>
          </cell>
        </row>
        <row r="68">
          <cell r="A68">
            <v>56</v>
          </cell>
          <cell r="B68" t="str">
            <v>16BME1427</v>
          </cell>
          <cell r="C68" t="str">
            <v>SATYAM  BHAGAT</v>
          </cell>
          <cell r="D68" t="str">
            <v>B+</v>
          </cell>
          <cell r="E68">
            <v>77</v>
          </cell>
          <cell r="DP68">
            <v>2</v>
          </cell>
          <cell r="DQ68">
            <v>2</v>
          </cell>
          <cell r="DR68">
            <v>12</v>
          </cell>
          <cell r="DS68">
            <v>0</v>
          </cell>
          <cell r="DT68">
            <v>7</v>
          </cell>
          <cell r="DU68">
            <v>3</v>
          </cell>
          <cell r="DV68">
            <v>3</v>
          </cell>
          <cell r="DW68">
            <v>12</v>
          </cell>
          <cell r="DX68">
            <v>4</v>
          </cell>
          <cell r="DY68">
            <v>6</v>
          </cell>
          <cell r="DZ68">
            <v>1</v>
          </cell>
          <cell r="EA68">
            <v>1</v>
          </cell>
          <cell r="EB68">
            <v>1</v>
          </cell>
          <cell r="EC68">
            <v>1</v>
          </cell>
          <cell r="ED68">
            <v>1</v>
          </cell>
          <cell r="EE68">
            <v>1</v>
          </cell>
          <cell r="EF68">
            <v>2</v>
          </cell>
          <cell r="EG68">
            <v>0</v>
          </cell>
          <cell r="EH68">
            <v>1</v>
          </cell>
          <cell r="EI68">
            <v>1</v>
          </cell>
          <cell r="EJ68">
            <v>1</v>
          </cell>
          <cell r="EK68">
            <v>0</v>
          </cell>
          <cell r="EL68">
            <v>0</v>
          </cell>
          <cell r="EM68">
            <v>0</v>
          </cell>
          <cell r="EN68">
            <v>0</v>
          </cell>
          <cell r="EO68">
            <v>0</v>
          </cell>
          <cell r="EP68">
            <v>1</v>
          </cell>
          <cell r="EQ68">
            <v>1</v>
          </cell>
          <cell r="ER68">
            <v>0</v>
          </cell>
          <cell r="ES68">
            <v>1</v>
          </cell>
          <cell r="ET68">
            <v>1</v>
          </cell>
          <cell r="EU68">
            <v>2</v>
          </cell>
          <cell r="EV68">
            <v>1</v>
          </cell>
        </row>
        <row r="69">
          <cell r="A69">
            <v>57</v>
          </cell>
          <cell r="B69" t="str">
            <v>16BME1433</v>
          </cell>
          <cell r="C69" t="str">
            <v>HARPREET SINGH</v>
          </cell>
          <cell r="D69" t="str">
            <v>A</v>
          </cell>
          <cell r="E69">
            <v>86</v>
          </cell>
          <cell r="DP69">
            <v>16</v>
          </cell>
          <cell r="DQ69">
            <v>14</v>
          </cell>
          <cell r="DR69">
            <v>30</v>
          </cell>
          <cell r="DS69">
            <v>16</v>
          </cell>
          <cell r="DT69">
            <v>23</v>
          </cell>
          <cell r="DU69">
            <v>24</v>
          </cell>
          <cell r="DV69">
            <v>16</v>
          </cell>
          <cell r="DW69">
            <v>30</v>
          </cell>
          <cell r="DX69">
            <v>25</v>
          </cell>
          <cell r="DY69">
            <v>26</v>
          </cell>
          <cell r="DZ69">
            <v>17</v>
          </cell>
          <cell r="EA69">
            <v>3</v>
          </cell>
          <cell r="EB69">
            <v>3</v>
          </cell>
          <cell r="EC69">
            <v>3</v>
          </cell>
          <cell r="ED69">
            <v>3</v>
          </cell>
          <cell r="EE69">
            <v>3</v>
          </cell>
          <cell r="EF69">
            <v>4</v>
          </cell>
          <cell r="EG69">
            <v>3</v>
          </cell>
          <cell r="EH69">
            <v>3</v>
          </cell>
          <cell r="EI69">
            <v>3</v>
          </cell>
          <cell r="EJ69">
            <v>3</v>
          </cell>
          <cell r="EK69">
            <v>2</v>
          </cell>
          <cell r="EL69">
            <v>1</v>
          </cell>
          <cell r="EM69">
            <v>2</v>
          </cell>
          <cell r="EN69">
            <v>3</v>
          </cell>
          <cell r="EO69">
            <v>2</v>
          </cell>
          <cell r="EP69">
            <v>3</v>
          </cell>
          <cell r="EQ69">
            <v>3</v>
          </cell>
          <cell r="ER69">
            <v>2</v>
          </cell>
          <cell r="ES69">
            <v>3</v>
          </cell>
          <cell r="ET69">
            <v>3</v>
          </cell>
          <cell r="EU69">
            <v>3</v>
          </cell>
          <cell r="EV69">
            <v>3</v>
          </cell>
        </row>
        <row r="70">
          <cell r="A70">
            <v>58</v>
          </cell>
          <cell r="B70" t="str">
            <v>17BME8009</v>
          </cell>
          <cell r="C70" t="str">
            <v>DEEPAK</v>
          </cell>
          <cell r="D70" t="str">
            <v>F</v>
          </cell>
          <cell r="E70">
            <v>19</v>
          </cell>
          <cell r="DP70">
            <v>13</v>
          </cell>
          <cell r="DQ70">
            <v>17</v>
          </cell>
          <cell r="DR70">
            <v>37</v>
          </cell>
          <cell r="DS70">
            <v>14</v>
          </cell>
          <cell r="DT70">
            <v>23</v>
          </cell>
          <cell r="DU70">
            <v>27</v>
          </cell>
          <cell r="DV70">
            <v>13</v>
          </cell>
          <cell r="DW70">
            <v>36</v>
          </cell>
          <cell r="DX70">
            <v>26</v>
          </cell>
          <cell r="DY70">
            <v>24</v>
          </cell>
          <cell r="DZ70">
            <v>15</v>
          </cell>
          <cell r="EA70">
            <v>3</v>
          </cell>
          <cell r="EB70">
            <v>4</v>
          </cell>
          <cell r="EC70">
            <v>3</v>
          </cell>
          <cell r="ED70">
            <v>3</v>
          </cell>
          <cell r="EE70">
            <v>4</v>
          </cell>
          <cell r="EF70">
            <v>4</v>
          </cell>
          <cell r="EG70">
            <v>2</v>
          </cell>
          <cell r="EH70">
            <v>4</v>
          </cell>
          <cell r="EI70">
            <v>4</v>
          </cell>
          <cell r="EJ70">
            <v>3</v>
          </cell>
          <cell r="EK70">
            <v>2</v>
          </cell>
          <cell r="EL70">
            <v>1</v>
          </cell>
          <cell r="EM70">
            <v>3</v>
          </cell>
          <cell r="EN70">
            <v>3</v>
          </cell>
          <cell r="EO70">
            <v>2</v>
          </cell>
          <cell r="EP70">
            <v>3</v>
          </cell>
          <cell r="EQ70">
            <v>4</v>
          </cell>
          <cell r="ER70">
            <v>2</v>
          </cell>
          <cell r="ES70">
            <v>4</v>
          </cell>
          <cell r="ET70">
            <v>4</v>
          </cell>
          <cell r="EU70">
            <v>4</v>
          </cell>
          <cell r="EV70">
            <v>5</v>
          </cell>
        </row>
        <row r="71">
          <cell r="A71">
            <v>59</v>
          </cell>
          <cell r="B71" t="str">
            <v>17BME8017</v>
          </cell>
          <cell r="C71" t="str">
            <v>BRAJESH KUMAR</v>
          </cell>
          <cell r="D71" t="str">
            <v>B</v>
          </cell>
          <cell r="E71">
            <v>70</v>
          </cell>
        </row>
        <row r="72">
          <cell r="A72">
            <v>60</v>
          </cell>
          <cell r="B72" t="str">
            <v>17BME8020</v>
          </cell>
          <cell r="C72" t="str">
            <v>SACHIN THAKUR</v>
          </cell>
          <cell r="D72" t="str">
            <v>A</v>
          </cell>
          <cell r="E72">
            <v>94</v>
          </cell>
        </row>
        <row r="365">
          <cell r="B365"/>
          <cell r="C365"/>
          <cell r="D365" t="str">
            <v>Max</v>
          </cell>
          <cell r="E365">
            <v>97</v>
          </cell>
          <cell r="F365"/>
          <cell r="G365"/>
          <cell r="H365"/>
        </row>
      </sheetData>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nal"/>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5"/>
  <sheetViews>
    <sheetView view="pageBreakPreview" topLeftCell="N60" zoomScale="85" zoomScaleNormal="100" zoomScaleSheetLayoutView="85" workbookViewId="0">
      <selection activeCell="Z71" sqref="Z71:BZ75"/>
    </sheetView>
  </sheetViews>
  <sheetFormatPr defaultColWidth="8.85546875" defaultRowHeight="15" x14ac:dyDescent="0.25"/>
  <cols>
    <col min="1" max="1" width="5.28515625" style="392" customWidth="1"/>
    <col min="2" max="2" width="10.85546875" style="384" bestFit="1" customWidth="1"/>
    <col min="3" max="3" width="15.5703125" customWidth="1"/>
    <col min="4" max="4" width="10.85546875" customWidth="1"/>
    <col min="5" max="5" width="9.28515625" customWidth="1"/>
    <col min="6" max="6" width="8.85546875" customWidth="1"/>
    <col min="7" max="7" width="8.140625" customWidth="1"/>
    <col min="8" max="8" width="8" customWidth="1"/>
    <col min="9" max="9" width="4.7109375" customWidth="1"/>
    <col min="10" max="11" width="5" bestFit="1" customWidth="1"/>
    <col min="12" max="12" width="4.7109375" bestFit="1" customWidth="1"/>
    <col min="13" max="27" width="5" bestFit="1" customWidth="1"/>
    <col min="28" max="28" width="5.85546875" bestFit="1" customWidth="1"/>
    <col min="29" max="38" width="5" bestFit="1" customWidth="1"/>
    <col min="39" max="41" width="4.7109375" customWidth="1"/>
    <col min="42" max="42" width="8.42578125" bestFit="1" customWidth="1"/>
    <col min="43" max="45" width="4.7109375" customWidth="1"/>
    <col min="46" max="46" width="7.5703125" customWidth="1"/>
    <col min="47" max="48" width="4.7109375" customWidth="1"/>
    <col min="49" max="49" width="5.42578125" customWidth="1"/>
    <col min="50" max="50" width="7.5703125" customWidth="1"/>
    <col min="51" max="51" width="5.5703125" customWidth="1"/>
    <col min="52" max="53" width="4.7109375" customWidth="1"/>
    <col min="54" max="54" width="7.42578125" customWidth="1"/>
    <col min="55" max="57" width="4.7109375" style="173" customWidth="1"/>
    <col min="58" max="58" width="6.140625" style="173" bestFit="1" customWidth="1"/>
    <col min="59" max="61" width="4.7109375" customWidth="1"/>
    <col min="62" max="62" width="6.140625" bestFit="1" customWidth="1"/>
    <col min="63" max="65" width="4.7109375" customWidth="1"/>
    <col min="66" max="66" width="6.140625" bestFit="1" customWidth="1"/>
    <col min="67" max="68" width="4.7109375" customWidth="1"/>
    <col min="69" max="69" width="6" customWidth="1"/>
    <col min="70" max="70" width="6.140625" bestFit="1" customWidth="1"/>
    <col min="71" max="71" width="6.5703125" customWidth="1"/>
    <col min="72" max="73" width="4.7109375" customWidth="1"/>
    <col min="74" max="74" width="6.140625" bestFit="1" customWidth="1"/>
    <col min="75" max="77" width="4.7109375" style="173" customWidth="1"/>
    <col min="78" max="78" width="6.140625" style="173" bestFit="1" customWidth="1"/>
    <col min="80" max="80" width="16.28515625" bestFit="1" customWidth="1"/>
    <col min="81" max="85" width="19.42578125" customWidth="1"/>
    <col min="86" max="86" width="19.5703125" customWidth="1"/>
  </cols>
  <sheetData>
    <row r="1" spans="1:90" ht="15.75" thickBot="1" x14ac:dyDescent="0.3">
      <c r="A1" s="390"/>
      <c r="B1" s="377"/>
      <c r="C1" s="173"/>
      <c r="D1" s="173"/>
      <c r="E1" s="173"/>
      <c r="F1" s="173"/>
      <c r="AM1" s="507" t="s">
        <v>44</v>
      </c>
      <c r="AN1" s="507"/>
      <c r="AO1" s="507"/>
      <c r="AP1" s="507"/>
      <c r="AQ1" s="507"/>
      <c r="AR1" s="507"/>
      <c r="AS1" s="507"/>
      <c r="AT1" s="507"/>
      <c r="AU1" s="507"/>
      <c r="AV1" s="507"/>
      <c r="AW1" s="507"/>
      <c r="AX1" s="507"/>
      <c r="AY1" s="507"/>
      <c r="AZ1" s="507"/>
      <c r="BA1" s="507"/>
      <c r="BB1" s="507"/>
      <c r="BC1" s="507"/>
      <c r="BD1" s="507"/>
      <c r="BE1" s="507"/>
      <c r="BF1" s="507"/>
      <c r="BG1" s="507" t="s">
        <v>45</v>
      </c>
      <c r="BH1" s="507"/>
      <c r="BI1" s="507"/>
      <c r="BJ1" s="507"/>
      <c r="BK1" s="507"/>
      <c r="BL1" s="507"/>
      <c r="BM1" s="507"/>
      <c r="BN1" s="507"/>
      <c r="BO1" s="507"/>
      <c r="BP1" s="507"/>
      <c r="BQ1" s="507"/>
      <c r="BR1" s="507"/>
      <c r="BS1" s="507"/>
      <c r="BT1" s="507"/>
      <c r="BU1" s="507"/>
      <c r="BV1" s="507"/>
      <c r="BW1" s="507"/>
      <c r="BX1" s="507"/>
      <c r="BY1" s="507"/>
      <c r="BZ1" s="507"/>
    </row>
    <row r="2" spans="1:90" ht="86.25" customHeight="1" thickBot="1" x14ac:dyDescent="0.3">
      <c r="A2" s="391"/>
      <c r="B2" s="476"/>
      <c r="C2" s="378"/>
      <c r="D2" s="175"/>
      <c r="E2" s="477"/>
      <c r="F2" s="176"/>
      <c r="G2" s="176"/>
      <c r="H2" s="177"/>
      <c r="I2" s="178" t="s">
        <v>2</v>
      </c>
      <c r="J2" s="179" t="s">
        <v>3</v>
      </c>
      <c r="K2" s="180" t="s">
        <v>4</v>
      </c>
      <c r="L2" s="181" t="s">
        <v>5</v>
      </c>
      <c r="M2" s="182" t="s">
        <v>6</v>
      </c>
      <c r="N2" s="182" t="s">
        <v>6</v>
      </c>
      <c r="O2" s="182" t="s">
        <v>6</v>
      </c>
      <c r="P2" s="182" t="s">
        <v>6</v>
      </c>
      <c r="Q2" s="182" t="s">
        <v>6</v>
      </c>
      <c r="R2" s="182" t="s">
        <v>6</v>
      </c>
      <c r="S2" s="415" t="s">
        <v>7</v>
      </c>
      <c r="T2" s="415" t="s">
        <v>7</v>
      </c>
      <c r="U2" s="415" t="s">
        <v>7</v>
      </c>
      <c r="V2" s="415" t="s">
        <v>7</v>
      </c>
      <c r="W2" s="415" t="s">
        <v>7</v>
      </c>
      <c r="X2" s="415" t="s">
        <v>7</v>
      </c>
      <c r="Y2" s="184" t="s">
        <v>8</v>
      </c>
      <c r="Z2" s="184" t="s">
        <v>8</v>
      </c>
      <c r="AA2" s="184" t="s">
        <v>8</v>
      </c>
      <c r="AB2" s="184" t="s">
        <v>8</v>
      </c>
      <c r="AC2" s="184" t="s">
        <v>8</v>
      </c>
      <c r="AD2" s="184" t="s">
        <v>8</v>
      </c>
      <c r="AE2" s="184" t="s">
        <v>8</v>
      </c>
      <c r="AF2" s="184" t="s">
        <v>8</v>
      </c>
      <c r="AG2" s="184" t="s">
        <v>8</v>
      </c>
      <c r="AH2" s="184" t="s">
        <v>8</v>
      </c>
      <c r="AI2" s="184" t="s">
        <v>8</v>
      </c>
      <c r="AJ2" s="184" t="s">
        <v>8</v>
      </c>
      <c r="AK2" s="184" t="s">
        <v>8</v>
      </c>
      <c r="AL2" s="185" t="s">
        <v>8</v>
      </c>
      <c r="AM2" s="508" t="s">
        <v>32</v>
      </c>
      <c r="AN2" s="508"/>
      <c r="AO2" s="508"/>
      <c r="AP2" s="508"/>
      <c r="AQ2" s="509" t="s">
        <v>26</v>
      </c>
      <c r="AR2" s="509"/>
      <c r="AS2" s="509"/>
      <c r="AT2" s="509"/>
      <c r="AU2" s="510" t="s">
        <v>27</v>
      </c>
      <c r="AV2" s="510"/>
      <c r="AW2" s="510"/>
      <c r="AX2" s="510"/>
      <c r="AY2" s="511" t="s">
        <v>28</v>
      </c>
      <c r="AZ2" s="511"/>
      <c r="BA2" s="511"/>
      <c r="BB2" s="511"/>
      <c r="BC2" s="512" t="s">
        <v>29</v>
      </c>
      <c r="BD2" s="512"/>
      <c r="BE2" s="512"/>
      <c r="BF2" s="512"/>
      <c r="BG2" s="508" t="s">
        <v>32</v>
      </c>
      <c r="BH2" s="508"/>
      <c r="BI2" s="508"/>
      <c r="BJ2" s="508"/>
      <c r="BK2" s="509" t="s">
        <v>26</v>
      </c>
      <c r="BL2" s="509"/>
      <c r="BM2" s="509"/>
      <c r="BN2" s="509"/>
      <c r="BO2" s="510" t="s">
        <v>27</v>
      </c>
      <c r="BP2" s="510"/>
      <c r="BQ2" s="510"/>
      <c r="BR2" s="510"/>
      <c r="BS2" s="511" t="s">
        <v>28</v>
      </c>
      <c r="BT2" s="511"/>
      <c r="BU2" s="511"/>
      <c r="BV2" s="511"/>
      <c r="BW2" s="512" t="s">
        <v>29</v>
      </c>
      <c r="BX2" s="512"/>
      <c r="BY2" s="512"/>
      <c r="BZ2" s="512"/>
      <c r="CB2" s="495" t="e">
        <f>#REF!</f>
        <v>#REF!</v>
      </c>
      <c r="CC2" s="496"/>
      <c r="CD2" s="496"/>
      <c r="CE2" s="496"/>
      <c r="CF2" s="496"/>
      <c r="CG2" s="496"/>
    </row>
    <row r="3" spans="1:90" ht="73.5" customHeight="1" thickBot="1" x14ac:dyDescent="0.3">
      <c r="A3" s="391"/>
      <c r="B3" s="476"/>
      <c r="C3" s="378"/>
      <c r="D3" s="175"/>
      <c r="E3" s="477"/>
      <c r="F3" s="176"/>
      <c r="G3" s="176"/>
      <c r="H3" s="177"/>
      <c r="I3" s="186" t="s">
        <v>9</v>
      </c>
      <c r="J3" s="179"/>
      <c r="K3" s="180"/>
      <c r="L3" s="181"/>
      <c r="M3" s="182" t="s">
        <v>10</v>
      </c>
      <c r="N3" s="182" t="s">
        <v>11</v>
      </c>
      <c r="O3" s="182" t="s">
        <v>12</v>
      </c>
      <c r="P3" s="182" t="s">
        <v>13</v>
      </c>
      <c r="Q3" s="182" t="s">
        <v>14</v>
      </c>
      <c r="R3" s="182" t="s">
        <v>15</v>
      </c>
      <c r="S3" s="415" t="s">
        <v>10</v>
      </c>
      <c r="T3" s="415" t="s">
        <v>11</v>
      </c>
      <c r="U3" s="415" t="s">
        <v>12</v>
      </c>
      <c r="V3" s="415" t="s">
        <v>13</v>
      </c>
      <c r="W3" s="415" t="s">
        <v>14</v>
      </c>
      <c r="X3" s="415" t="s">
        <v>15</v>
      </c>
      <c r="Y3" s="184" t="s">
        <v>10</v>
      </c>
      <c r="Z3" s="184" t="s">
        <v>11</v>
      </c>
      <c r="AA3" s="184" t="s">
        <v>12</v>
      </c>
      <c r="AB3" s="184" t="s">
        <v>16</v>
      </c>
      <c r="AC3" s="184" t="s">
        <v>17</v>
      </c>
      <c r="AD3" s="187" t="s">
        <v>13</v>
      </c>
      <c r="AE3" s="187" t="s">
        <v>14</v>
      </c>
      <c r="AF3" s="187" t="s">
        <v>15</v>
      </c>
      <c r="AG3" s="184" t="s">
        <v>18</v>
      </c>
      <c r="AH3" s="184" t="s">
        <v>19</v>
      </c>
      <c r="AI3" s="184" t="s">
        <v>20</v>
      </c>
      <c r="AJ3" s="187" t="s">
        <v>21</v>
      </c>
      <c r="AK3" s="187" t="s">
        <v>22</v>
      </c>
      <c r="AL3" s="188" t="s">
        <v>23</v>
      </c>
      <c r="AM3" s="189" t="s">
        <v>46</v>
      </c>
      <c r="AN3" s="189" t="s">
        <v>35</v>
      </c>
      <c r="AO3" s="189" t="s">
        <v>36</v>
      </c>
      <c r="AP3" s="189" t="s">
        <v>227</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89" t="s">
        <v>46</v>
      </c>
      <c r="BH3" s="189" t="s">
        <v>35</v>
      </c>
      <c r="BI3" s="189" t="s">
        <v>36</v>
      </c>
      <c r="BJ3" s="189"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B3" s="194" t="s">
        <v>56</v>
      </c>
      <c r="CC3" s="195" t="s">
        <v>228</v>
      </c>
      <c r="CD3" s="196" t="s">
        <v>229</v>
      </c>
      <c r="CE3" s="196" t="s">
        <v>230</v>
      </c>
      <c r="CF3" s="195" t="s">
        <v>231</v>
      </c>
      <c r="CG3" s="195" t="s">
        <v>232</v>
      </c>
    </row>
    <row r="4" spans="1:90" ht="36" customHeight="1" thickBot="1" x14ac:dyDescent="0.3">
      <c r="A4" s="391"/>
      <c r="B4" s="476"/>
      <c r="C4" s="378"/>
      <c r="D4" s="175"/>
      <c r="E4" s="477"/>
      <c r="F4" s="176"/>
      <c r="G4" s="176"/>
      <c r="H4" s="177"/>
      <c r="I4" s="186" t="s">
        <v>1</v>
      </c>
      <c r="J4" s="179">
        <v>15</v>
      </c>
      <c r="K4" s="180">
        <v>15</v>
      </c>
      <c r="L4" s="181">
        <v>18</v>
      </c>
      <c r="M4" s="182">
        <v>2</v>
      </c>
      <c r="N4" s="182">
        <v>2</v>
      </c>
      <c r="O4" s="182">
        <v>2</v>
      </c>
      <c r="P4" s="182">
        <v>15</v>
      </c>
      <c r="Q4" s="182">
        <v>15</v>
      </c>
      <c r="R4" s="182">
        <v>15</v>
      </c>
      <c r="S4" s="415">
        <v>2</v>
      </c>
      <c r="T4" s="415">
        <v>2</v>
      </c>
      <c r="U4" s="415">
        <v>2</v>
      </c>
      <c r="V4" s="415">
        <v>15</v>
      </c>
      <c r="W4" s="415">
        <v>15</v>
      </c>
      <c r="X4" s="415">
        <v>15</v>
      </c>
      <c r="Y4" s="184">
        <v>2</v>
      </c>
      <c r="Z4" s="184">
        <v>2</v>
      </c>
      <c r="AA4" s="184">
        <v>2</v>
      </c>
      <c r="AB4" s="184">
        <v>2</v>
      </c>
      <c r="AC4" s="184">
        <v>2</v>
      </c>
      <c r="AD4" s="184">
        <v>10</v>
      </c>
      <c r="AE4" s="184">
        <v>10</v>
      </c>
      <c r="AF4" s="184">
        <v>10</v>
      </c>
      <c r="AG4" s="184">
        <v>10</v>
      </c>
      <c r="AH4" s="184">
        <v>10</v>
      </c>
      <c r="AI4" s="184">
        <v>10</v>
      </c>
      <c r="AJ4" s="184">
        <v>10</v>
      </c>
      <c r="AK4" s="184">
        <v>10</v>
      </c>
      <c r="AL4" s="185">
        <v>10</v>
      </c>
      <c r="AM4" s="197"/>
      <c r="AN4" s="197"/>
      <c r="AO4" s="198" t="s">
        <v>34</v>
      </c>
      <c r="AP4" s="198" t="s">
        <v>233</v>
      </c>
      <c r="AQ4" s="199"/>
      <c r="AR4" s="199"/>
      <c r="AS4" s="200" t="s">
        <v>34</v>
      </c>
      <c r="AT4" s="200" t="s">
        <v>233</v>
      </c>
      <c r="AU4" s="201"/>
      <c r="AV4" s="201"/>
      <c r="AW4" s="202" t="s">
        <v>34</v>
      </c>
      <c r="AX4" s="202" t="s">
        <v>233</v>
      </c>
      <c r="AY4" s="203">
        <f>SUMIFS($J$4:$AL$4,$J$10:$AL$10,"CO4")</f>
        <v>45</v>
      </c>
      <c r="AZ4" s="203"/>
      <c r="BA4" s="204" t="s">
        <v>34</v>
      </c>
      <c r="BB4" s="204" t="s">
        <v>233</v>
      </c>
      <c r="BC4" s="205">
        <f>SUMIFS($J$4:$AL$4,$J$10:$AL$10,"CO5")</f>
        <v>15</v>
      </c>
      <c r="BD4" s="205"/>
      <c r="BE4" s="206" t="s">
        <v>34</v>
      </c>
      <c r="BF4" s="206" t="s">
        <v>233</v>
      </c>
      <c r="BG4" s="197"/>
      <c r="BH4" s="197"/>
      <c r="BI4" s="198" t="s">
        <v>34</v>
      </c>
      <c r="BJ4" s="198" t="s">
        <v>233</v>
      </c>
      <c r="BK4" s="199"/>
      <c r="BL4" s="199"/>
      <c r="BM4" s="200" t="s">
        <v>34</v>
      </c>
      <c r="BN4" s="200" t="s">
        <v>233</v>
      </c>
      <c r="BO4" s="201"/>
      <c r="BP4" s="201"/>
      <c r="BQ4" s="202" t="s">
        <v>34</v>
      </c>
      <c r="BR4" s="202" t="s">
        <v>233</v>
      </c>
      <c r="BS4" s="203">
        <f>SUMIFS($J$4:$AL$4,$J$10:$AL$10,"CO4")</f>
        <v>45</v>
      </c>
      <c r="BT4" s="203"/>
      <c r="BU4" s="204" t="s">
        <v>34</v>
      </c>
      <c r="BV4" s="204" t="s">
        <v>233</v>
      </c>
      <c r="BW4" s="205">
        <f>SUMIFS($J$4:$AL$4,$J$10:$AL$10,"CO5")</f>
        <v>15</v>
      </c>
      <c r="BX4" s="205"/>
      <c r="BY4" s="206" t="s">
        <v>34</v>
      </c>
      <c r="BZ4" s="206" t="s">
        <v>233</v>
      </c>
      <c r="CB4" s="207" t="s">
        <v>234</v>
      </c>
      <c r="CC4" s="208" t="s">
        <v>32</v>
      </c>
      <c r="CD4" s="207" t="s">
        <v>26</v>
      </c>
      <c r="CE4" s="207" t="s">
        <v>27</v>
      </c>
      <c r="CF4" s="207" t="s">
        <v>28</v>
      </c>
      <c r="CG4" s="207" t="s">
        <v>29</v>
      </c>
    </row>
    <row r="5" spans="1:90" ht="16.5" thickBot="1" x14ac:dyDescent="0.3">
      <c r="I5" s="227" t="s">
        <v>24</v>
      </c>
      <c r="J5" s="419" t="str">
        <f t="shared" ref="J5:AL5" si="0">IF(J$10="CO1","ü","")</f>
        <v/>
      </c>
      <c r="K5" s="209" t="str">
        <f t="shared" si="0"/>
        <v/>
      </c>
      <c r="L5" s="209" t="str">
        <f t="shared" si="0"/>
        <v>ü</v>
      </c>
      <c r="M5" s="209" t="str">
        <f t="shared" si="0"/>
        <v>ü</v>
      </c>
      <c r="N5" s="209" t="str">
        <f t="shared" si="0"/>
        <v>ü</v>
      </c>
      <c r="O5" s="209" t="str">
        <f t="shared" si="0"/>
        <v>ü</v>
      </c>
      <c r="P5" s="209" t="str">
        <f t="shared" si="0"/>
        <v/>
      </c>
      <c r="Q5" s="209" t="str">
        <f t="shared" si="0"/>
        <v/>
      </c>
      <c r="R5" s="209" t="str">
        <f t="shared" si="0"/>
        <v/>
      </c>
      <c r="S5" s="209" t="str">
        <f t="shared" si="0"/>
        <v>ü</v>
      </c>
      <c r="T5" s="209" t="str">
        <f t="shared" si="0"/>
        <v>ü</v>
      </c>
      <c r="U5" s="209" t="str">
        <f t="shared" si="0"/>
        <v>ü</v>
      </c>
      <c r="V5" s="209" t="str">
        <f t="shared" si="0"/>
        <v/>
      </c>
      <c r="W5" s="209" t="str">
        <f t="shared" si="0"/>
        <v/>
      </c>
      <c r="X5" s="209" t="str">
        <f t="shared" si="0"/>
        <v/>
      </c>
      <c r="Y5" s="209" t="str">
        <f t="shared" si="0"/>
        <v>ü</v>
      </c>
      <c r="Z5" s="209" t="str">
        <f t="shared" si="0"/>
        <v>ü</v>
      </c>
      <c r="AA5" s="209" t="str">
        <f t="shared" si="0"/>
        <v>ü</v>
      </c>
      <c r="AB5" s="209" t="str">
        <f t="shared" si="0"/>
        <v>ü</v>
      </c>
      <c r="AC5" s="209" t="str">
        <f t="shared" si="0"/>
        <v>ü</v>
      </c>
      <c r="AD5" s="209" t="str">
        <f t="shared" si="0"/>
        <v/>
      </c>
      <c r="AE5" s="209" t="str">
        <f t="shared" si="0"/>
        <v/>
      </c>
      <c r="AF5" s="209" t="str">
        <f t="shared" si="0"/>
        <v/>
      </c>
      <c r="AG5" s="209" t="str">
        <f t="shared" si="0"/>
        <v/>
      </c>
      <c r="AH5" s="209" t="str">
        <f t="shared" si="0"/>
        <v/>
      </c>
      <c r="AI5" s="209" t="str">
        <f t="shared" si="0"/>
        <v/>
      </c>
      <c r="AJ5" s="209" t="str">
        <f t="shared" si="0"/>
        <v/>
      </c>
      <c r="AK5" s="209" t="str">
        <f t="shared" si="0"/>
        <v/>
      </c>
      <c r="AL5" s="209" t="str">
        <f t="shared" si="0"/>
        <v/>
      </c>
      <c r="AM5" s="197"/>
      <c r="AN5" s="197"/>
      <c r="AO5" s="197"/>
      <c r="AP5" s="197"/>
      <c r="AQ5" s="199"/>
      <c r="AR5" s="199"/>
      <c r="AS5" s="199"/>
      <c r="AT5" s="199"/>
      <c r="AU5" s="201"/>
      <c r="AV5" s="201"/>
      <c r="AW5" s="201"/>
      <c r="AX5" s="201"/>
      <c r="AY5" s="203"/>
      <c r="AZ5" s="203"/>
      <c r="BA5" s="203"/>
      <c r="BB5" s="203"/>
      <c r="BC5" s="205"/>
      <c r="BD5" s="205"/>
      <c r="BE5" s="205"/>
      <c r="BF5" s="205"/>
      <c r="BG5" s="197"/>
      <c r="BH5" s="197"/>
      <c r="BI5" s="197"/>
      <c r="BJ5" s="197"/>
      <c r="BK5" s="199"/>
      <c r="BL5" s="199"/>
      <c r="BM5" s="199"/>
      <c r="BN5" s="199"/>
      <c r="BO5" s="201"/>
      <c r="BP5" s="201"/>
      <c r="BQ5" s="201"/>
      <c r="BR5" s="201"/>
      <c r="BS5" s="203"/>
      <c r="BT5" s="203"/>
      <c r="BU5" s="203"/>
      <c r="BV5" s="203"/>
      <c r="BW5" s="205"/>
      <c r="BX5" s="205"/>
      <c r="BY5" s="205"/>
      <c r="BZ5" s="205"/>
    </row>
    <row r="6" spans="1:90" ht="16.5" thickBot="1" x14ac:dyDescent="0.3">
      <c r="I6" s="227" t="s">
        <v>26</v>
      </c>
      <c r="J6" s="419" t="str">
        <f t="shared" ref="J6:AL6" si="1">IF(J$10="CO2","ü","")</f>
        <v/>
      </c>
      <c r="K6" s="209" t="str">
        <f t="shared" si="1"/>
        <v/>
      </c>
      <c r="L6" s="209" t="str">
        <f t="shared" si="1"/>
        <v/>
      </c>
      <c r="M6" s="209" t="str">
        <f t="shared" si="1"/>
        <v/>
      </c>
      <c r="N6" s="209" t="str">
        <f t="shared" si="1"/>
        <v/>
      </c>
      <c r="O6" s="209" t="str">
        <f t="shared" si="1"/>
        <v/>
      </c>
      <c r="P6" s="209" t="str">
        <f t="shared" si="1"/>
        <v>ü</v>
      </c>
      <c r="Q6" s="209" t="str">
        <f t="shared" si="1"/>
        <v>ü</v>
      </c>
      <c r="R6" s="209" t="str">
        <f t="shared" si="1"/>
        <v>ü</v>
      </c>
      <c r="S6" s="209" t="str">
        <f t="shared" si="1"/>
        <v/>
      </c>
      <c r="T6" s="209" t="str">
        <f t="shared" si="1"/>
        <v/>
      </c>
      <c r="U6" s="209" t="str">
        <f t="shared" si="1"/>
        <v/>
      </c>
      <c r="V6" s="209" t="str">
        <f t="shared" si="1"/>
        <v/>
      </c>
      <c r="W6" s="209" t="str">
        <f t="shared" si="1"/>
        <v/>
      </c>
      <c r="X6" s="209" t="str">
        <f t="shared" si="1"/>
        <v/>
      </c>
      <c r="Y6" s="209" t="str">
        <f t="shared" si="1"/>
        <v/>
      </c>
      <c r="Z6" s="209" t="str">
        <f t="shared" si="1"/>
        <v/>
      </c>
      <c r="AA6" s="209" t="str">
        <f t="shared" si="1"/>
        <v/>
      </c>
      <c r="AB6" s="209" t="str">
        <f t="shared" si="1"/>
        <v/>
      </c>
      <c r="AC6" s="209" t="str">
        <f t="shared" si="1"/>
        <v/>
      </c>
      <c r="AD6" s="209" t="str">
        <f t="shared" si="1"/>
        <v>ü</v>
      </c>
      <c r="AE6" s="209" t="str">
        <f t="shared" si="1"/>
        <v>ü</v>
      </c>
      <c r="AF6" s="209" t="str">
        <f t="shared" si="1"/>
        <v>ü</v>
      </c>
      <c r="AG6" s="209" t="str">
        <f t="shared" si="1"/>
        <v/>
      </c>
      <c r="AH6" s="209" t="str">
        <f t="shared" si="1"/>
        <v/>
      </c>
      <c r="AI6" s="209" t="str">
        <f t="shared" si="1"/>
        <v/>
      </c>
      <c r="AJ6" s="209" t="str">
        <f t="shared" si="1"/>
        <v/>
      </c>
      <c r="AK6" s="209" t="str">
        <f t="shared" si="1"/>
        <v/>
      </c>
      <c r="AL6" s="209" t="str">
        <f t="shared" si="1"/>
        <v/>
      </c>
      <c r="AM6" s="197"/>
      <c r="AN6" s="197"/>
      <c r="AO6" s="197"/>
      <c r="AP6" s="197"/>
      <c r="AQ6" s="199"/>
      <c r="AR6" s="199"/>
      <c r="AS6" s="199"/>
      <c r="AT6" s="199"/>
      <c r="AU6" s="201"/>
      <c r="AV6" s="201"/>
      <c r="AW6" s="201"/>
      <c r="AX6" s="201"/>
      <c r="AY6" s="203"/>
      <c r="AZ6" s="203"/>
      <c r="BA6" s="203"/>
      <c r="BB6" s="203"/>
      <c r="BC6" s="205"/>
      <c r="BD6" s="205"/>
      <c r="BE6" s="205"/>
      <c r="BF6" s="205"/>
      <c r="BG6" s="197"/>
      <c r="BH6" s="197"/>
      <c r="BI6" s="197"/>
      <c r="BJ6" s="197"/>
      <c r="BK6" s="199"/>
      <c r="BL6" s="199"/>
      <c r="BM6" s="199"/>
      <c r="BN6" s="199"/>
      <c r="BO6" s="201"/>
      <c r="BP6" s="201"/>
      <c r="BQ6" s="201"/>
      <c r="BR6" s="201"/>
      <c r="BS6" s="203"/>
      <c r="BT6" s="203"/>
      <c r="BU6" s="203"/>
      <c r="BV6" s="203"/>
      <c r="BW6" s="205"/>
      <c r="BX6" s="205"/>
      <c r="BY6" s="205"/>
      <c r="BZ6" s="205"/>
      <c r="CC6" s="478" t="s">
        <v>82</v>
      </c>
      <c r="CD6" s="479"/>
      <c r="CE6" s="479"/>
      <c r="CF6" s="479"/>
      <c r="CG6" s="479"/>
      <c r="CH6" s="500" t="s">
        <v>83</v>
      </c>
      <c r="CI6" s="501"/>
      <c r="CJ6" s="501"/>
      <c r="CK6" s="501"/>
      <c r="CL6" s="501"/>
    </row>
    <row r="7" spans="1:90" ht="15.75" customHeight="1" thickBot="1" x14ac:dyDescent="0.3">
      <c r="I7" s="227" t="s">
        <v>27</v>
      </c>
      <c r="J7" s="419" t="str">
        <f t="shared" ref="J7:AL7" si="2">IF(J$10="CO3","ü","")</f>
        <v/>
      </c>
      <c r="K7" s="209" t="str">
        <f t="shared" si="2"/>
        <v/>
      </c>
      <c r="L7" s="209" t="str">
        <f t="shared" si="2"/>
        <v/>
      </c>
      <c r="M7" s="209" t="str">
        <f t="shared" si="2"/>
        <v/>
      </c>
      <c r="N7" s="209" t="str">
        <f t="shared" si="2"/>
        <v/>
      </c>
      <c r="O7" s="209" t="str">
        <f t="shared" si="2"/>
        <v/>
      </c>
      <c r="P7" s="209" t="str">
        <f t="shared" si="2"/>
        <v/>
      </c>
      <c r="Q7" s="209" t="str">
        <f t="shared" si="2"/>
        <v/>
      </c>
      <c r="R7" s="209" t="str">
        <f t="shared" si="2"/>
        <v/>
      </c>
      <c r="S7" s="209" t="str">
        <f t="shared" si="2"/>
        <v/>
      </c>
      <c r="T7" s="209" t="str">
        <f t="shared" si="2"/>
        <v/>
      </c>
      <c r="U7" s="209" t="str">
        <f t="shared" si="2"/>
        <v/>
      </c>
      <c r="V7" s="209" t="str">
        <f t="shared" si="2"/>
        <v>ü</v>
      </c>
      <c r="W7" s="209" t="str">
        <f t="shared" si="2"/>
        <v>ü</v>
      </c>
      <c r="X7" s="209" t="str">
        <f t="shared" si="2"/>
        <v>ü</v>
      </c>
      <c r="Y7" s="209" t="str">
        <f t="shared" si="2"/>
        <v/>
      </c>
      <c r="Z7" s="209" t="str">
        <f t="shared" si="2"/>
        <v/>
      </c>
      <c r="AA7" s="209" t="str">
        <f t="shared" si="2"/>
        <v/>
      </c>
      <c r="AB7" s="209" t="str">
        <f t="shared" si="2"/>
        <v/>
      </c>
      <c r="AC7" s="209" t="str">
        <f t="shared" si="2"/>
        <v/>
      </c>
      <c r="AD7" s="209" t="str">
        <f t="shared" si="2"/>
        <v/>
      </c>
      <c r="AE7" s="209" t="str">
        <f t="shared" si="2"/>
        <v/>
      </c>
      <c r="AF7" s="209" t="str">
        <f t="shared" si="2"/>
        <v/>
      </c>
      <c r="AG7" s="209" t="str">
        <f t="shared" si="2"/>
        <v>ü</v>
      </c>
      <c r="AH7" s="209" t="str">
        <f t="shared" si="2"/>
        <v>ü</v>
      </c>
      <c r="AI7" s="209" t="str">
        <f t="shared" si="2"/>
        <v>ü</v>
      </c>
      <c r="AJ7" s="209" t="str">
        <f t="shared" si="2"/>
        <v/>
      </c>
      <c r="AK7" s="209" t="str">
        <f t="shared" si="2"/>
        <v/>
      </c>
      <c r="AL7" s="209" t="str">
        <f t="shared" si="2"/>
        <v/>
      </c>
      <c r="AM7" s="197"/>
      <c r="AN7" s="197"/>
      <c r="AO7" s="197"/>
      <c r="AP7" s="197"/>
      <c r="AQ7" s="199"/>
      <c r="AR7" s="199"/>
      <c r="AS7" s="199"/>
      <c r="AT7" s="199"/>
      <c r="AU7" s="201"/>
      <c r="AV7" s="201"/>
      <c r="AW7" s="201"/>
      <c r="AX7" s="201"/>
      <c r="AY7" s="203"/>
      <c r="AZ7" s="203"/>
      <c r="BA7" s="203"/>
      <c r="BB7" s="203"/>
      <c r="BC7" s="205"/>
      <c r="BD7" s="205"/>
      <c r="BE7" s="205"/>
      <c r="BF7" s="205"/>
      <c r="BG7" s="197"/>
      <c r="BH7" s="197"/>
      <c r="BI7" s="197"/>
      <c r="BJ7" s="197"/>
      <c r="BK7" s="199"/>
      <c r="BL7" s="199"/>
      <c r="BM7" s="199"/>
      <c r="BN7" s="199"/>
      <c r="BO7" s="201"/>
      <c r="BP7" s="201"/>
      <c r="BQ7" s="201"/>
      <c r="BR7" s="201"/>
      <c r="BS7" s="203"/>
      <c r="BT7" s="203"/>
      <c r="BU7" s="203"/>
      <c r="BV7" s="203"/>
      <c r="BW7" s="205"/>
      <c r="BX7" s="205"/>
      <c r="BY7" s="205"/>
      <c r="BZ7" s="205"/>
      <c r="CC7" s="211" t="s">
        <v>32</v>
      </c>
      <c r="CD7" s="212" t="s">
        <v>26</v>
      </c>
      <c r="CE7" s="212" t="s">
        <v>27</v>
      </c>
      <c r="CF7" s="212" t="s">
        <v>28</v>
      </c>
      <c r="CG7" s="212" t="s">
        <v>29</v>
      </c>
      <c r="CH7" s="213" t="s">
        <v>32</v>
      </c>
      <c r="CI7" s="214" t="s">
        <v>26</v>
      </c>
      <c r="CJ7" s="214" t="s">
        <v>27</v>
      </c>
      <c r="CK7" s="214" t="s">
        <v>28</v>
      </c>
      <c r="CL7" s="214" t="s">
        <v>29</v>
      </c>
    </row>
    <row r="8" spans="1:90" s="384" customFormat="1" ht="16.5" thickBot="1" x14ac:dyDescent="0.3">
      <c r="A8" s="416"/>
      <c r="I8" s="421" t="s">
        <v>28</v>
      </c>
      <c r="J8" s="420" t="str">
        <f t="shared" ref="J8:AL8" si="3">IF(J$10="CO4","ü","")</f>
        <v>ü</v>
      </c>
      <c r="K8" s="328" t="str">
        <f t="shared" si="3"/>
        <v/>
      </c>
      <c r="L8" s="328" t="str">
        <f t="shared" si="3"/>
        <v/>
      </c>
      <c r="M8" s="328" t="str">
        <f t="shared" si="3"/>
        <v/>
      </c>
      <c r="N8" s="328" t="str">
        <f t="shared" si="3"/>
        <v/>
      </c>
      <c r="O8" s="328" t="str">
        <f t="shared" si="3"/>
        <v/>
      </c>
      <c r="P8" s="328" t="str">
        <f t="shared" si="3"/>
        <v/>
      </c>
      <c r="Q8" s="328" t="str">
        <f t="shared" si="3"/>
        <v/>
      </c>
      <c r="R8" s="328" t="str">
        <f t="shared" si="3"/>
        <v/>
      </c>
      <c r="S8" s="328" t="str">
        <f t="shared" si="3"/>
        <v/>
      </c>
      <c r="T8" s="328" t="str">
        <f t="shared" si="3"/>
        <v/>
      </c>
      <c r="U8" s="328" t="str">
        <f t="shared" si="3"/>
        <v/>
      </c>
      <c r="V8" s="328" t="str">
        <f t="shared" si="3"/>
        <v/>
      </c>
      <c r="W8" s="328" t="str">
        <f t="shared" si="3"/>
        <v/>
      </c>
      <c r="X8" s="328" t="str">
        <f t="shared" si="3"/>
        <v/>
      </c>
      <c r="Y8" s="328" t="str">
        <f t="shared" si="3"/>
        <v/>
      </c>
      <c r="Z8" s="328" t="str">
        <f t="shared" si="3"/>
        <v/>
      </c>
      <c r="AA8" s="328" t="str">
        <f t="shared" si="3"/>
        <v/>
      </c>
      <c r="AB8" s="328" t="str">
        <f t="shared" si="3"/>
        <v/>
      </c>
      <c r="AC8" s="328" t="str">
        <f t="shared" si="3"/>
        <v/>
      </c>
      <c r="AD8" s="328" t="str">
        <f t="shared" si="3"/>
        <v/>
      </c>
      <c r="AE8" s="328" t="str">
        <f t="shared" si="3"/>
        <v/>
      </c>
      <c r="AF8" s="328" t="str">
        <f t="shared" si="3"/>
        <v/>
      </c>
      <c r="AG8" s="328" t="str">
        <f t="shared" si="3"/>
        <v/>
      </c>
      <c r="AH8" s="328" t="str">
        <f t="shared" si="3"/>
        <v/>
      </c>
      <c r="AI8" s="328" t="str">
        <f t="shared" si="3"/>
        <v/>
      </c>
      <c r="AJ8" s="328" t="str">
        <f t="shared" si="3"/>
        <v>ü</v>
      </c>
      <c r="AK8" s="328" t="str">
        <f t="shared" si="3"/>
        <v>ü</v>
      </c>
      <c r="AL8" s="328" t="str">
        <f t="shared" si="3"/>
        <v>ü</v>
      </c>
      <c r="AM8" s="261"/>
      <c r="AN8" s="261"/>
      <c r="AO8" s="261"/>
      <c r="AP8" s="261"/>
      <c r="AQ8" s="261"/>
      <c r="AR8" s="261"/>
      <c r="AS8" s="261"/>
      <c r="AT8" s="261"/>
      <c r="AU8" s="261"/>
      <c r="AV8" s="261"/>
      <c r="AW8" s="261"/>
      <c r="AX8" s="261"/>
      <c r="AY8" s="261"/>
      <c r="AZ8" s="261"/>
      <c r="BA8" s="261"/>
      <c r="BB8" s="261"/>
      <c r="BC8" s="261"/>
      <c r="BD8" s="261"/>
      <c r="BE8" s="261"/>
      <c r="BF8" s="261"/>
      <c r="BG8" s="261"/>
      <c r="BH8" s="261"/>
      <c r="BI8" s="261"/>
      <c r="BJ8" s="261"/>
      <c r="BK8" s="261"/>
      <c r="BL8" s="261"/>
      <c r="BM8" s="261"/>
      <c r="BN8" s="261"/>
      <c r="BO8" s="261"/>
      <c r="BP8" s="261"/>
      <c r="BQ8" s="261"/>
      <c r="BR8" s="261"/>
      <c r="BS8" s="261"/>
      <c r="BT8" s="261"/>
      <c r="BU8" s="261"/>
      <c r="BV8" s="261"/>
      <c r="BW8" s="261"/>
      <c r="BX8" s="261"/>
      <c r="BY8" s="261"/>
      <c r="BZ8" s="261"/>
      <c r="CC8" s="417">
        <f ca="1">AW75</f>
        <v>3</v>
      </c>
      <c r="CD8" s="417">
        <f t="shared" ref="CD8:CG8" ca="1" si="4">AX75</f>
        <v>3</v>
      </c>
      <c r="CE8" s="417">
        <f t="shared" si="4"/>
        <v>2</v>
      </c>
      <c r="CF8" s="417">
        <f t="shared" si="4"/>
        <v>1</v>
      </c>
      <c r="CG8" s="417">
        <f t="shared" si="4"/>
        <v>1</v>
      </c>
      <c r="CH8" s="418">
        <f ca="1">BQ75</f>
        <v>3</v>
      </c>
      <c r="CI8" s="418">
        <f t="shared" ref="CI8:CL8" ca="1" si="5">BR75</f>
        <v>2</v>
      </c>
      <c r="CJ8" s="418">
        <f t="shared" si="5"/>
        <v>2</v>
      </c>
      <c r="CK8" s="418">
        <f t="shared" si="5"/>
        <v>1</v>
      </c>
      <c r="CL8" s="418">
        <f t="shared" si="5"/>
        <v>0</v>
      </c>
    </row>
    <row r="9" spans="1:90" ht="16.5" thickBot="1" x14ac:dyDescent="0.3">
      <c r="I9" s="227" t="s">
        <v>29</v>
      </c>
      <c r="J9" s="419" t="str">
        <f t="shared" ref="J9:AL9" si="6">IF(J$10="CO5","ü","")</f>
        <v/>
      </c>
      <c r="K9" s="209" t="str">
        <f t="shared" si="6"/>
        <v>ü</v>
      </c>
      <c r="L9" s="209" t="str">
        <f t="shared" si="6"/>
        <v/>
      </c>
      <c r="M9" s="209" t="str">
        <f t="shared" si="6"/>
        <v/>
      </c>
      <c r="N9" s="209" t="str">
        <f t="shared" si="6"/>
        <v/>
      </c>
      <c r="O9" s="209" t="str">
        <f t="shared" si="6"/>
        <v/>
      </c>
      <c r="P9" s="209" t="str">
        <f t="shared" si="6"/>
        <v/>
      </c>
      <c r="Q9" s="209" t="str">
        <f t="shared" si="6"/>
        <v/>
      </c>
      <c r="R9" s="209" t="str">
        <f t="shared" si="6"/>
        <v/>
      </c>
      <c r="S9" s="209" t="str">
        <f t="shared" si="6"/>
        <v/>
      </c>
      <c r="T9" s="209" t="str">
        <f t="shared" si="6"/>
        <v/>
      </c>
      <c r="U9" s="209" t="str">
        <f t="shared" si="6"/>
        <v/>
      </c>
      <c r="V9" s="209" t="str">
        <f t="shared" si="6"/>
        <v/>
      </c>
      <c r="W9" s="209" t="str">
        <f t="shared" si="6"/>
        <v/>
      </c>
      <c r="X9" s="209" t="str">
        <f t="shared" si="6"/>
        <v/>
      </c>
      <c r="Y9" s="209" t="str">
        <f t="shared" si="6"/>
        <v/>
      </c>
      <c r="Z9" s="209" t="str">
        <f t="shared" si="6"/>
        <v/>
      </c>
      <c r="AA9" s="209" t="str">
        <f t="shared" si="6"/>
        <v/>
      </c>
      <c r="AB9" s="209" t="str">
        <f t="shared" si="6"/>
        <v/>
      </c>
      <c r="AC9" s="209" t="str">
        <f t="shared" si="6"/>
        <v/>
      </c>
      <c r="AD9" s="209" t="str">
        <f t="shared" si="6"/>
        <v/>
      </c>
      <c r="AE9" s="209" t="str">
        <f t="shared" si="6"/>
        <v/>
      </c>
      <c r="AF9" s="209" t="str">
        <f t="shared" si="6"/>
        <v/>
      </c>
      <c r="AG9" s="209" t="str">
        <f t="shared" si="6"/>
        <v/>
      </c>
      <c r="AH9" s="209" t="str">
        <f t="shared" si="6"/>
        <v/>
      </c>
      <c r="AI9" s="209" t="str">
        <f t="shared" si="6"/>
        <v/>
      </c>
      <c r="AJ9" s="209" t="str">
        <f t="shared" si="6"/>
        <v/>
      </c>
      <c r="AK9" s="209" t="str">
        <f t="shared" si="6"/>
        <v/>
      </c>
      <c r="AL9" s="209" t="str">
        <f t="shared" si="6"/>
        <v/>
      </c>
      <c r="AM9" s="218"/>
      <c r="AN9" s="218"/>
      <c r="AO9" s="218"/>
      <c r="AP9" s="219" t="s">
        <v>235</v>
      </c>
      <c r="AQ9" s="220"/>
      <c r="AR9" s="220"/>
      <c r="AS9" s="220"/>
      <c r="AT9" s="221" t="s">
        <v>236</v>
      </c>
      <c r="AU9" s="222"/>
      <c r="AV9" s="222"/>
      <c r="AW9" s="222"/>
      <c r="AX9" s="223" t="s">
        <v>237</v>
      </c>
      <c r="AY9" s="203"/>
      <c r="AZ9" s="203"/>
      <c r="BA9" s="203"/>
      <c r="BB9" s="204" t="s">
        <v>238</v>
      </c>
      <c r="BC9" s="205"/>
      <c r="BD9" s="205"/>
      <c r="BE9" s="205"/>
      <c r="BF9" s="206" t="s">
        <v>239</v>
      </c>
      <c r="BG9" s="218"/>
      <c r="BH9" s="218"/>
      <c r="BI9" s="218"/>
      <c r="BJ9" s="219" t="s">
        <v>235</v>
      </c>
      <c r="BK9" s="220"/>
      <c r="BL9" s="220"/>
      <c r="BM9" s="220"/>
      <c r="BN9" s="221" t="s">
        <v>236</v>
      </c>
      <c r="BO9" s="222"/>
      <c r="BP9" s="222"/>
      <c r="BQ9" s="222"/>
      <c r="BR9" s="223" t="s">
        <v>237</v>
      </c>
      <c r="BS9" s="203"/>
      <c r="BT9" s="203"/>
      <c r="BU9" s="203"/>
      <c r="BV9" s="204" t="s">
        <v>238</v>
      </c>
      <c r="BW9" s="205"/>
      <c r="BX9" s="205"/>
      <c r="BY9" s="205"/>
      <c r="BZ9" s="206" t="s">
        <v>239</v>
      </c>
    </row>
    <row r="10" spans="1:90" ht="15.75" thickBot="1" x14ac:dyDescent="0.25">
      <c r="A10" s="393" t="s">
        <v>52</v>
      </c>
      <c r="B10" s="385" t="s">
        <v>0</v>
      </c>
      <c r="C10" s="379" t="s">
        <v>38</v>
      </c>
      <c r="D10" s="383" t="s">
        <v>240</v>
      </c>
      <c r="E10" s="413" t="s">
        <v>241</v>
      </c>
      <c r="F10" s="414" t="s">
        <v>242</v>
      </c>
      <c r="G10" s="414" t="s">
        <v>243</v>
      </c>
      <c r="H10" s="414" t="s">
        <v>244</v>
      </c>
      <c r="I10" s="227" t="s">
        <v>56</v>
      </c>
      <c r="J10" s="228" t="s">
        <v>28</v>
      </c>
      <c r="K10" s="228" t="s">
        <v>29</v>
      </c>
      <c r="L10" s="229" t="s">
        <v>32</v>
      </c>
      <c r="M10" s="230" t="s">
        <v>32</v>
      </c>
      <c r="N10" s="231" t="s">
        <v>32</v>
      </c>
      <c r="O10" s="231" t="s">
        <v>32</v>
      </c>
      <c r="P10" s="232" t="s">
        <v>26</v>
      </c>
      <c r="Q10" s="232" t="s">
        <v>26</v>
      </c>
      <c r="R10" s="232" t="s">
        <v>26</v>
      </c>
      <c r="S10" s="233" t="s">
        <v>32</v>
      </c>
      <c r="T10" s="233" t="s">
        <v>32</v>
      </c>
      <c r="U10" s="233" t="s">
        <v>32</v>
      </c>
      <c r="V10" s="233" t="s">
        <v>27</v>
      </c>
      <c r="W10" s="233" t="s">
        <v>27</v>
      </c>
      <c r="X10" s="234" t="s">
        <v>27</v>
      </c>
      <c r="Y10" s="235" t="s">
        <v>32</v>
      </c>
      <c r="Z10" s="236" t="s">
        <v>32</v>
      </c>
      <c r="AA10" s="236" t="s">
        <v>32</v>
      </c>
      <c r="AB10" s="236" t="s">
        <v>32</v>
      </c>
      <c r="AC10" s="236" t="s">
        <v>32</v>
      </c>
      <c r="AD10" s="236" t="s">
        <v>26</v>
      </c>
      <c r="AE10" s="236" t="s">
        <v>26</v>
      </c>
      <c r="AF10" s="236" t="s">
        <v>26</v>
      </c>
      <c r="AG10" s="236" t="s">
        <v>27</v>
      </c>
      <c r="AH10" s="236" t="s">
        <v>27</v>
      </c>
      <c r="AI10" s="236" t="s">
        <v>27</v>
      </c>
      <c r="AJ10" s="236" t="s">
        <v>28</v>
      </c>
      <c r="AK10" s="236" t="s">
        <v>28</v>
      </c>
      <c r="AL10" s="236" t="s">
        <v>28</v>
      </c>
      <c r="AM10" s="218"/>
      <c r="AN10" s="218"/>
      <c r="AO10" s="218"/>
      <c r="AP10" s="219"/>
      <c r="AQ10" s="220"/>
      <c r="AR10" s="220"/>
      <c r="AS10" s="220"/>
      <c r="AT10" s="221"/>
      <c r="AU10" s="222"/>
      <c r="AV10" s="222"/>
      <c r="AW10" s="222"/>
      <c r="AX10" s="223"/>
      <c r="AY10" s="237"/>
      <c r="AZ10" s="237"/>
      <c r="BA10" s="237"/>
      <c r="BB10" s="238"/>
      <c r="BC10" s="239"/>
      <c r="BD10" s="239"/>
      <c r="BE10" s="239"/>
      <c r="BF10" s="240"/>
      <c r="BG10" s="218"/>
      <c r="BH10" s="218"/>
      <c r="BI10" s="218"/>
      <c r="BJ10" s="219"/>
      <c r="BK10" s="220"/>
      <c r="BL10" s="220"/>
      <c r="BM10" s="220"/>
      <c r="BN10" s="221"/>
      <c r="BO10" s="222"/>
      <c r="BP10" s="222"/>
      <c r="BQ10" s="222"/>
      <c r="BR10" s="223"/>
      <c r="BS10" s="237"/>
      <c r="BT10" s="237"/>
      <c r="BU10" s="237"/>
      <c r="BV10" s="238"/>
      <c r="BW10" s="239"/>
      <c r="BX10" s="239"/>
      <c r="BY10" s="239"/>
      <c r="BZ10" s="240"/>
    </row>
    <row r="11" spans="1:90" ht="13.5" customHeight="1" thickBot="1" x14ac:dyDescent="0.25">
      <c r="A11" s="394">
        <v>1</v>
      </c>
      <c r="B11" s="386" t="s">
        <v>430</v>
      </c>
      <c r="C11" s="380" t="s">
        <v>464</v>
      </c>
      <c r="D11" s="243" t="s">
        <v>546</v>
      </c>
      <c r="E11" s="244">
        <f ca="1">IF(D11="A+",RANDBETWEEN(97,98),IF(D11="A",RANDBETWEEN(86,88),IF(D11="B+",RANDBETWEEN(76,77),IF(D11="B",RANDBETWEEN(66,67),IF(D11="C+",RANDBETWEEN(56,57),IF(D11="C",RANDBETWEEN(48,50),IF(D11="D",RANDBETWEEN(40,45),IF(D11="E",RANDBETWEEN(26,30),IF(D11="F",RANDBETWEEN(24,25),RANDBETWEEN(15,18))))))))))</f>
        <v>50</v>
      </c>
      <c r="F11" s="245">
        <f t="shared" ref="F11:F70" ca="1" si="7">SUM(G11:H11)</f>
        <v>45</v>
      </c>
      <c r="G11" s="245">
        <f ca="1">ROUNDUP(SUM(J11:X11)/3,0)</f>
        <v>18</v>
      </c>
      <c r="H11" s="245">
        <f ca="1">SUM(Y11:AL11)</f>
        <v>27</v>
      </c>
      <c r="I11" s="246"/>
      <c r="J11" s="247">
        <f ca="1">IF($E11&gt;96,ROUNDDOWN(($E11/100)*15,0),IF($D11="E",ROUNDDOWN(($E11/40)*15,0),IF($D11="F",ROUNDDOWN(($E11/100)*RANDBETWEEN(13,15),0),IF($D11="I",ROUNDDOWN(($E11/30)*RANDBETWEEN(13,15),0),ROUNDDOWN(($E11/100)*RANDBETWEEN(13,15),0)))))</f>
        <v>7</v>
      </c>
      <c r="K11" s="247">
        <f ca="1">IF($E11&gt;96,ROUNDUP(($E11/100)*15,0),IF($D11="E",ROUNDUP(($E11/40)*15,0),IF($D11="F",ROUNDUP(($E11/100)*RANDBETWEEN(13,15),0),IF($D11="I",ROUNDUP(($E11/30)*RANDBETWEEN(13,15),0),ROUNDUP(($E11/100)*RANDBETWEEN(13,15),0)))))</f>
        <v>7</v>
      </c>
      <c r="L11" s="247">
        <f ca="1">IF($D11="E",ROUNDDOWN(($E11/40)*18,0),IF($D11="F",ROUNDDOWN(($E11/100)*RANDBETWEEN(15,18),0),IF($D11="I","",ROUNDUP(($E11/100)*18,0))))</f>
        <v>9</v>
      </c>
      <c r="M11" s="247">
        <f ca="1">IF($D11="E",ROUNDDOWN(($E11/40)*2,0),IF($D11="F",ROUNDDOWN(($E11/100)*RANDBETWEEN(1,2),0),IF($D11="I","",IF($E11&gt;50,IFERROR(ROUNDUP(($E11/100)*RANDBETWEEN(1,2),0),0),IFERROR(ROUNDUP(($E11/100)*RANDBETWEEN(0,1),0),0)))))</f>
        <v>0</v>
      </c>
      <c r="N11" s="247">
        <f t="shared" ref="N11:O26" ca="1" si="8">IF($D11="E",ROUNDDOWN(($E11/40)*2,0),IF($D11="F",ROUNDDOWN(($E11/100)*RANDBETWEEN(1,2),0),IF($D11="I","",IF($E11&gt;50,IFERROR(ROUNDUP(($E11/100)*RANDBETWEEN(1,2),0),0),IFERROR(ROUNDUP(($E11/100)*RANDBETWEEN(0,1),0),0)))))</f>
        <v>0</v>
      </c>
      <c r="O11" s="247">
        <f t="shared" ca="1" si="8"/>
        <v>1</v>
      </c>
      <c r="P11" s="247">
        <f ca="1">IF($D11="E",ROUNDDOWN(($E11/40)*15,0),IF($D11="F",ROUNDDOWN(($E11/100)*RANDBETWEEN(13,15),0),IF($D11="I","",IF($D11="E","",IF($D11="I","",IF(OR($D11="B+",$D11="C+",$D11="D"),"",IFERROR(ROUNDUP(($E11/100)*RANDBETWEEN(13,15),0),0)))))))</f>
        <v>7</v>
      </c>
      <c r="Q11" s="247" t="str">
        <f ca="1">IF($D11="E",ROUNDDOWN(($E11/40)*15,0),IF($D11="F",ROUNDDOWN(($E11/100)*RANDBETWEEN(13,15),0),IF($D11="I","",IF(OR($D11="A+",$D11="C",$D11="E"),"",IFERROR(ROUNDUP(($E11/100)*RANDBETWEEN(13,15),0),0)))))</f>
        <v/>
      </c>
      <c r="R11" s="247">
        <f ca="1">IF($D11="E",ROUNDDOWN(($E11/40)*15,0),IF($D11="F",ROUNDDOWN(($E11/100)*RANDBETWEEN(13,15),0),IF($D11="I","",IF(OR($D11="A",$D11="B",$D11="F"),"",IFERROR(ROUNDUP(($E11/100)*RANDBETWEEN(13,15),0),0)))))</f>
        <v>8</v>
      </c>
      <c r="S11" s="247">
        <f ca="1">IF($D11="E",ROUNDDOWN(($E11/40)*2,0),IF($D11="F",ROUNDDOWN(($E11/100)*RANDBETWEEN(1,2),0),IF($D11="I","",IF($E11&gt;50,IFERROR(ROUNDUP(($E11/100)*RANDBETWEEN(1,2),0),0),IFERROR(ROUNDUP(($E11/100)*RANDBETWEEN(0,1),0),0)))))</f>
        <v>1</v>
      </c>
      <c r="T11" s="247">
        <f t="shared" ref="T11:U26" ca="1" si="9">IF($D11="E",ROUNDDOWN(($E11/40)*2,0),IF($D11="F",ROUNDDOWN(($E11/100)*RANDBETWEEN(1,2),0),IF($D11="I","",IF($E11&gt;50,IFERROR(ROUNDUP(($E11/100)*RANDBETWEEN(1,2),0),0),IFERROR(ROUNDUP(($E11/100)*RANDBETWEEN(0,1),0),0)))))</f>
        <v>0</v>
      </c>
      <c r="U11" s="247">
        <f t="shared" ca="1" si="9"/>
        <v>0</v>
      </c>
      <c r="V11" s="247">
        <f ca="1">IF($D11="E",ROUNDDOWN(($E11/40)*15,0),IF($D11="F",ROUNDDOWN(($E11/100)*RANDBETWEEN(13,15),0),IF($D11="I","",IF(OR($D11="B+",$D11="C+",$D11="D",$D11="E"),"",IFERROR(ROUNDUP(($E11/100)*RANDBETWEEN(13,15),0),0)))))</f>
        <v>7</v>
      </c>
      <c r="W11" s="247" t="str">
        <f ca="1">IF($D11="E",ROUNDDOWN(($E11/40)*15,0),IF($D11="F",ROUNDDOWN(($E11/100)*RANDBETWEEN(13,15),0),IF($D11="I","",IF(OR($D11="A+",$D11="C",$D11="F"),"",IFERROR(ROUNDUP(($E11/100)*RANDBETWEEN(13,15),0),0)))))</f>
        <v/>
      </c>
      <c r="X11" s="247">
        <f ca="1">IF($D11="E",ROUNDDOWN(($E11/40)*15,0),IF($D11="F",ROUNDDOWN(($E11/100)*RANDBETWEEN(13,15),0),IF($D11="I","",IF(OR($D11="A",$D11="B"),"",IFERROR(ROUNDUP(($E11/100)*RANDBETWEEN(13,15),0),0)))))</f>
        <v>7</v>
      </c>
      <c r="Y11" s="248">
        <f ca="1">IF($D11="E","",IF($D11="I","",IF($E11&gt;50,IFERROR(ROUNDUP(($E11/100)*RANDBETWEEN(1,2),0),0),IFERROR(ROUNDUP(($E11/100)*RANDBETWEEN(0,1),0),0))))</f>
        <v>1</v>
      </c>
      <c r="Z11" s="249">
        <f t="shared" ref="Z11:AC26" ca="1" si="10">IF($D11="E","",IF($D11="I","",IF($E11&gt;50,IFERROR(ROUNDUP(($E11/100)*RANDBETWEEN(1,2),0),0),IFERROR(ROUNDUP(($E11/100)*RANDBETWEEN(0,1),0),0))))</f>
        <v>1</v>
      </c>
      <c r="AA11" s="250">
        <f t="shared" ca="1" si="10"/>
        <v>0</v>
      </c>
      <c r="AB11" s="250">
        <f t="shared" ca="1" si="10"/>
        <v>0</v>
      </c>
      <c r="AC11" s="250">
        <f t="shared" ca="1" si="10"/>
        <v>0</v>
      </c>
      <c r="AD11" s="250">
        <f ca="1">IF($D11="E","",IF($D11="I","",IF(OR($D11="B+",$D11="A+",$D11="D",$D11="F"),"",IFERROR(ROUNDUP(($E11/100)*RANDBETWEEN(8,10),0),0))))</f>
        <v>5</v>
      </c>
      <c r="AE11" s="250" t="str">
        <f ca="1">IF($D11="E","",IF($D11="I","",IF(OR($D11="A",$D11="B",$D11="C"),"",IFERROR(ROUNDUP(($E11/100)*RANDBETWEEN(8,10),0),0))))</f>
        <v/>
      </c>
      <c r="AF11" s="250">
        <f ca="1">IF($D11="E","",IF($D11="I","",IF(OR($D11="B+",$D11="C+",$D11="D"),"",IFERROR(ROUNDUP(($E11/100)*RANDBETWEEN(8,10),0),0))))</f>
        <v>5</v>
      </c>
      <c r="AG11" s="250">
        <f ca="1">IF($D11="E","",IF($D11="I","",IF(OR($D11="B+",$D11="B",$D11="D"),"",IFERROR(ROUNDUP(($E11/100)*RANDBETWEEN(8,10),0),0))))</f>
        <v>5</v>
      </c>
      <c r="AH11" s="250" t="str">
        <f ca="1">IF($D11="E","",IF($D11="I","",IF(OR($D11="A+",$D11="A",$D11="C",$D11="F"),"",IFERROR(ROUNDUP(($E11/100)*RANDBETWEEN(8,10),0),0))))</f>
        <v/>
      </c>
      <c r="AI11" s="250" t="str">
        <f ca="1">IF($D11="E","",IF($D11="I","",IF(OR($D11="A+",$D11="C+",$D11="C"),"",IFERROR(ROUNDUP(($E11/100)*RANDBETWEEN(8,10),0),0))))</f>
        <v/>
      </c>
      <c r="AJ11" s="250">
        <f ca="1">IF($D11="E","",IF($D11="I","",IF(OR($D11="A+",$D11="C+",$D11="D",$D11="A"),"",IFERROR(ROUNDUP(($E11/100)*RANDBETWEEN(8,10),0),0))))</f>
        <v>5</v>
      </c>
      <c r="AK11" s="250">
        <f ca="1">IF($D11="E","",IF($D11="I","",IF(OR($D11="A",$D11="C+",$D11="B",$D11="F"),"",IFERROR(ROUNDUP(($E11/100)*RANDBETWEEN(8,10),0),0))))</f>
        <v>5</v>
      </c>
      <c r="AL11" s="251" t="str">
        <f ca="1">IF($D11="E","",IF($D11="I","",IF(OR($D11="B+",$D11="B",$D11="C",$D11="F"),"",IFERROR(ROUNDUP(($E11/100)*RANDBETWEEN(8,10),0),0))))</f>
        <v/>
      </c>
      <c r="AM11" s="252">
        <f ca="1">SUMIFS($J11:$X11,$J$10:$X$10,"CO1")</f>
        <v>11</v>
      </c>
      <c r="AN11" s="253">
        <f ca="1">SUMIFS($J$4:$X$4,$J$10:$X$10,"CO1",$J11:$X11,"&gt;=0")</f>
        <v>30</v>
      </c>
      <c r="AO11" s="250">
        <f ca="1">IFERROR(ROUND((AM11/AN11)*100,0),0)</f>
        <v>37</v>
      </c>
      <c r="AP11" s="250" t="str">
        <f ca="1">IF(AO11&gt;60,"YES","NO")</f>
        <v>NO</v>
      </c>
      <c r="AQ11" s="253">
        <f ca="1">SUMIFS($J11:$X11,$J$10:$X$10,"CO2")</f>
        <v>15</v>
      </c>
      <c r="AR11" s="253">
        <f ca="1">SUMIFS($J$4:$X$4,$J$10:$X$10,"CO2",$J11:$X11,"&gt;=0")</f>
        <v>30</v>
      </c>
      <c r="AS11" s="250">
        <f ca="1">IFERROR(ROUND((AQ11/AR11)*100,0),0)</f>
        <v>50</v>
      </c>
      <c r="AT11" s="250" t="str">
        <f ca="1">IF(AS11&gt;60,"YES","NO")</f>
        <v>NO</v>
      </c>
      <c r="AU11" s="253">
        <f ca="1">SUMIFS($J11:$X11,$J$10:$X$10,"CO3")</f>
        <v>14</v>
      </c>
      <c r="AV11" s="253">
        <f ca="1">SUMIFS($J$4:$X$4,$J$10:$X$10,"CO3",$J11:$X11,"&gt;=0")</f>
        <v>30</v>
      </c>
      <c r="AW11" s="250">
        <f ca="1">IFERROR(ROUND((AU11/AV11)*100,0),0)</f>
        <v>47</v>
      </c>
      <c r="AX11" s="250" t="str">
        <f ca="1">IF(AW11&gt;60,"YES","NO")</f>
        <v>NO</v>
      </c>
      <c r="AY11" s="253">
        <f ca="1">SUMIFS($J11:$X11,$J$10:$X$10,"CO4")</f>
        <v>7</v>
      </c>
      <c r="AZ11" s="253">
        <f ca="1">SUMIFS($J$4:$X$4,$J$10:$X$10,"CO4",$J11:$X11,"&gt;=0")</f>
        <v>15</v>
      </c>
      <c r="BA11" s="250">
        <f ca="1">IFERROR(ROUND((AY11/AZ11)*100,0),0)</f>
        <v>47</v>
      </c>
      <c r="BB11" s="250" t="str">
        <f ca="1">IF(BA11&gt;60,"YES","NO")</f>
        <v>NO</v>
      </c>
      <c r="BC11" s="253">
        <f ca="1">SUMIFS($J11:$X11,$J$10:$X$10,"CO5")</f>
        <v>7</v>
      </c>
      <c r="BD11" s="253">
        <f ca="1">SUMIFS($J$4:$X$4,$J$10:$X$10,"CO5",$J11:$X11,"&gt;=0")</f>
        <v>15</v>
      </c>
      <c r="BE11" s="250">
        <f ca="1">IFERROR(ROUND((BC11/BD11)*100,0),0)</f>
        <v>47</v>
      </c>
      <c r="BF11" s="251" t="str">
        <f ca="1">IF(BE11&gt;60,"YES","NO")</f>
        <v>NO</v>
      </c>
      <c r="BG11" s="252">
        <f ca="1">SUMIFS($Y11:$AL11,$Y$10:$AL$10,"CO1")</f>
        <v>2</v>
      </c>
      <c r="BH11" s="253">
        <f ca="1">SUMIFS($Y$4:$AL$4,$Y$10:$AL$10,"CO1",$Y11:$AL11,"&gt;=0")</f>
        <v>10</v>
      </c>
      <c r="BI11" s="250">
        <f ca="1">IFERROR(ROUND((BG11/BH11)*100,0),0)</f>
        <v>20</v>
      </c>
      <c r="BJ11" s="250" t="str">
        <f ca="1">IF(BI11&gt;60,"YES","NO")</f>
        <v>NO</v>
      </c>
      <c r="BK11" s="253">
        <f ca="1">SUMIFS($Y11:$AL11,$Y$10:$AL$10,"CO2")</f>
        <v>10</v>
      </c>
      <c r="BL11" s="253">
        <f ca="1">SUMIFS($Y$4:$AL$4,$Y$10:$AL$10,"CO2",$Y11:$AL11,"&gt;=0")</f>
        <v>20</v>
      </c>
      <c r="BM11" s="250">
        <f ca="1">IFERROR(ROUND((BK11/BL11)*100,0),0)</f>
        <v>50</v>
      </c>
      <c r="BN11" s="250" t="str">
        <f ca="1">IF(BM11&gt;60,"YES","NO")</f>
        <v>NO</v>
      </c>
      <c r="BO11" s="253">
        <f ca="1">SUMIFS($Y11:$AL11,$Y$10:$AL$10,"CO3")</f>
        <v>5</v>
      </c>
      <c r="BP11" s="253">
        <f ca="1">SUMIFS($Y$4:$AL$4,$Y$10:$AL$10,"CO3",$Y11:$AL11,"&gt;=0")</f>
        <v>10</v>
      </c>
      <c r="BQ11" s="250">
        <f ca="1">IFERROR(ROUND((BO11/BP11)*100,0),0)</f>
        <v>50</v>
      </c>
      <c r="BR11" s="250" t="str">
        <f ca="1">IF(BQ11&gt;60,"YES","NO")</f>
        <v>NO</v>
      </c>
      <c r="BS11" s="253">
        <f ca="1">SUMIFS($Y11:$AL11,$Y$10:$AL$10,"CO4")</f>
        <v>10</v>
      </c>
      <c r="BT11" s="253">
        <f ca="1">SUMIFS($Y$4:$AL$4,$Y$10:$AL$10,"CO4",$Y11:$AL11,"&gt;=0")</f>
        <v>20</v>
      </c>
      <c r="BU11" s="250">
        <f ca="1">IFERROR(ROUND((BS11/BT11)*100,0),0)</f>
        <v>50</v>
      </c>
      <c r="BV11" s="250" t="str">
        <f ca="1">IF(BU11&gt;60,"YES","NO")</f>
        <v>NO</v>
      </c>
      <c r="BW11" s="253">
        <f>SUMIFS($Y11:$AL11,$Y$10:$AL$10,"CO5")</f>
        <v>0</v>
      </c>
      <c r="BX11" s="253">
        <f>SUMIFS($Y$4:$AL$4,$Y$10:$AL$10,"CO5",$Y11:$AL11,"&gt;=0")</f>
        <v>0</v>
      </c>
      <c r="BY11" s="250">
        <f>IFERROR(ROUND((BW11/BX11)*100,0),0)</f>
        <v>0</v>
      </c>
      <c r="BZ11" s="254" t="str">
        <f>IF(BY11&gt;60,"YES","NO")</f>
        <v>NO</v>
      </c>
      <c r="CB11" s="255" t="s">
        <v>248</v>
      </c>
      <c r="CC11" s="255">
        <v>60</v>
      </c>
    </row>
    <row r="12" spans="1:90" ht="13.5" customHeight="1" x14ac:dyDescent="0.2">
      <c r="A12" s="394">
        <v>2</v>
      </c>
      <c r="B12" s="386" t="s">
        <v>431</v>
      </c>
      <c r="C12" s="380" t="s">
        <v>465</v>
      </c>
      <c r="D12" s="242" t="s">
        <v>251</v>
      </c>
      <c r="E12" s="256">
        <f t="shared" ref="E12:E70" ca="1" si="11">IF(D12="A+",RANDBETWEEN(97,98),IF(D12="A",RANDBETWEEN(86,88),IF(D12="B+",RANDBETWEEN(76,77),IF(D12="B",RANDBETWEEN(66,67),IF(D12="C+",RANDBETWEEN(56,57),IF(D12="C",RANDBETWEEN(48,50),IF(D12="D",RANDBETWEEN(40,45),IF(D12="E",RANDBETWEEN(26,30),IF(D12="F",RANDBETWEEN(24,25),RANDBETWEEN(15,18))))))))))</f>
        <v>98</v>
      </c>
      <c r="F12" s="257">
        <f t="shared" ca="1" si="7"/>
        <v>91</v>
      </c>
      <c r="G12" s="257">
        <f t="shared" ref="G12:G70" ca="1" si="12">ROUNDUP(SUM(J12:X12)/3,0)</f>
        <v>38</v>
      </c>
      <c r="H12" s="257">
        <f t="shared" ref="H12:H70" ca="1" si="13">SUM(Y12:AL12)</f>
        <v>53</v>
      </c>
      <c r="I12" s="258"/>
      <c r="J12" s="247">
        <f t="shared" ref="J12:J70" ca="1" si="14">IF($E12&gt;96,ROUNDDOWN(($E12/100)*15,0),IF($D12="E",ROUNDDOWN(($E12/40)*15,0),IF($D12="F",ROUNDDOWN(($E12/100)*RANDBETWEEN(13,15),0),IF($D12="I",ROUNDDOWN(($E12/30)*RANDBETWEEN(13,15),0),ROUNDDOWN(($E12/100)*RANDBETWEEN(13,15),0)))))</f>
        <v>14</v>
      </c>
      <c r="K12" s="247">
        <f t="shared" ref="K12:K70" ca="1" si="15">IF($E12&gt;96,ROUNDUP(($E12/100)*15,0),IF($D12="E",ROUNDUP(($E12/40)*15,0),IF($D12="F",ROUNDUP(($E12/100)*RANDBETWEEN(13,15),0),IF($D12="I",ROUNDUP(($E12/30)*RANDBETWEEN(13,15),0),ROUNDUP(($E12/100)*RANDBETWEEN(13,15),0)))))</f>
        <v>15</v>
      </c>
      <c r="L12" s="247">
        <f t="shared" ref="L12:L70" ca="1" si="16">IF($D12="E",ROUNDDOWN(($E12/40)*18,0),IF($D12="F",ROUNDDOWN(($E12/100)*RANDBETWEEN(15,18),0),IF($D12="I","",ROUNDUP(($E12/100)*18,0))))</f>
        <v>18</v>
      </c>
      <c r="M12" s="247">
        <f t="shared" ref="M12:O70" ca="1" si="17">IF($D12="E",ROUNDDOWN(($E12/40)*2,0),IF($D12="F",ROUNDDOWN(($E12/100)*RANDBETWEEN(1,2),0),IF($D12="I","",IF($E12&gt;50,IFERROR(ROUNDUP(($E12/100)*RANDBETWEEN(1,2),0),0),IFERROR(ROUNDUP(($E12/100)*RANDBETWEEN(0,1),0),0)))))</f>
        <v>1</v>
      </c>
      <c r="N12" s="247">
        <f t="shared" ca="1" si="8"/>
        <v>1</v>
      </c>
      <c r="O12" s="247">
        <f t="shared" ca="1" si="8"/>
        <v>2</v>
      </c>
      <c r="P12" s="247">
        <f t="shared" ref="P12:P70" ca="1" si="18">IF($D12="E",ROUNDDOWN(($E12/40)*15,0),IF($D12="F",ROUNDDOWN(($E12/100)*RANDBETWEEN(13,15),0),IF($D12="I","",IF($D12="E","",IF($D12="I","",IF(OR($D12="B+",$D12="C+",$D12="D"),"",IFERROR(ROUNDUP(($E12/100)*RANDBETWEEN(13,15),0),0)))))))</f>
        <v>14</v>
      </c>
      <c r="Q12" s="247" t="str">
        <f t="shared" ref="Q12:Q70" ca="1" si="19">IF($D12="E",ROUNDDOWN(($E12/40)*15,0),IF($D12="F",ROUNDDOWN(($E12/100)*RANDBETWEEN(13,15),0),IF($D12="I","",IF(OR($D12="A+",$D12="C",$D12="E"),"",IFERROR(ROUNDUP(($E12/100)*RANDBETWEEN(13,15),0),0)))))</f>
        <v/>
      </c>
      <c r="R12" s="247">
        <f t="shared" ref="R12:R70" ca="1" si="20">IF($D12="E",ROUNDDOWN(($E12/40)*15,0),IF($D12="F",ROUNDDOWN(($E12/100)*RANDBETWEEN(13,15),0),IF($D12="I","",IF(OR($D12="A",$D12="B",$D12="F"),"",IFERROR(ROUNDUP(($E12/100)*RANDBETWEEN(13,15),0),0)))))</f>
        <v>15</v>
      </c>
      <c r="S12" s="247">
        <f t="shared" ref="S12:U70" ca="1" si="21">IF($D12="E",ROUNDDOWN(($E12/40)*2,0),IF($D12="F",ROUNDDOWN(($E12/100)*RANDBETWEEN(1,2),0),IF($D12="I","",IF($E12&gt;50,IFERROR(ROUNDUP(($E12/100)*RANDBETWEEN(1,2),0),0),IFERROR(ROUNDUP(($E12/100)*RANDBETWEEN(0,1),0),0)))))</f>
        <v>1</v>
      </c>
      <c r="T12" s="247">
        <f t="shared" ca="1" si="9"/>
        <v>2</v>
      </c>
      <c r="U12" s="247">
        <f t="shared" ca="1" si="9"/>
        <v>2</v>
      </c>
      <c r="V12" s="247">
        <f t="shared" ref="V12:V70" ca="1" si="22">IF($D12="E",ROUNDDOWN(($E12/40)*15,0),IF($D12="F",ROUNDDOWN(($E12/100)*RANDBETWEEN(13,15),0),IF($D12="I","",IF(OR($D12="B+",$D12="C+",$D12="D",$D12="E"),"",IFERROR(ROUNDUP(($E12/100)*RANDBETWEEN(13,15),0),0)))))</f>
        <v>13</v>
      </c>
      <c r="W12" s="247" t="str">
        <f t="shared" ref="W12:W70" ca="1" si="23">IF($D12="E",ROUNDDOWN(($E12/40)*15,0),IF($D12="F",ROUNDDOWN(($E12/100)*RANDBETWEEN(13,15),0),IF($D12="I","",IF(OR($D12="A+",$D12="C",$D12="F"),"",IFERROR(ROUNDUP(($E12/100)*RANDBETWEEN(13,15),0),0)))))</f>
        <v/>
      </c>
      <c r="X12" s="247">
        <f t="shared" ref="X12:X70" ca="1" si="24">IF($D12="E",ROUNDDOWN(($E12/40)*15,0),IF($D12="F",ROUNDDOWN(($E12/100)*RANDBETWEEN(13,15),0),IF($D12="I","",IF(OR($D12="A",$D12="B"),"",IFERROR(ROUNDUP(($E12/100)*RANDBETWEEN(13,15),0),0)))))</f>
        <v>14</v>
      </c>
      <c r="Y12" s="248">
        <f t="shared" ref="Y12:AC70" ca="1" si="25">IF($D12="E","",IF($D12="I","",IF($E12&gt;50,IFERROR(ROUNDUP(($E12/100)*RANDBETWEEN(1,2),0),0),IFERROR(ROUNDUP(($E12/100)*RANDBETWEEN(0,1),0),0))))</f>
        <v>2</v>
      </c>
      <c r="Z12" s="259">
        <f t="shared" ca="1" si="10"/>
        <v>2</v>
      </c>
      <c r="AA12" s="247">
        <f t="shared" ca="1" si="10"/>
        <v>1</v>
      </c>
      <c r="AB12" s="247">
        <f t="shared" ca="1" si="10"/>
        <v>2</v>
      </c>
      <c r="AC12" s="247">
        <f t="shared" ca="1" si="10"/>
        <v>1</v>
      </c>
      <c r="AD12" s="247" t="str">
        <f t="shared" ref="AD12:AD70" ca="1" si="26">IF($D12="E","",IF($D12="I","",IF(OR($D12="B+",$D12="A+",$D12="D",$D12="F"),"",IFERROR(ROUNDUP(($E12/100)*RANDBETWEEN(8,10),0),0))))</f>
        <v/>
      </c>
      <c r="AE12" s="247">
        <f t="shared" ref="AE12:AE70" ca="1" si="27">IF($D12="E","",IF($D12="I","",IF(OR($D12="A",$D12="B",$D12="C"),"",IFERROR(ROUNDUP(($E12/100)*RANDBETWEEN(8,10),0),0))))</f>
        <v>10</v>
      </c>
      <c r="AF12" s="247">
        <f t="shared" ref="AF12:AF70" ca="1" si="28">IF($D12="E","",IF($D12="I","",IF(OR($D12="B+",$D12="C+",$D12="D"),"",IFERROR(ROUNDUP(($E12/100)*RANDBETWEEN(8,10),0),0))))</f>
        <v>8</v>
      </c>
      <c r="AG12" s="247">
        <f t="shared" ref="AG12:AG70" ca="1" si="29">IF($D12="E","",IF($D12="I","",IF(OR($D12="B+",$D12="B",$D12="D"),"",IFERROR(ROUNDUP(($E12/100)*RANDBETWEEN(8,10),0),0))))</f>
        <v>10</v>
      </c>
      <c r="AH12" s="247" t="str">
        <f t="shared" ref="AH12:AH70" ca="1" si="30">IF($D12="E","",IF($D12="I","",IF(OR($D12="A+",$D12="A",$D12="C",$D12="F"),"",IFERROR(ROUNDUP(($E12/100)*RANDBETWEEN(8,10),0),0))))</f>
        <v/>
      </c>
      <c r="AI12" s="247" t="str">
        <f t="shared" ref="AI12:AI70" ca="1" si="31">IF($D12="E","",IF($D12="I","",IF(OR($D12="A+",$D12="C+",$D12="C"),"",IFERROR(ROUNDUP(($E12/100)*RANDBETWEEN(8,10),0),0))))</f>
        <v/>
      </c>
      <c r="AJ12" s="247" t="str">
        <f t="shared" ref="AJ12:AJ70" ca="1" si="32">IF($D12="E","",IF($D12="I","",IF(OR($D12="A+",$D12="C+",$D12="D",$D12="A"),"",IFERROR(ROUNDUP(($E12/100)*RANDBETWEEN(8,10),0),0))))</f>
        <v/>
      </c>
      <c r="AK12" s="247">
        <f t="shared" ref="AK12:AK70" ca="1" si="33">IF($D12="E","",IF($D12="I","",IF(OR($D12="A",$D12="C+",$D12="B",$D12="F"),"",IFERROR(ROUNDUP(($E12/100)*RANDBETWEEN(8,10),0),0))))</f>
        <v>9</v>
      </c>
      <c r="AL12" s="248">
        <f t="shared" ref="AL12:AL70" ca="1" si="34">IF($D12="E","",IF($D12="I","",IF(OR($D12="B+",$D12="B",$D12="C"),"",IFERROR(ROUNDUP(($E12/100)*RANDBETWEEN(8,10),0),0))))</f>
        <v>8</v>
      </c>
      <c r="AM12" s="260">
        <f t="shared" ref="AM12:AM70" ca="1" si="35">SUMIFS($J12:$X12,$J$10:$X$10,"CO1")</f>
        <v>27</v>
      </c>
      <c r="AN12" s="261">
        <f t="shared" ref="AN12:AN70" ca="1" si="36">SUMIFS($J$4:$X$4,$J$10:$X$10,"CO1",$J12:$X12,"&gt;=0")</f>
        <v>30</v>
      </c>
      <c r="AO12" s="247">
        <f t="shared" ref="AO12:AO70" ca="1" si="37">IFERROR(ROUND((AM12/AN12)*100,0),0)</f>
        <v>90</v>
      </c>
      <c r="AP12" s="247" t="str">
        <f t="shared" ref="AP12:AP70" ca="1" si="38">IF(AO12&gt;60,"YES","NO")</f>
        <v>YES</v>
      </c>
      <c r="AQ12" s="261">
        <f t="shared" ref="AQ12:AQ70" ca="1" si="39">SUMIFS($J12:$X12,$J$10:$X$10,"CO2")</f>
        <v>29</v>
      </c>
      <c r="AR12" s="261">
        <f t="shared" ref="AR12:AR70" ca="1" si="40">SUMIFS($J$4:$X$4,$J$10:$X$10,"CO2",$J12:$X12,"&gt;=0")</f>
        <v>30</v>
      </c>
      <c r="AS12" s="247">
        <f t="shared" ref="AS12:AS70" ca="1" si="41">IFERROR(ROUND((AQ12/AR12)*100,0),0)</f>
        <v>97</v>
      </c>
      <c r="AT12" s="247" t="str">
        <f t="shared" ref="AT12:AT70" ca="1" si="42">IF(AS12&gt;60,"YES","NO")</f>
        <v>YES</v>
      </c>
      <c r="AU12" s="261">
        <f t="shared" ref="AU12:AU70" ca="1" si="43">SUMIFS($J12:$X12,$J$10:$X$10,"CO3")</f>
        <v>27</v>
      </c>
      <c r="AV12" s="261">
        <f t="shared" ref="AV12:AV70" ca="1" si="44">SUMIFS($J$4:$X$4,$J$10:$X$10,"CO3",$J12:$X12,"&gt;=0")</f>
        <v>30</v>
      </c>
      <c r="AW12" s="247">
        <f t="shared" ref="AW12:AW70" ca="1" si="45">IFERROR(ROUND((AU12/AV12)*100,0),0)</f>
        <v>90</v>
      </c>
      <c r="AX12" s="247" t="str">
        <f t="shared" ref="AX12:AX70" ca="1" si="46">IF(AW12&gt;60,"YES","NO")</f>
        <v>YES</v>
      </c>
      <c r="AY12" s="261">
        <f t="shared" ref="AY12:AY70" ca="1" si="47">SUMIFS($J12:$X12,$J$10:$X$10,"CO4")</f>
        <v>14</v>
      </c>
      <c r="AZ12" s="261">
        <f t="shared" ref="AZ12:AZ70" ca="1" si="48">SUMIFS($J$4:$X$4,$J$10:$X$10,"CO4",$J12:$X12,"&gt;=0")</f>
        <v>15</v>
      </c>
      <c r="BA12" s="247">
        <f t="shared" ref="BA12:BA70" ca="1" si="49">IFERROR(ROUND((AY12/AZ12)*100,0),0)</f>
        <v>93</v>
      </c>
      <c r="BB12" s="247" t="str">
        <f t="shared" ref="BB12:BB70" ca="1" si="50">IF(BA12&gt;60,"YES","NO")</f>
        <v>YES</v>
      </c>
      <c r="BC12" s="261">
        <f t="shared" ref="BC12:BC70" ca="1" si="51">SUMIFS($J12:$X12,$J$10:$X$10,"CO5")</f>
        <v>15</v>
      </c>
      <c r="BD12" s="261">
        <f t="shared" ref="BD12:BD70" ca="1" si="52">SUMIFS($J$4:$X$4,$J$10:$X$10,"CO5",$J12:$X12,"&gt;=0")</f>
        <v>15</v>
      </c>
      <c r="BE12" s="247">
        <f t="shared" ref="BE12:BE70" ca="1" si="53">IFERROR(ROUND((BC12/BD12)*100,0),0)</f>
        <v>100</v>
      </c>
      <c r="BF12" s="248" t="str">
        <f t="shared" ref="BF12:BF70" ca="1" si="54">IF(BE12&gt;60,"YES","NO")</f>
        <v>YES</v>
      </c>
      <c r="BG12" s="260">
        <f t="shared" ref="BG12:BG68" ca="1" si="55">SUMIFS($Y12:$AL12,$Y$10:$AL$10,"CO1")</f>
        <v>8</v>
      </c>
      <c r="BH12" s="261">
        <f t="shared" ref="BH12:BH68" ca="1" si="56">SUMIFS($Y$4:$AL$4,$Y$10:$AL$10,"CO1",$Y12:$AL12,"&gt;=0")</f>
        <v>10</v>
      </c>
      <c r="BI12" s="247">
        <f t="shared" ref="BI12:BI68" ca="1" si="57">IFERROR(ROUND((BG12/BH12)*100,0),0)</f>
        <v>80</v>
      </c>
      <c r="BJ12" s="247" t="str">
        <f t="shared" ref="BJ12:BJ70" ca="1" si="58">IF(BI12&gt;60,"YES","NO")</f>
        <v>YES</v>
      </c>
      <c r="BK12" s="261">
        <f t="shared" ref="BK12:BK65" ca="1" si="59">SUMIFS($Y12:$AL12,$Y$10:$AL$10,"CO2")</f>
        <v>18</v>
      </c>
      <c r="BL12" s="261">
        <f t="shared" ref="BL12:BL65" ca="1" si="60">SUMIFS($Y$4:$AL$4,$Y$10:$AL$10,"CO2",$Y12:$AL12,"&gt;=0")</f>
        <v>20</v>
      </c>
      <c r="BM12" s="247">
        <f t="shared" ref="BM12:BM65" ca="1" si="61">IFERROR(ROUND((BK12/BL12)*100,0),0)</f>
        <v>90</v>
      </c>
      <c r="BN12" s="247" t="str">
        <f t="shared" ref="BN12:BN70" ca="1" si="62">IF(BM12&gt;60,"YES","NO")</f>
        <v>YES</v>
      </c>
      <c r="BO12" s="261">
        <f t="shared" ref="BO12:BO68" ca="1" si="63">SUMIFS($Y12:$AL12,$Y$10:$AL$10,"CO3")</f>
        <v>10</v>
      </c>
      <c r="BP12" s="261">
        <f t="shared" ref="BP12:BP68" ca="1" si="64">SUMIFS($Y$4:$AL$4,$Y$10:$AL$10,"CO3",$Y12:$AL12,"&gt;=0")</f>
        <v>10</v>
      </c>
      <c r="BQ12" s="247">
        <f t="shared" ref="BQ12:BQ68" ca="1" si="65">IFERROR(ROUND((BO12/BP12)*100,0),0)</f>
        <v>100</v>
      </c>
      <c r="BR12" s="247" t="str">
        <f t="shared" ref="BR12:BR70" ca="1" si="66">IF(BQ12&gt;60,"YES","NO")</f>
        <v>YES</v>
      </c>
      <c r="BS12" s="261"/>
      <c r="BT12" s="261"/>
      <c r="BU12" s="247"/>
      <c r="BV12" s="247" t="str">
        <f t="shared" ref="BV12:BV70" si="67">IF(BU12&gt;60,"YES","NO")</f>
        <v>NO</v>
      </c>
      <c r="BW12" s="261">
        <f t="shared" ref="BW12" ca="1" si="68">SUMIFS($Y12:$AL12,$Y$10:$AL$10,"CO4")</f>
        <v>17</v>
      </c>
      <c r="BX12" s="261">
        <f t="shared" ref="BX12" ca="1" si="69">SUMIFS($Y$4:$AL$4,$Y$10:$AL$10,"CO4",$Y12:$AL12,"&gt;=0")</f>
        <v>20</v>
      </c>
      <c r="BY12" s="247">
        <f t="shared" ref="BY12:BY70" ca="1" si="70">IFERROR(ROUND((BW12/BX12)*100,0),0)</f>
        <v>85</v>
      </c>
      <c r="BZ12" s="262" t="str">
        <f t="shared" ref="BZ12:BZ70" ca="1" si="71">IF(BY12&gt;60,"YES","NO")</f>
        <v>YES</v>
      </c>
      <c r="CC12" s="502" t="s">
        <v>84</v>
      </c>
      <c r="CD12" s="503"/>
      <c r="CE12" s="503"/>
      <c r="CF12" s="503"/>
      <c r="CG12" s="503"/>
      <c r="CH12" s="504"/>
      <c r="CI12" s="263"/>
      <c r="CJ12" s="263"/>
      <c r="CK12" s="263"/>
      <c r="CL12" s="263"/>
    </row>
    <row r="13" spans="1:90" ht="13.5" customHeight="1" x14ac:dyDescent="0.2">
      <c r="A13" s="394">
        <v>3</v>
      </c>
      <c r="B13" s="386" t="s">
        <v>432</v>
      </c>
      <c r="C13" s="380" t="s">
        <v>466</v>
      </c>
      <c r="D13" s="242" t="s">
        <v>247</v>
      </c>
      <c r="E13" s="256">
        <f t="shared" ca="1" si="11"/>
        <v>88</v>
      </c>
      <c r="F13" s="257">
        <f t="shared" ca="1" si="7"/>
        <v>84</v>
      </c>
      <c r="G13" s="257">
        <f t="shared" ca="1" si="12"/>
        <v>35</v>
      </c>
      <c r="H13" s="257">
        <f t="shared" ca="1" si="13"/>
        <v>49</v>
      </c>
      <c r="I13" s="258"/>
      <c r="J13" s="247">
        <f t="shared" ca="1" si="14"/>
        <v>13</v>
      </c>
      <c r="K13" s="247">
        <f t="shared" ca="1" si="15"/>
        <v>13</v>
      </c>
      <c r="L13" s="247">
        <f t="shared" ca="1" si="16"/>
        <v>16</v>
      </c>
      <c r="M13" s="247">
        <f t="shared" ca="1" si="17"/>
        <v>1</v>
      </c>
      <c r="N13" s="247">
        <f t="shared" ca="1" si="8"/>
        <v>2</v>
      </c>
      <c r="O13" s="247">
        <f t="shared" ca="1" si="8"/>
        <v>2</v>
      </c>
      <c r="P13" s="247">
        <f t="shared" ca="1" si="18"/>
        <v>14</v>
      </c>
      <c r="Q13" s="247">
        <f t="shared" ca="1" si="19"/>
        <v>12</v>
      </c>
      <c r="R13" s="247" t="str">
        <f t="shared" ca="1" si="20"/>
        <v/>
      </c>
      <c r="S13" s="247">
        <f t="shared" ca="1" si="21"/>
        <v>2</v>
      </c>
      <c r="T13" s="247">
        <f t="shared" ca="1" si="9"/>
        <v>1</v>
      </c>
      <c r="U13" s="247">
        <f t="shared" ca="1" si="9"/>
        <v>2</v>
      </c>
      <c r="V13" s="247">
        <f t="shared" ca="1" si="22"/>
        <v>13</v>
      </c>
      <c r="W13" s="247">
        <f t="shared" ca="1" si="23"/>
        <v>13</v>
      </c>
      <c r="X13" s="247" t="str">
        <f t="shared" ca="1" si="24"/>
        <v/>
      </c>
      <c r="Y13" s="248">
        <f t="shared" ca="1" si="25"/>
        <v>1</v>
      </c>
      <c r="Z13" s="259">
        <f t="shared" ca="1" si="10"/>
        <v>2</v>
      </c>
      <c r="AA13" s="247">
        <f t="shared" ca="1" si="10"/>
        <v>1</v>
      </c>
      <c r="AB13" s="247">
        <f t="shared" ca="1" si="10"/>
        <v>2</v>
      </c>
      <c r="AC13" s="247">
        <f t="shared" ca="1" si="10"/>
        <v>2</v>
      </c>
      <c r="AD13" s="247">
        <f t="shared" ca="1" si="26"/>
        <v>8</v>
      </c>
      <c r="AE13" s="247" t="str">
        <f t="shared" ca="1" si="27"/>
        <v/>
      </c>
      <c r="AF13" s="247">
        <f t="shared" ca="1" si="28"/>
        <v>8</v>
      </c>
      <c r="AG13" s="247">
        <f t="shared" ca="1" si="29"/>
        <v>8</v>
      </c>
      <c r="AH13" s="247" t="str">
        <f t="shared" ca="1" si="30"/>
        <v/>
      </c>
      <c r="AI13" s="247">
        <f t="shared" ca="1" si="31"/>
        <v>8</v>
      </c>
      <c r="AJ13" s="247" t="str">
        <f t="shared" ca="1" si="32"/>
        <v/>
      </c>
      <c r="AK13" s="247" t="str">
        <f t="shared" ca="1" si="33"/>
        <v/>
      </c>
      <c r="AL13" s="248">
        <f t="shared" ca="1" si="34"/>
        <v>9</v>
      </c>
      <c r="AM13" s="260">
        <f t="shared" ca="1" si="35"/>
        <v>26</v>
      </c>
      <c r="AN13" s="261">
        <f t="shared" ca="1" si="36"/>
        <v>30</v>
      </c>
      <c r="AO13" s="247">
        <f t="shared" ca="1" si="37"/>
        <v>87</v>
      </c>
      <c r="AP13" s="247" t="str">
        <f t="shared" ca="1" si="38"/>
        <v>YES</v>
      </c>
      <c r="AQ13" s="261">
        <f t="shared" ca="1" si="39"/>
        <v>26</v>
      </c>
      <c r="AR13" s="261">
        <f t="shared" ca="1" si="40"/>
        <v>30</v>
      </c>
      <c r="AS13" s="247">
        <f t="shared" ca="1" si="41"/>
        <v>87</v>
      </c>
      <c r="AT13" s="247" t="str">
        <f t="shared" ca="1" si="42"/>
        <v>YES</v>
      </c>
      <c r="AU13" s="261">
        <f t="shared" ca="1" si="43"/>
        <v>26</v>
      </c>
      <c r="AV13" s="261">
        <f t="shared" ca="1" si="44"/>
        <v>30</v>
      </c>
      <c r="AW13" s="247">
        <f t="shared" ca="1" si="45"/>
        <v>87</v>
      </c>
      <c r="AX13" s="247" t="str">
        <f t="shared" ca="1" si="46"/>
        <v>YES</v>
      </c>
      <c r="AY13" s="261">
        <f t="shared" ca="1" si="47"/>
        <v>13</v>
      </c>
      <c r="AZ13" s="261">
        <f t="shared" ca="1" si="48"/>
        <v>15</v>
      </c>
      <c r="BA13" s="247">
        <f t="shared" ca="1" si="49"/>
        <v>87</v>
      </c>
      <c r="BB13" s="247" t="str">
        <f t="shared" ca="1" si="50"/>
        <v>YES</v>
      </c>
      <c r="BC13" s="261">
        <f t="shared" ca="1" si="51"/>
        <v>13</v>
      </c>
      <c r="BD13" s="261">
        <f t="shared" ca="1" si="52"/>
        <v>15</v>
      </c>
      <c r="BE13" s="247">
        <f t="shared" ca="1" si="53"/>
        <v>87</v>
      </c>
      <c r="BF13" s="248" t="str">
        <f t="shared" ca="1" si="54"/>
        <v>YES</v>
      </c>
      <c r="BG13" s="260">
        <f t="shared" ca="1" si="55"/>
        <v>8</v>
      </c>
      <c r="BH13" s="261">
        <f t="shared" ca="1" si="56"/>
        <v>10</v>
      </c>
      <c r="BI13" s="247">
        <f t="shared" ca="1" si="57"/>
        <v>80</v>
      </c>
      <c r="BJ13" s="247" t="str">
        <f t="shared" ca="1" si="58"/>
        <v>YES</v>
      </c>
      <c r="BK13" s="261">
        <f t="shared" ca="1" si="59"/>
        <v>16</v>
      </c>
      <c r="BL13" s="261">
        <f t="shared" ca="1" si="60"/>
        <v>20</v>
      </c>
      <c r="BM13" s="247">
        <f t="shared" ca="1" si="61"/>
        <v>80</v>
      </c>
      <c r="BN13" s="247" t="str">
        <f t="shared" ca="1" si="62"/>
        <v>YES</v>
      </c>
      <c r="BO13" s="261">
        <f t="shared" ca="1" si="63"/>
        <v>16</v>
      </c>
      <c r="BP13" s="261">
        <f t="shared" ca="1" si="64"/>
        <v>20</v>
      </c>
      <c r="BQ13" s="247">
        <f t="shared" ca="1" si="65"/>
        <v>80</v>
      </c>
      <c r="BR13" s="247" t="str">
        <f t="shared" ca="1" si="66"/>
        <v>YES</v>
      </c>
      <c r="BS13" s="261">
        <f t="shared" ref="BS13:BS70" ca="1" si="72">SUMIFS($Y13:$AL13,$Y$10:$AL$10,"CO4")</f>
        <v>9</v>
      </c>
      <c r="BT13" s="261">
        <f t="shared" ref="BT13:BT70" ca="1" si="73">SUMIFS($Y$4:$AL$4,$Y$10:$AL$10,"CO4",$Y13:$AL13,"&gt;=0")</f>
        <v>10</v>
      </c>
      <c r="BU13" s="247">
        <f t="shared" ref="BU13:BU70" ca="1" si="74">IFERROR(ROUND((BS13/BT13)*100,0),0)</f>
        <v>90</v>
      </c>
      <c r="BV13" s="247" t="str">
        <f t="shared" ca="1" si="67"/>
        <v>YES</v>
      </c>
      <c r="BW13" s="261">
        <f t="shared" ref="BW13:BW65" si="75">SUMIFS($Y13:$AL13,$Y$10:$AL$10,"CO5")</f>
        <v>0</v>
      </c>
      <c r="BX13" s="261">
        <f t="shared" ref="BX13:BX65" si="76">SUMIFS($Y$4:$AL$4,$Y$10:$AL$10,"CO5",$Y13:$AL13,"&gt;=0")</f>
        <v>0</v>
      </c>
      <c r="BY13" s="247">
        <f t="shared" si="70"/>
        <v>0</v>
      </c>
      <c r="BZ13" s="262" t="str">
        <f t="shared" si="71"/>
        <v>NO</v>
      </c>
      <c r="CC13" s="264" t="s">
        <v>32</v>
      </c>
      <c r="CD13" s="207" t="s">
        <v>26</v>
      </c>
      <c r="CE13" s="207" t="s">
        <v>27</v>
      </c>
      <c r="CF13" s="265" t="s">
        <v>28</v>
      </c>
      <c r="CG13" s="266" t="s">
        <v>29</v>
      </c>
      <c r="CH13" s="267" t="s">
        <v>33</v>
      </c>
      <c r="CI13" s="268"/>
      <c r="CJ13" s="268"/>
      <c r="CK13" s="269"/>
      <c r="CL13" s="270"/>
    </row>
    <row r="14" spans="1:90" ht="13.5" customHeight="1" thickBot="1" x14ac:dyDescent="0.25">
      <c r="A14" s="394">
        <v>4</v>
      </c>
      <c r="B14" s="386" t="s">
        <v>433</v>
      </c>
      <c r="C14" s="380" t="s">
        <v>467</v>
      </c>
      <c r="D14" s="242" t="s">
        <v>546</v>
      </c>
      <c r="E14" s="256">
        <f t="shared" ca="1" si="11"/>
        <v>50</v>
      </c>
      <c r="F14" s="257">
        <f t="shared" ca="1" si="7"/>
        <v>44</v>
      </c>
      <c r="G14" s="257">
        <f t="shared" ca="1" si="12"/>
        <v>18</v>
      </c>
      <c r="H14" s="257">
        <f t="shared" ca="1" si="13"/>
        <v>26</v>
      </c>
      <c r="I14" s="258"/>
      <c r="J14" s="247">
        <f t="shared" ca="1" si="14"/>
        <v>7</v>
      </c>
      <c r="K14" s="247">
        <f t="shared" ca="1" si="15"/>
        <v>7</v>
      </c>
      <c r="L14" s="247">
        <f t="shared" ca="1" si="16"/>
        <v>9</v>
      </c>
      <c r="M14" s="247">
        <f t="shared" ca="1" si="17"/>
        <v>1</v>
      </c>
      <c r="N14" s="247">
        <f t="shared" ca="1" si="8"/>
        <v>0</v>
      </c>
      <c r="O14" s="247">
        <f t="shared" ca="1" si="8"/>
        <v>0</v>
      </c>
      <c r="P14" s="247">
        <f t="shared" ca="1" si="18"/>
        <v>7</v>
      </c>
      <c r="Q14" s="247" t="str">
        <f t="shared" ca="1" si="19"/>
        <v/>
      </c>
      <c r="R14" s="247">
        <f t="shared" ca="1" si="20"/>
        <v>7</v>
      </c>
      <c r="S14" s="247">
        <f t="shared" ca="1" si="21"/>
        <v>0</v>
      </c>
      <c r="T14" s="247">
        <f t="shared" ca="1" si="9"/>
        <v>0</v>
      </c>
      <c r="U14" s="247">
        <f t="shared" ca="1" si="9"/>
        <v>0</v>
      </c>
      <c r="V14" s="247">
        <f t="shared" ca="1" si="22"/>
        <v>8</v>
      </c>
      <c r="W14" s="247" t="str">
        <f t="shared" ca="1" si="23"/>
        <v/>
      </c>
      <c r="X14" s="247">
        <f t="shared" ca="1" si="24"/>
        <v>7</v>
      </c>
      <c r="Y14" s="248">
        <f t="shared" ca="1" si="25"/>
        <v>1</v>
      </c>
      <c r="Z14" s="259">
        <f t="shared" ca="1" si="10"/>
        <v>0</v>
      </c>
      <c r="AA14" s="247">
        <f t="shared" ca="1" si="10"/>
        <v>1</v>
      </c>
      <c r="AB14" s="247">
        <f t="shared" ca="1" si="10"/>
        <v>0</v>
      </c>
      <c r="AC14" s="247">
        <f t="shared" ca="1" si="10"/>
        <v>0</v>
      </c>
      <c r="AD14" s="247">
        <f t="shared" ca="1" si="26"/>
        <v>5</v>
      </c>
      <c r="AE14" s="247" t="str">
        <f t="shared" ca="1" si="27"/>
        <v/>
      </c>
      <c r="AF14" s="247">
        <f t="shared" ca="1" si="28"/>
        <v>5</v>
      </c>
      <c r="AG14" s="247">
        <f t="shared" ca="1" si="29"/>
        <v>4</v>
      </c>
      <c r="AH14" s="247" t="str">
        <f t="shared" ca="1" si="30"/>
        <v/>
      </c>
      <c r="AI14" s="247" t="str">
        <f t="shared" ca="1" si="31"/>
        <v/>
      </c>
      <c r="AJ14" s="247">
        <f t="shared" ca="1" si="32"/>
        <v>5</v>
      </c>
      <c r="AK14" s="247">
        <f t="shared" ca="1" si="33"/>
        <v>5</v>
      </c>
      <c r="AL14" s="248" t="str">
        <f t="shared" ca="1" si="34"/>
        <v/>
      </c>
      <c r="AM14" s="260">
        <f t="shared" ca="1" si="35"/>
        <v>10</v>
      </c>
      <c r="AN14" s="261">
        <f t="shared" ca="1" si="36"/>
        <v>30</v>
      </c>
      <c r="AO14" s="247">
        <f t="shared" ca="1" si="37"/>
        <v>33</v>
      </c>
      <c r="AP14" s="247" t="str">
        <f t="shared" ca="1" si="38"/>
        <v>NO</v>
      </c>
      <c r="AQ14" s="261">
        <f t="shared" ca="1" si="39"/>
        <v>14</v>
      </c>
      <c r="AR14" s="261">
        <f t="shared" ca="1" si="40"/>
        <v>30</v>
      </c>
      <c r="AS14" s="247">
        <f t="shared" ca="1" si="41"/>
        <v>47</v>
      </c>
      <c r="AT14" s="247" t="str">
        <f t="shared" ca="1" si="42"/>
        <v>NO</v>
      </c>
      <c r="AU14" s="261">
        <f t="shared" ca="1" si="43"/>
        <v>15</v>
      </c>
      <c r="AV14" s="261">
        <f t="shared" ca="1" si="44"/>
        <v>30</v>
      </c>
      <c r="AW14" s="247">
        <f t="shared" ca="1" si="45"/>
        <v>50</v>
      </c>
      <c r="AX14" s="247" t="str">
        <f t="shared" ca="1" si="46"/>
        <v>NO</v>
      </c>
      <c r="AY14" s="261">
        <f t="shared" ca="1" si="47"/>
        <v>7</v>
      </c>
      <c r="AZ14" s="261">
        <f t="shared" ca="1" si="48"/>
        <v>15</v>
      </c>
      <c r="BA14" s="247">
        <f t="shared" ca="1" si="49"/>
        <v>47</v>
      </c>
      <c r="BB14" s="247" t="str">
        <f t="shared" ca="1" si="50"/>
        <v>NO</v>
      </c>
      <c r="BC14" s="261">
        <f t="shared" ca="1" si="51"/>
        <v>7</v>
      </c>
      <c r="BD14" s="261">
        <f t="shared" ca="1" si="52"/>
        <v>15</v>
      </c>
      <c r="BE14" s="247">
        <f t="shared" ca="1" si="53"/>
        <v>47</v>
      </c>
      <c r="BF14" s="248" t="str">
        <f t="shared" ca="1" si="54"/>
        <v>NO</v>
      </c>
      <c r="BG14" s="260">
        <f t="shared" ca="1" si="55"/>
        <v>2</v>
      </c>
      <c r="BH14" s="261">
        <f t="shared" ca="1" si="56"/>
        <v>10</v>
      </c>
      <c r="BI14" s="247">
        <f t="shared" ca="1" si="57"/>
        <v>20</v>
      </c>
      <c r="BJ14" s="247" t="str">
        <f t="shared" ca="1" si="58"/>
        <v>NO</v>
      </c>
      <c r="BK14" s="261">
        <f t="shared" ca="1" si="59"/>
        <v>10</v>
      </c>
      <c r="BL14" s="261">
        <f t="shared" ca="1" si="60"/>
        <v>20</v>
      </c>
      <c r="BM14" s="247">
        <f t="shared" ca="1" si="61"/>
        <v>50</v>
      </c>
      <c r="BN14" s="247" t="str">
        <f t="shared" ca="1" si="62"/>
        <v>NO</v>
      </c>
      <c r="BO14" s="261">
        <f t="shared" ca="1" si="63"/>
        <v>4</v>
      </c>
      <c r="BP14" s="261">
        <f t="shared" ca="1" si="64"/>
        <v>10</v>
      </c>
      <c r="BQ14" s="247">
        <f t="shared" ca="1" si="65"/>
        <v>40</v>
      </c>
      <c r="BR14" s="247" t="str">
        <f t="shared" ca="1" si="66"/>
        <v>NO</v>
      </c>
      <c r="BS14" s="261">
        <f t="shared" ca="1" si="72"/>
        <v>10</v>
      </c>
      <c r="BT14" s="261">
        <f t="shared" ca="1" si="73"/>
        <v>20</v>
      </c>
      <c r="BU14" s="247">
        <f t="shared" ca="1" si="74"/>
        <v>50</v>
      </c>
      <c r="BV14" s="247" t="str">
        <f t="shared" ca="1" si="67"/>
        <v>NO</v>
      </c>
      <c r="BW14" s="261">
        <f t="shared" si="75"/>
        <v>0</v>
      </c>
      <c r="BX14" s="261">
        <f t="shared" si="76"/>
        <v>0</v>
      </c>
      <c r="BY14" s="247">
        <f t="shared" si="70"/>
        <v>0</v>
      </c>
      <c r="BZ14" s="262" t="str">
        <f t="shared" si="71"/>
        <v>NO</v>
      </c>
      <c r="CC14" s="271">
        <f ca="1">ROUNDUP(IF(CC8="",CH8,IF(CH8="",CC8,(CC8*0.4+CH8*0.6))),1)</f>
        <v>3</v>
      </c>
      <c r="CD14" s="272">
        <f t="shared" ref="CD14:CG14" ca="1" si="77">ROUNDUP(IF(CD8="",CI8,IF(CI8="",CD8,(CD8*0.4+CI8*0.6))),1)</f>
        <v>2.4</v>
      </c>
      <c r="CE14" s="272">
        <f t="shared" si="77"/>
        <v>2</v>
      </c>
      <c r="CF14" s="272">
        <f t="shared" si="77"/>
        <v>1</v>
      </c>
      <c r="CG14" s="272">
        <f t="shared" si="77"/>
        <v>0.4</v>
      </c>
      <c r="CH14" s="273">
        <f ca="1">AVERAGE(CC14:CG14)</f>
        <v>1.7600000000000002</v>
      </c>
      <c r="CI14" s="274"/>
      <c r="CJ14" s="275"/>
      <c r="CK14" s="275"/>
      <c r="CL14" s="275"/>
    </row>
    <row r="15" spans="1:90" ht="13.5" customHeight="1" x14ac:dyDescent="0.2">
      <c r="A15" s="394">
        <v>5</v>
      </c>
      <c r="B15" s="386" t="s">
        <v>434</v>
      </c>
      <c r="C15" s="380" t="s">
        <v>468</v>
      </c>
      <c r="D15" s="242" t="s">
        <v>251</v>
      </c>
      <c r="E15" s="256">
        <f t="shared" ca="1" si="11"/>
        <v>98</v>
      </c>
      <c r="F15" s="257">
        <f t="shared" ca="1" si="7"/>
        <v>94</v>
      </c>
      <c r="G15" s="257">
        <f t="shared" ca="1" si="12"/>
        <v>38</v>
      </c>
      <c r="H15" s="257">
        <f t="shared" ca="1" si="13"/>
        <v>56</v>
      </c>
      <c r="I15" s="258"/>
      <c r="J15" s="247">
        <f t="shared" ca="1" si="14"/>
        <v>14</v>
      </c>
      <c r="K15" s="247">
        <f t="shared" ca="1" si="15"/>
        <v>15</v>
      </c>
      <c r="L15" s="247">
        <f t="shared" ca="1" si="16"/>
        <v>18</v>
      </c>
      <c r="M15" s="247">
        <f t="shared" ca="1" si="17"/>
        <v>1</v>
      </c>
      <c r="N15" s="247">
        <f t="shared" ca="1" si="8"/>
        <v>1</v>
      </c>
      <c r="O15" s="247">
        <f t="shared" ca="1" si="8"/>
        <v>2</v>
      </c>
      <c r="P15" s="247">
        <f t="shared" ca="1" si="18"/>
        <v>14</v>
      </c>
      <c r="Q15" s="247" t="str">
        <f t="shared" ca="1" si="19"/>
        <v/>
      </c>
      <c r="R15" s="247">
        <f t="shared" ca="1" si="20"/>
        <v>15</v>
      </c>
      <c r="S15" s="247">
        <f t="shared" ca="1" si="21"/>
        <v>1</v>
      </c>
      <c r="T15" s="247">
        <f t="shared" ca="1" si="9"/>
        <v>2</v>
      </c>
      <c r="U15" s="247">
        <f t="shared" ca="1" si="9"/>
        <v>2</v>
      </c>
      <c r="V15" s="247">
        <f t="shared" ca="1" si="22"/>
        <v>15</v>
      </c>
      <c r="W15" s="247" t="str">
        <f t="shared" ca="1" si="23"/>
        <v/>
      </c>
      <c r="X15" s="247">
        <f t="shared" ca="1" si="24"/>
        <v>14</v>
      </c>
      <c r="Y15" s="248">
        <f t="shared" ca="1" si="25"/>
        <v>2</v>
      </c>
      <c r="Z15" s="259">
        <f t="shared" ca="1" si="10"/>
        <v>1</v>
      </c>
      <c r="AA15" s="247">
        <f t="shared" ca="1" si="10"/>
        <v>2</v>
      </c>
      <c r="AB15" s="247">
        <f t="shared" ca="1" si="10"/>
        <v>2</v>
      </c>
      <c r="AC15" s="247">
        <f t="shared" ca="1" si="10"/>
        <v>2</v>
      </c>
      <c r="AD15" s="247" t="str">
        <f t="shared" ca="1" si="26"/>
        <v/>
      </c>
      <c r="AE15" s="247">
        <f t="shared" ca="1" si="27"/>
        <v>9</v>
      </c>
      <c r="AF15" s="247">
        <f t="shared" ca="1" si="28"/>
        <v>9</v>
      </c>
      <c r="AG15" s="247">
        <f t="shared" ca="1" si="29"/>
        <v>10</v>
      </c>
      <c r="AH15" s="247" t="str">
        <f t="shared" ca="1" si="30"/>
        <v/>
      </c>
      <c r="AI15" s="247" t="str">
        <f t="shared" ca="1" si="31"/>
        <v/>
      </c>
      <c r="AJ15" s="247" t="str">
        <f t="shared" ca="1" si="32"/>
        <v/>
      </c>
      <c r="AK15" s="247">
        <f t="shared" ca="1" si="33"/>
        <v>9</v>
      </c>
      <c r="AL15" s="248">
        <f t="shared" ca="1" si="34"/>
        <v>10</v>
      </c>
      <c r="AM15" s="260">
        <f t="shared" ca="1" si="35"/>
        <v>27</v>
      </c>
      <c r="AN15" s="261">
        <f t="shared" ca="1" si="36"/>
        <v>30</v>
      </c>
      <c r="AO15" s="247">
        <f t="shared" ca="1" si="37"/>
        <v>90</v>
      </c>
      <c r="AP15" s="247" t="str">
        <f t="shared" ca="1" si="38"/>
        <v>YES</v>
      </c>
      <c r="AQ15" s="261">
        <f t="shared" ca="1" si="39"/>
        <v>29</v>
      </c>
      <c r="AR15" s="261">
        <f t="shared" ca="1" si="40"/>
        <v>30</v>
      </c>
      <c r="AS15" s="247">
        <f t="shared" ca="1" si="41"/>
        <v>97</v>
      </c>
      <c r="AT15" s="247" t="str">
        <f t="shared" ca="1" si="42"/>
        <v>YES</v>
      </c>
      <c r="AU15" s="261">
        <f t="shared" ca="1" si="43"/>
        <v>29</v>
      </c>
      <c r="AV15" s="261">
        <f t="shared" ca="1" si="44"/>
        <v>30</v>
      </c>
      <c r="AW15" s="247">
        <f t="shared" ca="1" si="45"/>
        <v>97</v>
      </c>
      <c r="AX15" s="247" t="str">
        <f t="shared" ca="1" si="46"/>
        <v>YES</v>
      </c>
      <c r="AY15" s="261">
        <f t="shared" ca="1" si="47"/>
        <v>14</v>
      </c>
      <c r="AZ15" s="261">
        <f t="shared" ca="1" si="48"/>
        <v>15</v>
      </c>
      <c r="BA15" s="247">
        <f t="shared" ca="1" si="49"/>
        <v>93</v>
      </c>
      <c r="BB15" s="247" t="str">
        <f t="shared" ca="1" si="50"/>
        <v>YES</v>
      </c>
      <c r="BC15" s="261">
        <f t="shared" ca="1" si="51"/>
        <v>15</v>
      </c>
      <c r="BD15" s="261">
        <f t="shared" ca="1" si="52"/>
        <v>15</v>
      </c>
      <c r="BE15" s="247">
        <f t="shared" ca="1" si="53"/>
        <v>100</v>
      </c>
      <c r="BF15" s="248" t="str">
        <f t="shared" ca="1" si="54"/>
        <v>YES</v>
      </c>
      <c r="BG15" s="260">
        <f t="shared" ca="1" si="55"/>
        <v>9</v>
      </c>
      <c r="BH15" s="261">
        <f t="shared" ca="1" si="56"/>
        <v>10</v>
      </c>
      <c r="BI15" s="247">
        <f t="shared" ca="1" si="57"/>
        <v>90</v>
      </c>
      <c r="BJ15" s="247" t="str">
        <f t="shared" ca="1" si="58"/>
        <v>YES</v>
      </c>
      <c r="BK15" s="261">
        <f t="shared" ca="1" si="59"/>
        <v>18</v>
      </c>
      <c r="BL15" s="261">
        <f t="shared" ca="1" si="60"/>
        <v>20</v>
      </c>
      <c r="BM15" s="247">
        <f t="shared" ca="1" si="61"/>
        <v>90</v>
      </c>
      <c r="BN15" s="247" t="str">
        <f t="shared" ca="1" si="62"/>
        <v>YES</v>
      </c>
      <c r="BO15" s="261">
        <f t="shared" ca="1" si="63"/>
        <v>10</v>
      </c>
      <c r="BP15" s="261">
        <f t="shared" ca="1" si="64"/>
        <v>10</v>
      </c>
      <c r="BQ15" s="247">
        <f t="shared" ca="1" si="65"/>
        <v>100</v>
      </c>
      <c r="BR15" s="247" t="str">
        <f t="shared" ca="1" si="66"/>
        <v>YES</v>
      </c>
      <c r="BS15" s="261">
        <f t="shared" ca="1" si="72"/>
        <v>19</v>
      </c>
      <c r="BT15" s="261">
        <f t="shared" ca="1" si="73"/>
        <v>20</v>
      </c>
      <c r="BU15" s="247">
        <f t="shared" ca="1" si="74"/>
        <v>95</v>
      </c>
      <c r="BV15" s="247" t="str">
        <f t="shared" ca="1" si="67"/>
        <v>YES</v>
      </c>
      <c r="BW15" s="261">
        <f t="shared" si="75"/>
        <v>0</v>
      </c>
      <c r="BX15" s="261">
        <f t="shared" si="76"/>
        <v>0</v>
      </c>
      <c r="BY15" s="247">
        <f t="shared" si="70"/>
        <v>0</v>
      </c>
      <c r="BZ15" s="262" t="str">
        <f t="shared" si="71"/>
        <v>NO</v>
      </c>
      <c r="CI15" s="173"/>
      <c r="CJ15" s="173"/>
      <c r="CK15" s="173"/>
      <c r="CL15" s="173"/>
    </row>
    <row r="16" spans="1:90" ht="13.5" customHeight="1" x14ac:dyDescent="0.2">
      <c r="A16" s="394">
        <v>6</v>
      </c>
      <c r="B16" s="386" t="s">
        <v>435</v>
      </c>
      <c r="C16" s="380" t="s">
        <v>469</v>
      </c>
      <c r="D16" s="242" t="s">
        <v>247</v>
      </c>
      <c r="E16" s="256">
        <f t="shared" ca="1" si="11"/>
        <v>88</v>
      </c>
      <c r="F16" s="257">
        <f t="shared" ca="1" si="7"/>
        <v>81</v>
      </c>
      <c r="G16" s="257">
        <f t="shared" ca="1" si="12"/>
        <v>33</v>
      </c>
      <c r="H16" s="257">
        <f t="shared" ca="1" si="13"/>
        <v>48</v>
      </c>
      <c r="I16" s="258"/>
      <c r="J16" s="247">
        <f t="shared" ca="1" si="14"/>
        <v>13</v>
      </c>
      <c r="K16" s="247">
        <f t="shared" ca="1" si="15"/>
        <v>12</v>
      </c>
      <c r="L16" s="247">
        <f t="shared" ca="1" si="16"/>
        <v>16</v>
      </c>
      <c r="M16" s="247">
        <f t="shared" ca="1" si="17"/>
        <v>1</v>
      </c>
      <c r="N16" s="247">
        <f t="shared" ca="1" si="8"/>
        <v>2</v>
      </c>
      <c r="O16" s="247">
        <f t="shared" ca="1" si="8"/>
        <v>2</v>
      </c>
      <c r="P16" s="247">
        <f t="shared" ca="1" si="18"/>
        <v>12</v>
      </c>
      <c r="Q16" s="247">
        <f t="shared" ca="1" si="19"/>
        <v>13</v>
      </c>
      <c r="R16" s="247" t="str">
        <f t="shared" ca="1" si="20"/>
        <v/>
      </c>
      <c r="S16" s="247">
        <f t="shared" ca="1" si="21"/>
        <v>1</v>
      </c>
      <c r="T16" s="247">
        <f t="shared" ca="1" si="9"/>
        <v>2</v>
      </c>
      <c r="U16" s="247">
        <f t="shared" ca="1" si="9"/>
        <v>1</v>
      </c>
      <c r="V16" s="247">
        <f t="shared" ca="1" si="22"/>
        <v>12</v>
      </c>
      <c r="W16" s="247">
        <f t="shared" ca="1" si="23"/>
        <v>12</v>
      </c>
      <c r="X16" s="247" t="str">
        <f t="shared" ca="1" si="24"/>
        <v/>
      </c>
      <c r="Y16" s="248">
        <f t="shared" ca="1" si="25"/>
        <v>1</v>
      </c>
      <c r="Z16" s="259">
        <f t="shared" ca="1" si="10"/>
        <v>1</v>
      </c>
      <c r="AA16" s="247">
        <f t="shared" ca="1" si="10"/>
        <v>1</v>
      </c>
      <c r="AB16" s="247">
        <f t="shared" ca="1" si="10"/>
        <v>1</v>
      </c>
      <c r="AC16" s="247">
        <f t="shared" ca="1" si="10"/>
        <v>2</v>
      </c>
      <c r="AD16" s="247">
        <f t="shared" ca="1" si="26"/>
        <v>9</v>
      </c>
      <c r="AE16" s="247" t="str">
        <f t="shared" ca="1" si="27"/>
        <v/>
      </c>
      <c r="AF16" s="247">
        <f t="shared" ca="1" si="28"/>
        <v>8</v>
      </c>
      <c r="AG16" s="247">
        <f t="shared" ca="1" si="29"/>
        <v>8</v>
      </c>
      <c r="AH16" s="247" t="str">
        <f t="shared" ca="1" si="30"/>
        <v/>
      </c>
      <c r="AI16" s="247">
        <f t="shared" ca="1" si="31"/>
        <v>9</v>
      </c>
      <c r="AJ16" s="247" t="str">
        <f t="shared" ca="1" si="32"/>
        <v/>
      </c>
      <c r="AK16" s="247" t="str">
        <f t="shared" ca="1" si="33"/>
        <v/>
      </c>
      <c r="AL16" s="248">
        <f t="shared" ca="1" si="34"/>
        <v>8</v>
      </c>
      <c r="AM16" s="260">
        <f t="shared" ca="1" si="35"/>
        <v>25</v>
      </c>
      <c r="AN16" s="261">
        <f t="shared" ca="1" si="36"/>
        <v>30</v>
      </c>
      <c r="AO16" s="247">
        <f t="shared" ca="1" si="37"/>
        <v>83</v>
      </c>
      <c r="AP16" s="247" t="str">
        <f t="shared" ca="1" si="38"/>
        <v>YES</v>
      </c>
      <c r="AQ16" s="261">
        <f t="shared" ca="1" si="39"/>
        <v>25</v>
      </c>
      <c r="AR16" s="261">
        <f t="shared" ca="1" si="40"/>
        <v>30</v>
      </c>
      <c r="AS16" s="247">
        <f t="shared" ca="1" si="41"/>
        <v>83</v>
      </c>
      <c r="AT16" s="247" t="str">
        <f t="shared" ca="1" si="42"/>
        <v>YES</v>
      </c>
      <c r="AU16" s="261">
        <f t="shared" ca="1" si="43"/>
        <v>24</v>
      </c>
      <c r="AV16" s="261">
        <f t="shared" ca="1" si="44"/>
        <v>30</v>
      </c>
      <c r="AW16" s="247">
        <f t="shared" ca="1" si="45"/>
        <v>80</v>
      </c>
      <c r="AX16" s="247" t="str">
        <f t="shared" ca="1" si="46"/>
        <v>YES</v>
      </c>
      <c r="AY16" s="261">
        <f t="shared" ca="1" si="47"/>
        <v>13</v>
      </c>
      <c r="AZ16" s="261">
        <f t="shared" ca="1" si="48"/>
        <v>15</v>
      </c>
      <c r="BA16" s="247">
        <f t="shared" ca="1" si="49"/>
        <v>87</v>
      </c>
      <c r="BB16" s="247" t="str">
        <f t="shared" ca="1" si="50"/>
        <v>YES</v>
      </c>
      <c r="BC16" s="261">
        <f t="shared" ca="1" si="51"/>
        <v>12</v>
      </c>
      <c r="BD16" s="261">
        <f t="shared" ca="1" si="52"/>
        <v>15</v>
      </c>
      <c r="BE16" s="247">
        <f t="shared" ca="1" si="53"/>
        <v>80</v>
      </c>
      <c r="BF16" s="248" t="str">
        <f t="shared" ca="1" si="54"/>
        <v>YES</v>
      </c>
      <c r="BG16" s="260">
        <f t="shared" ca="1" si="55"/>
        <v>6</v>
      </c>
      <c r="BH16" s="261">
        <f t="shared" ca="1" si="56"/>
        <v>10</v>
      </c>
      <c r="BI16" s="247">
        <f t="shared" ca="1" si="57"/>
        <v>60</v>
      </c>
      <c r="BJ16" s="247" t="str">
        <f t="shared" ca="1" si="58"/>
        <v>NO</v>
      </c>
      <c r="BK16" s="261">
        <f t="shared" ca="1" si="59"/>
        <v>17</v>
      </c>
      <c r="BL16" s="261">
        <f t="shared" ca="1" si="60"/>
        <v>20</v>
      </c>
      <c r="BM16" s="247">
        <f t="shared" ca="1" si="61"/>
        <v>85</v>
      </c>
      <c r="BN16" s="247" t="str">
        <f t="shared" ca="1" si="62"/>
        <v>YES</v>
      </c>
      <c r="BO16" s="261">
        <f t="shared" ca="1" si="63"/>
        <v>17</v>
      </c>
      <c r="BP16" s="261">
        <f t="shared" ca="1" si="64"/>
        <v>20</v>
      </c>
      <c r="BQ16" s="247">
        <f t="shared" ca="1" si="65"/>
        <v>85</v>
      </c>
      <c r="BR16" s="247" t="str">
        <f t="shared" ca="1" si="66"/>
        <v>YES</v>
      </c>
      <c r="BS16" s="261"/>
      <c r="BT16" s="261"/>
      <c r="BU16" s="247"/>
      <c r="BV16" s="247" t="str">
        <f t="shared" si="67"/>
        <v>NO</v>
      </c>
      <c r="BW16" s="261">
        <f t="shared" ref="BW16" ca="1" si="78">SUMIFS($Y16:$AL16,$Y$10:$AL$10,"CO4")</f>
        <v>8</v>
      </c>
      <c r="BX16" s="261">
        <f t="shared" ref="BX16" ca="1" si="79">SUMIFS($Y$4:$AL$4,$Y$10:$AL$10,"CO4",$Y16:$AL16,"&gt;=0")</f>
        <v>10</v>
      </c>
      <c r="BY16" s="247">
        <f t="shared" ca="1" si="70"/>
        <v>80</v>
      </c>
      <c r="BZ16" s="262" t="str">
        <f t="shared" ca="1" si="71"/>
        <v>YES</v>
      </c>
    </row>
    <row r="17" spans="1:78" ht="13.5" customHeight="1" x14ac:dyDescent="0.2">
      <c r="A17" s="394">
        <v>7</v>
      </c>
      <c r="B17" s="386" t="s">
        <v>436</v>
      </c>
      <c r="C17" s="380" t="s">
        <v>470</v>
      </c>
      <c r="D17" s="242" t="s">
        <v>256</v>
      </c>
      <c r="E17" s="256">
        <f t="shared" ca="1" si="11"/>
        <v>76</v>
      </c>
      <c r="F17" s="257">
        <f t="shared" ca="1" si="7"/>
        <v>75</v>
      </c>
      <c r="G17" s="257">
        <f t="shared" ca="1" si="12"/>
        <v>30</v>
      </c>
      <c r="H17" s="257">
        <f t="shared" ca="1" si="13"/>
        <v>45</v>
      </c>
      <c r="I17" s="258"/>
      <c r="J17" s="247">
        <f t="shared" ca="1" si="14"/>
        <v>10</v>
      </c>
      <c r="K17" s="247">
        <f t="shared" ca="1" si="15"/>
        <v>10</v>
      </c>
      <c r="L17" s="247">
        <f t="shared" ca="1" si="16"/>
        <v>14</v>
      </c>
      <c r="M17" s="247">
        <f t="shared" ca="1" si="17"/>
        <v>2</v>
      </c>
      <c r="N17" s="247">
        <f t="shared" ca="1" si="8"/>
        <v>2</v>
      </c>
      <c r="O17" s="247">
        <f t="shared" ca="1" si="8"/>
        <v>2</v>
      </c>
      <c r="P17" s="247" t="str">
        <f t="shared" ca="1" si="18"/>
        <v/>
      </c>
      <c r="Q17" s="247">
        <f t="shared" ca="1" si="19"/>
        <v>11</v>
      </c>
      <c r="R17" s="247">
        <f t="shared" ca="1" si="20"/>
        <v>10</v>
      </c>
      <c r="S17" s="247">
        <f t="shared" ca="1" si="21"/>
        <v>1</v>
      </c>
      <c r="T17" s="247">
        <f t="shared" ca="1" si="9"/>
        <v>2</v>
      </c>
      <c r="U17" s="247">
        <f t="shared" ca="1" si="9"/>
        <v>1</v>
      </c>
      <c r="V17" s="247" t="str">
        <f t="shared" ca="1" si="22"/>
        <v/>
      </c>
      <c r="W17" s="247">
        <f t="shared" ca="1" si="23"/>
        <v>12</v>
      </c>
      <c r="X17" s="247">
        <f t="shared" ca="1" si="24"/>
        <v>12</v>
      </c>
      <c r="Y17" s="248">
        <f t="shared" ca="1" si="25"/>
        <v>1</v>
      </c>
      <c r="Z17" s="259">
        <f t="shared" ca="1" si="10"/>
        <v>2</v>
      </c>
      <c r="AA17" s="247">
        <f t="shared" ca="1" si="10"/>
        <v>2</v>
      </c>
      <c r="AB17" s="247">
        <f t="shared" ca="1" si="10"/>
        <v>2</v>
      </c>
      <c r="AC17" s="247">
        <f t="shared" ca="1" si="10"/>
        <v>1</v>
      </c>
      <c r="AD17" s="247" t="str">
        <f t="shared" ca="1" si="26"/>
        <v/>
      </c>
      <c r="AE17" s="247">
        <f t="shared" ca="1" si="27"/>
        <v>8</v>
      </c>
      <c r="AF17" s="247" t="str">
        <f t="shared" ca="1" si="28"/>
        <v/>
      </c>
      <c r="AG17" s="247" t="str">
        <f t="shared" ca="1" si="29"/>
        <v/>
      </c>
      <c r="AH17" s="247">
        <f t="shared" ca="1" si="30"/>
        <v>8</v>
      </c>
      <c r="AI17" s="247">
        <f t="shared" ca="1" si="31"/>
        <v>7</v>
      </c>
      <c r="AJ17" s="247">
        <f t="shared" ca="1" si="32"/>
        <v>7</v>
      </c>
      <c r="AK17" s="247">
        <f t="shared" ca="1" si="33"/>
        <v>7</v>
      </c>
      <c r="AL17" s="248" t="str">
        <f t="shared" ca="1" si="34"/>
        <v/>
      </c>
      <c r="AM17" s="260">
        <f t="shared" ca="1" si="35"/>
        <v>24</v>
      </c>
      <c r="AN17" s="261">
        <f t="shared" ca="1" si="36"/>
        <v>30</v>
      </c>
      <c r="AO17" s="247">
        <f t="shared" ca="1" si="37"/>
        <v>80</v>
      </c>
      <c r="AP17" s="247" t="str">
        <f t="shared" ca="1" si="38"/>
        <v>YES</v>
      </c>
      <c r="AQ17" s="261">
        <f t="shared" ca="1" si="39"/>
        <v>21</v>
      </c>
      <c r="AR17" s="261">
        <f t="shared" ca="1" si="40"/>
        <v>30</v>
      </c>
      <c r="AS17" s="247">
        <f t="shared" ca="1" si="41"/>
        <v>70</v>
      </c>
      <c r="AT17" s="247" t="str">
        <f t="shared" ca="1" si="42"/>
        <v>YES</v>
      </c>
      <c r="AU17" s="261">
        <f t="shared" ca="1" si="43"/>
        <v>24</v>
      </c>
      <c r="AV17" s="261">
        <f t="shared" ca="1" si="44"/>
        <v>30</v>
      </c>
      <c r="AW17" s="247">
        <f t="shared" ca="1" si="45"/>
        <v>80</v>
      </c>
      <c r="AX17" s="247" t="str">
        <f t="shared" ca="1" si="46"/>
        <v>YES</v>
      </c>
      <c r="AY17" s="261">
        <f t="shared" ca="1" si="47"/>
        <v>10</v>
      </c>
      <c r="AZ17" s="261">
        <f t="shared" ca="1" si="48"/>
        <v>15</v>
      </c>
      <c r="BA17" s="247">
        <f t="shared" ca="1" si="49"/>
        <v>67</v>
      </c>
      <c r="BB17" s="247" t="str">
        <f t="shared" ca="1" si="50"/>
        <v>YES</v>
      </c>
      <c r="BC17" s="261">
        <f t="shared" ca="1" si="51"/>
        <v>10</v>
      </c>
      <c r="BD17" s="261">
        <f t="shared" ca="1" si="52"/>
        <v>15</v>
      </c>
      <c r="BE17" s="247">
        <f t="shared" ca="1" si="53"/>
        <v>67</v>
      </c>
      <c r="BF17" s="248" t="str">
        <f t="shared" ca="1" si="54"/>
        <v>YES</v>
      </c>
      <c r="BG17" s="260">
        <f t="shared" ca="1" si="55"/>
        <v>8</v>
      </c>
      <c r="BH17" s="261">
        <f t="shared" ca="1" si="56"/>
        <v>10</v>
      </c>
      <c r="BI17" s="247">
        <f t="shared" ca="1" si="57"/>
        <v>80</v>
      </c>
      <c r="BJ17" s="247" t="str">
        <f t="shared" ca="1" si="58"/>
        <v>YES</v>
      </c>
      <c r="BK17" s="261">
        <f t="shared" ca="1" si="59"/>
        <v>8</v>
      </c>
      <c r="BL17" s="261">
        <f t="shared" ca="1" si="60"/>
        <v>10</v>
      </c>
      <c r="BM17" s="247">
        <f t="shared" ca="1" si="61"/>
        <v>80</v>
      </c>
      <c r="BN17" s="247" t="str">
        <f t="shared" ca="1" si="62"/>
        <v>YES</v>
      </c>
      <c r="BO17" s="261">
        <f t="shared" ca="1" si="63"/>
        <v>15</v>
      </c>
      <c r="BP17" s="261">
        <f t="shared" ca="1" si="64"/>
        <v>20</v>
      </c>
      <c r="BQ17" s="247">
        <f t="shared" ca="1" si="65"/>
        <v>75</v>
      </c>
      <c r="BR17" s="247" t="str">
        <f t="shared" ca="1" si="66"/>
        <v>YES</v>
      </c>
      <c r="BS17" s="261">
        <f t="shared" ca="1" si="72"/>
        <v>14</v>
      </c>
      <c r="BT17" s="261">
        <f t="shared" ca="1" si="73"/>
        <v>20</v>
      </c>
      <c r="BU17" s="247">
        <f t="shared" ca="1" si="74"/>
        <v>70</v>
      </c>
      <c r="BV17" s="247" t="str">
        <f t="shared" ca="1" si="67"/>
        <v>YES</v>
      </c>
      <c r="BW17" s="261">
        <f t="shared" si="75"/>
        <v>0</v>
      </c>
      <c r="BX17" s="261">
        <f t="shared" si="76"/>
        <v>0</v>
      </c>
      <c r="BY17" s="247">
        <f t="shared" si="70"/>
        <v>0</v>
      </c>
      <c r="BZ17" s="262" t="str">
        <f t="shared" si="71"/>
        <v>NO</v>
      </c>
    </row>
    <row r="18" spans="1:78" ht="13.5" customHeight="1" x14ac:dyDescent="0.2">
      <c r="A18" s="394">
        <v>8</v>
      </c>
      <c r="B18" s="386" t="s">
        <v>437</v>
      </c>
      <c r="C18" s="380" t="s">
        <v>471</v>
      </c>
      <c r="D18" s="242" t="s">
        <v>546</v>
      </c>
      <c r="E18" s="256">
        <f t="shared" ca="1" si="11"/>
        <v>49</v>
      </c>
      <c r="F18" s="257">
        <f t="shared" ca="1" si="7"/>
        <v>43</v>
      </c>
      <c r="G18" s="257">
        <f t="shared" ca="1" si="12"/>
        <v>18</v>
      </c>
      <c r="H18" s="257">
        <f t="shared" ca="1" si="13"/>
        <v>25</v>
      </c>
      <c r="I18" s="258"/>
      <c r="J18" s="247">
        <f t="shared" ca="1" si="14"/>
        <v>6</v>
      </c>
      <c r="K18" s="247">
        <f t="shared" ca="1" si="15"/>
        <v>7</v>
      </c>
      <c r="L18" s="247">
        <f t="shared" ca="1" si="16"/>
        <v>9</v>
      </c>
      <c r="M18" s="247">
        <f t="shared" ca="1" si="17"/>
        <v>1</v>
      </c>
      <c r="N18" s="247">
        <f t="shared" ca="1" si="8"/>
        <v>0</v>
      </c>
      <c r="O18" s="247">
        <f t="shared" ca="1" si="8"/>
        <v>1</v>
      </c>
      <c r="P18" s="247">
        <f t="shared" ca="1" si="18"/>
        <v>7</v>
      </c>
      <c r="Q18" s="247" t="str">
        <f t="shared" ca="1" si="19"/>
        <v/>
      </c>
      <c r="R18" s="247">
        <f t="shared" ca="1" si="20"/>
        <v>7</v>
      </c>
      <c r="S18" s="247">
        <f t="shared" ca="1" si="21"/>
        <v>0</v>
      </c>
      <c r="T18" s="247">
        <f t="shared" ca="1" si="9"/>
        <v>1</v>
      </c>
      <c r="U18" s="247">
        <f t="shared" ca="1" si="9"/>
        <v>0</v>
      </c>
      <c r="V18" s="247">
        <f t="shared" ca="1" si="22"/>
        <v>7</v>
      </c>
      <c r="W18" s="247" t="str">
        <f t="shared" ca="1" si="23"/>
        <v/>
      </c>
      <c r="X18" s="247">
        <f t="shared" ca="1" si="24"/>
        <v>8</v>
      </c>
      <c r="Y18" s="248">
        <f t="shared" ca="1" si="25"/>
        <v>0</v>
      </c>
      <c r="Z18" s="259">
        <f t="shared" ca="1" si="10"/>
        <v>0</v>
      </c>
      <c r="AA18" s="247">
        <f t="shared" ca="1" si="10"/>
        <v>0</v>
      </c>
      <c r="AB18" s="247">
        <f t="shared" ca="1" si="10"/>
        <v>1</v>
      </c>
      <c r="AC18" s="247">
        <f t="shared" ca="1" si="10"/>
        <v>0</v>
      </c>
      <c r="AD18" s="247">
        <f t="shared" ca="1" si="26"/>
        <v>5</v>
      </c>
      <c r="AE18" s="247" t="str">
        <f t="shared" ca="1" si="27"/>
        <v/>
      </c>
      <c r="AF18" s="247">
        <f t="shared" ca="1" si="28"/>
        <v>4</v>
      </c>
      <c r="AG18" s="247">
        <f t="shared" ca="1" si="29"/>
        <v>5</v>
      </c>
      <c r="AH18" s="247" t="str">
        <f t="shared" ca="1" si="30"/>
        <v/>
      </c>
      <c r="AI18" s="247" t="str">
        <f t="shared" ca="1" si="31"/>
        <v/>
      </c>
      <c r="AJ18" s="247">
        <f t="shared" ca="1" si="32"/>
        <v>5</v>
      </c>
      <c r="AK18" s="247">
        <f t="shared" ca="1" si="33"/>
        <v>5</v>
      </c>
      <c r="AL18" s="248" t="str">
        <f t="shared" ca="1" si="34"/>
        <v/>
      </c>
      <c r="AM18" s="260">
        <f t="shared" ca="1" si="35"/>
        <v>12</v>
      </c>
      <c r="AN18" s="261">
        <f t="shared" ca="1" si="36"/>
        <v>30</v>
      </c>
      <c r="AO18" s="247">
        <f t="shared" ca="1" si="37"/>
        <v>40</v>
      </c>
      <c r="AP18" s="247" t="str">
        <f t="shared" ca="1" si="38"/>
        <v>NO</v>
      </c>
      <c r="AQ18" s="261">
        <f t="shared" ca="1" si="39"/>
        <v>14</v>
      </c>
      <c r="AR18" s="261">
        <f t="shared" ca="1" si="40"/>
        <v>30</v>
      </c>
      <c r="AS18" s="247">
        <f t="shared" ca="1" si="41"/>
        <v>47</v>
      </c>
      <c r="AT18" s="247" t="str">
        <f t="shared" ca="1" si="42"/>
        <v>NO</v>
      </c>
      <c r="AU18" s="261">
        <f t="shared" ca="1" si="43"/>
        <v>15</v>
      </c>
      <c r="AV18" s="261">
        <f t="shared" ca="1" si="44"/>
        <v>30</v>
      </c>
      <c r="AW18" s="247">
        <f t="shared" ca="1" si="45"/>
        <v>50</v>
      </c>
      <c r="AX18" s="247" t="str">
        <f t="shared" ca="1" si="46"/>
        <v>NO</v>
      </c>
      <c r="AY18" s="261">
        <f t="shared" ca="1" si="47"/>
        <v>6</v>
      </c>
      <c r="AZ18" s="261">
        <f t="shared" ca="1" si="48"/>
        <v>15</v>
      </c>
      <c r="BA18" s="247">
        <f t="shared" ca="1" si="49"/>
        <v>40</v>
      </c>
      <c r="BB18" s="247" t="str">
        <f t="shared" ca="1" si="50"/>
        <v>NO</v>
      </c>
      <c r="BC18" s="261">
        <f t="shared" ca="1" si="51"/>
        <v>7</v>
      </c>
      <c r="BD18" s="261">
        <f t="shared" ca="1" si="52"/>
        <v>15</v>
      </c>
      <c r="BE18" s="247">
        <f t="shared" ca="1" si="53"/>
        <v>47</v>
      </c>
      <c r="BF18" s="248" t="str">
        <f t="shared" ca="1" si="54"/>
        <v>NO</v>
      </c>
      <c r="BG18" s="260">
        <f t="shared" ca="1" si="55"/>
        <v>1</v>
      </c>
      <c r="BH18" s="261">
        <f t="shared" ca="1" si="56"/>
        <v>10</v>
      </c>
      <c r="BI18" s="247">
        <f t="shared" ca="1" si="57"/>
        <v>10</v>
      </c>
      <c r="BJ18" s="247" t="str">
        <f t="shared" ca="1" si="58"/>
        <v>NO</v>
      </c>
      <c r="BK18" s="261">
        <f t="shared" ca="1" si="59"/>
        <v>9</v>
      </c>
      <c r="BL18" s="261">
        <f t="shared" ca="1" si="60"/>
        <v>20</v>
      </c>
      <c r="BM18" s="247">
        <f t="shared" ca="1" si="61"/>
        <v>45</v>
      </c>
      <c r="BN18" s="247" t="str">
        <f t="shared" ca="1" si="62"/>
        <v>NO</v>
      </c>
      <c r="BO18" s="261">
        <f t="shared" ca="1" si="63"/>
        <v>5</v>
      </c>
      <c r="BP18" s="261">
        <f t="shared" ca="1" si="64"/>
        <v>10</v>
      </c>
      <c r="BQ18" s="247">
        <f t="shared" ca="1" si="65"/>
        <v>50</v>
      </c>
      <c r="BR18" s="247" t="str">
        <f t="shared" ca="1" si="66"/>
        <v>NO</v>
      </c>
      <c r="BS18" s="261">
        <f t="shared" ca="1" si="72"/>
        <v>10</v>
      </c>
      <c r="BT18" s="261">
        <f t="shared" ca="1" si="73"/>
        <v>20</v>
      </c>
      <c r="BU18" s="247">
        <f t="shared" ca="1" si="74"/>
        <v>50</v>
      </c>
      <c r="BV18" s="247" t="str">
        <f t="shared" ca="1" si="67"/>
        <v>NO</v>
      </c>
      <c r="BW18" s="261">
        <f t="shared" si="75"/>
        <v>0</v>
      </c>
      <c r="BX18" s="261">
        <f t="shared" si="76"/>
        <v>0</v>
      </c>
      <c r="BY18" s="247">
        <f t="shared" si="70"/>
        <v>0</v>
      </c>
      <c r="BZ18" s="262" t="str">
        <f t="shared" si="71"/>
        <v>NO</v>
      </c>
    </row>
    <row r="19" spans="1:78" ht="13.5" customHeight="1" x14ac:dyDescent="0.2">
      <c r="A19" s="394">
        <v>9</v>
      </c>
      <c r="B19" s="386" t="s">
        <v>438</v>
      </c>
      <c r="C19" s="380" t="s">
        <v>472</v>
      </c>
      <c r="D19" s="242" t="s">
        <v>256</v>
      </c>
      <c r="E19" s="256">
        <f t="shared" ca="1" si="11"/>
        <v>76</v>
      </c>
      <c r="F19" s="257">
        <f t="shared" ca="1" si="7"/>
        <v>74</v>
      </c>
      <c r="G19" s="257">
        <f t="shared" ca="1" si="12"/>
        <v>30</v>
      </c>
      <c r="H19" s="257">
        <f t="shared" ca="1" si="13"/>
        <v>44</v>
      </c>
      <c r="I19" s="258"/>
      <c r="J19" s="247">
        <f t="shared" ca="1" si="14"/>
        <v>11</v>
      </c>
      <c r="K19" s="247">
        <f t="shared" ca="1" si="15"/>
        <v>10</v>
      </c>
      <c r="L19" s="247">
        <f t="shared" ca="1" si="16"/>
        <v>14</v>
      </c>
      <c r="M19" s="247">
        <f t="shared" ca="1" si="17"/>
        <v>2</v>
      </c>
      <c r="N19" s="247">
        <f t="shared" ca="1" si="8"/>
        <v>1</v>
      </c>
      <c r="O19" s="247">
        <f t="shared" ca="1" si="8"/>
        <v>2</v>
      </c>
      <c r="P19" s="247" t="str">
        <f t="shared" ca="1" si="18"/>
        <v/>
      </c>
      <c r="Q19" s="247">
        <f t="shared" ca="1" si="19"/>
        <v>10</v>
      </c>
      <c r="R19" s="247">
        <f t="shared" ca="1" si="20"/>
        <v>12</v>
      </c>
      <c r="S19" s="247">
        <f t="shared" ca="1" si="21"/>
        <v>2</v>
      </c>
      <c r="T19" s="247">
        <f t="shared" ca="1" si="9"/>
        <v>2</v>
      </c>
      <c r="U19" s="247">
        <f t="shared" ca="1" si="9"/>
        <v>1</v>
      </c>
      <c r="V19" s="247" t="str">
        <f t="shared" ca="1" si="22"/>
        <v/>
      </c>
      <c r="W19" s="247">
        <f t="shared" ca="1" si="23"/>
        <v>12</v>
      </c>
      <c r="X19" s="247">
        <f t="shared" ca="1" si="24"/>
        <v>10</v>
      </c>
      <c r="Y19" s="248">
        <f t="shared" ca="1" si="25"/>
        <v>1</v>
      </c>
      <c r="Z19" s="259">
        <f t="shared" ca="1" si="10"/>
        <v>1</v>
      </c>
      <c r="AA19" s="247">
        <f t="shared" ca="1" si="10"/>
        <v>2</v>
      </c>
      <c r="AB19" s="247">
        <f t="shared" ca="1" si="10"/>
        <v>2</v>
      </c>
      <c r="AC19" s="247">
        <f t="shared" ca="1" si="10"/>
        <v>2</v>
      </c>
      <c r="AD19" s="247" t="str">
        <f t="shared" ca="1" si="26"/>
        <v/>
      </c>
      <c r="AE19" s="247">
        <f t="shared" ca="1" si="27"/>
        <v>7</v>
      </c>
      <c r="AF19" s="247" t="str">
        <f t="shared" ca="1" si="28"/>
        <v/>
      </c>
      <c r="AG19" s="247" t="str">
        <f t="shared" ca="1" si="29"/>
        <v/>
      </c>
      <c r="AH19" s="247">
        <f t="shared" ca="1" si="30"/>
        <v>8</v>
      </c>
      <c r="AI19" s="247">
        <f t="shared" ca="1" si="31"/>
        <v>7</v>
      </c>
      <c r="AJ19" s="247">
        <f t="shared" ca="1" si="32"/>
        <v>7</v>
      </c>
      <c r="AK19" s="247">
        <f t="shared" ca="1" si="33"/>
        <v>7</v>
      </c>
      <c r="AL19" s="248" t="str">
        <f t="shared" ca="1" si="34"/>
        <v/>
      </c>
      <c r="AM19" s="260">
        <f t="shared" ca="1" si="35"/>
        <v>24</v>
      </c>
      <c r="AN19" s="261">
        <f t="shared" ca="1" si="36"/>
        <v>30</v>
      </c>
      <c r="AO19" s="247">
        <f t="shared" ca="1" si="37"/>
        <v>80</v>
      </c>
      <c r="AP19" s="247" t="str">
        <f t="shared" ca="1" si="38"/>
        <v>YES</v>
      </c>
      <c r="AQ19" s="261">
        <f t="shared" ca="1" si="39"/>
        <v>22</v>
      </c>
      <c r="AR19" s="261">
        <f t="shared" ca="1" si="40"/>
        <v>30</v>
      </c>
      <c r="AS19" s="247">
        <f t="shared" ca="1" si="41"/>
        <v>73</v>
      </c>
      <c r="AT19" s="247" t="str">
        <f t="shared" ca="1" si="42"/>
        <v>YES</v>
      </c>
      <c r="AU19" s="261">
        <f t="shared" ca="1" si="43"/>
        <v>22</v>
      </c>
      <c r="AV19" s="261">
        <f t="shared" ca="1" si="44"/>
        <v>30</v>
      </c>
      <c r="AW19" s="247">
        <f t="shared" ca="1" si="45"/>
        <v>73</v>
      </c>
      <c r="AX19" s="247" t="str">
        <f t="shared" ca="1" si="46"/>
        <v>YES</v>
      </c>
      <c r="AY19" s="261">
        <f t="shared" ca="1" si="47"/>
        <v>11</v>
      </c>
      <c r="AZ19" s="261">
        <f t="shared" ca="1" si="48"/>
        <v>15</v>
      </c>
      <c r="BA19" s="247">
        <f t="shared" ca="1" si="49"/>
        <v>73</v>
      </c>
      <c r="BB19" s="247" t="str">
        <f t="shared" ca="1" si="50"/>
        <v>YES</v>
      </c>
      <c r="BC19" s="261">
        <f t="shared" ca="1" si="51"/>
        <v>10</v>
      </c>
      <c r="BD19" s="261">
        <f t="shared" ca="1" si="52"/>
        <v>15</v>
      </c>
      <c r="BE19" s="247">
        <f t="shared" ca="1" si="53"/>
        <v>67</v>
      </c>
      <c r="BF19" s="248" t="str">
        <f t="shared" ca="1" si="54"/>
        <v>YES</v>
      </c>
      <c r="BG19" s="260">
        <f t="shared" ca="1" si="55"/>
        <v>8</v>
      </c>
      <c r="BH19" s="261">
        <f t="shared" ca="1" si="56"/>
        <v>10</v>
      </c>
      <c r="BI19" s="247">
        <f t="shared" ca="1" si="57"/>
        <v>80</v>
      </c>
      <c r="BJ19" s="247" t="str">
        <f t="shared" ca="1" si="58"/>
        <v>YES</v>
      </c>
      <c r="BK19" s="261">
        <f t="shared" ca="1" si="59"/>
        <v>7</v>
      </c>
      <c r="BL19" s="261">
        <f t="shared" ca="1" si="60"/>
        <v>10</v>
      </c>
      <c r="BM19" s="247">
        <f t="shared" ca="1" si="61"/>
        <v>70</v>
      </c>
      <c r="BN19" s="247" t="str">
        <f t="shared" ca="1" si="62"/>
        <v>YES</v>
      </c>
      <c r="BO19" s="261">
        <f t="shared" ca="1" si="63"/>
        <v>15</v>
      </c>
      <c r="BP19" s="261">
        <f t="shared" ca="1" si="64"/>
        <v>20</v>
      </c>
      <c r="BQ19" s="247">
        <f t="shared" ca="1" si="65"/>
        <v>75</v>
      </c>
      <c r="BR19" s="247" t="str">
        <f t="shared" ca="1" si="66"/>
        <v>YES</v>
      </c>
      <c r="BS19" s="261">
        <f t="shared" ca="1" si="72"/>
        <v>14</v>
      </c>
      <c r="BT19" s="261">
        <f t="shared" ca="1" si="73"/>
        <v>20</v>
      </c>
      <c r="BU19" s="247">
        <f t="shared" ca="1" si="74"/>
        <v>70</v>
      </c>
      <c r="BV19" s="247" t="str">
        <f t="shared" ca="1" si="67"/>
        <v>YES</v>
      </c>
      <c r="BW19" s="261">
        <f t="shared" si="75"/>
        <v>0</v>
      </c>
      <c r="BX19" s="261">
        <f t="shared" si="76"/>
        <v>0</v>
      </c>
      <c r="BY19" s="247">
        <f t="shared" si="70"/>
        <v>0</v>
      </c>
      <c r="BZ19" s="262" t="str">
        <f t="shared" si="71"/>
        <v>NO</v>
      </c>
    </row>
    <row r="20" spans="1:78" ht="13.5" customHeight="1" x14ac:dyDescent="0.2">
      <c r="A20" s="394">
        <v>10</v>
      </c>
      <c r="B20" s="386" t="s">
        <v>439</v>
      </c>
      <c r="C20" s="380" t="s">
        <v>473</v>
      </c>
      <c r="D20" s="242" t="s">
        <v>546</v>
      </c>
      <c r="E20" s="256">
        <f t="shared" ca="1" si="11"/>
        <v>48</v>
      </c>
      <c r="F20" s="257">
        <f t="shared" ca="1" si="7"/>
        <v>44</v>
      </c>
      <c r="G20" s="257">
        <f t="shared" ca="1" si="12"/>
        <v>19</v>
      </c>
      <c r="H20" s="257">
        <f t="shared" ca="1" si="13"/>
        <v>25</v>
      </c>
      <c r="I20" s="258"/>
      <c r="J20" s="247">
        <f t="shared" ca="1" si="14"/>
        <v>6</v>
      </c>
      <c r="K20" s="247">
        <f t="shared" ca="1" si="15"/>
        <v>8</v>
      </c>
      <c r="L20" s="247">
        <f t="shared" ca="1" si="16"/>
        <v>9</v>
      </c>
      <c r="M20" s="247">
        <f t="shared" ca="1" si="17"/>
        <v>0</v>
      </c>
      <c r="N20" s="247">
        <f t="shared" ca="1" si="8"/>
        <v>1</v>
      </c>
      <c r="O20" s="247">
        <f t="shared" ca="1" si="8"/>
        <v>1</v>
      </c>
      <c r="P20" s="247">
        <f t="shared" ca="1" si="18"/>
        <v>7</v>
      </c>
      <c r="Q20" s="247" t="str">
        <f t="shared" ca="1" si="19"/>
        <v/>
      </c>
      <c r="R20" s="247">
        <f t="shared" ca="1" si="20"/>
        <v>7</v>
      </c>
      <c r="S20" s="247">
        <f t="shared" ca="1" si="21"/>
        <v>1</v>
      </c>
      <c r="T20" s="247">
        <f t="shared" ca="1" si="9"/>
        <v>1</v>
      </c>
      <c r="U20" s="247">
        <f t="shared" ca="1" si="9"/>
        <v>0</v>
      </c>
      <c r="V20" s="247">
        <f t="shared" ca="1" si="22"/>
        <v>7</v>
      </c>
      <c r="W20" s="247" t="str">
        <f t="shared" ca="1" si="23"/>
        <v/>
      </c>
      <c r="X20" s="247">
        <f t="shared" ca="1" si="24"/>
        <v>7</v>
      </c>
      <c r="Y20" s="248">
        <f t="shared" ca="1" si="25"/>
        <v>1</v>
      </c>
      <c r="Z20" s="259">
        <f t="shared" ca="1" si="10"/>
        <v>1</v>
      </c>
      <c r="AA20" s="247">
        <f t="shared" ca="1" si="10"/>
        <v>0</v>
      </c>
      <c r="AB20" s="247">
        <f t="shared" ca="1" si="10"/>
        <v>0</v>
      </c>
      <c r="AC20" s="247">
        <f t="shared" ca="1" si="10"/>
        <v>1</v>
      </c>
      <c r="AD20" s="247">
        <f t="shared" ca="1" si="26"/>
        <v>5</v>
      </c>
      <c r="AE20" s="247" t="str">
        <f t="shared" ca="1" si="27"/>
        <v/>
      </c>
      <c r="AF20" s="247">
        <f t="shared" ca="1" si="28"/>
        <v>4</v>
      </c>
      <c r="AG20" s="247">
        <f t="shared" ca="1" si="29"/>
        <v>4</v>
      </c>
      <c r="AH20" s="247" t="str">
        <f t="shared" ca="1" si="30"/>
        <v/>
      </c>
      <c r="AI20" s="247" t="str">
        <f t="shared" ca="1" si="31"/>
        <v/>
      </c>
      <c r="AJ20" s="247">
        <f t="shared" ca="1" si="32"/>
        <v>5</v>
      </c>
      <c r="AK20" s="247">
        <f t="shared" ca="1" si="33"/>
        <v>4</v>
      </c>
      <c r="AL20" s="248" t="str">
        <f t="shared" ca="1" si="34"/>
        <v/>
      </c>
      <c r="AM20" s="260">
        <f t="shared" ca="1" si="35"/>
        <v>13</v>
      </c>
      <c r="AN20" s="261">
        <f t="shared" ca="1" si="36"/>
        <v>30</v>
      </c>
      <c r="AO20" s="247">
        <f t="shared" ca="1" si="37"/>
        <v>43</v>
      </c>
      <c r="AP20" s="247" t="str">
        <f t="shared" ca="1" si="38"/>
        <v>NO</v>
      </c>
      <c r="AQ20" s="261">
        <f t="shared" ca="1" si="39"/>
        <v>14</v>
      </c>
      <c r="AR20" s="261">
        <f t="shared" ca="1" si="40"/>
        <v>30</v>
      </c>
      <c r="AS20" s="247">
        <f t="shared" ca="1" si="41"/>
        <v>47</v>
      </c>
      <c r="AT20" s="247" t="str">
        <f t="shared" ca="1" si="42"/>
        <v>NO</v>
      </c>
      <c r="AU20" s="261">
        <f t="shared" ca="1" si="43"/>
        <v>14</v>
      </c>
      <c r="AV20" s="261">
        <f t="shared" ca="1" si="44"/>
        <v>30</v>
      </c>
      <c r="AW20" s="247">
        <f t="shared" ca="1" si="45"/>
        <v>47</v>
      </c>
      <c r="AX20" s="247" t="str">
        <f t="shared" ca="1" si="46"/>
        <v>NO</v>
      </c>
      <c r="AY20" s="261">
        <f t="shared" ca="1" si="47"/>
        <v>6</v>
      </c>
      <c r="AZ20" s="261">
        <f t="shared" ca="1" si="48"/>
        <v>15</v>
      </c>
      <c r="BA20" s="247">
        <f t="shared" ca="1" si="49"/>
        <v>40</v>
      </c>
      <c r="BB20" s="247" t="str">
        <f t="shared" ca="1" si="50"/>
        <v>NO</v>
      </c>
      <c r="BC20" s="261">
        <f t="shared" ca="1" si="51"/>
        <v>8</v>
      </c>
      <c r="BD20" s="261">
        <f t="shared" ca="1" si="52"/>
        <v>15</v>
      </c>
      <c r="BE20" s="247">
        <f t="shared" ca="1" si="53"/>
        <v>53</v>
      </c>
      <c r="BF20" s="248" t="str">
        <f t="shared" ca="1" si="54"/>
        <v>NO</v>
      </c>
      <c r="BG20" s="260">
        <f t="shared" ca="1" si="55"/>
        <v>3</v>
      </c>
      <c r="BH20" s="261">
        <f t="shared" ca="1" si="56"/>
        <v>10</v>
      </c>
      <c r="BI20" s="247">
        <f t="shared" ca="1" si="57"/>
        <v>30</v>
      </c>
      <c r="BJ20" s="247" t="str">
        <f t="shared" ca="1" si="58"/>
        <v>NO</v>
      </c>
      <c r="BK20" s="261">
        <f t="shared" ca="1" si="59"/>
        <v>9</v>
      </c>
      <c r="BL20" s="261">
        <f t="shared" ca="1" si="60"/>
        <v>20</v>
      </c>
      <c r="BM20" s="247">
        <f t="shared" ca="1" si="61"/>
        <v>45</v>
      </c>
      <c r="BN20" s="247" t="str">
        <f t="shared" ca="1" si="62"/>
        <v>NO</v>
      </c>
      <c r="BO20" s="261">
        <f t="shared" ca="1" si="63"/>
        <v>4</v>
      </c>
      <c r="BP20" s="261">
        <f t="shared" ca="1" si="64"/>
        <v>10</v>
      </c>
      <c r="BQ20" s="247">
        <f t="shared" ca="1" si="65"/>
        <v>40</v>
      </c>
      <c r="BR20" s="247" t="str">
        <f t="shared" ca="1" si="66"/>
        <v>NO</v>
      </c>
      <c r="BS20" s="261">
        <f t="shared" ca="1" si="72"/>
        <v>9</v>
      </c>
      <c r="BT20" s="261">
        <f t="shared" ca="1" si="73"/>
        <v>20</v>
      </c>
      <c r="BU20" s="247">
        <f t="shared" ca="1" si="74"/>
        <v>45</v>
      </c>
      <c r="BV20" s="247" t="str">
        <f t="shared" ca="1" si="67"/>
        <v>NO</v>
      </c>
      <c r="BW20" s="261">
        <f t="shared" si="75"/>
        <v>0</v>
      </c>
      <c r="BX20" s="261">
        <f t="shared" si="76"/>
        <v>0</v>
      </c>
      <c r="BY20" s="247">
        <f t="shared" si="70"/>
        <v>0</v>
      </c>
      <c r="BZ20" s="262" t="str">
        <f t="shared" si="71"/>
        <v>NO</v>
      </c>
    </row>
    <row r="21" spans="1:78" ht="13.5" customHeight="1" x14ac:dyDescent="0.2">
      <c r="A21" s="394">
        <v>11</v>
      </c>
      <c r="B21" s="386" t="s">
        <v>440</v>
      </c>
      <c r="C21" s="380" t="s">
        <v>474</v>
      </c>
      <c r="D21" s="242" t="s">
        <v>546</v>
      </c>
      <c r="E21" s="256">
        <f t="shared" ca="1" si="11"/>
        <v>50</v>
      </c>
      <c r="F21" s="257">
        <f t="shared" ca="1" si="7"/>
        <v>46</v>
      </c>
      <c r="G21" s="257">
        <f t="shared" ca="1" si="12"/>
        <v>19</v>
      </c>
      <c r="H21" s="257">
        <f t="shared" ca="1" si="13"/>
        <v>27</v>
      </c>
      <c r="I21" s="258"/>
      <c r="J21" s="247">
        <f t="shared" ca="1" si="14"/>
        <v>7</v>
      </c>
      <c r="K21" s="247">
        <f t="shared" ca="1" si="15"/>
        <v>8</v>
      </c>
      <c r="L21" s="247">
        <f t="shared" ca="1" si="16"/>
        <v>9</v>
      </c>
      <c r="M21" s="247">
        <f t="shared" ca="1" si="17"/>
        <v>0</v>
      </c>
      <c r="N21" s="247">
        <f t="shared" ca="1" si="8"/>
        <v>0</v>
      </c>
      <c r="O21" s="247">
        <f t="shared" ca="1" si="8"/>
        <v>0</v>
      </c>
      <c r="P21" s="247">
        <f t="shared" ca="1" si="18"/>
        <v>7</v>
      </c>
      <c r="Q21" s="247" t="str">
        <f t="shared" ca="1" si="19"/>
        <v/>
      </c>
      <c r="R21" s="247">
        <f t="shared" ca="1" si="20"/>
        <v>7</v>
      </c>
      <c r="S21" s="247">
        <f t="shared" ca="1" si="21"/>
        <v>1</v>
      </c>
      <c r="T21" s="247">
        <f t="shared" ca="1" si="9"/>
        <v>1</v>
      </c>
      <c r="U21" s="247">
        <f t="shared" ca="1" si="9"/>
        <v>1</v>
      </c>
      <c r="V21" s="247">
        <f t="shared" ca="1" si="22"/>
        <v>7</v>
      </c>
      <c r="W21" s="247" t="str">
        <f t="shared" ca="1" si="23"/>
        <v/>
      </c>
      <c r="X21" s="247">
        <f t="shared" ca="1" si="24"/>
        <v>7</v>
      </c>
      <c r="Y21" s="248">
        <f t="shared" ca="1" si="25"/>
        <v>1</v>
      </c>
      <c r="Z21" s="259">
        <f t="shared" ca="1" si="10"/>
        <v>0</v>
      </c>
      <c r="AA21" s="247">
        <f t="shared" ca="1" si="10"/>
        <v>0</v>
      </c>
      <c r="AB21" s="247">
        <f t="shared" ca="1" si="10"/>
        <v>0</v>
      </c>
      <c r="AC21" s="247">
        <f t="shared" ca="1" si="10"/>
        <v>1</v>
      </c>
      <c r="AD21" s="247">
        <f t="shared" ca="1" si="26"/>
        <v>5</v>
      </c>
      <c r="AE21" s="247" t="str">
        <f t="shared" ca="1" si="27"/>
        <v/>
      </c>
      <c r="AF21" s="247">
        <f t="shared" ca="1" si="28"/>
        <v>5</v>
      </c>
      <c r="AG21" s="247">
        <f t="shared" ca="1" si="29"/>
        <v>5</v>
      </c>
      <c r="AH21" s="247" t="str">
        <f t="shared" ca="1" si="30"/>
        <v/>
      </c>
      <c r="AI21" s="247" t="str">
        <f t="shared" ca="1" si="31"/>
        <v/>
      </c>
      <c r="AJ21" s="247">
        <f t="shared" ca="1" si="32"/>
        <v>5</v>
      </c>
      <c r="AK21" s="247">
        <f t="shared" ca="1" si="33"/>
        <v>5</v>
      </c>
      <c r="AL21" s="248" t="str">
        <f t="shared" ca="1" si="34"/>
        <v/>
      </c>
      <c r="AM21" s="260">
        <f t="shared" ca="1" si="35"/>
        <v>12</v>
      </c>
      <c r="AN21" s="261">
        <f t="shared" ca="1" si="36"/>
        <v>30</v>
      </c>
      <c r="AO21" s="247">
        <f t="shared" ca="1" si="37"/>
        <v>40</v>
      </c>
      <c r="AP21" s="247" t="str">
        <f t="shared" ca="1" si="38"/>
        <v>NO</v>
      </c>
      <c r="AQ21" s="261">
        <f t="shared" ca="1" si="39"/>
        <v>14</v>
      </c>
      <c r="AR21" s="261">
        <f t="shared" ca="1" si="40"/>
        <v>30</v>
      </c>
      <c r="AS21" s="247">
        <f t="shared" ca="1" si="41"/>
        <v>47</v>
      </c>
      <c r="AT21" s="247" t="str">
        <f t="shared" ca="1" si="42"/>
        <v>NO</v>
      </c>
      <c r="AU21" s="261">
        <f t="shared" ca="1" si="43"/>
        <v>14</v>
      </c>
      <c r="AV21" s="261">
        <f t="shared" ca="1" si="44"/>
        <v>30</v>
      </c>
      <c r="AW21" s="247">
        <f t="shared" ca="1" si="45"/>
        <v>47</v>
      </c>
      <c r="AX21" s="247" t="str">
        <f t="shared" ca="1" si="46"/>
        <v>NO</v>
      </c>
      <c r="AY21" s="261">
        <f t="shared" ca="1" si="47"/>
        <v>7</v>
      </c>
      <c r="AZ21" s="261">
        <f t="shared" ca="1" si="48"/>
        <v>15</v>
      </c>
      <c r="BA21" s="247">
        <f t="shared" ca="1" si="49"/>
        <v>47</v>
      </c>
      <c r="BB21" s="247" t="str">
        <f t="shared" ca="1" si="50"/>
        <v>NO</v>
      </c>
      <c r="BC21" s="261">
        <f t="shared" ca="1" si="51"/>
        <v>8</v>
      </c>
      <c r="BD21" s="261">
        <f t="shared" ca="1" si="52"/>
        <v>15</v>
      </c>
      <c r="BE21" s="247">
        <f t="shared" ca="1" si="53"/>
        <v>53</v>
      </c>
      <c r="BF21" s="248" t="str">
        <f t="shared" ca="1" si="54"/>
        <v>NO</v>
      </c>
      <c r="BG21" s="260">
        <f t="shared" ca="1" si="55"/>
        <v>2</v>
      </c>
      <c r="BH21" s="261">
        <f t="shared" ca="1" si="56"/>
        <v>10</v>
      </c>
      <c r="BI21" s="247">
        <f t="shared" ca="1" si="57"/>
        <v>20</v>
      </c>
      <c r="BJ21" s="247" t="str">
        <f t="shared" ca="1" si="58"/>
        <v>NO</v>
      </c>
      <c r="BK21" s="261">
        <f t="shared" ca="1" si="59"/>
        <v>10</v>
      </c>
      <c r="BL21" s="261">
        <f t="shared" ca="1" si="60"/>
        <v>20</v>
      </c>
      <c r="BM21" s="247">
        <f t="shared" ca="1" si="61"/>
        <v>50</v>
      </c>
      <c r="BN21" s="247" t="str">
        <f t="shared" ca="1" si="62"/>
        <v>NO</v>
      </c>
      <c r="BO21" s="261">
        <f t="shared" ca="1" si="63"/>
        <v>5</v>
      </c>
      <c r="BP21" s="261">
        <f t="shared" ca="1" si="64"/>
        <v>10</v>
      </c>
      <c r="BQ21" s="247">
        <f t="shared" ca="1" si="65"/>
        <v>50</v>
      </c>
      <c r="BR21" s="247" t="str">
        <f t="shared" ca="1" si="66"/>
        <v>NO</v>
      </c>
      <c r="BS21" s="261"/>
      <c r="BT21" s="261"/>
      <c r="BU21" s="247"/>
      <c r="BV21" s="247" t="str">
        <f t="shared" si="67"/>
        <v>NO</v>
      </c>
      <c r="BW21" s="261">
        <f t="shared" ref="BW21:BW26" ca="1" si="80">SUMIFS($Y21:$AL21,$Y$10:$AL$10,"CO4")</f>
        <v>10</v>
      </c>
      <c r="BX21" s="261">
        <f t="shared" ref="BX21:BX26" ca="1" si="81">SUMIFS($Y$4:$AL$4,$Y$10:$AL$10,"CO4",$Y21:$AL21,"&gt;=0")</f>
        <v>20</v>
      </c>
      <c r="BY21" s="247">
        <f t="shared" ca="1" si="70"/>
        <v>50</v>
      </c>
      <c r="BZ21" s="262" t="str">
        <f t="shared" ca="1" si="71"/>
        <v>NO</v>
      </c>
    </row>
    <row r="22" spans="1:78" ht="13.5" customHeight="1" x14ac:dyDescent="0.2">
      <c r="A22" s="394">
        <v>12</v>
      </c>
      <c r="B22" s="386" t="s">
        <v>441</v>
      </c>
      <c r="C22" s="380" t="s">
        <v>475</v>
      </c>
      <c r="D22" s="242" t="s">
        <v>251</v>
      </c>
      <c r="E22" s="256">
        <f t="shared" ca="1" si="11"/>
        <v>97</v>
      </c>
      <c r="F22" s="257">
        <f t="shared" ca="1" si="7"/>
        <v>96</v>
      </c>
      <c r="G22" s="257">
        <f t="shared" ca="1" si="12"/>
        <v>37</v>
      </c>
      <c r="H22" s="257">
        <f t="shared" ca="1" si="13"/>
        <v>59</v>
      </c>
      <c r="I22" s="258"/>
      <c r="J22" s="247">
        <f t="shared" ca="1" si="14"/>
        <v>14</v>
      </c>
      <c r="K22" s="247">
        <f t="shared" ca="1" si="15"/>
        <v>15</v>
      </c>
      <c r="L22" s="247">
        <f t="shared" ca="1" si="16"/>
        <v>18</v>
      </c>
      <c r="M22" s="247">
        <f t="shared" ca="1" si="17"/>
        <v>2</v>
      </c>
      <c r="N22" s="247">
        <f t="shared" ca="1" si="8"/>
        <v>1</v>
      </c>
      <c r="O22" s="247">
        <f t="shared" ca="1" si="8"/>
        <v>1</v>
      </c>
      <c r="P22" s="247">
        <f t="shared" ca="1" si="18"/>
        <v>15</v>
      </c>
      <c r="Q22" s="247" t="str">
        <f t="shared" ca="1" si="19"/>
        <v/>
      </c>
      <c r="R22" s="247">
        <f t="shared" ca="1" si="20"/>
        <v>13</v>
      </c>
      <c r="S22" s="247">
        <f t="shared" ca="1" si="21"/>
        <v>1</v>
      </c>
      <c r="T22" s="247">
        <f t="shared" ca="1" si="9"/>
        <v>2</v>
      </c>
      <c r="U22" s="247">
        <f t="shared" ca="1" si="9"/>
        <v>1</v>
      </c>
      <c r="V22" s="247">
        <f t="shared" ca="1" si="22"/>
        <v>15</v>
      </c>
      <c r="W22" s="247" t="str">
        <f t="shared" ca="1" si="23"/>
        <v/>
      </c>
      <c r="X22" s="247">
        <f t="shared" ca="1" si="24"/>
        <v>13</v>
      </c>
      <c r="Y22" s="248">
        <f t="shared" ca="1" si="25"/>
        <v>2</v>
      </c>
      <c r="Z22" s="259">
        <f t="shared" ca="1" si="10"/>
        <v>2</v>
      </c>
      <c r="AA22" s="247">
        <f t="shared" ca="1" si="10"/>
        <v>2</v>
      </c>
      <c r="AB22" s="247">
        <f t="shared" ca="1" si="10"/>
        <v>2</v>
      </c>
      <c r="AC22" s="247">
        <f t="shared" ca="1" si="10"/>
        <v>2</v>
      </c>
      <c r="AD22" s="247" t="str">
        <f t="shared" ca="1" si="26"/>
        <v/>
      </c>
      <c r="AE22" s="247">
        <f t="shared" ca="1" si="27"/>
        <v>10</v>
      </c>
      <c r="AF22" s="247">
        <f t="shared" ca="1" si="28"/>
        <v>10</v>
      </c>
      <c r="AG22" s="247">
        <f t="shared" ca="1" si="29"/>
        <v>10</v>
      </c>
      <c r="AH22" s="247" t="str">
        <f t="shared" ca="1" si="30"/>
        <v/>
      </c>
      <c r="AI22" s="247" t="str">
        <f t="shared" ca="1" si="31"/>
        <v/>
      </c>
      <c r="AJ22" s="247" t="str">
        <f t="shared" ca="1" si="32"/>
        <v/>
      </c>
      <c r="AK22" s="247">
        <f t="shared" ca="1" si="33"/>
        <v>9</v>
      </c>
      <c r="AL22" s="248">
        <f t="shared" ca="1" si="34"/>
        <v>10</v>
      </c>
      <c r="AM22" s="260">
        <f t="shared" ca="1" si="35"/>
        <v>26</v>
      </c>
      <c r="AN22" s="261">
        <f t="shared" ca="1" si="36"/>
        <v>30</v>
      </c>
      <c r="AO22" s="247">
        <f t="shared" ca="1" si="37"/>
        <v>87</v>
      </c>
      <c r="AP22" s="247" t="str">
        <f t="shared" ca="1" si="38"/>
        <v>YES</v>
      </c>
      <c r="AQ22" s="261">
        <f t="shared" ca="1" si="39"/>
        <v>28</v>
      </c>
      <c r="AR22" s="261">
        <f t="shared" ca="1" si="40"/>
        <v>30</v>
      </c>
      <c r="AS22" s="247">
        <f t="shared" ca="1" si="41"/>
        <v>93</v>
      </c>
      <c r="AT22" s="247" t="str">
        <f t="shared" ca="1" si="42"/>
        <v>YES</v>
      </c>
      <c r="AU22" s="261">
        <f t="shared" ca="1" si="43"/>
        <v>28</v>
      </c>
      <c r="AV22" s="261">
        <f t="shared" ca="1" si="44"/>
        <v>30</v>
      </c>
      <c r="AW22" s="247">
        <f t="shared" ca="1" si="45"/>
        <v>93</v>
      </c>
      <c r="AX22" s="247" t="str">
        <f t="shared" ca="1" si="46"/>
        <v>YES</v>
      </c>
      <c r="AY22" s="261">
        <f t="shared" ca="1" si="47"/>
        <v>14</v>
      </c>
      <c r="AZ22" s="261">
        <f t="shared" ca="1" si="48"/>
        <v>15</v>
      </c>
      <c r="BA22" s="247">
        <f t="shared" ca="1" si="49"/>
        <v>93</v>
      </c>
      <c r="BB22" s="247" t="str">
        <f t="shared" ca="1" si="50"/>
        <v>YES</v>
      </c>
      <c r="BC22" s="261">
        <f t="shared" ca="1" si="51"/>
        <v>15</v>
      </c>
      <c r="BD22" s="261">
        <f t="shared" ca="1" si="52"/>
        <v>15</v>
      </c>
      <c r="BE22" s="247">
        <f t="shared" ca="1" si="53"/>
        <v>100</v>
      </c>
      <c r="BF22" s="248" t="str">
        <f t="shared" ca="1" si="54"/>
        <v>YES</v>
      </c>
      <c r="BG22" s="260">
        <f t="shared" ca="1" si="55"/>
        <v>10</v>
      </c>
      <c r="BH22" s="261">
        <f t="shared" ca="1" si="56"/>
        <v>10</v>
      </c>
      <c r="BI22" s="247">
        <f t="shared" ca="1" si="57"/>
        <v>100</v>
      </c>
      <c r="BJ22" s="397" t="s">
        <v>544</v>
      </c>
      <c r="BK22" s="261">
        <f t="shared" ca="1" si="59"/>
        <v>20</v>
      </c>
      <c r="BL22" s="261">
        <f t="shared" ca="1" si="60"/>
        <v>20</v>
      </c>
      <c r="BM22" s="247">
        <f t="shared" ca="1" si="61"/>
        <v>100</v>
      </c>
      <c r="BN22" s="247" t="str">
        <f t="shared" ca="1" si="62"/>
        <v>YES</v>
      </c>
      <c r="BO22" s="261">
        <f t="shared" ca="1" si="63"/>
        <v>10</v>
      </c>
      <c r="BP22" s="261">
        <f t="shared" ca="1" si="64"/>
        <v>10</v>
      </c>
      <c r="BQ22" s="247">
        <f t="shared" ca="1" si="65"/>
        <v>100</v>
      </c>
      <c r="BR22" s="247" t="str">
        <f t="shared" ca="1" si="66"/>
        <v>YES</v>
      </c>
      <c r="BS22" s="261"/>
      <c r="BT22" s="261"/>
      <c r="BU22" s="247"/>
      <c r="BV22" s="247" t="str">
        <f t="shared" si="67"/>
        <v>NO</v>
      </c>
      <c r="BW22" s="261">
        <f t="shared" ca="1" si="80"/>
        <v>19</v>
      </c>
      <c r="BX22" s="261">
        <f t="shared" ca="1" si="81"/>
        <v>20</v>
      </c>
      <c r="BY22" s="247">
        <f t="shared" ca="1" si="70"/>
        <v>95</v>
      </c>
      <c r="BZ22" s="262" t="str">
        <f t="shared" ca="1" si="71"/>
        <v>YES</v>
      </c>
    </row>
    <row r="23" spans="1:78" ht="13.5" customHeight="1" x14ac:dyDescent="0.2">
      <c r="A23" s="394">
        <v>13</v>
      </c>
      <c r="B23" s="386" t="s">
        <v>442</v>
      </c>
      <c r="C23" s="380" t="s">
        <v>476</v>
      </c>
      <c r="D23" s="242" t="s">
        <v>275</v>
      </c>
      <c r="E23" s="256">
        <f t="shared" ca="1" si="11"/>
        <v>86</v>
      </c>
      <c r="F23" s="257">
        <f t="shared" ca="1" si="7"/>
        <v>82</v>
      </c>
      <c r="G23" s="257">
        <f t="shared" ca="1" si="12"/>
        <v>33</v>
      </c>
      <c r="H23" s="257">
        <f t="shared" ca="1" si="13"/>
        <v>49</v>
      </c>
      <c r="I23" s="258"/>
      <c r="J23" s="247">
        <f t="shared" ca="1" si="14"/>
        <v>11</v>
      </c>
      <c r="K23" s="247">
        <f t="shared" ca="1" si="15"/>
        <v>13</v>
      </c>
      <c r="L23" s="247">
        <f t="shared" ca="1" si="16"/>
        <v>16</v>
      </c>
      <c r="M23" s="247">
        <f t="shared" ca="1" si="17"/>
        <v>2</v>
      </c>
      <c r="N23" s="247">
        <f t="shared" ca="1" si="8"/>
        <v>2</v>
      </c>
      <c r="O23" s="247">
        <f t="shared" ca="1" si="8"/>
        <v>2</v>
      </c>
      <c r="P23" s="247">
        <f t="shared" ca="1" si="18"/>
        <v>13</v>
      </c>
      <c r="Q23" s="247">
        <f t="shared" ca="1" si="19"/>
        <v>12</v>
      </c>
      <c r="R23" s="247" t="str">
        <f t="shared" ca="1" si="20"/>
        <v/>
      </c>
      <c r="S23" s="247">
        <f t="shared" ca="1" si="21"/>
        <v>1</v>
      </c>
      <c r="T23" s="247">
        <f t="shared" ca="1" si="9"/>
        <v>1</v>
      </c>
      <c r="U23" s="247">
        <f t="shared" ca="1" si="9"/>
        <v>1</v>
      </c>
      <c r="V23" s="247">
        <f t="shared" ca="1" si="22"/>
        <v>12</v>
      </c>
      <c r="W23" s="247">
        <f t="shared" ca="1" si="23"/>
        <v>13</v>
      </c>
      <c r="X23" s="247" t="str">
        <f t="shared" ca="1" si="24"/>
        <v/>
      </c>
      <c r="Y23" s="248">
        <f t="shared" ca="1" si="25"/>
        <v>2</v>
      </c>
      <c r="Z23" s="259">
        <f t="shared" ca="1" si="10"/>
        <v>1</v>
      </c>
      <c r="AA23" s="247">
        <f t="shared" ca="1" si="10"/>
        <v>2</v>
      </c>
      <c r="AB23" s="247">
        <f t="shared" ca="1" si="10"/>
        <v>2</v>
      </c>
      <c r="AC23" s="247">
        <f t="shared" ca="1" si="10"/>
        <v>2</v>
      </c>
      <c r="AD23" s="247">
        <f t="shared" ca="1" si="26"/>
        <v>8</v>
      </c>
      <c r="AE23" s="247" t="str">
        <f t="shared" ca="1" si="27"/>
        <v/>
      </c>
      <c r="AF23" s="247">
        <f t="shared" ca="1" si="28"/>
        <v>9</v>
      </c>
      <c r="AG23" s="247">
        <f t="shared" ca="1" si="29"/>
        <v>8</v>
      </c>
      <c r="AH23" s="247" t="str">
        <f t="shared" ca="1" si="30"/>
        <v/>
      </c>
      <c r="AI23" s="247">
        <f t="shared" ca="1" si="31"/>
        <v>7</v>
      </c>
      <c r="AJ23" s="247" t="str">
        <f t="shared" ca="1" si="32"/>
        <v/>
      </c>
      <c r="AK23" s="247" t="str">
        <f t="shared" ca="1" si="33"/>
        <v/>
      </c>
      <c r="AL23" s="248">
        <f t="shared" ca="1" si="34"/>
        <v>8</v>
      </c>
      <c r="AM23" s="260">
        <f t="shared" ca="1" si="35"/>
        <v>25</v>
      </c>
      <c r="AN23" s="261">
        <f t="shared" ca="1" si="36"/>
        <v>30</v>
      </c>
      <c r="AO23" s="247">
        <f t="shared" ca="1" si="37"/>
        <v>83</v>
      </c>
      <c r="AP23" s="247" t="str">
        <f t="shared" ca="1" si="38"/>
        <v>YES</v>
      </c>
      <c r="AQ23" s="261">
        <f t="shared" ca="1" si="39"/>
        <v>25</v>
      </c>
      <c r="AR23" s="261">
        <f t="shared" ca="1" si="40"/>
        <v>30</v>
      </c>
      <c r="AS23" s="247">
        <f t="shared" ca="1" si="41"/>
        <v>83</v>
      </c>
      <c r="AT23" s="247" t="str">
        <f t="shared" ca="1" si="42"/>
        <v>YES</v>
      </c>
      <c r="AU23" s="261">
        <f t="shared" ca="1" si="43"/>
        <v>25</v>
      </c>
      <c r="AV23" s="261">
        <f t="shared" ca="1" si="44"/>
        <v>30</v>
      </c>
      <c r="AW23" s="247">
        <f t="shared" ca="1" si="45"/>
        <v>83</v>
      </c>
      <c r="AX23" s="247" t="str">
        <f t="shared" ca="1" si="46"/>
        <v>YES</v>
      </c>
      <c r="AY23" s="261">
        <f t="shared" ca="1" si="47"/>
        <v>11</v>
      </c>
      <c r="AZ23" s="261">
        <f t="shared" ca="1" si="48"/>
        <v>15</v>
      </c>
      <c r="BA23" s="247">
        <f t="shared" ca="1" si="49"/>
        <v>73</v>
      </c>
      <c r="BB23" s="247" t="str">
        <f t="shared" ca="1" si="50"/>
        <v>YES</v>
      </c>
      <c r="BC23" s="261">
        <f t="shared" ca="1" si="51"/>
        <v>13</v>
      </c>
      <c r="BD23" s="261">
        <f t="shared" ca="1" si="52"/>
        <v>15</v>
      </c>
      <c r="BE23" s="247">
        <f t="shared" ca="1" si="53"/>
        <v>87</v>
      </c>
      <c r="BF23" s="248" t="str">
        <f t="shared" ca="1" si="54"/>
        <v>YES</v>
      </c>
      <c r="BG23" s="260">
        <f t="shared" ca="1" si="55"/>
        <v>9</v>
      </c>
      <c r="BH23" s="261">
        <f t="shared" ca="1" si="56"/>
        <v>10</v>
      </c>
      <c r="BI23" s="247">
        <f t="shared" ca="1" si="57"/>
        <v>90</v>
      </c>
      <c r="BJ23" s="247" t="str">
        <f t="shared" ca="1" si="58"/>
        <v>YES</v>
      </c>
      <c r="BK23" s="261">
        <f t="shared" ca="1" si="59"/>
        <v>17</v>
      </c>
      <c r="BL23" s="261">
        <f t="shared" ca="1" si="60"/>
        <v>20</v>
      </c>
      <c r="BM23" s="247">
        <f t="shared" ca="1" si="61"/>
        <v>85</v>
      </c>
      <c r="BN23" s="247" t="str">
        <f t="shared" ca="1" si="62"/>
        <v>YES</v>
      </c>
      <c r="BO23" s="261">
        <f t="shared" ca="1" si="63"/>
        <v>15</v>
      </c>
      <c r="BP23" s="261">
        <f t="shared" ca="1" si="64"/>
        <v>20</v>
      </c>
      <c r="BQ23" s="247">
        <f t="shared" ca="1" si="65"/>
        <v>75</v>
      </c>
      <c r="BR23" s="247" t="str">
        <f t="shared" ca="1" si="66"/>
        <v>YES</v>
      </c>
      <c r="BS23" s="261"/>
      <c r="BT23" s="261"/>
      <c r="BU23" s="247"/>
      <c r="BV23" s="247" t="str">
        <f t="shared" si="67"/>
        <v>NO</v>
      </c>
      <c r="BW23" s="261">
        <f t="shared" ca="1" si="80"/>
        <v>8</v>
      </c>
      <c r="BX23" s="261">
        <f t="shared" ca="1" si="81"/>
        <v>10</v>
      </c>
      <c r="BY23" s="247">
        <f t="shared" ca="1" si="70"/>
        <v>80</v>
      </c>
      <c r="BZ23" s="262" t="str">
        <f t="shared" ca="1" si="71"/>
        <v>YES</v>
      </c>
    </row>
    <row r="24" spans="1:78" ht="13.5" customHeight="1" x14ac:dyDescent="0.2">
      <c r="A24" s="394">
        <v>14</v>
      </c>
      <c r="B24" s="386" t="s">
        <v>443</v>
      </c>
      <c r="C24" s="380" t="s">
        <v>477</v>
      </c>
      <c r="D24" s="242" t="s">
        <v>251</v>
      </c>
      <c r="E24" s="256">
        <f t="shared" ca="1" si="11"/>
        <v>98</v>
      </c>
      <c r="F24" s="257">
        <f t="shared" ca="1" si="7"/>
        <v>89</v>
      </c>
      <c r="G24" s="257">
        <f t="shared" ca="1" si="12"/>
        <v>37</v>
      </c>
      <c r="H24" s="257">
        <f t="shared" ca="1" si="13"/>
        <v>52</v>
      </c>
      <c r="I24" s="258"/>
      <c r="J24" s="247">
        <f t="shared" ca="1" si="14"/>
        <v>14</v>
      </c>
      <c r="K24" s="247">
        <f t="shared" ca="1" si="15"/>
        <v>15</v>
      </c>
      <c r="L24" s="247">
        <f t="shared" ca="1" si="16"/>
        <v>18</v>
      </c>
      <c r="M24" s="247">
        <f t="shared" ca="1" si="17"/>
        <v>2</v>
      </c>
      <c r="N24" s="247">
        <f t="shared" ca="1" si="8"/>
        <v>1</v>
      </c>
      <c r="O24" s="247">
        <f t="shared" ca="1" si="8"/>
        <v>2</v>
      </c>
      <c r="P24" s="247">
        <f t="shared" ca="1" si="18"/>
        <v>13</v>
      </c>
      <c r="Q24" s="247" t="str">
        <f t="shared" ca="1" si="19"/>
        <v/>
      </c>
      <c r="R24" s="247">
        <f t="shared" ca="1" si="20"/>
        <v>14</v>
      </c>
      <c r="S24" s="247">
        <f t="shared" ca="1" si="21"/>
        <v>1</v>
      </c>
      <c r="T24" s="247">
        <f t="shared" ca="1" si="9"/>
        <v>1</v>
      </c>
      <c r="U24" s="247">
        <f t="shared" ca="1" si="9"/>
        <v>1</v>
      </c>
      <c r="V24" s="247">
        <f t="shared" ca="1" si="22"/>
        <v>14</v>
      </c>
      <c r="W24" s="247" t="str">
        <f t="shared" ca="1" si="23"/>
        <v/>
      </c>
      <c r="X24" s="247">
        <f t="shared" ca="1" si="24"/>
        <v>13</v>
      </c>
      <c r="Y24" s="248">
        <f t="shared" ca="1" si="25"/>
        <v>2</v>
      </c>
      <c r="Z24" s="259">
        <f t="shared" ca="1" si="10"/>
        <v>1</v>
      </c>
      <c r="AA24" s="247">
        <f t="shared" ca="1" si="10"/>
        <v>2</v>
      </c>
      <c r="AB24" s="247">
        <f t="shared" ca="1" si="10"/>
        <v>1</v>
      </c>
      <c r="AC24" s="247">
        <f t="shared" ca="1" si="10"/>
        <v>1</v>
      </c>
      <c r="AD24" s="247" t="str">
        <f t="shared" ca="1" si="26"/>
        <v/>
      </c>
      <c r="AE24" s="247">
        <f t="shared" ca="1" si="27"/>
        <v>9</v>
      </c>
      <c r="AF24" s="247">
        <f t="shared" ca="1" si="28"/>
        <v>9</v>
      </c>
      <c r="AG24" s="247">
        <f t="shared" ca="1" si="29"/>
        <v>10</v>
      </c>
      <c r="AH24" s="247" t="str">
        <f t="shared" ca="1" si="30"/>
        <v/>
      </c>
      <c r="AI24" s="247" t="str">
        <f t="shared" ca="1" si="31"/>
        <v/>
      </c>
      <c r="AJ24" s="247" t="str">
        <f t="shared" ca="1" si="32"/>
        <v/>
      </c>
      <c r="AK24" s="247">
        <f t="shared" ca="1" si="33"/>
        <v>8</v>
      </c>
      <c r="AL24" s="248">
        <f t="shared" ca="1" si="34"/>
        <v>9</v>
      </c>
      <c r="AM24" s="260">
        <f t="shared" ca="1" si="35"/>
        <v>26</v>
      </c>
      <c r="AN24" s="261">
        <f t="shared" ca="1" si="36"/>
        <v>30</v>
      </c>
      <c r="AO24" s="247">
        <f t="shared" ca="1" si="37"/>
        <v>87</v>
      </c>
      <c r="AP24" s="247" t="str">
        <f t="shared" ca="1" si="38"/>
        <v>YES</v>
      </c>
      <c r="AQ24" s="261">
        <f t="shared" ca="1" si="39"/>
        <v>27</v>
      </c>
      <c r="AR24" s="261">
        <f t="shared" ca="1" si="40"/>
        <v>30</v>
      </c>
      <c r="AS24" s="247">
        <f t="shared" ca="1" si="41"/>
        <v>90</v>
      </c>
      <c r="AT24" s="247" t="str">
        <f t="shared" ca="1" si="42"/>
        <v>YES</v>
      </c>
      <c r="AU24" s="261">
        <f t="shared" ca="1" si="43"/>
        <v>27</v>
      </c>
      <c r="AV24" s="261">
        <f t="shared" ca="1" si="44"/>
        <v>30</v>
      </c>
      <c r="AW24" s="247">
        <f t="shared" ca="1" si="45"/>
        <v>90</v>
      </c>
      <c r="AX24" s="247" t="str">
        <f t="shared" ca="1" si="46"/>
        <v>YES</v>
      </c>
      <c r="AY24" s="261">
        <f t="shared" ca="1" si="47"/>
        <v>14</v>
      </c>
      <c r="AZ24" s="261">
        <f t="shared" ca="1" si="48"/>
        <v>15</v>
      </c>
      <c r="BA24" s="247">
        <f t="shared" ca="1" si="49"/>
        <v>93</v>
      </c>
      <c r="BB24" s="247" t="str">
        <f t="shared" ca="1" si="50"/>
        <v>YES</v>
      </c>
      <c r="BC24" s="261">
        <f t="shared" ca="1" si="51"/>
        <v>15</v>
      </c>
      <c r="BD24" s="261">
        <f t="shared" ca="1" si="52"/>
        <v>15</v>
      </c>
      <c r="BE24" s="247">
        <f t="shared" ca="1" si="53"/>
        <v>100</v>
      </c>
      <c r="BF24" s="248" t="str">
        <f t="shared" ca="1" si="54"/>
        <v>YES</v>
      </c>
      <c r="BG24" s="260">
        <f t="shared" ca="1" si="55"/>
        <v>7</v>
      </c>
      <c r="BH24" s="261">
        <f t="shared" ca="1" si="56"/>
        <v>10</v>
      </c>
      <c r="BI24" s="247">
        <f t="shared" ca="1" si="57"/>
        <v>70</v>
      </c>
      <c r="BJ24" s="247" t="str">
        <f t="shared" ca="1" si="58"/>
        <v>YES</v>
      </c>
      <c r="BK24" s="261">
        <f t="shared" ca="1" si="59"/>
        <v>18</v>
      </c>
      <c r="BL24" s="261">
        <f t="shared" ca="1" si="60"/>
        <v>20</v>
      </c>
      <c r="BM24" s="247">
        <f t="shared" ca="1" si="61"/>
        <v>90</v>
      </c>
      <c r="BN24" s="247" t="str">
        <f t="shared" ca="1" si="62"/>
        <v>YES</v>
      </c>
      <c r="BO24" s="261">
        <f t="shared" ca="1" si="63"/>
        <v>10</v>
      </c>
      <c r="BP24" s="261">
        <f t="shared" ca="1" si="64"/>
        <v>10</v>
      </c>
      <c r="BQ24" s="247">
        <f t="shared" ca="1" si="65"/>
        <v>100</v>
      </c>
      <c r="BR24" s="247" t="str">
        <f t="shared" ca="1" si="66"/>
        <v>YES</v>
      </c>
      <c r="BS24" s="261"/>
      <c r="BT24" s="261"/>
      <c r="BU24" s="247"/>
      <c r="BV24" s="247" t="str">
        <f t="shared" si="67"/>
        <v>NO</v>
      </c>
      <c r="BW24" s="261">
        <f t="shared" ca="1" si="80"/>
        <v>17</v>
      </c>
      <c r="BX24" s="261">
        <f t="shared" ca="1" si="81"/>
        <v>20</v>
      </c>
      <c r="BY24" s="247">
        <f t="shared" ca="1" si="70"/>
        <v>85</v>
      </c>
      <c r="BZ24" s="262" t="str">
        <f t="shared" ca="1" si="71"/>
        <v>YES</v>
      </c>
    </row>
    <row r="25" spans="1:78" ht="13.5" customHeight="1" x14ac:dyDescent="0.2">
      <c r="A25" s="394">
        <v>15</v>
      </c>
      <c r="B25" s="386" t="s">
        <v>444</v>
      </c>
      <c r="C25" s="380" t="s">
        <v>478</v>
      </c>
      <c r="D25" s="242" t="s">
        <v>247</v>
      </c>
      <c r="E25" s="256">
        <f t="shared" ca="1" si="11"/>
        <v>86</v>
      </c>
      <c r="F25" s="257">
        <f t="shared" ca="1" si="7"/>
        <v>83</v>
      </c>
      <c r="G25" s="257">
        <f t="shared" ca="1" si="12"/>
        <v>33</v>
      </c>
      <c r="H25" s="257">
        <f t="shared" ca="1" si="13"/>
        <v>50</v>
      </c>
      <c r="I25" s="258"/>
      <c r="J25" s="247">
        <f t="shared" ca="1" si="14"/>
        <v>11</v>
      </c>
      <c r="K25" s="247">
        <f t="shared" ca="1" si="15"/>
        <v>13</v>
      </c>
      <c r="L25" s="247">
        <f t="shared" ca="1" si="16"/>
        <v>16</v>
      </c>
      <c r="M25" s="247">
        <f t="shared" ca="1" si="17"/>
        <v>2</v>
      </c>
      <c r="N25" s="247">
        <f t="shared" ca="1" si="8"/>
        <v>1</v>
      </c>
      <c r="O25" s="247">
        <f t="shared" ca="1" si="8"/>
        <v>2</v>
      </c>
      <c r="P25" s="247">
        <f t="shared" ca="1" si="18"/>
        <v>13</v>
      </c>
      <c r="Q25" s="247">
        <f t="shared" ca="1" si="19"/>
        <v>12</v>
      </c>
      <c r="R25" s="247" t="str">
        <f t="shared" ca="1" si="20"/>
        <v/>
      </c>
      <c r="S25" s="247">
        <f t="shared" ca="1" si="21"/>
        <v>2</v>
      </c>
      <c r="T25" s="247">
        <f t="shared" ca="1" si="9"/>
        <v>1</v>
      </c>
      <c r="U25" s="247">
        <f t="shared" ca="1" si="9"/>
        <v>1</v>
      </c>
      <c r="V25" s="247">
        <f t="shared" ca="1" si="22"/>
        <v>12</v>
      </c>
      <c r="W25" s="247">
        <f t="shared" ca="1" si="23"/>
        <v>12</v>
      </c>
      <c r="X25" s="247" t="str">
        <f t="shared" ca="1" si="24"/>
        <v/>
      </c>
      <c r="Y25" s="248">
        <f t="shared" ca="1" si="25"/>
        <v>2</v>
      </c>
      <c r="Z25" s="259">
        <f t="shared" ca="1" si="10"/>
        <v>2</v>
      </c>
      <c r="AA25" s="247">
        <f t="shared" ca="1" si="10"/>
        <v>1</v>
      </c>
      <c r="AB25" s="247">
        <f t="shared" ca="1" si="10"/>
        <v>1</v>
      </c>
      <c r="AC25" s="247">
        <f t="shared" ca="1" si="10"/>
        <v>2</v>
      </c>
      <c r="AD25" s="247">
        <f t="shared" ca="1" si="26"/>
        <v>9</v>
      </c>
      <c r="AE25" s="247" t="str">
        <f t="shared" ca="1" si="27"/>
        <v/>
      </c>
      <c r="AF25" s="247">
        <f t="shared" ca="1" si="28"/>
        <v>8</v>
      </c>
      <c r="AG25" s="247">
        <f t="shared" ca="1" si="29"/>
        <v>7</v>
      </c>
      <c r="AH25" s="247" t="str">
        <f t="shared" ca="1" si="30"/>
        <v/>
      </c>
      <c r="AI25" s="247">
        <f t="shared" ca="1" si="31"/>
        <v>9</v>
      </c>
      <c r="AJ25" s="247" t="str">
        <f t="shared" ca="1" si="32"/>
        <v/>
      </c>
      <c r="AK25" s="247" t="str">
        <f t="shared" ca="1" si="33"/>
        <v/>
      </c>
      <c r="AL25" s="248">
        <f t="shared" ca="1" si="34"/>
        <v>9</v>
      </c>
      <c r="AM25" s="260">
        <f t="shared" ca="1" si="35"/>
        <v>25</v>
      </c>
      <c r="AN25" s="261">
        <f t="shared" ca="1" si="36"/>
        <v>30</v>
      </c>
      <c r="AO25" s="247">
        <f t="shared" ca="1" si="37"/>
        <v>83</v>
      </c>
      <c r="AP25" s="247" t="str">
        <f t="shared" ca="1" si="38"/>
        <v>YES</v>
      </c>
      <c r="AQ25" s="261">
        <f t="shared" ca="1" si="39"/>
        <v>25</v>
      </c>
      <c r="AR25" s="261">
        <f t="shared" ca="1" si="40"/>
        <v>30</v>
      </c>
      <c r="AS25" s="247">
        <f t="shared" ca="1" si="41"/>
        <v>83</v>
      </c>
      <c r="AT25" s="247" t="str">
        <f t="shared" ca="1" si="42"/>
        <v>YES</v>
      </c>
      <c r="AU25" s="261">
        <f t="shared" ca="1" si="43"/>
        <v>24</v>
      </c>
      <c r="AV25" s="261">
        <f t="shared" ca="1" si="44"/>
        <v>30</v>
      </c>
      <c r="AW25" s="247">
        <f t="shared" ca="1" si="45"/>
        <v>80</v>
      </c>
      <c r="AX25" s="247" t="str">
        <f t="shared" ca="1" si="46"/>
        <v>YES</v>
      </c>
      <c r="AY25" s="261">
        <f t="shared" ca="1" si="47"/>
        <v>11</v>
      </c>
      <c r="AZ25" s="261">
        <f t="shared" ca="1" si="48"/>
        <v>15</v>
      </c>
      <c r="BA25" s="247">
        <f t="shared" ca="1" si="49"/>
        <v>73</v>
      </c>
      <c r="BB25" s="247" t="str">
        <f t="shared" ca="1" si="50"/>
        <v>YES</v>
      </c>
      <c r="BC25" s="261">
        <f t="shared" ca="1" si="51"/>
        <v>13</v>
      </c>
      <c r="BD25" s="261">
        <f t="shared" ca="1" si="52"/>
        <v>15</v>
      </c>
      <c r="BE25" s="247">
        <f t="shared" ca="1" si="53"/>
        <v>87</v>
      </c>
      <c r="BF25" s="248" t="str">
        <f t="shared" ca="1" si="54"/>
        <v>YES</v>
      </c>
      <c r="BG25" s="260">
        <f t="shared" ca="1" si="55"/>
        <v>8</v>
      </c>
      <c r="BH25" s="261">
        <f t="shared" ca="1" si="56"/>
        <v>10</v>
      </c>
      <c r="BI25" s="247">
        <f t="shared" ca="1" si="57"/>
        <v>80</v>
      </c>
      <c r="BJ25" s="247" t="str">
        <f t="shared" ca="1" si="58"/>
        <v>YES</v>
      </c>
      <c r="BK25" s="261">
        <f t="shared" ca="1" si="59"/>
        <v>17</v>
      </c>
      <c r="BL25" s="261">
        <f t="shared" ca="1" si="60"/>
        <v>20</v>
      </c>
      <c r="BM25" s="247">
        <f t="shared" ca="1" si="61"/>
        <v>85</v>
      </c>
      <c r="BN25" s="247" t="str">
        <f t="shared" ca="1" si="62"/>
        <v>YES</v>
      </c>
      <c r="BO25" s="261">
        <f t="shared" ca="1" si="63"/>
        <v>16</v>
      </c>
      <c r="BP25" s="261">
        <f t="shared" ca="1" si="64"/>
        <v>20</v>
      </c>
      <c r="BQ25" s="247">
        <f t="shared" ca="1" si="65"/>
        <v>80</v>
      </c>
      <c r="BR25" s="247" t="str">
        <f t="shared" ca="1" si="66"/>
        <v>YES</v>
      </c>
      <c r="BS25" s="261"/>
      <c r="BT25" s="261"/>
      <c r="BU25" s="247"/>
      <c r="BV25" s="247" t="str">
        <f t="shared" si="67"/>
        <v>NO</v>
      </c>
      <c r="BW25" s="261">
        <f t="shared" ca="1" si="80"/>
        <v>9</v>
      </c>
      <c r="BX25" s="261">
        <f t="shared" ca="1" si="81"/>
        <v>10</v>
      </c>
      <c r="BY25" s="247">
        <f t="shared" ca="1" si="70"/>
        <v>90</v>
      </c>
      <c r="BZ25" s="262" t="str">
        <f t="shared" ca="1" si="71"/>
        <v>YES</v>
      </c>
    </row>
    <row r="26" spans="1:78" ht="13.5" customHeight="1" x14ac:dyDescent="0.2">
      <c r="A26" s="394">
        <v>16</v>
      </c>
      <c r="B26" s="386" t="s">
        <v>445</v>
      </c>
      <c r="C26" s="380" t="s">
        <v>479</v>
      </c>
      <c r="D26" s="242" t="s">
        <v>256</v>
      </c>
      <c r="E26" s="256">
        <f t="shared" ca="1" si="11"/>
        <v>77</v>
      </c>
      <c r="F26" s="257">
        <f t="shared" ca="1" si="7"/>
        <v>74</v>
      </c>
      <c r="G26" s="257">
        <f t="shared" ca="1" si="12"/>
        <v>30</v>
      </c>
      <c r="H26" s="257">
        <f t="shared" ca="1" si="13"/>
        <v>44</v>
      </c>
      <c r="I26" s="258"/>
      <c r="J26" s="247">
        <f t="shared" ca="1" si="14"/>
        <v>11</v>
      </c>
      <c r="K26" s="247">
        <f t="shared" ca="1" si="15"/>
        <v>11</v>
      </c>
      <c r="L26" s="247">
        <f t="shared" ca="1" si="16"/>
        <v>14</v>
      </c>
      <c r="M26" s="247">
        <f t="shared" ca="1" si="17"/>
        <v>1</v>
      </c>
      <c r="N26" s="247">
        <f t="shared" ca="1" si="8"/>
        <v>2</v>
      </c>
      <c r="O26" s="247">
        <f t="shared" ca="1" si="8"/>
        <v>1</v>
      </c>
      <c r="P26" s="247" t="str">
        <f t="shared" ca="1" si="18"/>
        <v/>
      </c>
      <c r="Q26" s="247">
        <f t="shared" ca="1" si="19"/>
        <v>11</v>
      </c>
      <c r="R26" s="247">
        <f t="shared" ca="1" si="20"/>
        <v>11</v>
      </c>
      <c r="S26" s="247">
        <f t="shared" ca="1" si="21"/>
        <v>2</v>
      </c>
      <c r="T26" s="247">
        <f t="shared" ca="1" si="9"/>
        <v>2</v>
      </c>
      <c r="U26" s="247">
        <f t="shared" ca="1" si="9"/>
        <v>1</v>
      </c>
      <c r="V26" s="247" t="str">
        <f t="shared" ca="1" si="22"/>
        <v/>
      </c>
      <c r="W26" s="247">
        <f t="shared" ca="1" si="23"/>
        <v>11</v>
      </c>
      <c r="X26" s="247">
        <f t="shared" ca="1" si="24"/>
        <v>11</v>
      </c>
      <c r="Y26" s="248">
        <f t="shared" ca="1" si="25"/>
        <v>1</v>
      </c>
      <c r="Z26" s="259">
        <f t="shared" ca="1" si="10"/>
        <v>2</v>
      </c>
      <c r="AA26" s="247">
        <f t="shared" ca="1" si="10"/>
        <v>2</v>
      </c>
      <c r="AB26" s="247">
        <f t="shared" ca="1" si="10"/>
        <v>1</v>
      </c>
      <c r="AC26" s="247">
        <f t="shared" ca="1" si="10"/>
        <v>2</v>
      </c>
      <c r="AD26" s="247" t="str">
        <f t="shared" ca="1" si="26"/>
        <v/>
      </c>
      <c r="AE26" s="247">
        <f t="shared" ca="1" si="27"/>
        <v>7</v>
      </c>
      <c r="AF26" s="247" t="str">
        <f t="shared" ca="1" si="28"/>
        <v/>
      </c>
      <c r="AG26" s="247" t="str">
        <f t="shared" ca="1" si="29"/>
        <v/>
      </c>
      <c r="AH26" s="247">
        <f t="shared" ca="1" si="30"/>
        <v>7</v>
      </c>
      <c r="AI26" s="247">
        <f t="shared" ca="1" si="31"/>
        <v>8</v>
      </c>
      <c r="AJ26" s="247">
        <f t="shared" ca="1" si="32"/>
        <v>7</v>
      </c>
      <c r="AK26" s="247">
        <f t="shared" ca="1" si="33"/>
        <v>7</v>
      </c>
      <c r="AL26" s="248" t="str">
        <f t="shared" ca="1" si="34"/>
        <v/>
      </c>
      <c r="AM26" s="260">
        <f t="shared" ca="1" si="35"/>
        <v>23</v>
      </c>
      <c r="AN26" s="261">
        <f t="shared" ca="1" si="36"/>
        <v>30</v>
      </c>
      <c r="AO26" s="247">
        <f t="shared" ca="1" si="37"/>
        <v>77</v>
      </c>
      <c r="AP26" s="247" t="str">
        <f t="shared" ca="1" si="38"/>
        <v>YES</v>
      </c>
      <c r="AQ26" s="261">
        <f t="shared" ca="1" si="39"/>
        <v>22</v>
      </c>
      <c r="AR26" s="261">
        <f t="shared" ca="1" si="40"/>
        <v>30</v>
      </c>
      <c r="AS26" s="247">
        <f t="shared" ca="1" si="41"/>
        <v>73</v>
      </c>
      <c r="AT26" s="247" t="str">
        <f t="shared" ca="1" si="42"/>
        <v>YES</v>
      </c>
      <c r="AU26" s="261">
        <f t="shared" ca="1" si="43"/>
        <v>22</v>
      </c>
      <c r="AV26" s="261">
        <f t="shared" ca="1" si="44"/>
        <v>30</v>
      </c>
      <c r="AW26" s="247">
        <f t="shared" ca="1" si="45"/>
        <v>73</v>
      </c>
      <c r="AX26" s="247" t="str">
        <f t="shared" ca="1" si="46"/>
        <v>YES</v>
      </c>
      <c r="AY26" s="261">
        <f t="shared" ca="1" si="47"/>
        <v>11</v>
      </c>
      <c r="AZ26" s="261">
        <f t="shared" ca="1" si="48"/>
        <v>15</v>
      </c>
      <c r="BA26" s="247">
        <f t="shared" ca="1" si="49"/>
        <v>73</v>
      </c>
      <c r="BB26" s="247" t="str">
        <f t="shared" ca="1" si="50"/>
        <v>YES</v>
      </c>
      <c r="BC26" s="261">
        <f t="shared" ca="1" si="51"/>
        <v>11</v>
      </c>
      <c r="BD26" s="261">
        <f t="shared" ca="1" si="52"/>
        <v>15</v>
      </c>
      <c r="BE26" s="247">
        <f t="shared" ca="1" si="53"/>
        <v>73</v>
      </c>
      <c r="BF26" s="248" t="str">
        <f t="shared" ca="1" si="54"/>
        <v>YES</v>
      </c>
      <c r="BG26" s="260">
        <f t="shared" ca="1" si="55"/>
        <v>8</v>
      </c>
      <c r="BH26" s="261">
        <f t="shared" ca="1" si="56"/>
        <v>10</v>
      </c>
      <c r="BI26" s="247">
        <f t="shared" ca="1" si="57"/>
        <v>80</v>
      </c>
      <c r="BJ26" s="247" t="str">
        <f t="shared" ca="1" si="58"/>
        <v>YES</v>
      </c>
      <c r="BK26" s="261">
        <f t="shared" ca="1" si="59"/>
        <v>7</v>
      </c>
      <c r="BL26" s="261">
        <f t="shared" ca="1" si="60"/>
        <v>10</v>
      </c>
      <c r="BM26" s="247">
        <f t="shared" ca="1" si="61"/>
        <v>70</v>
      </c>
      <c r="BN26" s="247" t="str">
        <f t="shared" ca="1" si="62"/>
        <v>YES</v>
      </c>
      <c r="BO26" s="261">
        <f t="shared" ca="1" si="63"/>
        <v>15</v>
      </c>
      <c r="BP26" s="261">
        <f t="shared" ca="1" si="64"/>
        <v>20</v>
      </c>
      <c r="BQ26" s="247">
        <f t="shared" ca="1" si="65"/>
        <v>75</v>
      </c>
      <c r="BR26" s="247" t="str">
        <f t="shared" ca="1" si="66"/>
        <v>YES</v>
      </c>
      <c r="BS26" s="261"/>
      <c r="BT26" s="261"/>
      <c r="BU26" s="247"/>
      <c r="BV26" s="247" t="str">
        <f t="shared" si="67"/>
        <v>NO</v>
      </c>
      <c r="BW26" s="261">
        <f t="shared" ca="1" si="80"/>
        <v>14</v>
      </c>
      <c r="BX26" s="261">
        <f t="shared" ca="1" si="81"/>
        <v>20</v>
      </c>
      <c r="BY26" s="247">
        <f t="shared" ca="1" si="70"/>
        <v>70</v>
      </c>
      <c r="BZ26" s="262" t="str">
        <f t="shared" ca="1" si="71"/>
        <v>YES</v>
      </c>
    </row>
    <row r="27" spans="1:78" ht="13.5" customHeight="1" x14ac:dyDescent="0.2">
      <c r="A27" s="394">
        <v>17</v>
      </c>
      <c r="B27" s="386" t="s">
        <v>446</v>
      </c>
      <c r="C27" s="380" t="s">
        <v>480</v>
      </c>
      <c r="D27" s="242" t="s">
        <v>275</v>
      </c>
      <c r="E27" s="256">
        <f t="shared" ca="1" si="11"/>
        <v>87</v>
      </c>
      <c r="F27" s="257">
        <f t="shared" ca="1" si="7"/>
        <v>80</v>
      </c>
      <c r="G27" s="257">
        <f t="shared" ca="1" si="12"/>
        <v>34</v>
      </c>
      <c r="H27" s="257">
        <f t="shared" ca="1" si="13"/>
        <v>46</v>
      </c>
      <c r="I27" s="258"/>
      <c r="J27" s="247">
        <f t="shared" ca="1" si="14"/>
        <v>11</v>
      </c>
      <c r="K27" s="247">
        <f t="shared" ca="1" si="15"/>
        <v>14</v>
      </c>
      <c r="L27" s="247">
        <f t="shared" ca="1" si="16"/>
        <v>16</v>
      </c>
      <c r="M27" s="247">
        <f t="shared" ca="1" si="17"/>
        <v>1</v>
      </c>
      <c r="N27" s="247">
        <f t="shared" ca="1" si="17"/>
        <v>2</v>
      </c>
      <c r="O27" s="247">
        <f t="shared" ca="1" si="17"/>
        <v>1</v>
      </c>
      <c r="P27" s="247">
        <f t="shared" ca="1" si="18"/>
        <v>12</v>
      </c>
      <c r="Q27" s="247">
        <f t="shared" ca="1" si="19"/>
        <v>12</v>
      </c>
      <c r="R27" s="247" t="str">
        <f t="shared" ca="1" si="20"/>
        <v/>
      </c>
      <c r="S27" s="247">
        <f t="shared" ca="1" si="21"/>
        <v>2</v>
      </c>
      <c r="T27" s="247">
        <f t="shared" ca="1" si="21"/>
        <v>2</v>
      </c>
      <c r="U27" s="247">
        <f t="shared" ca="1" si="21"/>
        <v>2</v>
      </c>
      <c r="V27" s="247">
        <f t="shared" ca="1" si="22"/>
        <v>12</v>
      </c>
      <c r="W27" s="247">
        <f t="shared" ca="1" si="23"/>
        <v>13</v>
      </c>
      <c r="X27" s="247" t="str">
        <f t="shared" ca="1" si="24"/>
        <v/>
      </c>
      <c r="Y27" s="248">
        <f t="shared" ca="1" si="25"/>
        <v>2</v>
      </c>
      <c r="Z27" s="259">
        <f t="shared" ca="1" si="25"/>
        <v>2</v>
      </c>
      <c r="AA27" s="247">
        <f t="shared" ca="1" si="25"/>
        <v>1</v>
      </c>
      <c r="AB27" s="247">
        <f t="shared" ca="1" si="25"/>
        <v>2</v>
      </c>
      <c r="AC27" s="247">
        <f t="shared" ca="1" si="25"/>
        <v>2</v>
      </c>
      <c r="AD27" s="247">
        <f t="shared" ca="1" si="26"/>
        <v>7</v>
      </c>
      <c r="AE27" s="247" t="str">
        <f t="shared" ca="1" si="27"/>
        <v/>
      </c>
      <c r="AF27" s="247">
        <f t="shared" ca="1" si="28"/>
        <v>7</v>
      </c>
      <c r="AG27" s="247">
        <f t="shared" ca="1" si="29"/>
        <v>7</v>
      </c>
      <c r="AH27" s="247" t="str">
        <f t="shared" ca="1" si="30"/>
        <v/>
      </c>
      <c r="AI27" s="247">
        <f t="shared" ca="1" si="31"/>
        <v>9</v>
      </c>
      <c r="AJ27" s="247" t="str">
        <f t="shared" ca="1" si="32"/>
        <v/>
      </c>
      <c r="AK27" s="247" t="str">
        <f t="shared" ca="1" si="33"/>
        <v/>
      </c>
      <c r="AL27" s="248">
        <f t="shared" ca="1" si="34"/>
        <v>7</v>
      </c>
      <c r="AM27" s="260">
        <f t="shared" ca="1" si="35"/>
        <v>26</v>
      </c>
      <c r="AN27" s="261">
        <f t="shared" ca="1" si="36"/>
        <v>30</v>
      </c>
      <c r="AO27" s="247">
        <f t="shared" ca="1" si="37"/>
        <v>87</v>
      </c>
      <c r="AP27" s="247" t="str">
        <f t="shared" ca="1" si="38"/>
        <v>YES</v>
      </c>
      <c r="AQ27" s="261">
        <f t="shared" ca="1" si="39"/>
        <v>24</v>
      </c>
      <c r="AR27" s="261">
        <f t="shared" ca="1" si="40"/>
        <v>30</v>
      </c>
      <c r="AS27" s="247">
        <f t="shared" ca="1" si="41"/>
        <v>80</v>
      </c>
      <c r="AT27" s="247" t="str">
        <f t="shared" ca="1" si="42"/>
        <v>YES</v>
      </c>
      <c r="AU27" s="261">
        <f t="shared" ca="1" si="43"/>
        <v>25</v>
      </c>
      <c r="AV27" s="261">
        <f t="shared" ca="1" si="44"/>
        <v>30</v>
      </c>
      <c r="AW27" s="247">
        <f t="shared" ca="1" si="45"/>
        <v>83</v>
      </c>
      <c r="AX27" s="247" t="str">
        <f t="shared" ca="1" si="46"/>
        <v>YES</v>
      </c>
      <c r="AY27" s="261">
        <f t="shared" ca="1" si="47"/>
        <v>11</v>
      </c>
      <c r="AZ27" s="261">
        <f t="shared" ca="1" si="48"/>
        <v>15</v>
      </c>
      <c r="BA27" s="247">
        <f t="shared" ca="1" si="49"/>
        <v>73</v>
      </c>
      <c r="BB27" s="247" t="str">
        <f t="shared" ca="1" si="50"/>
        <v>YES</v>
      </c>
      <c r="BC27" s="261">
        <f t="shared" ca="1" si="51"/>
        <v>14</v>
      </c>
      <c r="BD27" s="261">
        <f t="shared" ca="1" si="52"/>
        <v>15</v>
      </c>
      <c r="BE27" s="247">
        <f t="shared" ca="1" si="53"/>
        <v>93</v>
      </c>
      <c r="BF27" s="248" t="str">
        <f t="shared" ca="1" si="54"/>
        <v>YES</v>
      </c>
      <c r="BG27" s="260">
        <f t="shared" ca="1" si="55"/>
        <v>9</v>
      </c>
      <c r="BH27" s="261">
        <f t="shared" ca="1" si="56"/>
        <v>10</v>
      </c>
      <c r="BI27" s="247">
        <f t="shared" ca="1" si="57"/>
        <v>90</v>
      </c>
      <c r="BJ27" s="247" t="str">
        <f t="shared" ca="1" si="58"/>
        <v>YES</v>
      </c>
      <c r="BK27" s="261">
        <f t="shared" ca="1" si="59"/>
        <v>14</v>
      </c>
      <c r="BL27" s="261">
        <f t="shared" ca="1" si="60"/>
        <v>20</v>
      </c>
      <c r="BM27" s="247">
        <f t="shared" ca="1" si="61"/>
        <v>70</v>
      </c>
      <c r="BN27" s="247" t="str">
        <f t="shared" ca="1" si="62"/>
        <v>YES</v>
      </c>
      <c r="BO27" s="261">
        <f t="shared" ca="1" si="63"/>
        <v>16</v>
      </c>
      <c r="BP27" s="261">
        <f t="shared" ca="1" si="64"/>
        <v>20</v>
      </c>
      <c r="BQ27" s="247">
        <f t="shared" ca="1" si="65"/>
        <v>80</v>
      </c>
      <c r="BR27" s="247" t="str">
        <f t="shared" ca="1" si="66"/>
        <v>YES</v>
      </c>
      <c r="BS27" s="261">
        <f t="shared" ca="1" si="72"/>
        <v>7</v>
      </c>
      <c r="BT27" s="261">
        <f t="shared" ca="1" si="73"/>
        <v>10</v>
      </c>
      <c r="BU27" s="247">
        <f t="shared" ca="1" si="74"/>
        <v>70</v>
      </c>
      <c r="BV27" s="247" t="str">
        <f t="shared" ca="1" si="67"/>
        <v>YES</v>
      </c>
      <c r="BW27" s="261">
        <f t="shared" si="75"/>
        <v>0</v>
      </c>
      <c r="BX27" s="261">
        <f t="shared" si="76"/>
        <v>0</v>
      </c>
      <c r="BY27" s="247">
        <f t="shared" si="70"/>
        <v>0</v>
      </c>
      <c r="BZ27" s="262" t="str">
        <f t="shared" si="71"/>
        <v>NO</v>
      </c>
    </row>
    <row r="28" spans="1:78" ht="13.5" customHeight="1" x14ac:dyDescent="0.2">
      <c r="A28" s="394">
        <v>18</v>
      </c>
      <c r="B28" s="386" t="s">
        <v>447</v>
      </c>
      <c r="C28" s="380" t="s">
        <v>481</v>
      </c>
      <c r="D28" s="242" t="s">
        <v>546</v>
      </c>
      <c r="E28" s="256">
        <f t="shared" ca="1" si="11"/>
        <v>49</v>
      </c>
      <c r="F28" s="257">
        <f t="shared" ca="1" si="7"/>
        <v>42</v>
      </c>
      <c r="G28" s="257">
        <f t="shared" ca="1" si="12"/>
        <v>19</v>
      </c>
      <c r="H28" s="257">
        <f t="shared" ca="1" si="13"/>
        <v>23</v>
      </c>
      <c r="I28" s="258"/>
      <c r="J28" s="247">
        <f t="shared" ca="1" si="14"/>
        <v>6</v>
      </c>
      <c r="K28" s="247">
        <f t="shared" ca="1" si="15"/>
        <v>8</v>
      </c>
      <c r="L28" s="247">
        <f t="shared" ca="1" si="16"/>
        <v>9</v>
      </c>
      <c r="M28" s="247">
        <f t="shared" ca="1" si="17"/>
        <v>0</v>
      </c>
      <c r="N28" s="247">
        <f t="shared" ca="1" si="17"/>
        <v>1</v>
      </c>
      <c r="O28" s="247">
        <f t="shared" ca="1" si="17"/>
        <v>1</v>
      </c>
      <c r="P28" s="247">
        <f t="shared" ca="1" si="18"/>
        <v>8</v>
      </c>
      <c r="Q28" s="247" t="str">
        <f t="shared" ca="1" si="19"/>
        <v/>
      </c>
      <c r="R28" s="247">
        <f t="shared" ca="1" si="20"/>
        <v>7</v>
      </c>
      <c r="S28" s="247">
        <f t="shared" ca="1" si="21"/>
        <v>0</v>
      </c>
      <c r="T28" s="247">
        <f t="shared" ca="1" si="21"/>
        <v>0</v>
      </c>
      <c r="U28" s="247">
        <f t="shared" ca="1" si="21"/>
        <v>0</v>
      </c>
      <c r="V28" s="247">
        <f t="shared" ca="1" si="22"/>
        <v>7</v>
      </c>
      <c r="W28" s="247" t="str">
        <f t="shared" ca="1" si="23"/>
        <v/>
      </c>
      <c r="X28" s="247">
        <f t="shared" ca="1" si="24"/>
        <v>8</v>
      </c>
      <c r="Y28" s="248">
        <f t="shared" ca="1" si="25"/>
        <v>0</v>
      </c>
      <c r="Z28" s="259">
        <f t="shared" ca="1" si="25"/>
        <v>0</v>
      </c>
      <c r="AA28" s="247">
        <f t="shared" ca="1" si="25"/>
        <v>0</v>
      </c>
      <c r="AB28" s="247">
        <f t="shared" ca="1" si="25"/>
        <v>0</v>
      </c>
      <c r="AC28" s="247">
        <f t="shared" ca="1" si="25"/>
        <v>0</v>
      </c>
      <c r="AD28" s="247">
        <f t="shared" ca="1" si="26"/>
        <v>5</v>
      </c>
      <c r="AE28" s="247" t="str">
        <f t="shared" ca="1" si="27"/>
        <v/>
      </c>
      <c r="AF28" s="247">
        <f t="shared" ca="1" si="28"/>
        <v>4</v>
      </c>
      <c r="AG28" s="247">
        <f t="shared" ca="1" si="29"/>
        <v>5</v>
      </c>
      <c r="AH28" s="247" t="str">
        <f t="shared" ca="1" si="30"/>
        <v/>
      </c>
      <c r="AI28" s="247" t="str">
        <f t="shared" ca="1" si="31"/>
        <v/>
      </c>
      <c r="AJ28" s="247">
        <f t="shared" ca="1" si="32"/>
        <v>4</v>
      </c>
      <c r="AK28" s="247">
        <f t="shared" ca="1" si="33"/>
        <v>5</v>
      </c>
      <c r="AL28" s="248" t="str">
        <f t="shared" ca="1" si="34"/>
        <v/>
      </c>
      <c r="AM28" s="260">
        <f t="shared" ca="1" si="35"/>
        <v>11</v>
      </c>
      <c r="AN28" s="261">
        <f t="shared" ca="1" si="36"/>
        <v>30</v>
      </c>
      <c r="AO28" s="247">
        <f t="shared" ca="1" si="37"/>
        <v>37</v>
      </c>
      <c r="AP28" s="247" t="str">
        <f t="shared" ca="1" si="38"/>
        <v>NO</v>
      </c>
      <c r="AQ28" s="261">
        <f t="shared" ca="1" si="39"/>
        <v>15</v>
      </c>
      <c r="AR28" s="261">
        <f t="shared" ca="1" si="40"/>
        <v>30</v>
      </c>
      <c r="AS28" s="247">
        <f t="shared" ca="1" si="41"/>
        <v>50</v>
      </c>
      <c r="AT28" s="247" t="str">
        <f t="shared" ca="1" si="42"/>
        <v>NO</v>
      </c>
      <c r="AU28" s="261">
        <f t="shared" ca="1" si="43"/>
        <v>15</v>
      </c>
      <c r="AV28" s="261">
        <f t="shared" ca="1" si="44"/>
        <v>30</v>
      </c>
      <c r="AW28" s="247">
        <f t="shared" ca="1" si="45"/>
        <v>50</v>
      </c>
      <c r="AX28" s="247" t="str">
        <f t="shared" ca="1" si="46"/>
        <v>NO</v>
      </c>
      <c r="AY28" s="261">
        <f t="shared" ca="1" si="47"/>
        <v>6</v>
      </c>
      <c r="AZ28" s="261">
        <f t="shared" ca="1" si="48"/>
        <v>15</v>
      </c>
      <c r="BA28" s="247">
        <f t="shared" ca="1" si="49"/>
        <v>40</v>
      </c>
      <c r="BB28" s="247" t="str">
        <f t="shared" ca="1" si="50"/>
        <v>NO</v>
      </c>
      <c r="BC28" s="261">
        <f t="shared" ca="1" si="51"/>
        <v>8</v>
      </c>
      <c r="BD28" s="261">
        <f t="shared" ca="1" si="52"/>
        <v>15</v>
      </c>
      <c r="BE28" s="247">
        <f t="shared" ca="1" si="53"/>
        <v>53</v>
      </c>
      <c r="BF28" s="248" t="str">
        <f t="shared" ca="1" si="54"/>
        <v>NO</v>
      </c>
      <c r="BG28" s="260">
        <f t="shared" ca="1" si="55"/>
        <v>0</v>
      </c>
      <c r="BH28" s="261">
        <f t="shared" ca="1" si="56"/>
        <v>10</v>
      </c>
      <c r="BI28" s="247">
        <f t="shared" ca="1" si="57"/>
        <v>0</v>
      </c>
      <c r="BJ28" s="247" t="str">
        <f t="shared" ca="1" si="58"/>
        <v>NO</v>
      </c>
      <c r="BK28" s="261">
        <f t="shared" ca="1" si="59"/>
        <v>9</v>
      </c>
      <c r="BL28" s="261">
        <f t="shared" ca="1" si="60"/>
        <v>20</v>
      </c>
      <c r="BM28" s="247">
        <f t="shared" ca="1" si="61"/>
        <v>45</v>
      </c>
      <c r="BN28" s="247" t="str">
        <f t="shared" ca="1" si="62"/>
        <v>NO</v>
      </c>
      <c r="BO28" s="261">
        <f t="shared" ca="1" si="63"/>
        <v>5</v>
      </c>
      <c r="BP28" s="261">
        <f t="shared" ca="1" si="64"/>
        <v>10</v>
      </c>
      <c r="BQ28" s="247">
        <f t="shared" ca="1" si="65"/>
        <v>50</v>
      </c>
      <c r="BR28" s="247" t="str">
        <f t="shared" ca="1" si="66"/>
        <v>NO</v>
      </c>
      <c r="BS28" s="261">
        <f t="shared" ca="1" si="72"/>
        <v>9</v>
      </c>
      <c r="BT28" s="261">
        <f t="shared" ca="1" si="73"/>
        <v>20</v>
      </c>
      <c r="BU28" s="247">
        <f t="shared" ca="1" si="74"/>
        <v>45</v>
      </c>
      <c r="BV28" s="247" t="str">
        <f t="shared" ca="1" si="67"/>
        <v>NO</v>
      </c>
      <c r="BW28" s="261">
        <f t="shared" si="75"/>
        <v>0</v>
      </c>
      <c r="BX28" s="261">
        <f t="shared" si="76"/>
        <v>0</v>
      </c>
      <c r="BY28" s="247">
        <f t="shared" si="70"/>
        <v>0</v>
      </c>
      <c r="BZ28" s="262" t="str">
        <f t="shared" si="71"/>
        <v>NO</v>
      </c>
    </row>
    <row r="29" spans="1:78" ht="13.5" customHeight="1" x14ac:dyDescent="0.2">
      <c r="A29" s="394">
        <v>19</v>
      </c>
      <c r="B29" s="386" t="s">
        <v>448</v>
      </c>
      <c r="C29" s="380" t="s">
        <v>482</v>
      </c>
      <c r="D29" s="242" t="s">
        <v>546</v>
      </c>
      <c r="E29" s="256">
        <f t="shared" ca="1" si="11"/>
        <v>49</v>
      </c>
      <c r="F29" s="257">
        <f t="shared" ca="1" si="7"/>
        <v>44</v>
      </c>
      <c r="G29" s="257">
        <f t="shared" ca="1" si="12"/>
        <v>18</v>
      </c>
      <c r="H29" s="257">
        <f t="shared" ca="1" si="13"/>
        <v>26</v>
      </c>
      <c r="I29" s="258"/>
      <c r="J29" s="247">
        <f t="shared" ca="1" si="14"/>
        <v>7</v>
      </c>
      <c r="K29" s="247">
        <f t="shared" ca="1" si="15"/>
        <v>7</v>
      </c>
      <c r="L29" s="247">
        <f t="shared" ca="1" si="16"/>
        <v>9</v>
      </c>
      <c r="M29" s="247">
        <f t="shared" ca="1" si="17"/>
        <v>1</v>
      </c>
      <c r="N29" s="247">
        <f t="shared" ca="1" si="17"/>
        <v>1</v>
      </c>
      <c r="O29" s="247">
        <f t="shared" ca="1" si="17"/>
        <v>0</v>
      </c>
      <c r="P29" s="247">
        <f t="shared" ca="1" si="18"/>
        <v>7</v>
      </c>
      <c r="Q29" s="247" t="str">
        <f t="shared" ca="1" si="19"/>
        <v/>
      </c>
      <c r="R29" s="247">
        <f t="shared" ca="1" si="20"/>
        <v>7</v>
      </c>
      <c r="S29" s="247">
        <f t="shared" ca="1" si="21"/>
        <v>0</v>
      </c>
      <c r="T29" s="247">
        <f t="shared" ca="1" si="21"/>
        <v>0</v>
      </c>
      <c r="U29" s="247">
        <f t="shared" ca="1" si="21"/>
        <v>0</v>
      </c>
      <c r="V29" s="247">
        <f t="shared" ca="1" si="22"/>
        <v>7</v>
      </c>
      <c r="W29" s="247" t="str">
        <f t="shared" ca="1" si="23"/>
        <v/>
      </c>
      <c r="X29" s="247">
        <f t="shared" ca="1" si="24"/>
        <v>7</v>
      </c>
      <c r="Y29" s="248">
        <f t="shared" ca="1" si="25"/>
        <v>1</v>
      </c>
      <c r="Z29" s="259">
        <f t="shared" ca="1" si="25"/>
        <v>1</v>
      </c>
      <c r="AA29" s="247">
        <f t="shared" ca="1" si="25"/>
        <v>0</v>
      </c>
      <c r="AB29" s="247">
        <f t="shared" ca="1" si="25"/>
        <v>1</v>
      </c>
      <c r="AC29" s="247">
        <f t="shared" ca="1" si="25"/>
        <v>0</v>
      </c>
      <c r="AD29" s="247">
        <f t="shared" ca="1" si="26"/>
        <v>5</v>
      </c>
      <c r="AE29" s="247" t="str">
        <f t="shared" ca="1" si="27"/>
        <v/>
      </c>
      <c r="AF29" s="247">
        <f t="shared" ca="1" si="28"/>
        <v>4</v>
      </c>
      <c r="AG29" s="247">
        <f t="shared" ca="1" si="29"/>
        <v>5</v>
      </c>
      <c r="AH29" s="247" t="str">
        <f t="shared" ca="1" si="30"/>
        <v/>
      </c>
      <c r="AI29" s="247" t="str">
        <f t="shared" ca="1" si="31"/>
        <v/>
      </c>
      <c r="AJ29" s="247">
        <f t="shared" ca="1" si="32"/>
        <v>4</v>
      </c>
      <c r="AK29" s="247">
        <f t="shared" ca="1" si="33"/>
        <v>5</v>
      </c>
      <c r="AL29" s="248" t="str">
        <f t="shared" ca="1" si="34"/>
        <v/>
      </c>
      <c r="AM29" s="260">
        <f t="shared" ca="1" si="35"/>
        <v>11</v>
      </c>
      <c r="AN29" s="261">
        <f t="shared" ca="1" si="36"/>
        <v>30</v>
      </c>
      <c r="AO29" s="247">
        <f t="shared" ca="1" si="37"/>
        <v>37</v>
      </c>
      <c r="AP29" s="247" t="str">
        <f t="shared" ca="1" si="38"/>
        <v>NO</v>
      </c>
      <c r="AQ29" s="261">
        <f t="shared" ca="1" si="39"/>
        <v>14</v>
      </c>
      <c r="AR29" s="261">
        <f t="shared" ca="1" si="40"/>
        <v>30</v>
      </c>
      <c r="AS29" s="247">
        <f t="shared" ca="1" si="41"/>
        <v>47</v>
      </c>
      <c r="AT29" s="247" t="str">
        <f t="shared" ca="1" si="42"/>
        <v>NO</v>
      </c>
      <c r="AU29" s="261">
        <f t="shared" ca="1" si="43"/>
        <v>14</v>
      </c>
      <c r="AV29" s="261">
        <f t="shared" ca="1" si="44"/>
        <v>30</v>
      </c>
      <c r="AW29" s="247">
        <f t="shared" ca="1" si="45"/>
        <v>47</v>
      </c>
      <c r="AX29" s="247" t="str">
        <f t="shared" ca="1" si="46"/>
        <v>NO</v>
      </c>
      <c r="AY29" s="261">
        <f t="shared" ca="1" si="47"/>
        <v>7</v>
      </c>
      <c r="AZ29" s="261">
        <f t="shared" ca="1" si="48"/>
        <v>15</v>
      </c>
      <c r="BA29" s="247">
        <f t="shared" ca="1" si="49"/>
        <v>47</v>
      </c>
      <c r="BB29" s="247" t="str">
        <f t="shared" ca="1" si="50"/>
        <v>NO</v>
      </c>
      <c r="BC29" s="261">
        <f t="shared" ca="1" si="51"/>
        <v>7</v>
      </c>
      <c r="BD29" s="261">
        <f t="shared" ca="1" si="52"/>
        <v>15</v>
      </c>
      <c r="BE29" s="247">
        <f t="shared" ca="1" si="53"/>
        <v>47</v>
      </c>
      <c r="BF29" s="248" t="str">
        <f t="shared" ca="1" si="54"/>
        <v>NO</v>
      </c>
      <c r="BG29" s="260">
        <f t="shared" ca="1" si="55"/>
        <v>3</v>
      </c>
      <c r="BH29" s="261">
        <f t="shared" ca="1" si="56"/>
        <v>10</v>
      </c>
      <c r="BI29" s="247">
        <f t="shared" ca="1" si="57"/>
        <v>30</v>
      </c>
      <c r="BJ29" s="247" t="str">
        <f t="shared" ca="1" si="58"/>
        <v>NO</v>
      </c>
      <c r="BK29" s="261">
        <f t="shared" ca="1" si="59"/>
        <v>9</v>
      </c>
      <c r="BL29" s="261">
        <f t="shared" ca="1" si="60"/>
        <v>20</v>
      </c>
      <c r="BM29" s="247">
        <f t="shared" ca="1" si="61"/>
        <v>45</v>
      </c>
      <c r="BN29" s="247" t="str">
        <f t="shared" ca="1" si="62"/>
        <v>NO</v>
      </c>
      <c r="BO29" s="261"/>
      <c r="BP29" s="261"/>
      <c r="BQ29" s="247"/>
      <c r="BR29" s="247" t="str">
        <f>IF(BQ29&gt;60,"YES","NO")</f>
        <v>NO</v>
      </c>
      <c r="BS29" s="261">
        <f t="shared" ca="1" si="72"/>
        <v>9</v>
      </c>
      <c r="BT29" s="261">
        <f t="shared" ca="1" si="73"/>
        <v>20</v>
      </c>
      <c r="BU29" s="247">
        <f t="shared" ca="1" si="74"/>
        <v>45</v>
      </c>
      <c r="BV29" s="247" t="str">
        <f t="shared" ca="1" si="67"/>
        <v>NO</v>
      </c>
      <c r="BW29" s="261">
        <f ca="1">SUMIFS($Y29:$AL29,$Y$10:$AL$10,"CO3")</f>
        <v>5</v>
      </c>
      <c r="BX29" s="261">
        <f ca="1">SUMIFS($Y$4:$AL$4,$Y$10:$AL$10,"CO3",$Y29:$AL29,"&gt;=0")</f>
        <v>10</v>
      </c>
      <c r="BY29" s="247">
        <f ca="1">IFERROR(ROUND((BW29/BX29)*100,0),0)</f>
        <v>50</v>
      </c>
      <c r="BZ29" s="262" t="str">
        <f ca="1">IF(BY29&gt;60,"YES","NO")</f>
        <v>NO</v>
      </c>
    </row>
    <row r="30" spans="1:78" ht="13.5" customHeight="1" x14ac:dyDescent="0.2">
      <c r="A30" s="394">
        <v>20</v>
      </c>
      <c r="B30" s="386" t="s">
        <v>449</v>
      </c>
      <c r="C30" s="380" t="s">
        <v>483</v>
      </c>
      <c r="D30" s="242" t="s">
        <v>275</v>
      </c>
      <c r="E30" s="256">
        <f t="shared" ca="1" si="11"/>
        <v>88</v>
      </c>
      <c r="F30" s="257">
        <f t="shared" ca="1" si="7"/>
        <v>82</v>
      </c>
      <c r="G30" s="257">
        <f t="shared" ca="1" si="12"/>
        <v>34</v>
      </c>
      <c r="H30" s="257">
        <f t="shared" ca="1" si="13"/>
        <v>48</v>
      </c>
      <c r="I30" s="258"/>
      <c r="J30" s="247">
        <f t="shared" ca="1" si="14"/>
        <v>11</v>
      </c>
      <c r="K30" s="247">
        <f t="shared" ca="1" si="15"/>
        <v>14</v>
      </c>
      <c r="L30" s="247">
        <f t="shared" ca="1" si="16"/>
        <v>16</v>
      </c>
      <c r="M30" s="247">
        <f t="shared" ca="1" si="17"/>
        <v>1</v>
      </c>
      <c r="N30" s="247">
        <f t="shared" ca="1" si="17"/>
        <v>2</v>
      </c>
      <c r="O30" s="247">
        <f t="shared" ca="1" si="17"/>
        <v>2</v>
      </c>
      <c r="P30" s="247">
        <f t="shared" ca="1" si="18"/>
        <v>12</v>
      </c>
      <c r="Q30" s="247">
        <f t="shared" ca="1" si="19"/>
        <v>14</v>
      </c>
      <c r="R30" s="247" t="str">
        <f t="shared" ca="1" si="20"/>
        <v/>
      </c>
      <c r="S30" s="247">
        <f t="shared" ca="1" si="21"/>
        <v>2</v>
      </c>
      <c r="T30" s="247">
        <f t="shared" ca="1" si="21"/>
        <v>1</v>
      </c>
      <c r="U30" s="247">
        <f t="shared" ca="1" si="21"/>
        <v>2</v>
      </c>
      <c r="V30" s="247">
        <f t="shared" ca="1" si="22"/>
        <v>13</v>
      </c>
      <c r="W30" s="247">
        <f t="shared" ca="1" si="23"/>
        <v>12</v>
      </c>
      <c r="X30" s="247" t="str">
        <f t="shared" ca="1" si="24"/>
        <v/>
      </c>
      <c r="Y30" s="248">
        <f t="shared" ca="1" si="25"/>
        <v>1</v>
      </c>
      <c r="Z30" s="259">
        <f t="shared" ca="1" si="25"/>
        <v>1</v>
      </c>
      <c r="AA30" s="247">
        <f t="shared" ca="1" si="25"/>
        <v>1</v>
      </c>
      <c r="AB30" s="247">
        <f t="shared" ca="1" si="25"/>
        <v>2</v>
      </c>
      <c r="AC30" s="247">
        <f t="shared" ca="1" si="25"/>
        <v>1</v>
      </c>
      <c r="AD30" s="247">
        <f t="shared" ca="1" si="26"/>
        <v>8</v>
      </c>
      <c r="AE30" s="247" t="str">
        <f t="shared" ca="1" si="27"/>
        <v/>
      </c>
      <c r="AF30" s="247">
        <f t="shared" ca="1" si="28"/>
        <v>8</v>
      </c>
      <c r="AG30" s="247">
        <f t="shared" ca="1" si="29"/>
        <v>9</v>
      </c>
      <c r="AH30" s="247" t="str">
        <f t="shared" ca="1" si="30"/>
        <v/>
      </c>
      <c r="AI30" s="247">
        <f t="shared" ca="1" si="31"/>
        <v>8</v>
      </c>
      <c r="AJ30" s="247" t="str">
        <f t="shared" ca="1" si="32"/>
        <v/>
      </c>
      <c r="AK30" s="247" t="str">
        <f t="shared" ca="1" si="33"/>
        <v/>
      </c>
      <c r="AL30" s="248">
        <f t="shared" ca="1" si="34"/>
        <v>9</v>
      </c>
      <c r="AM30" s="260">
        <f t="shared" ca="1" si="35"/>
        <v>26</v>
      </c>
      <c r="AN30" s="261">
        <f t="shared" ca="1" si="36"/>
        <v>30</v>
      </c>
      <c r="AO30" s="247">
        <f t="shared" ca="1" si="37"/>
        <v>87</v>
      </c>
      <c r="AP30" s="247" t="str">
        <f t="shared" ca="1" si="38"/>
        <v>YES</v>
      </c>
      <c r="AQ30" s="261">
        <f t="shared" ca="1" si="39"/>
        <v>26</v>
      </c>
      <c r="AR30" s="261">
        <f t="shared" ca="1" si="40"/>
        <v>30</v>
      </c>
      <c r="AS30" s="247">
        <f t="shared" ca="1" si="41"/>
        <v>87</v>
      </c>
      <c r="AT30" s="247" t="str">
        <f t="shared" ca="1" si="42"/>
        <v>YES</v>
      </c>
      <c r="AU30" s="261">
        <f t="shared" ca="1" si="43"/>
        <v>25</v>
      </c>
      <c r="AV30" s="261">
        <f t="shared" ca="1" si="44"/>
        <v>30</v>
      </c>
      <c r="AW30" s="247">
        <f t="shared" ca="1" si="45"/>
        <v>83</v>
      </c>
      <c r="AX30" s="247" t="str">
        <f t="shared" ca="1" si="46"/>
        <v>YES</v>
      </c>
      <c r="AY30" s="261">
        <f t="shared" ca="1" si="47"/>
        <v>11</v>
      </c>
      <c r="AZ30" s="261">
        <f t="shared" ca="1" si="48"/>
        <v>15</v>
      </c>
      <c r="BA30" s="247">
        <f t="shared" ca="1" si="49"/>
        <v>73</v>
      </c>
      <c r="BB30" s="247" t="str">
        <f t="shared" ca="1" si="50"/>
        <v>YES</v>
      </c>
      <c r="BC30" s="261">
        <f t="shared" ca="1" si="51"/>
        <v>14</v>
      </c>
      <c r="BD30" s="261">
        <f t="shared" ca="1" si="52"/>
        <v>15</v>
      </c>
      <c r="BE30" s="247">
        <f t="shared" ca="1" si="53"/>
        <v>93</v>
      </c>
      <c r="BF30" s="248" t="str">
        <f t="shared" ca="1" si="54"/>
        <v>YES</v>
      </c>
      <c r="BG30" s="260">
        <f t="shared" ca="1" si="55"/>
        <v>6</v>
      </c>
      <c r="BH30" s="261">
        <f t="shared" ca="1" si="56"/>
        <v>10</v>
      </c>
      <c r="BI30" s="247">
        <f t="shared" ca="1" si="57"/>
        <v>60</v>
      </c>
      <c r="BJ30" s="247" t="str">
        <f t="shared" ca="1" si="58"/>
        <v>NO</v>
      </c>
      <c r="BK30" s="261">
        <f t="shared" ca="1" si="59"/>
        <v>16</v>
      </c>
      <c r="BL30" s="261">
        <f t="shared" ca="1" si="60"/>
        <v>20</v>
      </c>
      <c r="BM30" s="247">
        <f t="shared" ca="1" si="61"/>
        <v>80</v>
      </c>
      <c r="BN30" s="247" t="str">
        <f t="shared" ca="1" si="62"/>
        <v>YES</v>
      </c>
      <c r="BO30" s="261">
        <f t="shared" ca="1" si="63"/>
        <v>17</v>
      </c>
      <c r="BP30" s="261">
        <f t="shared" ca="1" si="64"/>
        <v>20</v>
      </c>
      <c r="BQ30" s="247">
        <f t="shared" ca="1" si="65"/>
        <v>85</v>
      </c>
      <c r="BR30" s="247" t="str">
        <f t="shared" ca="1" si="66"/>
        <v>YES</v>
      </c>
      <c r="BS30" s="261">
        <f t="shared" ca="1" si="72"/>
        <v>9</v>
      </c>
      <c r="BT30" s="261">
        <f t="shared" ca="1" si="73"/>
        <v>10</v>
      </c>
      <c r="BU30" s="247">
        <f t="shared" ca="1" si="74"/>
        <v>90</v>
      </c>
      <c r="BV30" s="247" t="str">
        <f t="shared" ca="1" si="67"/>
        <v>YES</v>
      </c>
      <c r="BW30" s="261">
        <f t="shared" si="75"/>
        <v>0</v>
      </c>
      <c r="BX30" s="261">
        <f t="shared" si="76"/>
        <v>0</v>
      </c>
      <c r="BY30" s="247">
        <f t="shared" si="70"/>
        <v>0</v>
      </c>
      <c r="BZ30" s="262" t="str">
        <f t="shared" si="71"/>
        <v>NO</v>
      </c>
    </row>
    <row r="31" spans="1:78" ht="13.5" customHeight="1" x14ac:dyDescent="0.2">
      <c r="A31" s="394">
        <v>21</v>
      </c>
      <c r="B31" s="386" t="s">
        <v>450</v>
      </c>
      <c r="C31" s="380" t="s">
        <v>464</v>
      </c>
      <c r="D31" s="242" t="s">
        <v>292</v>
      </c>
      <c r="E31" s="256">
        <f t="shared" ca="1" si="11"/>
        <v>76</v>
      </c>
      <c r="F31" s="257">
        <f t="shared" ca="1" si="7"/>
        <v>73</v>
      </c>
      <c r="G31" s="257">
        <f t="shared" ca="1" si="12"/>
        <v>29</v>
      </c>
      <c r="H31" s="257">
        <f t="shared" ca="1" si="13"/>
        <v>44</v>
      </c>
      <c r="I31" s="258"/>
      <c r="J31" s="247">
        <f t="shared" ca="1" si="14"/>
        <v>10</v>
      </c>
      <c r="K31" s="247">
        <f t="shared" ca="1" si="15"/>
        <v>10</v>
      </c>
      <c r="L31" s="247">
        <f t="shared" ca="1" si="16"/>
        <v>14</v>
      </c>
      <c r="M31" s="247">
        <f t="shared" ca="1" si="17"/>
        <v>2</v>
      </c>
      <c r="N31" s="247">
        <f t="shared" ca="1" si="17"/>
        <v>1</v>
      </c>
      <c r="O31" s="247">
        <f t="shared" ca="1" si="17"/>
        <v>1</v>
      </c>
      <c r="P31" s="247" t="str">
        <f t="shared" ca="1" si="18"/>
        <v/>
      </c>
      <c r="Q31" s="247">
        <f t="shared" ca="1" si="19"/>
        <v>12</v>
      </c>
      <c r="R31" s="247">
        <f t="shared" ca="1" si="20"/>
        <v>10</v>
      </c>
      <c r="S31" s="247">
        <f t="shared" ca="1" si="21"/>
        <v>1</v>
      </c>
      <c r="T31" s="247">
        <f t="shared" ca="1" si="21"/>
        <v>1</v>
      </c>
      <c r="U31" s="247">
        <f t="shared" ca="1" si="21"/>
        <v>2</v>
      </c>
      <c r="V31" s="247" t="str">
        <f t="shared" ca="1" si="22"/>
        <v/>
      </c>
      <c r="W31" s="247">
        <f t="shared" ca="1" si="23"/>
        <v>12</v>
      </c>
      <c r="X31" s="247">
        <f t="shared" ca="1" si="24"/>
        <v>11</v>
      </c>
      <c r="Y31" s="248">
        <f t="shared" ca="1" si="25"/>
        <v>1</v>
      </c>
      <c r="Z31" s="259">
        <f t="shared" ca="1" si="25"/>
        <v>1</v>
      </c>
      <c r="AA31" s="247">
        <f t="shared" ca="1" si="25"/>
        <v>1</v>
      </c>
      <c r="AB31" s="247">
        <f t="shared" ca="1" si="25"/>
        <v>1</v>
      </c>
      <c r="AC31" s="247">
        <f t="shared" ca="1" si="25"/>
        <v>2</v>
      </c>
      <c r="AD31" s="247" t="str">
        <f t="shared" ca="1" si="26"/>
        <v/>
      </c>
      <c r="AE31" s="247">
        <f t="shared" ca="1" si="27"/>
        <v>8</v>
      </c>
      <c r="AF31" s="247" t="str">
        <f t="shared" ca="1" si="28"/>
        <v/>
      </c>
      <c r="AG31" s="247" t="str">
        <f t="shared" ca="1" si="29"/>
        <v/>
      </c>
      <c r="AH31" s="247">
        <f t="shared" ca="1" si="30"/>
        <v>7</v>
      </c>
      <c r="AI31" s="247">
        <f t="shared" ca="1" si="31"/>
        <v>7</v>
      </c>
      <c r="AJ31" s="247">
        <f t="shared" ca="1" si="32"/>
        <v>8</v>
      </c>
      <c r="AK31" s="247">
        <f t="shared" ca="1" si="33"/>
        <v>8</v>
      </c>
      <c r="AL31" s="248" t="str">
        <f t="shared" ca="1" si="34"/>
        <v/>
      </c>
      <c r="AM31" s="260">
        <f t="shared" ca="1" si="35"/>
        <v>22</v>
      </c>
      <c r="AN31" s="261">
        <f t="shared" ca="1" si="36"/>
        <v>30</v>
      </c>
      <c r="AO31" s="247">
        <f t="shared" ca="1" si="37"/>
        <v>73</v>
      </c>
      <c r="AP31" s="247" t="str">
        <f t="shared" ca="1" si="38"/>
        <v>YES</v>
      </c>
      <c r="AQ31" s="261">
        <f t="shared" ca="1" si="39"/>
        <v>22</v>
      </c>
      <c r="AR31" s="261">
        <f t="shared" ca="1" si="40"/>
        <v>30</v>
      </c>
      <c r="AS31" s="247">
        <f t="shared" ca="1" si="41"/>
        <v>73</v>
      </c>
      <c r="AT31" s="247" t="str">
        <f t="shared" ca="1" si="42"/>
        <v>YES</v>
      </c>
      <c r="AU31" s="261">
        <f t="shared" ca="1" si="43"/>
        <v>23</v>
      </c>
      <c r="AV31" s="261">
        <f t="shared" ca="1" si="44"/>
        <v>30</v>
      </c>
      <c r="AW31" s="247">
        <f t="shared" ca="1" si="45"/>
        <v>77</v>
      </c>
      <c r="AX31" s="247" t="str">
        <f t="shared" ca="1" si="46"/>
        <v>YES</v>
      </c>
      <c r="AY31" s="261">
        <f t="shared" ca="1" si="47"/>
        <v>10</v>
      </c>
      <c r="AZ31" s="261">
        <f t="shared" ca="1" si="48"/>
        <v>15</v>
      </c>
      <c r="BA31" s="247">
        <f t="shared" ca="1" si="49"/>
        <v>67</v>
      </c>
      <c r="BB31" s="247" t="str">
        <f t="shared" ca="1" si="50"/>
        <v>YES</v>
      </c>
      <c r="BC31" s="261">
        <f t="shared" ca="1" si="51"/>
        <v>10</v>
      </c>
      <c r="BD31" s="261">
        <f t="shared" ca="1" si="52"/>
        <v>15</v>
      </c>
      <c r="BE31" s="247">
        <f t="shared" ca="1" si="53"/>
        <v>67</v>
      </c>
      <c r="BF31" s="248" t="str">
        <f t="shared" ca="1" si="54"/>
        <v>YES</v>
      </c>
      <c r="BG31" s="260">
        <f t="shared" ca="1" si="55"/>
        <v>6</v>
      </c>
      <c r="BH31" s="261">
        <f t="shared" ca="1" si="56"/>
        <v>10</v>
      </c>
      <c r="BI31" s="247">
        <f t="shared" ca="1" si="57"/>
        <v>60</v>
      </c>
      <c r="BJ31" s="247" t="str">
        <f t="shared" ca="1" si="58"/>
        <v>NO</v>
      </c>
      <c r="BK31" s="261">
        <f t="shared" ca="1" si="59"/>
        <v>8</v>
      </c>
      <c r="BL31" s="261">
        <f t="shared" ca="1" si="60"/>
        <v>10</v>
      </c>
      <c r="BM31" s="247">
        <f t="shared" ca="1" si="61"/>
        <v>80</v>
      </c>
      <c r="BN31" s="247" t="str">
        <f t="shared" ca="1" si="62"/>
        <v>YES</v>
      </c>
      <c r="BO31" s="261">
        <f t="shared" ca="1" si="63"/>
        <v>14</v>
      </c>
      <c r="BP31" s="261">
        <f t="shared" ca="1" si="64"/>
        <v>20</v>
      </c>
      <c r="BQ31" s="247">
        <f t="shared" ca="1" si="65"/>
        <v>70</v>
      </c>
      <c r="BR31" s="247" t="str">
        <f t="shared" ca="1" si="66"/>
        <v>YES</v>
      </c>
      <c r="BS31" s="261"/>
      <c r="BT31" s="261"/>
      <c r="BU31" s="247"/>
      <c r="BV31" s="247" t="str">
        <f t="shared" si="67"/>
        <v>NO</v>
      </c>
      <c r="BW31" s="261">
        <f t="shared" ref="BW31:BW33" ca="1" si="82">SUMIFS($Y31:$AL31,$Y$10:$AL$10,"CO4")</f>
        <v>16</v>
      </c>
      <c r="BX31" s="261">
        <f t="shared" ref="BX31:BX33" ca="1" si="83">SUMIFS($Y$4:$AL$4,$Y$10:$AL$10,"CO4",$Y31:$AL31,"&gt;=0")</f>
        <v>20</v>
      </c>
      <c r="BY31" s="247">
        <f t="shared" ca="1" si="70"/>
        <v>80</v>
      </c>
      <c r="BZ31" s="262" t="str">
        <f t="shared" ca="1" si="71"/>
        <v>YES</v>
      </c>
    </row>
    <row r="32" spans="1:78" ht="13.5" customHeight="1" x14ac:dyDescent="0.2">
      <c r="A32" s="394">
        <v>22</v>
      </c>
      <c r="B32" s="386" t="s">
        <v>451</v>
      </c>
      <c r="C32" s="380" t="s">
        <v>484</v>
      </c>
      <c r="D32" s="242" t="s">
        <v>275</v>
      </c>
      <c r="E32" s="256">
        <f t="shared" ca="1" si="11"/>
        <v>86</v>
      </c>
      <c r="F32" s="257">
        <f t="shared" ca="1" si="7"/>
        <v>80</v>
      </c>
      <c r="G32" s="257">
        <f t="shared" ca="1" si="12"/>
        <v>33</v>
      </c>
      <c r="H32" s="257">
        <f t="shared" ca="1" si="13"/>
        <v>47</v>
      </c>
      <c r="I32" s="258"/>
      <c r="J32" s="247">
        <f t="shared" ca="1" si="14"/>
        <v>12</v>
      </c>
      <c r="K32" s="247">
        <f t="shared" ca="1" si="15"/>
        <v>12</v>
      </c>
      <c r="L32" s="247">
        <f t="shared" ca="1" si="16"/>
        <v>16</v>
      </c>
      <c r="M32" s="247">
        <f t="shared" ca="1" si="17"/>
        <v>1</v>
      </c>
      <c r="N32" s="247">
        <f t="shared" ca="1" si="17"/>
        <v>1</v>
      </c>
      <c r="O32" s="247">
        <f t="shared" ca="1" si="17"/>
        <v>1</v>
      </c>
      <c r="P32" s="247">
        <f t="shared" ca="1" si="18"/>
        <v>12</v>
      </c>
      <c r="Q32" s="247">
        <f t="shared" ca="1" si="19"/>
        <v>13</v>
      </c>
      <c r="R32" s="247" t="str">
        <f t="shared" ca="1" si="20"/>
        <v/>
      </c>
      <c r="S32" s="247">
        <f t="shared" ca="1" si="21"/>
        <v>1</v>
      </c>
      <c r="T32" s="247">
        <f t="shared" ca="1" si="21"/>
        <v>1</v>
      </c>
      <c r="U32" s="247">
        <f t="shared" ca="1" si="21"/>
        <v>2</v>
      </c>
      <c r="V32" s="247">
        <f t="shared" ca="1" si="22"/>
        <v>13</v>
      </c>
      <c r="W32" s="247">
        <f t="shared" ca="1" si="23"/>
        <v>13</v>
      </c>
      <c r="X32" s="247" t="str">
        <f t="shared" ca="1" si="24"/>
        <v/>
      </c>
      <c r="Y32" s="248">
        <f t="shared" ca="1" si="25"/>
        <v>1</v>
      </c>
      <c r="Z32" s="259">
        <f t="shared" ca="1" si="25"/>
        <v>1</v>
      </c>
      <c r="AA32" s="247">
        <f t="shared" ca="1" si="25"/>
        <v>2</v>
      </c>
      <c r="AB32" s="247">
        <f t="shared" ca="1" si="25"/>
        <v>2</v>
      </c>
      <c r="AC32" s="247">
        <f t="shared" ca="1" si="25"/>
        <v>2</v>
      </c>
      <c r="AD32" s="247">
        <f t="shared" ca="1" si="26"/>
        <v>9</v>
      </c>
      <c r="AE32" s="247" t="str">
        <f t="shared" ca="1" si="27"/>
        <v/>
      </c>
      <c r="AF32" s="247">
        <f t="shared" ca="1" si="28"/>
        <v>8</v>
      </c>
      <c r="AG32" s="247">
        <f t="shared" ca="1" si="29"/>
        <v>7</v>
      </c>
      <c r="AH32" s="247" t="str">
        <f t="shared" ca="1" si="30"/>
        <v/>
      </c>
      <c r="AI32" s="247">
        <f t="shared" ca="1" si="31"/>
        <v>7</v>
      </c>
      <c r="AJ32" s="247" t="str">
        <f t="shared" ca="1" si="32"/>
        <v/>
      </c>
      <c r="AK32" s="247" t="str">
        <f t="shared" ca="1" si="33"/>
        <v/>
      </c>
      <c r="AL32" s="248">
        <f t="shared" ca="1" si="34"/>
        <v>8</v>
      </c>
      <c r="AM32" s="260">
        <f t="shared" ca="1" si="35"/>
        <v>23</v>
      </c>
      <c r="AN32" s="261">
        <f t="shared" ca="1" si="36"/>
        <v>30</v>
      </c>
      <c r="AO32" s="247">
        <f t="shared" ca="1" si="37"/>
        <v>77</v>
      </c>
      <c r="AP32" s="247" t="str">
        <f t="shared" ca="1" si="38"/>
        <v>YES</v>
      </c>
      <c r="AQ32" s="261">
        <f t="shared" ca="1" si="39"/>
        <v>25</v>
      </c>
      <c r="AR32" s="261">
        <f t="shared" ca="1" si="40"/>
        <v>30</v>
      </c>
      <c r="AS32" s="247">
        <f t="shared" ca="1" si="41"/>
        <v>83</v>
      </c>
      <c r="AT32" s="247" t="str">
        <f t="shared" ca="1" si="42"/>
        <v>YES</v>
      </c>
      <c r="AU32" s="261">
        <f t="shared" ca="1" si="43"/>
        <v>26</v>
      </c>
      <c r="AV32" s="261">
        <f t="shared" ca="1" si="44"/>
        <v>30</v>
      </c>
      <c r="AW32" s="247">
        <f t="shared" ca="1" si="45"/>
        <v>87</v>
      </c>
      <c r="AX32" s="247" t="str">
        <f t="shared" ca="1" si="46"/>
        <v>YES</v>
      </c>
      <c r="AY32" s="261">
        <f t="shared" ca="1" si="47"/>
        <v>12</v>
      </c>
      <c r="AZ32" s="261">
        <f t="shared" ca="1" si="48"/>
        <v>15</v>
      </c>
      <c r="BA32" s="247">
        <f t="shared" ca="1" si="49"/>
        <v>80</v>
      </c>
      <c r="BB32" s="247" t="str">
        <f t="shared" ca="1" si="50"/>
        <v>YES</v>
      </c>
      <c r="BC32" s="261">
        <f t="shared" ca="1" si="51"/>
        <v>12</v>
      </c>
      <c r="BD32" s="261">
        <f t="shared" ca="1" si="52"/>
        <v>15</v>
      </c>
      <c r="BE32" s="247">
        <f t="shared" ca="1" si="53"/>
        <v>80</v>
      </c>
      <c r="BF32" s="248" t="str">
        <f t="shared" ca="1" si="54"/>
        <v>YES</v>
      </c>
      <c r="BG32" s="260">
        <f t="shared" ca="1" si="55"/>
        <v>8</v>
      </c>
      <c r="BH32" s="261">
        <f t="shared" ca="1" si="56"/>
        <v>10</v>
      </c>
      <c r="BI32" s="247">
        <f t="shared" ca="1" si="57"/>
        <v>80</v>
      </c>
      <c r="BJ32" s="247" t="str">
        <f t="shared" ca="1" si="58"/>
        <v>YES</v>
      </c>
      <c r="BK32" s="261">
        <f t="shared" ca="1" si="59"/>
        <v>17</v>
      </c>
      <c r="BL32" s="261">
        <f t="shared" ca="1" si="60"/>
        <v>20</v>
      </c>
      <c r="BM32" s="247">
        <f t="shared" ca="1" si="61"/>
        <v>85</v>
      </c>
      <c r="BN32" s="247" t="str">
        <f t="shared" ca="1" si="62"/>
        <v>YES</v>
      </c>
      <c r="BO32" s="261">
        <f t="shared" ca="1" si="63"/>
        <v>14</v>
      </c>
      <c r="BP32" s="261">
        <f t="shared" ca="1" si="64"/>
        <v>20</v>
      </c>
      <c r="BQ32" s="247">
        <f t="shared" ca="1" si="65"/>
        <v>70</v>
      </c>
      <c r="BR32" s="247" t="str">
        <f t="shared" ca="1" si="66"/>
        <v>YES</v>
      </c>
      <c r="BS32" s="261"/>
      <c r="BT32" s="261"/>
      <c r="BU32" s="247"/>
      <c r="BV32" s="247" t="str">
        <f t="shared" si="67"/>
        <v>NO</v>
      </c>
      <c r="BW32" s="261">
        <f t="shared" ca="1" si="82"/>
        <v>8</v>
      </c>
      <c r="BX32" s="261">
        <f t="shared" ca="1" si="83"/>
        <v>10</v>
      </c>
      <c r="BY32" s="247">
        <f t="shared" ca="1" si="70"/>
        <v>80</v>
      </c>
      <c r="BZ32" s="262" t="str">
        <f t="shared" ca="1" si="71"/>
        <v>YES</v>
      </c>
    </row>
    <row r="33" spans="1:78" ht="13.5" customHeight="1" x14ac:dyDescent="0.2">
      <c r="A33" s="394">
        <v>23</v>
      </c>
      <c r="B33" s="386" t="s">
        <v>452</v>
      </c>
      <c r="C33" s="380" t="s">
        <v>485</v>
      </c>
      <c r="D33" s="242" t="s">
        <v>292</v>
      </c>
      <c r="E33" s="256">
        <f t="shared" ca="1" si="11"/>
        <v>76</v>
      </c>
      <c r="F33" s="257">
        <f t="shared" ca="1" si="7"/>
        <v>77</v>
      </c>
      <c r="G33" s="257">
        <f t="shared" ca="1" si="12"/>
        <v>30</v>
      </c>
      <c r="H33" s="257">
        <f t="shared" ca="1" si="13"/>
        <v>47</v>
      </c>
      <c r="I33" s="258"/>
      <c r="J33" s="247">
        <f t="shared" ca="1" si="14"/>
        <v>10</v>
      </c>
      <c r="K33" s="247">
        <f t="shared" ca="1" si="15"/>
        <v>10</v>
      </c>
      <c r="L33" s="247">
        <f t="shared" ca="1" si="16"/>
        <v>14</v>
      </c>
      <c r="M33" s="247">
        <f t="shared" ca="1" si="17"/>
        <v>1</v>
      </c>
      <c r="N33" s="247">
        <f t="shared" ca="1" si="17"/>
        <v>2</v>
      </c>
      <c r="O33" s="247">
        <f t="shared" ca="1" si="17"/>
        <v>1</v>
      </c>
      <c r="P33" s="247" t="str">
        <f t="shared" ca="1" si="18"/>
        <v/>
      </c>
      <c r="Q33" s="247">
        <f t="shared" ca="1" si="19"/>
        <v>10</v>
      </c>
      <c r="R33" s="247">
        <f t="shared" ca="1" si="20"/>
        <v>11</v>
      </c>
      <c r="S33" s="247">
        <f t="shared" ca="1" si="21"/>
        <v>2</v>
      </c>
      <c r="T33" s="247">
        <f t="shared" ca="1" si="21"/>
        <v>2</v>
      </c>
      <c r="U33" s="247">
        <f t="shared" ca="1" si="21"/>
        <v>2</v>
      </c>
      <c r="V33" s="247" t="str">
        <f t="shared" ca="1" si="22"/>
        <v/>
      </c>
      <c r="W33" s="247">
        <f t="shared" ca="1" si="23"/>
        <v>12</v>
      </c>
      <c r="X33" s="247">
        <f t="shared" ca="1" si="24"/>
        <v>12</v>
      </c>
      <c r="Y33" s="248">
        <f t="shared" ca="1" si="25"/>
        <v>2</v>
      </c>
      <c r="Z33" s="259">
        <f t="shared" ca="1" si="25"/>
        <v>1</v>
      </c>
      <c r="AA33" s="247">
        <f t="shared" ca="1" si="25"/>
        <v>2</v>
      </c>
      <c r="AB33" s="247">
        <f t="shared" ca="1" si="25"/>
        <v>2</v>
      </c>
      <c r="AC33" s="247">
        <f t="shared" ca="1" si="25"/>
        <v>2</v>
      </c>
      <c r="AD33" s="247" t="str">
        <f t="shared" ca="1" si="26"/>
        <v/>
      </c>
      <c r="AE33" s="247">
        <f t="shared" ca="1" si="27"/>
        <v>7</v>
      </c>
      <c r="AF33" s="247" t="str">
        <f t="shared" ca="1" si="28"/>
        <v/>
      </c>
      <c r="AG33" s="247" t="str">
        <f t="shared" ca="1" si="29"/>
        <v/>
      </c>
      <c r="AH33" s="247">
        <f t="shared" ca="1" si="30"/>
        <v>8</v>
      </c>
      <c r="AI33" s="247">
        <f t="shared" ca="1" si="31"/>
        <v>7</v>
      </c>
      <c r="AJ33" s="247">
        <f t="shared" ca="1" si="32"/>
        <v>8</v>
      </c>
      <c r="AK33" s="247">
        <f t="shared" ca="1" si="33"/>
        <v>8</v>
      </c>
      <c r="AL33" s="248" t="str">
        <f t="shared" ca="1" si="34"/>
        <v/>
      </c>
      <c r="AM33" s="260">
        <f t="shared" ca="1" si="35"/>
        <v>24</v>
      </c>
      <c r="AN33" s="261">
        <f t="shared" ca="1" si="36"/>
        <v>30</v>
      </c>
      <c r="AO33" s="247">
        <f t="shared" ca="1" si="37"/>
        <v>80</v>
      </c>
      <c r="AP33" s="247" t="str">
        <f t="shared" ca="1" si="38"/>
        <v>YES</v>
      </c>
      <c r="AQ33" s="261">
        <f t="shared" ca="1" si="39"/>
        <v>21</v>
      </c>
      <c r="AR33" s="261">
        <f t="shared" ca="1" si="40"/>
        <v>30</v>
      </c>
      <c r="AS33" s="247">
        <f t="shared" ca="1" si="41"/>
        <v>70</v>
      </c>
      <c r="AT33" s="247" t="str">
        <f t="shared" ca="1" si="42"/>
        <v>YES</v>
      </c>
      <c r="AU33" s="261">
        <f t="shared" ca="1" si="43"/>
        <v>24</v>
      </c>
      <c r="AV33" s="261">
        <f t="shared" ca="1" si="44"/>
        <v>30</v>
      </c>
      <c r="AW33" s="247">
        <f t="shared" ca="1" si="45"/>
        <v>80</v>
      </c>
      <c r="AX33" s="247" t="str">
        <f t="shared" ca="1" si="46"/>
        <v>YES</v>
      </c>
      <c r="AY33" s="261">
        <f t="shared" ca="1" si="47"/>
        <v>10</v>
      </c>
      <c r="AZ33" s="261">
        <f t="shared" ca="1" si="48"/>
        <v>15</v>
      </c>
      <c r="BA33" s="247">
        <f t="shared" ca="1" si="49"/>
        <v>67</v>
      </c>
      <c r="BB33" s="247" t="str">
        <f t="shared" ca="1" si="50"/>
        <v>YES</v>
      </c>
      <c r="BC33" s="261">
        <f t="shared" ca="1" si="51"/>
        <v>10</v>
      </c>
      <c r="BD33" s="261">
        <f t="shared" ca="1" si="52"/>
        <v>15</v>
      </c>
      <c r="BE33" s="247">
        <f t="shared" ca="1" si="53"/>
        <v>67</v>
      </c>
      <c r="BF33" s="248" t="str">
        <f t="shared" ca="1" si="54"/>
        <v>YES</v>
      </c>
      <c r="BG33" s="260">
        <f t="shared" ca="1" si="55"/>
        <v>9</v>
      </c>
      <c r="BH33" s="261">
        <f t="shared" ca="1" si="56"/>
        <v>10</v>
      </c>
      <c r="BI33" s="247">
        <f t="shared" ca="1" si="57"/>
        <v>90</v>
      </c>
      <c r="BJ33" s="247" t="str">
        <f t="shared" ca="1" si="58"/>
        <v>YES</v>
      </c>
      <c r="BK33" s="261">
        <f t="shared" ca="1" si="59"/>
        <v>7</v>
      </c>
      <c r="BL33" s="261">
        <f t="shared" ca="1" si="60"/>
        <v>10</v>
      </c>
      <c r="BM33" s="247">
        <f t="shared" ca="1" si="61"/>
        <v>70</v>
      </c>
      <c r="BN33" s="247" t="str">
        <f t="shared" ca="1" si="62"/>
        <v>YES</v>
      </c>
      <c r="BO33" s="261">
        <f t="shared" ca="1" si="63"/>
        <v>15</v>
      </c>
      <c r="BP33" s="261">
        <f t="shared" ca="1" si="64"/>
        <v>20</v>
      </c>
      <c r="BQ33" s="247">
        <f t="shared" ca="1" si="65"/>
        <v>75</v>
      </c>
      <c r="BR33" s="247" t="str">
        <f t="shared" ca="1" si="66"/>
        <v>YES</v>
      </c>
      <c r="BS33" s="261"/>
      <c r="BT33" s="261"/>
      <c r="BU33" s="247"/>
      <c r="BV33" s="247" t="str">
        <f t="shared" si="67"/>
        <v>NO</v>
      </c>
      <c r="BW33" s="261">
        <f t="shared" ca="1" si="82"/>
        <v>16</v>
      </c>
      <c r="BX33" s="261">
        <f t="shared" ca="1" si="83"/>
        <v>20</v>
      </c>
      <c r="BY33" s="247">
        <f t="shared" ca="1" si="70"/>
        <v>80</v>
      </c>
      <c r="BZ33" s="262" t="str">
        <f t="shared" ca="1" si="71"/>
        <v>YES</v>
      </c>
    </row>
    <row r="34" spans="1:78" ht="13.5" customHeight="1" x14ac:dyDescent="0.2">
      <c r="A34" s="394">
        <v>24</v>
      </c>
      <c r="B34" s="386" t="s">
        <v>453</v>
      </c>
      <c r="C34" s="380" t="s">
        <v>486</v>
      </c>
      <c r="D34" s="242" t="s">
        <v>299</v>
      </c>
      <c r="E34" s="256">
        <f t="shared" ca="1" si="11"/>
        <v>97</v>
      </c>
      <c r="F34" s="257">
        <f t="shared" ca="1" si="7"/>
        <v>93</v>
      </c>
      <c r="G34" s="257">
        <f t="shared" ca="1" si="12"/>
        <v>37</v>
      </c>
      <c r="H34" s="257">
        <f t="shared" ca="1" si="13"/>
        <v>56</v>
      </c>
      <c r="I34" s="258"/>
      <c r="J34" s="247">
        <f t="shared" ca="1" si="14"/>
        <v>14</v>
      </c>
      <c r="K34" s="247">
        <f t="shared" ca="1" si="15"/>
        <v>15</v>
      </c>
      <c r="L34" s="247">
        <f t="shared" ca="1" si="16"/>
        <v>18</v>
      </c>
      <c r="M34" s="247">
        <f t="shared" ca="1" si="17"/>
        <v>1</v>
      </c>
      <c r="N34" s="247">
        <f t="shared" ca="1" si="17"/>
        <v>2</v>
      </c>
      <c r="O34" s="247">
        <f t="shared" ca="1" si="17"/>
        <v>1</v>
      </c>
      <c r="P34" s="247">
        <f t="shared" ca="1" si="18"/>
        <v>14</v>
      </c>
      <c r="Q34" s="247" t="str">
        <f t="shared" ca="1" si="19"/>
        <v/>
      </c>
      <c r="R34" s="247">
        <f t="shared" ca="1" si="20"/>
        <v>13</v>
      </c>
      <c r="S34" s="247">
        <f t="shared" ca="1" si="21"/>
        <v>1</v>
      </c>
      <c r="T34" s="247">
        <f t="shared" ca="1" si="21"/>
        <v>2</v>
      </c>
      <c r="U34" s="247">
        <f t="shared" ca="1" si="21"/>
        <v>2</v>
      </c>
      <c r="V34" s="247">
        <f t="shared" ca="1" si="22"/>
        <v>15</v>
      </c>
      <c r="W34" s="247" t="str">
        <f t="shared" ca="1" si="23"/>
        <v/>
      </c>
      <c r="X34" s="247">
        <f t="shared" ca="1" si="24"/>
        <v>13</v>
      </c>
      <c r="Y34" s="248">
        <f t="shared" ca="1" si="25"/>
        <v>1</v>
      </c>
      <c r="Z34" s="259">
        <f t="shared" ca="1" si="25"/>
        <v>2</v>
      </c>
      <c r="AA34" s="247">
        <f t="shared" ca="1" si="25"/>
        <v>2</v>
      </c>
      <c r="AB34" s="247">
        <f t="shared" ca="1" si="25"/>
        <v>1</v>
      </c>
      <c r="AC34" s="247">
        <f t="shared" ca="1" si="25"/>
        <v>1</v>
      </c>
      <c r="AD34" s="247" t="str">
        <f t="shared" ca="1" si="26"/>
        <v/>
      </c>
      <c r="AE34" s="247">
        <f t="shared" ca="1" si="27"/>
        <v>9</v>
      </c>
      <c r="AF34" s="247">
        <f t="shared" ca="1" si="28"/>
        <v>10</v>
      </c>
      <c r="AG34" s="247">
        <f t="shared" ca="1" si="29"/>
        <v>10</v>
      </c>
      <c r="AH34" s="247" t="str">
        <f t="shared" ca="1" si="30"/>
        <v/>
      </c>
      <c r="AI34" s="247" t="str">
        <f t="shared" ca="1" si="31"/>
        <v/>
      </c>
      <c r="AJ34" s="247" t="str">
        <f t="shared" ca="1" si="32"/>
        <v/>
      </c>
      <c r="AK34" s="247">
        <f t="shared" ca="1" si="33"/>
        <v>10</v>
      </c>
      <c r="AL34" s="248">
        <f t="shared" ca="1" si="34"/>
        <v>10</v>
      </c>
      <c r="AM34" s="260">
        <f t="shared" ca="1" si="35"/>
        <v>27</v>
      </c>
      <c r="AN34" s="261">
        <f t="shared" ca="1" si="36"/>
        <v>30</v>
      </c>
      <c r="AO34" s="247">
        <f t="shared" ca="1" si="37"/>
        <v>90</v>
      </c>
      <c r="AP34" s="247" t="str">
        <f t="shared" ca="1" si="38"/>
        <v>YES</v>
      </c>
      <c r="AQ34" s="261">
        <f t="shared" ca="1" si="39"/>
        <v>27</v>
      </c>
      <c r="AR34" s="261">
        <f t="shared" ca="1" si="40"/>
        <v>30</v>
      </c>
      <c r="AS34" s="247">
        <f t="shared" ca="1" si="41"/>
        <v>90</v>
      </c>
      <c r="AT34" s="247" t="str">
        <f t="shared" ca="1" si="42"/>
        <v>YES</v>
      </c>
      <c r="AU34" s="261">
        <f t="shared" ca="1" si="43"/>
        <v>28</v>
      </c>
      <c r="AV34" s="261">
        <f t="shared" ca="1" si="44"/>
        <v>30</v>
      </c>
      <c r="AW34" s="247">
        <f t="shared" ca="1" si="45"/>
        <v>93</v>
      </c>
      <c r="AX34" s="247" t="str">
        <f t="shared" ca="1" si="46"/>
        <v>YES</v>
      </c>
      <c r="AY34" s="261">
        <f t="shared" ca="1" si="47"/>
        <v>14</v>
      </c>
      <c r="AZ34" s="261">
        <f t="shared" ca="1" si="48"/>
        <v>15</v>
      </c>
      <c r="BA34" s="247">
        <f t="shared" ca="1" si="49"/>
        <v>93</v>
      </c>
      <c r="BB34" s="247" t="str">
        <f t="shared" ca="1" si="50"/>
        <v>YES</v>
      </c>
      <c r="BC34" s="261">
        <f t="shared" ca="1" si="51"/>
        <v>15</v>
      </c>
      <c r="BD34" s="261">
        <f t="shared" ca="1" si="52"/>
        <v>15</v>
      </c>
      <c r="BE34" s="247">
        <f t="shared" ca="1" si="53"/>
        <v>100</v>
      </c>
      <c r="BF34" s="248" t="str">
        <f t="shared" ca="1" si="54"/>
        <v>YES</v>
      </c>
      <c r="BG34" s="260">
        <f t="shared" ca="1" si="55"/>
        <v>7</v>
      </c>
      <c r="BH34" s="261">
        <f t="shared" ca="1" si="56"/>
        <v>10</v>
      </c>
      <c r="BI34" s="247">
        <f t="shared" ca="1" si="57"/>
        <v>70</v>
      </c>
      <c r="BJ34" s="247" t="str">
        <f t="shared" ca="1" si="58"/>
        <v>YES</v>
      </c>
      <c r="BK34" s="261">
        <f t="shared" ca="1" si="59"/>
        <v>19</v>
      </c>
      <c r="BL34" s="261">
        <f t="shared" ca="1" si="60"/>
        <v>20</v>
      </c>
      <c r="BM34" s="247">
        <f t="shared" ca="1" si="61"/>
        <v>95</v>
      </c>
      <c r="BN34" s="247" t="str">
        <f t="shared" ca="1" si="62"/>
        <v>YES</v>
      </c>
      <c r="BO34" s="261"/>
      <c r="BP34" s="261"/>
      <c r="BQ34" s="247"/>
      <c r="BR34" s="247" t="str">
        <f t="shared" si="66"/>
        <v>NO</v>
      </c>
      <c r="BS34" s="261">
        <f t="shared" ca="1" si="72"/>
        <v>20</v>
      </c>
      <c r="BT34" s="261">
        <f t="shared" ca="1" si="73"/>
        <v>20</v>
      </c>
      <c r="BU34" s="247">
        <f t="shared" ca="1" si="74"/>
        <v>100</v>
      </c>
      <c r="BV34" s="247" t="str">
        <f t="shared" ca="1" si="67"/>
        <v>YES</v>
      </c>
      <c r="BW34" s="261">
        <f t="shared" ref="BW34:BW36" ca="1" si="84">SUMIFS($Y34:$AL34,$Y$10:$AL$10,"CO3")</f>
        <v>10</v>
      </c>
      <c r="BX34" s="261">
        <f t="shared" ref="BX34:BX36" ca="1" si="85">SUMIFS($Y$4:$AL$4,$Y$10:$AL$10,"CO3",$Y34:$AL34,"&gt;=0")</f>
        <v>10</v>
      </c>
      <c r="BY34" s="247">
        <f t="shared" ca="1" si="70"/>
        <v>100</v>
      </c>
      <c r="BZ34" s="262" t="str">
        <f t="shared" ca="1" si="71"/>
        <v>YES</v>
      </c>
    </row>
    <row r="35" spans="1:78" ht="13.5" customHeight="1" x14ac:dyDescent="0.2">
      <c r="A35" s="394">
        <v>25</v>
      </c>
      <c r="B35" s="386" t="s">
        <v>454</v>
      </c>
      <c r="C35" s="380" t="s">
        <v>487</v>
      </c>
      <c r="D35" s="242" t="s">
        <v>251</v>
      </c>
      <c r="E35" s="256">
        <f t="shared" ca="1" si="11"/>
        <v>97</v>
      </c>
      <c r="F35" s="257">
        <f t="shared" ca="1" si="7"/>
        <v>90</v>
      </c>
      <c r="G35" s="257">
        <f t="shared" ca="1" si="12"/>
        <v>37</v>
      </c>
      <c r="H35" s="257">
        <f t="shared" ca="1" si="13"/>
        <v>53</v>
      </c>
      <c r="I35" s="258"/>
      <c r="J35" s="247">
        <f t="shared" ca="1" si="14"/>
        <v>14</v>
      </c>
      <c r="K35" s="247">
        <f t="shared" ca="1" si="15"/>
        <v>15</v>
      </c>
      <c r="L35" s="247">
        <f t="shared" ca="1" si="16"/>
        <v>18</v>
      </c>
      <c r="M35" s="247">
        <f t="shared" ca="1" si="17"/>
        <v>1</v>
      </c>
      <c r="N35" s="247">
        <f t="shared" ca="1" si="17"/>
        <v>2</v>
      </c>
      <c r="O35" s="247">
        <f t="shared" ca="1" si="17"/>
        <v>1</v>
      </c>
      <c r="P35" s="247">
        <f t="shared" ca="1" si="18"/>
        <v>14</v>
      </c>
      <c r="Q35" s="247" t="str">
        <f t="shared" ca="1" si="19"/>
        <v/>
      </c>
      <c r="R35" s="247">
        <f t="shared" ca="1" si="20"/>
        <v>14</v>
      </c>
      <c r="S35" s="247">
        <f t="shared" ca="1" si="21"/>
        <v>1</v>
      </c>
      <c r="T35" s="247">
        <f t="shared" ca="1" si="21"/>
        <v>1</v>
      </c>
      <c r="U35" s="247">
        <f t="shared" ca="1" si="21"/>
        <v>2</v>
      </c>
      <c r="V35" s="247">
        <f t="shared" ca="1" si="22"/>
        <v>13</v>
      </c>
      <c r="W35" s="247" t="str">
        <f t="shared" ca="1" si="23"/>
        <v/>
      </c>
      <c r="X35" s="247">
        <f t="shared" ca="1" si="24"/>
        <v>13</v>
      </c>
      <c r="Y35" s="248">
        <f t="shared" ca="1" si="25"/>
        <v>1</v>
      </c>
      <c r="Z35" s="259">
        <f t="shared" ca="1" si="25"/>
        <v>1</v>
      </c>
      <c r="AA35" s="247">
        <f t="shared" ca="1" si="25"/>
        <v>2</v>
      </c>
      <c r="AB35" s="247">
        <f t="shared" ca="1" si="25"/>
        <v>1</v>
      </c>
      <c r="AC35" s="247">
        <f t="shared" ca="1" si="25"/>
        <v>1</v>
      </c>
      <c r="AD35" s="247" t="str">
        <f t="shared" ca="1" si="26"/>
        <v/>
      </c>
      <c r="AE35" s="247">
        <f t="shared" ca="1" si="27"/>
        <v>8</v>
      </c>
      <c r="AF35" s="247">
        <f t="shared" ca="1" si="28"/>
        <v>9</v>
      </c>
      <c r="AG35" s="247">
        <f t="shared" ca="1" si="29"/>
        <v>10</v>
      </c>
      <c r="AH35" s="247" t="str">
        <f t="shared" ca="1" si="30"/>
        <v/>
      </c>
      <c r="AI35" s="247" t="str">
        <f t="shared" ca="1" si="31"/>
        <v/>
      </c>
      <c r="AJ35" s="247" t="str">
        <f t="shared" ca="1" si="32"/>
        <v/>
      </c>
      <c r="AK35" s="247">
        <f t="shared" ca="1" si="33"/>
        <v>10</v>
      </c>
      <c r="AL35" s="248">
        <f t="shared" ca="1" si="34"/>
        <v>10</v>
      </c>
      <c r="AM35" s="260">
        <f t="shared" ca="1" si="35"/>
        <v>26</v>
      </c>
      <c r="AN35" s="261">
        <f t="shared" ca="1" si="36"/>
        <v>30</v>
      </c>
      <c r="AO35" s="247">
        <f t="shared" ca="1" si="37"/>
        <v>87</v>
      </c>
      <c r="AP35" s="247" t="str">
        <f t="shared" ca="1" si="38"/>
        <v>YES</v>
      </c>
      <c r="AQ35" s="261">
        <f t="shared" ca="1" si="39"/>
        <v>28</v>
      </c>
      <c r="AR35" s="261">
        <f t="shared" ca="1" si="40"/>
        <v>30</v>
      </c>
      <c r="AS35" s="247">
        <f t="shared" ca="1" si="41"/>
        <v>93</v>
      </c>
      <c r="AT35" s="247" t="str">
        <f t="shared" ca="1" si="42"/>
        <v>YES</v>
      </c>
      <c r="AU35" s="261">
        <f t="shared" ca="1" si="43"/>
        <v>26</v>
      </c>
      <c r="AV35" s="261">
        <f t="shared" ca="1" si="44"/>
        <v>30</v>
      </c>
      <c r="AW35" s="247">
        <f t="shared" ca="1" si="45"/>
        <v>87</v>
      </c>
      <c r="AX35" s="247" t="str">
        <f t="shared" ca="1" si="46"/>
        <v>YES</v>
      </c>
      <c r="AY35" s="261">
        <f t="shared" ca="1" si="47"/>
        <v>14</v>
      </c>
      <c r="AZ35" s="261">
        <f t="shared" ca="1" si="48"/>
        <v>15</v>
      </c>
      <c r="BA35" s="247">
        <f t="shared" ca="1" si="49"/>
        <v>93</v>
      </c>
      <c r="BB35" s="247" t="str">
        <f t="shared" ca="1" si="50"/>
        <v>YES</v>
      </c>
      <c r="BC35" s="261">
        <f t="shared" ca="1" si="51"/>
        <v>15</v>
      </c>
      <c r="BD35" s="261">
        <f t="shared" ca="1" si="52"/>
        <v>15</v>
      </c>
      <c r="BE35" s="247">
        <f t="shared" ca="1" si="53"/>
        <v>100</v>
      </c>
      <c r="BF35" s="248" t="str">
        <f t="shared" ca="1" si="54"/>
        <v>YES</v>
      </c>
      <c r="BG35" s="260">
        <f t="shared" ca="1" si="55"/>
        <v>6</v>
      </c>
      <c r="BH35" s="261">
        <f t="shared" ca="1" si="56"/>
        <v>10</v>
      </c>
      <c r="BI35" s="247">
        <f t="shared" ca="1" si="57"/>
        <v>60</v>
      </c>
      <c r="BJ35" s="247" t="str">
        <f t="shared" ca="1" si="58"/>
        <v>NO</v>
      </c>
      <c r="BK35" s="261">
        <f t="shared" ca="1" si="59"/>
        <v>17</v>
      </c>
      <c r="BL35" s="261">
        <f t="shared" ca="1" si="60"/>
        <v>20</v>
      </c>
      <c r="BM35" s="247">
        <f t="shared" ca="1" si="61"/>
        <v>85</v>
      </c>
      <c r="BN35" s="247" t="str">
        <f t="shared" ca="1" si="62"/>
        <v>YES</v>
      </c>
      <c r="BO35" s="261"/>
      <c r="BP35" s="261"/>
      <c r="BQ35" s="247"/>
      <c r="BR35" s="247" t="str">
        <f t="shared" si="66"/>
        <v>NO</v>
      </c>
      <c r="BS35" s="261">
        <f t="shared" ca="1" si="72"/>
        <v>20</v>
      </c>
      <c r="BT35" s="261">
        <f t="shared" ca="1" si="73"/>
        <v>20</v>
      </c>
      <c r="BU35" s="247">
        <f t="shared" ca="1" si="74"/>
        <v>100</v>
      </c>
      <c r="BV35" s="247" t="str">
        <f t="shared" ca="1" si="67"/>
        <v>YES</v>
      </c>
      <c r="BW35" s="261">
        <f t="shared" ca="1" si="84"/>
        <v>10</v>
      </c>
      <c r="BX35" s="261">
        <f t="shared" ca="1" si="85"/>
        <v>10</v>
      </c>
      <c r="BY35" s="247">
        <f t="shared" ca="1" si="70"/>
        <v>100</v>
      </c>
      <c r="BZ35" s="262" t="str">
        <f t="shared" ca="1" si="71"/>
        <v>YES</v>
      </c>
    </row>
    <row r="36" spans="1:78" ht="13.5" customHeight="1" x14ac:dyDescent="0.2">
      <c r="A36" s="394">
        <v>26</v>
      </c>
      <c r="B36" s="386" t="s">
        <v>455</v>
      </c>
      <c r="C36" s="380" t="s">
        <v>488</v>
      </c>
      <c r="D36" s="242" t="s">
        <v>251</v>
      </c>
      <c r="E36" s="256">
        <f t="shared" ca="1" si="11"/>
        <v>97</v>
      </c>
      <c r="F36" s="257">
        <f t="shared" ca="1" si="7"/>
        <v>91</v>
      </c>
      <c r="G36" s="257">
        <f t="shared" ca="1" si="12"/>
        <v>37</v>
      </c>
      <c r="H36" s="257">
        <f t="shared" ca="1" si="13"/>
        <v>54</v>
      </c>
      <c r="I36" s="258"/>
      <c r="J36" s="247">
        <f t="shared" ca="1" si="14"/>
        <v>14</v>
      </c>
      <c r="K36" s="247">
        <f t="shared" ca="1" si="15"/>
        <v>15</v>
      </c>
      <c r="L36" s="247">
        <f t="shared" ca="1" si="16"/>
        <v>18</v>
      </c>
      <c r="M36" s="247">
        <f t="shared" ca="1" si="17"/>
        <v>2</v>
      </c>
      <c r="N36" s="247">
        <f t="shared" ca="1" si="17"/>
        <v>2</v>
      </c>
      <c r="O36" s="247">
        <f t="shared" ca="1" si="17"/>
        <v>1</v>
      </c>
      <c r="P36" s="247">
        <f t="shared" ca="1" si="18"/>
        <v>15</v>
      </c>
      <c r="Q36" s="247" t="str">
        <f t="shared" ca="1" si="19"/>
        <v/>
      </c>
      <c r="R36" s="247">
        <f t="shared" ca="1" si="20"/>
        <v>13</v>
      </c>
      <c r="S36" s="247">
        <f t="shared" ca="1" si="21"/>
        <v>1</v>
      </c>
      <c r="T36" s="247">
        <f t="shared" ca="1" si="21"/>
        <v>2</v>
      </c>
      <c r="U36" s="247">
        <f t="shared" ca="1" si="21"/>
        <v>1</v>
      </c>
      <c r="V36" s="247">
        <f t="shared" ca="1" si="22"/>
        <v>13</v>
      </c>
      <c r="W36" s="247" t="str">
        <f t="shared" ca="1" si="23"/>
        <v/>
      </c>
      <c r="X36" s="247">
        <f t="shared" ca="1" si="24"/>
        <v>14</v>
      </c>
      <c r="Y36" s="248">
        <f t="shared" ca="1" si="25"/>
        <v>1</v>
      </c>
      <c r="Z36" s="259">
        <f t="shared" ca="1" si="25"/>
        <v>2</v>
      </c>
      <c r="AA36" s="247">
        <f t="shared" ca="1" si="25"/>
        <v>2</v>
      </c>
      <c r="AB36" s="247">
        <f t="shared" ca="1" si="25"/>
        <v>1</v>
      </c>
      <c r="AC36" s="247">
        <f t="shared" ca="1" si="25"/>
        <v>1</v>
      </c>
      <c r="AD36" s="247" t="str">
        <f t="shared" ca="1" si="26"/>
        <v/>
      </c>
      <c r="AE36" s="247">
        <f t="shared" ca="1" si="27"/>
        <v>10</v>
      </c>
      <c r="AF36" s="247">
        <f t="shared" ca="1" si="28"/>
        <v>10</v>
      </c>
      <c r="AG36" s="247">
        <f t="shared" ca="1" si="29"/>
        <v>8</v>
      </c>
      <c r="AH36" s="247" t="str">
        <f t="shared" ca="1" si="30"/>
        <v/>
      </c>
      <c r="AI36" s="247" t="str">
        <f t="shared" ca="1" si="31"/>
        <v/>
      </c>
      <c r="AJ36" s="247" t="str">
        <f t="shared" ca="1" si="32"/>
        <v/>
      </c>
      <c r="AK36" s="247">
        <f t="shared" ca="1" si="33"/>
        <v>9</v>
      </c>
      <c r="AL36" s="248">
        <f t="shared" ca="1" si="34"/>
        <v>10</v>
      </c>
      <c r="AM36" s="260">
        <f t="shared" ca="1" si="35"/>
        <v>27</v>
      </c>
      <c r="AN36" s="261">
        <f t="shared" ca="1" si="36"/>
        <v>30</v>
      </c>
      <c r="AO36" s="247">
        <f t="shared" ca="1" si="37"/>
        <v>90</v>
      </c>
      <c r="AP36" s="247" t="str">
        <f t="shared" ca="1" si="38"/>
        <v>YES</v>
      </c>
      <c r="AQ36" s="261">
        <f t="shared" ca="1" si="39"/>
        <v>28</v>
      </c>
      <c r="AR36" s="261">
        <f t="shared" ca="1" si="40"/>
        <v>30</v>
      </c>
      <c r="AS36" s="247">
        <f t="shared" ca="1" si="41"/>
        <v>93</v>
      </c>
      <c r="AT36" s="247" t="str">
        <f t="shared" ca="1" si="42"/>
        <v>YES</v>
      </c>
      <c r="AU36" s="261">
        <f t="shared" ca="1" si="43"/>
        <v>27</v>
      </c>
      <c r="AV36" s="261">
        <f t="shared" ca="1" si="44"/>
        <v>30</v>
      </c>
      <c r="AW36" s="247">
        <f t="shared" ca="1" si="45"/>
        <v>90</v>
      </c>
      <c r="AX36" s="247" t="str">
        <f t="shared" ca="1" si="46"/>
        <v>YES</v>
      </c>
      <c r="AY36" s="261">
        <f t="shared" ca="1" si="47"/>
        <v>14</v>
      </c>
      <c r="AZ36" s="261">
        <f t="shared" ca="1" si="48"/>
        <v>15</v>
      </c>
      <c r="BA36" s="247">
        <f t="shared" ca="1" si="49"/>
        <v>93</v>
      </c>
      <c r="BB36" s="247" t="str">
        <f t="shared" ca="1" si="50"/>
        <v>YES</v>
      </c>
      <c r="BC36" s="261">
        <f t="shared" ca="1" si="51"/>
        <v>15</v>
      </c>
      <c r="BD36" s="261">
        <f t="shared" ca="1" si="52"/>
        <v>15</v>
      </c>
      <c r="BE36" s="247">
        <f t="shared" ca="1" si="53"/>
        <v>100</v>
      </c>
      <c r="BF36" s="248" t="str">
        <f t="shared" ca="1" si="54"/>
        <v>YES</v>
      </c>
      <c r="BG36" s="260">
        <f t="shared" ca="1" si="55"/>
        <v>7</v>
      </c>
      <c r="BH36" s="261">
        <f t="shared" ca="1" si="56"/>
        <v>10</v>
      </c>
      <c r="BI36" s="247">
        <f t="shared" ca="1" si="57"/>
        <v>70</v>
      </c>
      <c r="BJ36" s="247" t="str">
        <f t="shared" ca="1" si="58"/>
        <v>YES</v>
      </c>
      <c r="BK36" s="261">
        <f t="shared" ca="1" si="59"/>
        <v>20</v>
      </c>
      <c r="BL36" s="261">
        <f t="shared" ca="1" si="60"/>
        <v>20</v>
      </c>
      <c r="BM36" s="247">
        <f t="shared" ca="1" si="61"/>
        <v>100</v>
      </c>
      <c r="BN36" s="247" t="str">
        <f t="shared" ca="1" si="62"/>
        <v>YES</v>
      </c>
      <c r="BO36" s="261"/>
      <c r="BP36" s="261"/>
      <c r="BQ36" s="247"/>
      <c r="BR36" s="247" t="str">
        <f t="shared" si="66"/>
        <v>NO</v>
      </c>
      <c r="BS36" s="261">
        <f t="shared" ca="1" si="72"/>
        <v>19</v>
      </c>
      <c r="BT36" s="261">
        <f t="shared" ca="1" si="73"/>
        <v>20</v>
      </c>
      <c r="BU36" s="247">
        <f t="shared" ca="1" si="74"/>
        <v>95</v>
      </c>
      <c r="BV36" s="247" t="str">
        <f t="shared" ca="1" si="67"/>
        <v>YES</v>
      </c>
      <c r="BW36" s="261">
        <f t="shared" ca="1" si="84"/>
        <v>8</v>
      </c>
      <c r="BX36" s="261">
        <f t="shared" ca="1" si="85"/>
        <v>10</v>
      </c>
      <c r="BY36" s="247">
        <f t="shared" ca="1" si="70"/>
        <v>80</v>
      </c>
      <c r="BZ36" s="262" t="str">
        <f t="shared" ca="1" si="71"/>
        <v>YES</v>
      </c>
    </row>
    <row r="37" spans="1:78" ht="13.5" customHeight="1" x14ac:dyDescent="0.2">
      <c r="A37" s="394">
        <v>27</v>
      </c>
      <c r="B37" s="386" t="s">
        <v>456</v>
      </c>
      <c r="C37" s="380" t="s">
        <v>489</v>
      </c>
      <c r="D37" s="242" t="s">
        <v>275</v>
      </c>
      <c r="E37" s="256">
        <f t="shared" ca="1" si="11"/>
        <v>87</v>
      </c>
      <c r="F37" s="257">
        <f t="shared" ca="1" si="7"/>
        <v>79</v>
      </c>
      <c r="G37" s="257">
        <f t="shared" ca="1" si="12"/>
        <v>34</v>
      </c>
      <c r="H37" s="257">
        <f t="shared" ca="1" si="13"/>
        <v>45</v>
      </c>
      <c r="I37" s="258"/>
      <c r="J37" s="247">
        <f t="shared" ca="1" si="14"/>
        <v>13</v>
      </c>
      <c r="K37" s="247">
        <f t="shared" ca="1" si="15"/>
        <v>14</v>
      </c>
      <c r="L37" s="247">
        <f t="shared" ca="1" si="16"/>
        <v>16</v>
      </c>
      <c r="M37" s="247">
        <f t="shared" ca="1" si="17"/>
        <v>1</v>
      </c>
      <c r="N37" s="247">
        <f t="shared" ca="1" si="17"/>
        <v>2</v>
      </c>
      <c r="O37" s="247">
        <f t="shared" ca="1" si="17"/>
        <v>1</v>
      </c>
      <c r="P37" s="247">
        <f t="shared" ca="1" si="18"/>
        <v>13</v>
      </c>
      <c r="Q37" s="247">
        <f t="shared" ca="1" si="19"/>
        <v>14</v>
      </c>
      <c r="R37" s="247" t="str">
        <f t="shared" ca="1" si="20"/>
        <v/>
      </c>
      <c r="S37" s="247">
        <f t="shared" ca="1" si="21"/>
        <v>1</v>
      </c>
      <c r="T37" s="247">
        <f t="shared" ca="1" si="21"/>
        <v>1</v>
      </c>
      <c r="U37" s="247">
        <f t="shared" ca="1" si="21"/>
        <v>1</v>
      </c>
      <c r="V37" s="247">
        <f t="shared" ca="1" si="22"/>
        <v>12</v>
      </c>
      <c r="W37" s="247">
        <f t="shared" ca="1" si="23"/>
        <v>13</v>
      </c>
      <c r="X37" s="247" t="str">
        <f t="shared" ca="1" si="24"/>
        <v/>
      </c>
      <c r="Y37" s="248">
        <f t="shared" ca="1" si="25"/>
        <v>1</v>
      </c>
      <c r="Z37" s="259">
        <f t="shared" ca="1" si="25"/>
        <v>1</v>
      </c>
      <c r="AA37" s="247">
        <f t="shared" ca="1" si="25"/>
        <v>2</v>
      </c>
      <c r="AB37" s="247">
        <f t="shared" ca="1" si="25"/>
        <v>1</v>
      </c>
      <c r="AC37" s="247">
        <f t="shared" ca="1" si="25"/>
        <v>2</v>
      </c>
      <c r="AD37" s="247">
        <f t="shared" ca="1" si="26"/>
        <v>9</v>
      </c>
      <c r="AE37" s="247" t="str">
        <f t="shared" ca="1" si="27"/>
        <v/>
      </c>
      <c r="AF37" s="247">
        <f t="shared" ca="1" si="28"/>
        <v>8</v>
      </c>
      <c r="AG37" s="247">
        <f t="shared" ca="1" si="29"/>
        <v>7</v>
      </c>
      <c r="AH37" s="247" t="str">
        <f t="shared" ca="1" si="30"/>
        <v/>
      </c>
      <c r="AI37" s="247">
        <f t="shared" ca="1" si="31"/>
        <v>7</v>
      </c>
      <c r="AJ37" s="247" t="str">
        <f t="shared" ca="1" si="32"/>
        <v/>
      </c>
      <c r="AK37" s="247" t="str">
        <f t="shared" ca="1" si="33"/>
        <v/>
      </c>
      <c r="AL37" s="248">
        <f t="shared" ca="1" si="34"/>
        <v>7</v>
      </c>
      <c r="AM37" s="260">
        <f t="shared" ca="1" si="35"/>
        <v>23</v>
      </c>
      <c r="AN37" s="261">
        <f t="shared" ca="1" si="36"/>
        <v>30</v>
      </c>
      <c r="AO37" s="247">
        <f t="shared" ca="1" si="37"/>
        <v>77</v>
      </c>
      <c r="AP37" s="247" t="str">
        <f t="shared" ca="1" si="38"/>
        <v>YES</v>
      </c>
      <c r="AQ37" s="261">
        <f t="shared" ca="1" si="39"/>
        <v>27</v>
      </c>
      <c r="AR37" s="261">
        <f t="shared" ca="1" si="40"/>
        <v>30</v>
      </c>
      <c r="AS37" s="247">
        <f t="shared" ca="1" si="41"/>
        <v>90</v>
      </c>
      <c r="AT37" s="247" t="str">
        <f t="shared" ca="1" si="42"/>
        <v>YES</v>
      </c>
      <c r="AU37" s="261">
        <f t="shared" ca="1" si="43"/>
        <v>25</v>
      </c>
      <c r="AV37" s="261">
        <f t="shared" ca="1" si="44"/>
        <v>30</v>
      </c>
      <c r="AW37" s="247">
        <f t="shared" ca="1" si="45"/>
        <v>83</v>
      </c>
      <c r="AX37" s="247" t="str">
        <f t="shared" ca="1" si="46"/>
        <v>YES</v>
      </c>
      <c r="AY37" s="261">
        <f t="shared" ca="1" si="47"/>
        <v>13</v>
      </c>
      <c r="AZ37" s="261">
        <f t="shared" ca="1" si="48"/>
        <v>15</v>
      </c>
      <c r="BA37" s="247">
        <f t="shared" ca="1" si="49"/>
        <v>87</v>
      </c>
      <c r="BB37" s="247" t="str">
        <f t="shared" ca="1" si="50"/>
        <v>YES</v>
      </c>
      <c r="BC37" s="261">
        <f t="shared" ca="1" si="51"/>
        <v>14</v>
      </c>
      <c r="BD37" s="261">
        <f t="shared" ca="1" si="52"/>
        <v>15</v>
      </c>
      <c r="BE37" s="247">
        <f t="shared" ca="1" si="53"/>
        <v>93</v>
      </c>
      <c r="BF37" s="248" t="str">
        <f t="shared" ca="1" si="54"/>
        <v>YES</v>
      </c>
      <c r="BG37" s="260">
        <f t="shared" ca="1" si="55"/>
        <v>7</v>
      </c>
      <c r="BH37" s="261">
        <f t="shared" ca="1" si="56"/>
        <v>10</v>
      </c>
      <c r="BI37" s="247">
        <f t="shared" ca="1" si="57"/>
        <v>70</v>
      </c>
      <c r="BJ37" s="247" t="str">
        <f t="shared" ca="1" si="58"/>
        <v>YES</v>
      </c>
      <c r="BK37" s="261">
        <f t="shared" ca="1" si="59"/>
        <v>17</v>
      </c>
      <c r="BL37" s="261">
        <f t="shared" ca="1" si="60"/>
        <v>20</v>
      </c>
      <c r="BM37" s="247">
        <f t="shared" ca="1" si="61"/>
        <v>85</v>
      </c>
      <c r="BN37" s="247" t="str">
        <f t="shared" ca="1" si="62"/>
        <v>YES</v>
      </c>
      <c r="BO37" s="261">
        <f t="shared" ca="1" si="63"/>
        <v>14</v>
      </c>
      <c r="BP37" s="261">
        <f t="shared" ca="1" si="64"/>
        <v>20</v>
      </c>
      <c r="BQ37" s="247">
        <f t="shared" ca="1" si="65"/>
        <v>70</v>
      </c>
      <c r="BR37" s="247" t="str">
        <f t="shared" ca="1" si="66"/>
        <v>YES</v>
      </c>
      <c r="BS37" s="261">
        <f t="shared" ca="1" si="72"/>
        <v>7</v>
      </c>
      <c r="BT37" s="261">
        <f t="shared" ca="1" si="73"/>
        <v>10</v>
      </c>
      <c r="BU37" s="247">
        <f t="shared" ca="1" si="74"/>
        <v>70</v>
      </c>
      <c r="BV37" s="247" t="str">
        <f t="shared" ca="1" si="67"/>
        <v>YES</v>
      </c>
      <c r="BW37" s="261">
        <f t="shared" si="75"/>
        <v>0</v>
      </c>
      <c r="BX37" s="261">
        <f t="shared" si="76"/>
        <v>0</v>
      </c>
      <c r="BY37" s="247">
        <f t="shared" si="70"/>
        <v>0</v>
      </c>
      <c r="BZ37" s="262" t="str">
        <f t="shared" si="71"/>
        <v>NO</v>
      </c>
    </row>
    <row r="38" spans="1:78" ht="13.5" customHeight="1" x14ac:dyDescent="0.2">
      <c r="A38" s="394">
        <v>28</v>
      </c>
      <c r="B38" s="386" t="s">
        <v>457</v>
      </c>
      <c r="C38" s="380" t="s">
        <v>490</v>
      </c>
      <c r="D38" s="242" t="s">
        <v>275</v>
      </c>
      <c r="E38" s="256">
        <f t="shared" ca="1" si="11"/>
        <v>88</v>
      </c>
      <c r="F38" s="257">
        <f t="shared" ca="1" si="7"/>
        <v>83</v>
      </c>
      <c r="G38" s="257">
        <f t="shared" ca="1" si="12"/>
        <v>33</v>
      </c>
      <c r="H38" s="257">
        <f t="shared" ca="1" si="13"/>
        <v>50</v>
      </c>
      <c r="I38" s="258"/>
      <c r="J38" s="247">
        <f t="shared" ca="1" si="14"/>
        <v>11</v>
      </c>
      <c r="K38" s="247">
        <f t="shared" ca="1" si="15"/>
        <v>13</v>
      </c>
      <c r="L38" s="247">
        <f t="shared" ca="1" si="16"/>
        <v>16</v>
      </c>
      <c r="M38" s="247">
        <f t="shared" ca="1" si="17"/>
        <v>2</v>
      </c>
      <c r="N38" s="247">
        <f t="shared" ca="1" si="17"/>
        <v>2</v>
      </c>
      <c r="O38" s="247">
        <f t="shared" ca="1" si="17"/>
        <v>2</v>
      </c>
      <c r="P38" s="247">
        <f t="shared" ca="1" si="18"/>
        <v>12</v>
      </c>
      <c r="Q38" s="247">
        <f t="shared" ca="1" si="19"/>
        <v>13</v>
      </c>
      <c r="R38" s="247" t="str">
        <f t="shared" ca="1" si="20"/>
        <v/>
      </c>
      <c r="S38" s="247">
        <f t="shared" ca="1" si="21"/>
        <v>2</v>
      </c>
      <c r="T38" s="247">
        <f t="shared" ca="1" si="21"/>
        <v>1</v>
      </c>
      <c r="U38" s="247">
        <f t="shared" ca="1" si="21"/>
        <v>1</v>
      </c>
      <c r="V38" s="247">
        <f t="shared" ca="1" si="22"/>
        <v>12</v>
      </c>
      <c r="W38" s="247">
        <f t="shared" ca="1" si="23"/>
        <v>12</v>
      </c>
      <c r="X38" s="247" t="str">
        <f t="shared" ca="1" si="24"/>
        <v/>
      </c>
      <c r="Y38" s="248">
        <f t="shared" ca="1" si="25"/>
        <v>2</v>
      </c>
      <c r="Z38" s="259">
        <f t="shared" ca="1" si="25"/>
        <v>2</v>
      </c>
      <c r="AA38" s="247">
        <f t="shared" ca="1" si="25"/>
        <v>1</v>
      </c>
      <c r="AB38" s="247">
        <f t="shared" ca="1" si="25"/>
        <v>2</v>
      </c>
      <c r="AC38" s="247">
        <f t="shared" ca="1" si="25"/>
        <v>1</v>
      </c>
      <c r="AD38" s="247">
        <f t="shared" ca="1" si="26"/>
        <v>8</v>
      </c>
      <c r="AE38" s="247" t="str">
        <f t="shared" ca="1" si="27"/>
        <v/>
      </c>
      <c r="AF38" s="247">
        <f t="shared" ca="1" si="28"/>
        <v>9</v>
      </c>
      <c r="AG38" s="247">
        <f t="shared" ca="1" si="29"/>
        <v>8</v>
      </c>
      <c r="AH38" s="247" t="str">
        <f t="shared" ca="1" si="30"/>
        <v/>
      </c>
      <c r="AI38" s="247">
        <f t="shared" ca="1" si="31"/>
        <v>8</v>
      </c>
      <c r="AJ38" s="247" t="str">
        <f t="shared" ca="1" si="32"/>
        <v/>
      </c>
      <c r="AK38" s="247" t="str">
        <f t="shared" ca="1" si="33"/>
        <v/>
      </c>
      <c r="AL38" s="248">
        <f t="shared" ca="1" si="34"/>
        <v>9</v>
      </c>
      <c r="AM38" s="260">
        <f t="shared" ca="1" si="35"/>
        <v>26</v>
      </c>
      <c r="AN38" s="261">
        <f t="shared" ca="1" si="36"/>
        <v>30</v>
      </c>
      <c r="AO38" s="247">
        <f t="shared" ca="1" si="37"/>
        <v>87</v>
      </c>
      <c r="AP38" s="247" t="str">
        <f t="shared" ca="1" si="38"/>
        <v>YES</v>
      </c>
      <c r="AQ38" s="261">
        <f t="shared" ca="1" si="39"/>
        <v>25</v>
      </c>
      <c r="AR38" s="261">
        <f t="shared" ca="1" si="40"/>
        <v>30</v>
      </c>
      <c r="AS38" s="247">
        <f t="shared" ca="1" si="41"/>
        <v>83</v>
      </c>
      <c r="AT38" s="247" t="str">
        <f t="shared" ca="1" si="42"/>
        <v>YES</v>
      </c>
      <c r="AU38" s="261">
        <f t="shared" ca="1" si="43"/>
        <v>24</v>
      </c>
      <c r="AV38" s="261">
        <f t="shared" ca="1" si="44"/>
        <v>30</v>
      </c>
      <c r="AW38" s="247">
        <f t="shared" ca="1" si="45"/>
        <v>80</v>
      </c>
      <c r="AX38" s="247" t="str">
        <f t="shared" ca="1" si="46"/>
        <v>YES</v>
      </c>
      <c r="AY38" s="261">
        <f t="shared" ca="1" si="47"/>
        <v>11</v>
      </c>
      <c r="AZ38" s="261">
        <f t="shared" ca="1" si="48"/>
        <v>15</v>
      </c>
      <c r="BA38" s="247">
        <f t="shared" ca="1" si="49"/>
        <v>73</v>
      </c>
      <c r="BB38" s="247" t="str">
        <f t="shared" ca="1" si="50"/>
        <v>YES</v>
      </c>
      <c r="BC38" s="261">
        <f t="shared" ca="1" si="51"/>
        <v>13</v>
      </c>
      <c r="BD38" s="261">
        <f t="shared" ca="1" si="52"/>
        <v>15</v>
      </c>
      <c r="BE38" s="247">
        <f t="shared" ca="1" si="53"/>
        <v>87</v>
      </c>
      <c r="BF38" s="248" t="str">
        <f t="shared" ca="1" si="54"/>
        <v>YES</v>
      </c>
      <c r="BG38" s="260">
        <f t="shared" ca="1" si="55"/>
        <v>8</v>
      </c>
      <c r="BH38" s="261">
        <f t="shared" ca="1" si="56"/>
        <v>10</v>
      </c>
      <c r="BI38" s="247">
        <f t="shared" ca="1" si="57"/>
        <v>80</v>
      </c>
      <c r="BJ38" s="247" t="str">
        <f t="shared" ca="1" si="58"/>
        <v>YES</v>
      </c>
      <c r="BK38" s="261">
        <f t="shared" ca="1" si="59"/>
        <v>17</v>
      </c>
      <c r="BL38" s="261">
        <f t="shared" ca="1" si="60"/>
        <v>20</v>
      </c>
      <c r="BM38" s="247">
        <f t="shared" ca="1" si="61"/>
        <v>85</v>
      </c>
      <c r="BN38" s="247" t="str">
        <f t="shared" ca="1" si="62"/>
        <v>YES</v>
      </c>
      <c r="BO38" s="261">
        <f t="shared" ca="1" si="63"/>
        <v>16</v>
      </c>
      <c r="BP38" s="261">
        <f t="shared" ca="1" si="64"/>
        <v>20</v>
      </c>
      <c r="BQ38" s="247">
        <f t="shared" ca="1" si="65"/>
        <v>80</v>
      </c>
      <c r="BR38" s="247" t="str">
        <f t="shared" ca="1" si="66"/>
        <v>YES</v>
      </c>
      <c r="BS38" s="261">
        <f t="shared" ca="1" si="72"/>
        <v>9</v>
      </c>
      <c r="BT38" s="261">
        <f t="shared" ca="1" si="73"/>
        <v>10</v>
      </c>
      <c r="BU38" s="247">
        <f t="shared" ca="1" si="74"/>
        <v>90</v>
      </c>
      <c r="BV38" s="247" t="str">
        <f t="shared" ca="1" si="67"/>
        <v>YES</v>
      </c>
      <c r="BW38" s="261">
        <f t="shared" si="75"/>
        <v>0</v>
      </c>
      <c r="BX38" s="261">
        <f t="shared" si="76"/>
        <v>0</v>
      </c>
      <c r="BY38" s="247">
        <f t="shared" si="70"/>
        <v>0</v>
      </c>
      <c r="BZ38" s="262" t="str">
        <f t="shared" si="71"/>
        <v>NO</v>
      </c>
    </row>
    <row r="39" spans="1:78" ht="13.5" customHeight="1" x14ac:dyDescent="0.2">
      <c r="A39" s="394">
        <v>29</v>
      </c>
      <c r="B39" s="386" t="s">
        <v>458</v>
      </c>
      <c r="C39" s="380" t="s">
        <v>491</v>
      </c>
      <c r="D39" s="242" t="s">
        <v>275</v>
      </c>
      <c r="E39" s="256">
        <f t="shared" ca="1" si="11"/>
        <v>88</v>
      </c>
      <c r="F39" s="257">
        <f t="shared" ca="1" si="7"/>
        <v>83</v>
      </c>
      <c r="G39" s="257">
        <f t="shared" ca="1" si="12"/>
        <v>34</v>
      </c>
      <c r="H39" s="257">
        <f t="shared" ca="1" si="13"/>
        <v>49</v>
      </c>
      <c r="I39" s="258"/>
      <c r="J39" s="247">
        <f t="shared" ca="1" si="14"/>
        <v>11</v>
      </c>
      <c r="K39" s="247">
        <f t="shared" ca="1" si="15"/>
        <v>13</v>
      </c>
      <c r="L39" s="247">
        <f t="shared" ca="1" si="16"/>
        <v>16</v>
      </c>
      <c r="M39" s="247">
        <f t="shared" ca="1" si="17"/>
        <v>1</v>
      </c>
      <c r="N39" s="247">
        <f t="shared" ca="1" si="17"/>
        <v>1</v>
      </c>
      <c r="O39" s="247">
        <f t="shared" ca="1" si="17"/>
        <v>2</v>
      </c>
      <c r="P39" s="247">
        <f t="shared" ca="1" si="18"/>
        <v>13</v>
      </c>
      <c r="Q39" s="247">
        <f t="shared" ca="1" si="19"/>
        <v>12</v>
      </c>
      <c r="R39" s="247" t="str">
        <f t="shared" ca="1" si="20"/>
        <v/>
      </c>
      <c r="S39" s="247">
        <f t="shared" ca="1" si="21"/>
        <v>2</v>
      </c>
      <c r="T39" s="247">
        <f t="shared" ca="1" si="21"/>
        <v>1</v>
      </c>
      <c r="U39" s="247">
        <f t="shared" ca="1" si="21"/>
        <v>2</v>
      </c>
      <c r="V39" s="247">
        <f t="shared" ca="1" si="22"/>
        <v>12</v>
      </c>
      <c r="W39" s="247">
        <f t="shared" ca="1" si="23"/>
        <v>14</v>
      </c>
      <c r="X39" s="247" t="str">
        <f t="shared" ca="1" si="24"/>
        <v/>
      </c>
      <c r="Y39" s="248">
        <f t="shared" ca="1" si="25"/>
        <v>2</v>
      </c>
      <c r="Z39" s="259">
        <f t="shared" ca="1" si="25"/>
        <v>2</v>
      </c>
      <c r="AA39" s="247">
        <f t="shared" ca="1" si="25"/>
        <v>1</v>
      </c>
      <c r="AB39" s="247">
        <f t="shared" ca="1" si="25"/>
        <v>1</v>
      </c>
      <c r="AC39" s="247">
        <f t="shared" ca="1" si="25"/>
        <v>2</v>
      </c>
      <c r="AD39" s="247">
        <f t="shared" ca="1" si="26"/>
        <v>8</v>
      </c>
      <c r="AE39" s="247" t="str">
        <f t="shared" ca="1" si="27"/>
        <v/>
      </c>
      <c r="AF39" s="247">
        <f t="shared" ca="1" si="28"/>
        <v>9</v>
      </c>
      <c r="AG39" s="247">
        <f t="shared" ca="1" si="29"/>
        <v>8</v>
      </c>
      <c r="AH39" s="247" t="str">
        <f t="shared" ca="1" si="30"/>
        <v/>
      </c>
      <c r="AI39" s="247">
        <f t="shared" ca="1" si="31"/>
        <v>8</v>
      </c>
      <c r="AJ39" s="247" t="str">
        <f t="shared" ca="1" si="32"/>
        <v/>
      </c>
      <c r="AK39" s="247" t="str">
        <f t="shared" ca="1" si="33"/>
        <v/>
      </c>
      <c r="AL39" s="248">
        <f t="shared" ca="1" si="34"/>
        <v>8</v>
      </c>
      <c r="AM39" s="260">
        <f t="shared" ca="1" si="35"/>
        <v>25</v>
      </c>
      <c r="AN39" s="261">
        <f t="shared" ca="1" si="36"/>
        <v>30</v>
      </c>
      <c r="AO39" s="247">
        <f t="shared" ca="1" si="37"/>
        <v>83</v>
      </c>
      <c r="AP39" s="247" t="str">
        <f t="shared" ca="1" si="38"/>
        <v>YES</v>
      </c>
      <c r="AQ39" s="261">
        <f t="shared" ca="1" si="39"/>
        <v>25</v>
      </c>
      <c r="AR39" s="261">
        <f t="shared" ca="1" si="40"/>
        <v>30</v>
      </c>
      <c r="AS39" s="247">
        <f t="shared" ca="1" si="41"/>
        <v>83</v>
      </c>
      <c r="AT39" s="247" t="str">
        <f t="shared" ca="1" si="42"/>
        <v>YES</v>
      </c>
      <c r="AU39" s="261">
        <f t="shared" ca="1" si="43"/>
        <v>26</v>
      </c>
      <c r="AV39" s="261">
        <f t="shared" ca="1" si="44"/>
        <v>30</v>
      </c>
      <c r="AW39" s="247">
        <f t="shared" ca="1" si="45"/>
        <v>87</v>
      </c>
      <c r="AX39" s="247" t="str">
        <f t="shared" ca="1" si="46"/>
        <v>YES</v>
      </c>
      <c r="AY39" s="261">
        <f t="shared" ca="1" si="47"/>
        <v>11</v>
      </c>
      <c r="AZ39" s="261">
        <f t="shared" ca="1" si="48"/>
        <v>15</v>
      </c>
      <c r="BA39" s="247">
        <f t="shared" ca="1" si="49"/>
        <v>73</v>
      </c>
      <c r="BB39" s="247" t="str">
        <f t="shared" ca="1" si="50"/>
        <v>YES</v>
      </c>
      <c r="BC39" s="261">
        <f t="shared" ca="1" si="51"/>
        <v>13</v>
      </c>
      <c r="BD39" s="261">
        <f t="shared" ca="1" si="52"/>
        <v>15</v>
      </c>
      <c r="BE39" s="276">
        <f t="shared" ca="1" si="53"/>
        <v>87</v>
      </c>
      <c r="BF39" s="277" t="str">
        <f t="shared" ca="1" si="54"/>
        <v>YES</v>
      </c>
      <c r="BG39" s="278">
        <f t="shared" ca="1" si="55"/>
        <v>8</v>
      </c>
      <c r="BH39" s="276">
        <f t="shared" ca="1" si="56"/>
        <v>10</v>
      </c>
      <c r="BI39" s="276">
        <f t="shared" ca="1" si="57"/>
        <v>80</v>
      </c>
      <c r="BJ39" s="276" t="str">
        <f t="shared" ca="1" si="58"/>
        <v>YES</v>
      </c>
      <c r="BK39" s="276">
        <f t="shared" ca="1" si="59"/>
        <v>17</v>
      </c>
      <c r="BL39" s="276">
        <f t="shared" ca="1" si="60"/>
        <v>20</v>
      </c>
      <c r="BM39" s="276">
        <f t="shared" ca="1" si="61"/>
        <v>85</v>
      </c>
      <c r="BN39" s="276" t="str">
        <f t="shared" ca="1" si="62"/>
        <v>YES</v>
      </c>
      <c r="BO39" s="276">
        <f t="shared" ca="1" si="63"/>
        <v>16</v>
      </c>
      <c r="BP39" s="276">
        <f t="shared" ca="1" si="64"/>
        <v>20</v>
      </c>
      <c r="BQ39" s="276">
        <f t="shared" ca="1" si="65"/>
        <v>80</v>
      </c>
      <c r="BR39" s="276" t="str">
        <f t="shared" ca="1" si="66"/>
        <v>YES</v>
      </c>
      <c r="BS39" s="276">
        <f t="shared" ca="1" si="72"/>
        <v>8</v>
      </c>
      <c r="BT39" s="276">
        <f t="shared" ca="1" si="73"/>
        <v>10</v>
      </c>
      <c r="BU39" s="276">
        <f t="shared" ca="1" si="74"/>
        <v>80</v>
      </c>
      <c r="BV39" s="276" t="str">
        <f t="shared" ca="1" si="67"/>
        <v>YES</v>
      </c>
      <c r="BW39" s="276">
        <f t="shared" si="75"/>
        <v>0</v>
      </c>
      <c r="BX39" s="276">
        <f t="shared" si="76"/>
        <v>0</v>
      </c>
      <c r="BY39" s="276">
        <f t="shared" si="70"/>
        <v>0</v>
      </c>
      <c r="BZ39" s="279" t="str">
        <f t="shared" si="71"/>
        <v>NO</v>
      </c>
    </row>
    <row r="40" spans="1:78" ht="13.5" customHeight="1" x14ac:dyDescent="0.2">
      <c r="A40" s="394">
        <v>30</v>
      </c>
      <c r="B40" s="386" t="s">
        <v>459</v>
      </c>
      <c r="C40" s="380" t="s">
        <v>492</v>
      </c>
      <c r="D40" s="242" t="s">
        <v>299</v>
      </c>
      <c r="E40" s="256">
        <f t="shared" ca="1" si="11"/>
        <v>97</v>
      </c>
      <c r="F40" s="257">
        <f t="shared" ca="1" si="7"/>
        <v>93</v>
      </c>
      <c r="G40" s="257">
        <f t="shared" ca="1" si="12"/>
        <v>38</v>
      </c>
      <c r="H40" s="257">
        <f t="shared" ca="1" si="13"/>
        <v>55</v>
      </c>
      <c r="I40" s="258"/>
      <c r="J40" s="247">
        <f t="shared" ca="1" si="14"/>
        <v>14</v>
      </c>
      <c r="K40" s="247">
        <f t="shared" ca="1" si="15"/>
        <v>15</v>
      </c>
      <c r="L40" s="247">
        <f t="shared" ca="1" si="16"/>
        <v>18</v>
      </c>
      <c r="M40" s="247">
        <f t="shared" ca="1" si="17"/>
        <v>1</v>
      </c>
      <c r="N40" s="247">
        <f t="shared" ca="1" si="17"/>
        <v>2</v>
      </c>
      <c r="O40" s="247">
        <f t="shared" ca="1" si="17"/>
        <v>1</v>
      </c>
      <c r="P40" s="247">
        <f t="shared" ca="1" si="18"/>
        <v>15</v>
      </c>
      <c r="Q40" s="247" t="str">
        <f t="shared" ca="1" si="19"/>
        <v/>
      </c>
      <c r="R40" s="247">
        <f t="shared" ca="1" si="20"/>
        <v>15</v>
      </c>
      <c r="S40" s="247">
        <f t="shared" ca="1" si="21"/>
        <v>2</v>
      </c>
      <c r="T40" s="247">
        <f t="shared" ca="1" si="21"/>
        <v>1</v>
      </c>
      <c r="U40" s="247">
        <f t="shared" ca="1" si="21"/>
        <v>1</v>
      </c>
      <c r="V40" s="247">
        <f t="shared" ca="1" si="22"/>
        <v>14</v>
      </c>
      <c r="W40" s="247" t="str">
        <f t="shared" ca="1" si="23"/>
        <v/>
      </c>
      <c r="X40" s="247">
        <f t="shared" ca="1" si="24"/>
        <v>13</v>
      </c>
      <c r="Y40" s="248">
        <f t="shared" ca="1" si="25"/>
        <v>1</v>
      </c>
      <c r="Z40" s="259">
        <f t="shared" ca="1" si="25"/>
        <v>2</v>
      </c>
      <c r="AA40" s="247">
        <f t="shared" ca="1" si="25"/>
        <v>2</v>
      </c>
      <c r="AB40" s="247">
        <f t="shared" ca="1" si="25"/>
        <v>2</v>
      </c>
      <c r="AC40" s="247">
        <f t="shared" ca="1" si="25"/>
        <v>2</v>
      </c>
      <c r="AD40" s="247" t="str">
        <f t="shared" ca="1" si="26"/>
        <v/>
      </c>
      <c r="AE40" s="247">
        <f t="shared" ca="1" si="27"/>
        <v>10</v>
      </c>
      <c r="AF40" s="247">
        <f t="shared" ca="1" si="28"/>
        <v>10</v>
      </c>
      <c r="AG40" s="247">
        <f t="shared" ca="1" si="29"/>
        <v>8</v>
      </c>
      <c r="AH40" s="247" t="str">
        <f t="shared" ca="1" si="30"/>
        <v/>
      </c>
      <c r="AI40" s="247" t="str">
        <f t="shared" ca="1" si="31"/>
        <v/>
      </c>
      <c r="AJ40" s="247" t="str">
        <f t="shared" ca="1" si="32"/>
        <v/>
      </c>
      <c r="AK40" s="247">
        <f t="shared" ca="1" si="33"/>
        <v>10</v>
      </c>
      <c r="AL40" s="248">
        <f t="shared" ca="1" si="34"/>
        <v>8</v>
      </c>
      <c r="AM40" s="260">
        <f t="shared" ca="1" si="35"/>
        <v>26</v>
      </c>
      <c r="AN40" s="261">
        <f t="shared" ca="1" si="36"/>
        <v>30</v>
      </c>
      <c r="AO40" s="247">
        <f t="shared" ca="1" si="37"/>
        <v>87</v>
      </c>
      <c r="AP40" s="247" t="str">
        <f t="shared" ca="1" si="38"/>
        <v>YES</v>
      </c>
      <c r="AQ40" s="261">
        <f t="shared" ca="1" si="39"/>
        <v>30</v>
      </c>
      <c r="AR40" s="261">
        <f t="shared" ca="1" si="40"/>
        <v>30</v>
      </c>
      <c r="AS40" s="247">
        <f t="shared" ca="1" si="41"/>
        <v>100</v>
      </c>
      <c r="AT40" s="247" t="str">
        <f t="shared" ca="1" si="42"/>
        <v>YES</v>
      </c>
      <c r="AU40" s="261">
        <f t="shared" ca="1" si="43"/>
        <v>27</v>
      </c>
      <c r="AV40" s="261">
        <f t="shared" ca="1" si="44"/>
        <v>30</v>
      </c>
      <c r="AW40" s="247">
        <f t="shared" ca="1" si="45"/>
        <v>90</v>
      </c>
      <c r="AX40" s="247" t="str">
        <f t="shared" ca="1" si="46"/>
        <v>YES</v>
      </c>
      <c r="AY40" s="261">
        <f t="shared" ca="1" si="47"/>
        <v>14</v>
      </c>
      <c r="AZ40" s="261">
        <f t="shared" ca="1" si="48"/>
        <v>15</v>
      </c>
      <c r="BA40" s="247">
        <f t="shared" ca="1" si="49"/>
        <v>93</v>
      </c>
      <c r="BB40" s="247" t="str">
        <f t="shared" ca="1" si="50"/>
        <v>YES</v>
      </c>
      <c r="BC40" s="261">
        <f t="shared" ca="1" si="51"/>
        <v>15</v>
      </c>
      <c r="BD40" s="261">
        <f t="shared" ca="1" si="52"/>
        <v>15</v>
      </c>
      <c r="BE40" s="276">
        <f t="shared" ca="1" si="53"/>
        <v>100</v>
      </c>
      <c r="BF40" s="277" t="str">
        <f t="shared" ca="1" si="54"/>
        <v>YES</v>
      </c>
      <c r="BG40" s="278">
        <f t="shared" ca="1" si="55"/>
        <v>9</v>
      </c>
      <c r="BH40" s="276">
        <f t="shared" ca="1" si="56"/>
        <v>10</v>
      </c>
      <c r="BI40" s="276">
        <f t="shared" ca="1" si="57"/>
        <v>90</v>
      </c>
      <c r="BJ40" s="276" t="str">
        <f t="shared" ca="1" si="58"/>
        <v>YES</v>
      </c>
      <c r="BK40" s="276">
        <f t="shared" ca="1" si="59"/>
        <v>20</v>
      </c>
      <c r="BL40" s="276">
        <f t="shared" ca="1" si="60"/>
        <v>20</v>
      </c>
      <c r="BM40" s="276">
        <f t="shared" ca="1" si="61"/>
        <v>100</v>
      </c>
      <c r="BN40" s="276" t="str">
        <f t="shared" ca="1" si="62"/>
        <v>YES</v>
      </c>
      <c r="BO40" s="276">
        <f t="shared" ca="1" si="63"/>
        <v>8</v>
      </c>
      <c r="BP40" s="276">
        <f t="shared" ca="1" si="64"/>
        <v>10</v>
      </c>
      <c r="BQ40" s="276">
        <f t="shared" ca="1" si="65"/>
        <v>80</v>
      </c>
      <c r="BR40" s="276" t="str">
        <f t="shared" ca="1" si="66"/>
        <v>YES</v>
      </c>
      <c r="BS40" s="276">
        <f t="shared" ca="1" si="72"/>
        <v>18</v>
      </c>
      <c r="BT40" s="276">
        <f t="shared" ca="1" si="73"/>
        <v>20</v>
      </c>
      <c r="BU40" s="276">
        <f t="shared" ca="1" si="74"/>
        <v>90</v>
      </c>
      <c r="BV40" s="276" t="str">
        <f t="shared" ca="1" si="67"/>
        <v>YES</v>
      </c>
      <c r="BW40" s="276">
        <f t="shared" si="75"/>
        <v>0</v>
      </c>
      <c r="BX40" s="276">
        <f t="shared" si="76"/>
        <v>0</v>
      </c>
      <c r="BY40" s="276">
        <f t="shared" si="70"/>
        <v>0</v>
      </c>
      <c r="BZ40" s="279" t="str">
        <f t="shared" si="71"/>
        <v>NO</v>
      </c>
    </row>
    <row r="41" spans="1:78" ht="13.5" customHeight="1" x14ac:dyDescent="0.2">
      <c r="A41" s="394">
        <v>31</v>
      </c>
      <c r="B41" s="386" t="s">
        <v>460</v>
      </c>
      <c r="C41" s="380" t="s">
        <v>493</v>
      </c>
      <c r="D41" s="242" t="s">
        <v>299</v>
      </c>
      <c r="E41" s="256">
        <f t="shared" ca="1" si="11"/>
        <v>98</v>
      </c>
      <c r="F41" s="257">
        <f t="shared" ca="1" si="7"/>
        <v>93</v>
      </c>
      <c r="G41" s="257">
        <f t="shared" ca="1" si="12"/>
        <v>38</v>
      </c>
      <c r="H41" s="257">
        <f t="shared" ca="1" si="13"/>
        <v>55</v>
      </c>
      <c r="I41" s="258"/>
      <c r="J41" s="247">
        <f t="shared" ca="1" si="14"/>
        <v>14</v>
      </c>
      <c r="K41" s="247">
        <f t="shared" ca="1" si="15"/>
        <v>15</v>
      </c>
      <c r="L41" s="247">
        <f t="shared" ca="1" si="16"/>
        <v>18</v>
      </c>
      <c r="M41" s="247">
        <f t="shared" ca="1" si="17"/>
        <v>2</v>
      </c>
      <c r="N41" s="247">
        <f t="shared" ca="1" si="17"/>
        <v>1</v>
      </c>
      <c r="O41" s="247">
        <f t="shared" ca="1" si="17"/>
        <v>1</v>
      </c>
      <c r="P41" s="247">
        <f t="shared" ca="1" si="18"/>
        <v>15</v>
      </c>
      <c r="Q41" s="247" t="str">
        <f t="shared" ca="1" si="19"/>
        <v/>
      </c>
      <c r="R41" s="247">
        <f t="shared" ca="1" si="20"/>
        <v>14</v>
      </c>
      <c r="S41" s="247">
        <f t="shared" ca="1" si="21"/>
        <v>1</v>
      </c>
      <c r="T41" s="247">
        <f t="shared" ca="1" si="21"/>
        <v>2</v>
      </c>
      <c r="U41" s="247">
        <f t="shared" ca="1" si="21"/>
        <v>1</v>
      </c>
      <c r="V41" s="247">
        <f t="shared" ca="1" si="22"/>
        <v>13</v>
      </c>
      <c r="W41" s="247" t="str">
        <f t="shared" ca="1" si="23"/>
        <v/>
      </c>
      <c r="X41" s="247">
        <f t="shared" ca="1" si="24"/>
        <v>15</v>
      </c>
      <c r="Y41" s="248">
        <f t="shared" ca="1" si="25"/>
        <v>2</v>
      </c>
      <c r="Z41" s="259">
        <f t="shared" ca="1" si="25"/>
        <v>2</v>
      </c>
      <c r="AA41" s="247">
        <f t="shared" ca="1" si="25"/>
        <v>2</v>
      </c>
      <c r="AB41" s="247">
        <f t="shared" ca="1" si="25"/>
        <v>1</v>
      </c>
      <c r="AC41" s="247">
        <f t="shared" ca="1" si="25"/>
        <v>2</v>
      </c>
      <c r="AD41" s="247" t="str">
        <f t="shared" ca="1" si="26"/>
        <v/>
      </c>
      <c r="AE41" s="247">
        <f t="shared" ca="1" si="27"/>
        <v>8</v>
      </c>
      <c r="AF41" s="247">
        <f t="shared" ca="1" si="28"/>
        <v>10</v>
      </c>
      <c r="AG41" s="247">
        <f t="shared" ca="1" si="29"/>
        <v>10</v>
      </c>
      <c r="AH41" s="247" t="str">
        <f t="shared" ca="1" si="30"/>
        <v/>
      </c>
      <c r="AI41" s="247" t="str">
        <f t="shared" ca="1" si="31"/>
        <v/>
      </c>
      <c r="AJ41" s="247" t="str">
        <f t="shared" ca="1" si="32"/>
        <v/>
      </c>
      <c r="AK41" s="247">
        <f t="shared" ca="1" si="33"/>
        <v>9</v>
      </c>
      <c r="AL41" s="248">
        <f t="shared" ca="1" si="34"/>
        <v>9</v>
      </c>
      <c r="AM41" s="260">
        <f t="shared" ca="1" si="35"/>
        <v>26</v>
      </c>
      <c r="AN41" s="261">
        <f t="shared" ca="1" si="36"/>
        <v>30</v>
      </c>
      <c r="AO41" s="247">
        <f t="shared" ca="1" si="37"/>
        <v>87</v>
      </c>
      <c r="AP41" s="247" t="str">
        <f t="shared" ca="1" si="38"/>
        <v>YES</v>
      </c>
      <c r="AQ41" s="261">
        <f t="shared" ca="1" si="39"/>
        <v>29</v>
      </c>
      <c r="AR41" s="261">
        <f t="shared" ca="1" si="40"/>
        <v>30</v>
      </c>
      <c r="AS41" s="247">
        <f t="shared" ca="1" si="41"/>
        <v>97</v>
      </c>
      <c r="AT41" s="247" t="str">
        <f t="shared" ca="1" si="42"/>
        <v>YES</v>
      </c>
      <c r="AU41" s="261">
        <f t="shared" ca="1" si="43"/>
        <v>28</v>
      </c>
      <c r="AV41" s="261">
        <f t="shared" ca="1" si="44"/>
        <v>30</v>
      </c>
      <c r="AW41" s="247">
        <f t="shared" ca="1" si="45"/>
        <v>93</v>
      </c>
      <c r="AX41" s="247" t="str">
        <f t="shared" ca="1" si="46"/>
        <v>YES</v>
      </c>
      <c r="AY41" s="261">
        <f t="shared" ca="1" si="47"/>
        <v>14</v>
      </c>
      <c r="AZ41" s="261">
        <f t="shared" ca="1" si="48"/>
        <v>15</v>
      </c>
      <c r="BA41" s="247">
        <f t="shared" ca="1" si="49"/>
        <v>93</v>
      </c>
      <c r="BB41" s="247" t="str">
        <f t="shared" ca="1" si="50"/>
        <v>YES</v>
      </c>
      <c r="BC41" s="261">
        <f t="shared" ca="1" si="51"/>
        <v>15</v>
      </c>
      <c r="BD41" s="261">
        <f t="shared" ca="1" si="52"/>
        <v>15</v>
      </c>
      <c r="BE41" s="276">
        <f t="shared" ca="1" si="53"/>
        <v>100</v>
      </c>
      <c r="BF41" s="277" t="str">
        <f t="shared" ca="1" si="54"/>
        <v>YES</v>
      </c>
      <c r="BG41" s="278">
        <f t="shared" ca="1" si="55"/>
        <v>9</v>
      </c>
      <c r="BH41" s="276">
        <f t="shared" ca="1" si="56"/>
        <v>10</v>
      </c>
      <c r="BI41" s="276">
        <f t="shared" ca="1" si="57"/>
        <v>90</v>
      </c>
      <c r="BJ41" s="276" t="str">
        <f t="shared" ca="1" si="58"/>
        <v>YES</v>
      </c>
      <c r="BK41" s="276">
        <f t="shared" ca="1" si="59"/>
        <v>18</v>
      </c>
      <c r="BL41" s="276">
        <f t="shared" ca="1" si="60"/>
        <v>20</v>
      </c>
      <c r="BM41" s="276">
        <f t="shared" ca="1" si="61"/>
        <v>90</v>
      </c>
      <c r="BN41" s="276" t="str">
        <f t="shared" ca="1" si="62"/>
        <v>YES</v>
      </c>
      <c r="BO41" s="276">
        <f t="shared" ca="1" si="63"/>
        <v>10</v>
      </c>
      <c r="BP41" s="276">
        <f t="shared" ca="1" si="64"/>
        <v>10</v>
      </c>
      <c r="BQ41" s="276">
        <f t="shared" ca="1" si="65"/>
        <v>100</v>
      </c>
      <c r="BR41" s="276" t="str">
        <f t="shared" ca="1" si="66"/>
        <v>YES</v>
      </c>
      <c r="BS41" s="276">
        <f t="shared" ca="1" si="72"/>
        <v>18</v>
      </c>
      <c r="BT41" s="276">
        <f t="shared" ca="1" si="73"/>
        <v>20</v>
      </c>
      <c r="BU41" s="276">
        <f t="shared" ca="1" si="74"/>
        <v>90</v>
      </c>
      <c r="BV41" s="276" t="str">
        <f t="shared" ca="1" si="67"/>
        <v>YES</v>
      </c>
      <c r="BW41" s="276">
        <f t="shared" si="75"/>
        <v>0</v>
      </c>
      <c r="BX41" s="276">
        <f t="shared" si="76"/>
        <v>0</v>
      </c>
      <c r="BY41" s="276">
        <f t="shared" si="70"/>
        <v>0</v>
      </c>
      <c r="BZ41" s="279" t="str">
        <f t="shared" si="71"/>
        <v>NO</v>
      </c>
    </row>
    <row r="42" spans="1:78" ht="13.5" customHeight="1" x14ac:dyDescent="0.2">
      <c r="A42" s="394">
        <v>32</v>
      </c>
      <c r="B42" s="386" t="s">
        <v>461</v>
      </c>
      <c r="C42" s="380" t="s">
        <v>494</v>
      </c>
      <c r="D42" s="242" t="s">
        <v>316</v>
      </c>
      <c r="E42" s="256">
        <f t="shared" ca="1" si="11"/>
        <v>67</v>
      </c>
      <c r="F42" s="257">
        <f t="shared" ca="1" si="7"/>
        <v>66</v>
      </c>
      <c r="G42" s="257">
        <f t="shared" ca="1" si="12"/>
        <v>28</v>
      </c>
      <c r="H42" s="257">
        <f t="shared" ca="1" si="13"/>
        <v>38</v>
      </c>
      <c r="I42" s="258"/>
      <c r="J42" s="247">
        <f t="shared" ca="1" si="14"/>
        <v>9</v>
      </c>
      <c r="K42" s="247">
        <f t="shared" ca="1" si="15"/>
        <v>10</v>
      </c>
      <c r="L42" s="247">
        <f t="shared" ca="1" si="16"/>
        <v>13</v>
      </c>
      <c r="M42" s="247">
        <f t="shared" ca="1" si="17"/>
        <v>2</v>
      </c>
      <c r="N42" s="247">
        <f t="shared" ca="1" si="17"/>
        <v>1</v>
      </c>
      <c r="O42" s="247">
        <f t="shared" ca="1" si="17"/>
        <v>1</v>
      </c>
      <c r="P42" s="247">
        <f t="shared" ca="1" si="18"/>
        <v>11</v>
      </c>
      <c r="Q42" s="247">
        <f t="shared" ca="1" si="19"/>
        <v>10</v>
      </c>
      <c r="R42" s="247" t="str">
        <f t="shared" ca="1" si="20"/>
        <v/>
      </c>
      <c r="S42" s="247">
        <f t="shared" ca="1" si="21"/>
        <v>2</v>
      </c>
      <c r="T42" s="247">
        <f t="shared" ca="1" si="21"/>
        <v>2</v>
      </c>
      <c r="U42" s="247">
        <f t="shared" ca="1" si="21"/>
        <v>2</v>
      </c>
      <c r="V42" s="247">
        <f t="shared" ca="1" si="22"/>
        <v>11</v>
      </c>
      <c r="W42" s="247">
        <f t="shared" ca="1" si="23"/>
        <v>9</v>
      </c>
      <c r="X42" s="247" t="str">
        <f t="shared" ca="1" si="24"/>
        <v/>
      </c>
      <c r="Y42" s="248">
        <f t="shared" ca="1" si="25"/>
        <v>1</v>
      </c>
      <c r="Z42" s="259">
        <f t="shared" ca="1" si="25"/>
        <v>2</v>
      </c>
      <c r="AA42" s="247">
        <f t="shared" ca="1" si="25"/>
        <v>2</v>
      </c>
      <c r="AB42" s="247">
        <f t="shared" ca="1" si="25"/>
        <v>1</v>
      </c>
      <c r="AC42" s="247">
        <f t="shared" ca="1" si="25"/>
        <v>2</v>
      </c>
      <c r="AD42" s="247">
        <f t="shared" ca="1" si="26"/>
        <v>6</v>
      </c>
      <c r="AE42" s="247" t="str">
        <f t="shared" ca="1" si="27"/>
        <v/>
      </c>
      <c r="AF42" s="247">
        <f t="shared" ca="1" si="28"/>
        <v>6</v>
      </c>
      <c r="AG42" s="247" t="str">
        <f t="shared" ca="1" si="29"/>
        <v/>
      </c>
      <c r="AH42" s="247">
        <f t="shared" ca="1" si="30"/>
        <v>6</v>
      </c>
      <c r="AI42" s="247">
        <f t="shared" ca="1" si="31"/>
        <v>6</v>
      </c>
      <c r="AJ42" s="247">
        <f t="shared" ca="1" si="32"/>
        <v>6</v>
      </c>
      <c r="AK42" s="247" t="str">
        <f t="shared" ca="1" si="33"/>
        <v/>
      </c>
      <c r="AL42" s="248" t="str">
        <f t="shared" ca="1" si="34"/>
        <v/>
      </c>
      <c r="AM42" s="260">
        <f t="shared" ca="1" si="35"/>
        <v>23</v>
      </c>
      <c r="AN42" s="261">
        <f t="shared" ca="1" si="36"/>
        <v>30</v>
      </c>
      <c r="AO42" s="247">
        <f t="shared" ca="1" si="37"/>
        <v>77</v>
      </c>
      <c r="AP42" s="247" t="str">
        <f t="shared" ca="1" si="38"/>
        <v>YES</v>
      </c>
      <c r="AQ42" s="261">
        <f t="shared" ca="1" si="39"/>
        <v>21</v>
      </c>
      <c r="AR42" s="261">
        <f t="shared" ca="1" si="40"/>
        <v>30</v>
      </c>
      <c r="AS42" s="247">
        <f t="shared" ca="1" si="41"/>
        <v>70</v>
      </c>
      <c r="AT42" s="247" t="str">
        <f t="shared" ca="1" si="42"/>
        <v>YES</v>
      </c>
      <c r="AU42" s="261">
        <f t="shared" ca="1" si="43"/>
        <v>20</v>
      </c>
      <c r="AV42" s="261">
        <f t="shared" ca="1" si="44"/>
        <v>30</v>
      </c>
      <c r="AW42" s="247">
        <f t="shared" ca="1" si="45"/>
        <v>67</v>
      </c>
      <c r="AX42" s="247" t="str">
        <f t="shared" ca="1" si="46"/>
        <v>YES</v>
      </c>
      <c r="AY42" s="261">
        <f t="shared" ca="1" si="47"/>
        <v>9</v>
      </c>
      <c r="AZ42" s="261">
        <f t="shared" ca="1" si="48"/>
        <v>15</v>
      </c>
      <c r="BA42" s="247">
        <f t="shared" ca="1" si="49"/>
        <v>60</v>
      </c>
      <c r="BB42" s="247" t="str">
        <f t="shared" ca="1" si="50"/>
        <v>NO</v>
      </c>
      <c r="BC42" s="261">
        <f t="shared" ca="1" si="51"/>
        <v>10</v>
      </c>
      <c r="BD42" s="261">
        <f t="shared" ca="1" si="52"/>
        <v>15</v>
      </c>
      <c r="BE42" s="276">
        <f t="shared" ca="1" si="53"/>
        <v>67</v>
      </c>
      <c r="BF42" s="277" t="str">
        <f t="shared" ca="1" si="54"/>
        <v>YES</v>
      </c>
      <c r="BG42" s="278">
        <f t="shared" ca="1" si="55"/>
        <v>8</v>
      </c>
      <c r="BH42" s="276">
        <f t="shared" ca="1" si="56"/>
        <v>10</v>
      </c>
      <c r="BI42" s="276">
        <f t="shared" ca="1" si="57"/>
        <v>80</v>
      </c>
      <c r="BJ42" s="276" t="str">
        <f t="shared" ca="1" si="58"/>
        <v>YES</v>
      </c>
      <c r="BK42" s="276">
        <f t="shared" ca="1" si="59"/>
        <v>12</v>
      </c>
      <c r="BL42" s="276">
        <f t="shared" ca="1" si="60"/>
        <v>20</v>
      </c>
      <c r="BM42" s="276">
        <f t="shared" ca="1" si="61"/>
        <v>60</v>
      </c>
      <c r="BN42" s="276" t="str">
        <f t="shared" ca="1" si="62"/>
        <v>NO</v>
      </c>
      <c r="BO42" s="276">
        <f t="shared" ca="1" si="63"/>
        <v>12</v>
      </c>
      <c r="BP42" s="276">
        <f t="shared" ca="1" si="64"/>
        <v>20</v>
      </c>
      <c r="BQ42" s="276">
        <f t="shared" ca="1" si="65"/>
        <v>60</v>
      </c>
      <c r="BR42" s="276" t="str">
        <f t="shared" ca="1" si="66"/>
        <v>NO</v>
      </c>
      <c r="BS42" s="276">
        <f t="shared" ca="1" si="72"/>
        <v>6</v>
      </c>
      <c r="BT42" s="276">
        <f t="shared" ca="1" si="73"/>
        <v>10</v>
      </c>
      <c r="BU42" s="276">
        <f t="shared" ca="1" si="74"/>
        <v>60</v>
      </c>
      <c r="BV42" s="276" t="str">
        <f t="shared" ca="1" si="67"/>
        <v>NO</v>
      </c>
      <c r="BW42" s="276">
        <f t="shared" si="75"/>
        <v>0</v>
      </c>
      <c r="BX42" s="276">
        <f t="shared" si="76"/>
        <v>0</v>
      </c>
      <c r="BY42" s="276">
        <f t="shared" si="70"/>
        <v>0</v>
      </c>
      <c r="BZ42" s="279" t="str">
        <f t="shared" si="71"/>
        <v>NO</v>
      </c>
    </row>
    <row r="43" spans="1:78" ht="13.5" customHeight="1" x14ac:dyDescent="0.2">
      <c r="A43" s="394">
        <v>33</v>
      </c>
      <c r="B43" s="386" t="s">
        <v>462</v>
      </c>
      <c r="C43" s="380" t="s">
        <v>495</v>
      </c>
      <c r="D43" s="242" t="s">
        <v>546</v>
      </c>
      <c r="E43" s="256">
        <f t="shared" ca="1" si="11"/>
        <v>48</v>
      </c>
      <c r="F43" s="257">
        <f t="shared" ca="1" si="7"/>
        <v>45</v>
      </c>
      <c r="G43" s="257">
        <f t="shared" ca="1" si="12"/>
        <v>19</v>
      </c>
      <c r="H43" s="257">
        <f t="shared" ca="1" si="13"/>
        <v>26</v>
      </c>
      <c r="I43" s="258"/>
      <c r="J43" s="247">
        <f t="shared" ca="1" si="14"/>
        <v>6</v>
      </c>
      <c r="K43" s="247">
        <f t="shared" ca="1" si="15"/>
        <v>8</v>
      </c>
      <c r="L43" s="247">
        <f t="shared" ca="1" si="16"/>
        <v>9</v>
      </c>
      <c r="M43" s="247">
        <f t="shared" ca="1" si="17"/>
        <v>1</v>
      </c>
      <c r="N43" s="247">
        <f t="shared" ca="1" si="17"/>
        <v>0</v>
      </c>
      <c r="O43" s="247">
        <f t="shared" ca="1" si="17"/>
        <v>1</v>
      </c>
      <c r="P43" s="247">
        <f t="shared" ca="1" si="18"/>
        <v>7</v>
      </c>
      <c r="Q43" s="247" t="str">
        <f t="shared" ca="1" si="19"/>
        <v/>
      </c>
      <c r="R43" s="247">
        <f t="shared" ca="1" si="20"/>
        <v>7</v>
      </c>
      <c r="S43" s="247">
        <f t="shared" ca="1" si="21"/>
        <v>1</v>
      </c>
      <c r="T43" s="247">
        <f t="shared" ca="1" si="21"/>
        <v>0</v>
      </c>
      <c r="U43" s="247">
        <f t="shared" ca="1" si="21"/>
        <v>1</v>
      </c>
      <c r="V43" s="247">
        <f t="shared" ca="1" si="22"/>
        <v>7</v>
      </c>
      <c r="W43" s="247" t="str">
        <f t="shared" ca="1" si="23"/>
        <v/>
      </c>
      <c r="X43" s="247">
        <f t="shared" ca="1" si="24"/>
        <v>7</v>
      </c>
      <c r="Y43" s="248">
        <f t="shared" ca="1" si="25"/>
        <v>0</v>
      </c>
      <c r="Z43" s="259">
        <f t="shared" ca="1" si="25"/>
        <v>1</v>
      </c>
      <c r="AA43" s="247">
        <f t="shared" ca="1" si="25"/>
        <v>0</v>
      </c>
      <c r="AB43" s="247">
        <f t="shared" ca="1" si="25"/>
        <v>1</v>
      </c>
      <c r="AC43" s="247">
        <f t="shared" ca="1" si="25"/>
        <v>0</v>
      </c>
      <c r="AD43" s="247">
        <f t="shared" ca="1" si="26"/>
        <v>4</v>
      </c>
      <c r="AE43" s="247" t="str">
        <f t="shared" ca="1" si="27"/>
        <v/>
      </c>
      <c r="AF43" s="247">
        <f t="shared" ca="1" si="28"/>
        <v>5</v>
      </c>
      <c r="AG43" s="247">
        <f t="shared" ca="1" si="29"/>
        <v>5</v>
      </c>
      <c r="AH43" s="247" t="str">
        <f t="shared" ca="1" si="30"/>
        <v/>
      </c>
      <c r="AI43" s="247" t="str">
        <f t="shared" ca="1" si="31"/>
        <v/>
      </c>
      <c r="AJ43" s="247">
        <f t="shared" ca="1" si="32"/>
        <v>5</v>
      </c>
      <c r="AK43" s="247">
        <f t="shared" ca="1" si="33"/>
        <v>5</v>
      </c>
      <c r="AL43" s="248" t="str">
        <f t="shared" ca="1" si="34"/>
        <v/>
      </c>
      <c r="AM43" s="260">
        <f t="shared" ca="1" si="35"/>
        <v>13</v>
      </c>
      <c r="AN43" s="261">
        <f t="shared" ca="1" si="36"/>
        <v>30</v>
      </c>
      <c r="AO43" s="247">
        <f t="shared" ca="1" si="37"/>
        <v>43</v>
      </c>
      <c r="AP43" s="247" t="str">
        <f t="shared" ca="1" si="38"/>
        <v>NO</v>
      </c>
      <c r="AQ43" s="261">
        <f t="shared" ca="1" si="39"/>
        <v>14</v>
      </c>
      <c r="AR43" s="261">
        <f t="shared" ca="1" si="40"/>
        <v>30</v>
      </c>
      <c r="AS43" s="247">
        <f t="shared" ca="1" si="41"/>
        <v>47</v>
      </c>
      <c r="AT43" s="247" t="str">
        <f t="shared" ca="1" si="42"/>
        <v>NO</v>
      </c>
      <c r="AU43" s="261">
        <f t="shared" ca="1" si="43"/>
        <v>14</v>
      </c>
      <c r="AV43" s="261">
        <f t="shared" ca="1" si="44"/>
        <v>30</v>
      </c>
      <c r="AW43" s="247">
        <f t="shared" ca="1" si="45"/>
        <v>47</v>
      </c>
      <c r="AX43" s="247" t="str">
        <f t="shared" ca="1" si="46"/>
        <v>NO</v>
      </c>
      <c r="AY43" s="261">
        <f t="shared" ca="1" si="47"/>
        <v>6</v>
      </c>
      <c r="AZ43" s="261">
        <f t="shared" ca="1" si="48"/>
        <v>15</v>
      </c>
      <c r="BA43" s="247">
        <f t="shared" ca="1" si="49"/>
        <v>40</v>
      </c>
      <c r="BB43" s="247" t="str">
        <f t="shared" ca="1" si="50"/>
        <v>NO</v>
      </c>
      <c r="BC43" s="261">
        <f t="shared" ca="1" si="51"/>
        <v>8</v>
      </c>
      <c r="BD43" s="261">
        <f t="shared" ca="1" si="52"/>
        <v>15</v>
      </c>
      <c r="BE43" s="276">
        <f t="shared" ca="1" si="53"/>
        <v>53</v>
      </c>
      <c r="BF43" s="277" t="str">
        <f t="shared" ca="1" si="54"/>
        <v>NO</v>
      </c>
      <c r="BG43" s="276">
        <f ca="1">SUMIFS($Y43:$AL43,$Y$10:$AL$10,"CO2")</f>
        <v>9</v>
      </c>
      <c r="BH43" s="276">
        <f ca="1">SUMIFS($Y$4:$AL$4,$Y$10:$AL$10,"CO2",$Y43:$AL43,"&gt;=0")</f>
        <v>20</v>
      </c>
      <c r="BI43" s="276">
        <f ca="1">IFERROR(ROUND((BG43/BH43)*100,0),0)</f>
        <v>45</v>
      </c>
      <c r="BJ43" s="276" t="str">
        <f t="shared" ca="1" si="58"/>
        <v>NO</v>
      </c>
      <c r="BN43" s="276" t="str">
        <f ca="1">IF(BI43&gt;60,"YES","NO")</f>
        <v>NO</v>
      </c>
      <c r="BO43" s="276">
        <f t="shared" ca="1" si="63"/>
        <v>5</v>
      </c>
      <c r="BP43" s="276">
        <f t="shared" ca="1" si="64"/>
        <v>10</v>
      </c>
      <c r="BQ43" s="276">
        <f t="shared" ca="1" si="65"/>
        <v>50</v>
      </c>
      <c r="BR43" s="276" t="str">
        <f t="shared" ca="1" si="66"/>
        <v>NO</v>
      </c>
      <c r="BS43" s="276">
        <f t="shared" ca="1" si="72"/>
        <v>10</v>
      </c>
      <c r="BT43" s="276">
        <f t="shared" ca="1" si="73"/>
        <v>20</v>
      </c>
      <c r="BU43" s="276">
        <f t="shared" ca="1" si="74"/>
        <v>50</v>
      </c>
      <c r="BV43" s="276" t="str">
        <f t="shared" ca="1" si="67"/>
        <v>NO</v>
      </c>
      <c r="BW43" s="278">
        <f t="shared" ref="BW43:BW46" ca="1" si="86">SUMIFS($Y43:$AL43,$Y$10:$AL$10,"CO1")</f>
        <v>2</v>
      </c>
      <c r="BX43" s="276">
        <f t="shared" ref="BX43:BX46" ca="1" si="87">SUMIFS($Y$4:$AL$4,$Y$10:$AL$10,"CO1",$Y43:$AL43,"&gt;=0")</f>
        <v>10</v>
      </c>
      <c r="BY43" s="276">
        <f t="shared" ca="1" si="70"/>
        <v>20</v>
      </c>
      <c r="BZ43" s="279" t="str">
        <f t="shared" ca="1" si="71"/>
        <v>NO</v>
      </c>
    </row>
    <row r="44" spans="1:78" ht="13.5" customHeight="1" x14ac:dyDescent="0.2">
      <c r="A44" s="394">
        <v>34</v>
      </c>
      <c r="B44" s="387" t="s">
        <v>463</v>
      </c>
      <c r="C44" s="381"/>
      <c r="D44" s="242" t="s">
        <v>546</v>
      </c>
      <c r="E44" s="256">
        <f t="shared" ca="1" si="11"/>
        <v>48</v>
      </c>
      <c r="F44" s="257">
        <f t="shared" ca="1" si="7"/>
        <v>43</v>
      </c>
      <c r="G44" s="257">
        <f t="shared" ca="1" si="12"/>
        <v>18</v>
      </c>
      <c r="H44" s="257">
        <f t="shared" ca="1" si="13"/>
        <v>25</v>
      </c>
      <c r="I44" s="258"/>
      <c r="J44" s="247">
        <f t="shared" ca="1" si="14"/>
        <v>6</v>
      </c>
      <c r="K44" s="247">
        <f t="shared" ca="1" si="15"/>
        <v>7</v>
      </c>
      <c r="L44" s="247">
        <f t="shared" ca="1" si="16"/>
        <v>9</v>
      </c>
      <c r="M44" s="247">
        <f t="shared" ca="1" si="17"/>
        <v>1</v>
      </c>
      <c r="N44" s="247">
        <f t="shared" ca="1" si="17"/>
        <v>0</v>
      </c>
      <c r="O44" s="247">
        <f t="shared" ca="1" si="17"/>
        <v>1</v>
      </c>
      <c r="P44" s="247">
        <f t="shared" ca="1" si="18"/>
        <v>7</v>
      </c>
      <c r="Q44" s="247" t="str">
        <f t="shared" ca="1" si="19"/>
        <v/>
      </c>
      <c r="R44" s="247">
        <f t="shared" ca="1" si="20"/>
        <v>7</v>
      </c>
      <c r="S44" s="247">
        <f t="shared" ca="1" si="21"/>
        <v>0</v>
      </c>
      <c r="T44" s="247">
        <f t="shared" ca="1" si="21"/>
        <v>1</v>
      </c>
      <c r="U44" s="247">
        <f t="shared" ca="1" si="21"/>
        <v>1</v>
      </c>
      <c r="V44" s="247">
        <f t="shared" ca="1" si="22"/>
        <v>7</v>
      </c>
      <c r="W44" s="247" t="str">
        <f t="shared" ca="1" si="23"/>
        <v/>
      </c>
      <c r="X44" s="247">
        <f t="shared" ca="1" si="24"/>
        <v>7</v>
      </c>
      <c r="Y44" s="248">
        <f t="shared" ca="1" si="25"/>
        <v>0</v>
      </c>
      <c r="Z44" s="259">
        <f t="shared" ca="1" si="25"/>
        <v>1</v>
      </c>
      <c r="AA44" s="247">
        <f t="shared" ca="1" si="25"/>
        <v>0</v>
      </c>
      <c r="AB44" s="247">
        <f t="shared" ca="1" si="25"/>
        <v>0</v>
      </c>
      <c r="AC44" s="247">
        <f t="shared" ca="1" si="25"/>
        <v>1</v>
      </c>
      <c r="AD44" s="247">
        <f t="shared" ca="1" si="26"/>
        <v>4</v>
      </c>
      <c r="AE44" s="247" t="str">
        <f t="shared" ca="1" si="27"/>
        <v/>
      </c>
      <c r="AF44" s="247">
        <f t="shared" ca="1" si="28"/>
        <v>5</v>
      </c>
      <c r="AG44" s="247">
        <f t="shared" ca="1" si="29"/>
        <v>5</v>
      </c>
      <c r="AH44" s="247" t="str">
        <f t="shared" ca="1" si="30"/>
        <v/>
      </c>
      <c r="AI44" s="247" t="str">
        <f t="shared" ca="1" si="31"/>
        <v/>
      </c>
      <c r="AJ44" s="247">
        <f t="shared" ca="1" si="32"/>
        <v>5</v>
      </c>
      <c r="AK44" s="247">
        <f t="shared" ca="1" si="33"/>
        <v>4</v>
      </c>
      <c r="AL44" s="248" t="str">
        <f t="shared" ca="1" si="34"/>
        <v/>
      </c>
      <c r="AM44" s="260">
        <f t="shared" ca="1" si="35"/>
        <v>13</v>
      </c>
      <c r="AN44" s="261">
        <f t="shared" ca="1" si="36"/>
        <v>30</v>
      </c>
      <c r="AO44" s="247">
        <f t="shared" ca="1" si="37"/>
        <v>43</v>
      </c>
      <c r="AP44" s="247" t="str">
        <f t="shared" ca="1" si="38"/>
        <v>NO</v>
      </c>
      <c r="AQ44" s="261">
        <f t="shared" ca="1" si="39"/>
        <v>14</v>
      </c>
      <c r="AR44" s="261">
        <f t="shared" ca="1" si="40"/>
        <v>30</v>
      </c>
      <c r="AS44" s="247">
        <f t="shared" ca="1" si="41"/>
        <v>47</v>
      </c>
      <c r="AT44" s="247" t="str">
        <f t="shared" ca="1" si="42"/>
        <v>NO</v>
      </c>
      <c r="AU44" s="261">
        <f t="shared" ca="1" si="43"/>
        <v>14</v>
      </c>
      <c r="AV44" s="261">
        <f t="shared" ca="1" si="44"/>
        <v>30</v>
      </c>
      <c r="AW44" s="247">
        <f t="shared" ca="1" si="45"/>
        <v>47</v>
      </c>
      <c r="AX44" s="247" t="str">
        <f t="shared" ca="1" si="46"/>
        <v>NO</v>
      </c>
      <c r="AY44" s="261">
        <f t="shared" ca="1" si="47"/>
        <v>6</v>
      </c>
      <c r="AZ44" s="261">
        <f t="shared" ca="1" si="48"/>
        <v>15</v>
      </c>
      <c r="BA44" s="247">
        <f t="shared" ca="1" si="49"/>
        <v>40</v>
      </c>
      <c r="BB44" s="247" t="str">
        <f t="shared" ca="1" si="50"/>
        <v>NO</v>
      </c>
      <c r="BC44" s="261">
        <f t="shared" ca="1" si="51"/>
        <v>7</v>
      </c>
      <c r="BD44" s="261">
        <f t="shared" ca="1" si="52"/>
        <v>15</v>
      </c>
      <c r="BE44" s="276">
        <f t="shared" ca="1" si="53"/>
        <v>47</v>
      </c>
      <c r="BF44" s="277" t="str">
        <f t="shared" ca="1" si="54"/>
        <v>NO</v>
      </c>
      <c r="BG44" s="276">
        <f ca="1">SUMIFS($Y44:$AL44,$Y$10:$AL$10,"CO2")</f>
        <v>9</v>
      </c>
      <c r="BH44" s="276">
        <f ca="1">SUMIFS($Y$4:$AL$4,$Y$10:$AL$10,"CO2",$Y44:$AL44,"&gt;=0")</f>
        <v>20</v>
      </c>
      <c r="BI44" s="276">
        <f ca="1">IFERROR(ROUND((BG44/BH44)*100,0),0)</f>
        <v>45</v>
      </c>
      <c r="BJ44" s="276" t="str">
        <f t="shared" ca="1" si="58"/>
        <v>NO</v>
      </c>
      <c r="BN44" s="276" t="str">
        <f ca="1">IF(BI44&gt;60,"YES","NO")</f>
        <v>NO</v>
      </c>
      <c r="BO44" s="276">
        <f t="shared" ca="1" si="63"/>
        <v>5</v>
      </c>
      <c r="BP44" s="276">
        <f t="shared" ca="1" si="64"/>
        <v>10</v>
      </c>
      <c r="BQ44" s="276">
        <f t="shared" ca="1" si="65"/>
        <v>50</v>
      </c>
      <c r="BR44" s="276" t="str">
        <f t="shared" ca="1" si="66"/>
        <v>NO</v>
      </c>
      <c r="BS44" s="276">
        <f t="shared" ca="1" si="72"/>
        <v>9</v>
      </c>
      <c r="BT44" s="276">
        <f t="shared" ca="1" si="73"/>
        <v>20</v>
      </c>
      <c r="BU44" s="276">
        <f t="shared" ca="1" si="74"/>
        <v>45</v>
      </c>
      <c r="BV44" s="276" t="str">
        <f t="shared" ca="1" si="67"/>
        <v>NO</v>
      </c>
      <c r="BW44" s="278">
        <f t="shared" ca="1" si="86"/>
        <v>2</v>
      </c>
      <c r="BX44" s="276">
        <f t="shared" ca="1" si="87"/>
        <v>10</v>
      </c>
      <c r="BY44" s="276">
        <f t="shared" ca="1" si="70"/>
        <v>20</v>
      </c>
      <c r="BZ44" s="279" t="str">
        <f t="shared" ca="1" si="71"/>
        <v>NO</v>
      </c>
    </row>
    <row r="45" spans="1:78" ht="13.5" customHeight="1" x14ac:dyDescent="0.2">
      <c r="A45" s="394">
        <v>35</v>
      </c>
      <c r="B45" s="388" t="s">
        <v>496</v>
      </c>
      <c r="C45" s="382" t="s">
        <v>522</v>
      </c>
      <c r="D45" s="242" t="s">
        <v>546</v>
      </c>
      <c r="E45" s="256">
        <f t="shared" ca="1" si="11"/>
        <v>50</v>
      </c>
      <c r="F45" s="257">
        <f t="shared" ca="1" si="7"/>
        <v>46</v>
      </c>
      <c r="G45" s="257">
        <f t="shared" ca="1" si="12"/>
        <v>19</v>
      </c>
      <c r="H45" s="257">
        <f t="shared" ca="1" si="13"/>
        <v>27</v>
      </c>
      <c r="I45" s="258"/>
      <c r="J45" s="247">
        <f t="shared" ca="1" si="14"/>
        <v>6</v>
      </c>
      <c r="K45" s="247">
        <f t="shared" ca="1" si="15"/>
        <v>7</v>
      </c>
      <c r="L45" s="247">
        <f t="shared" ca="1" si="16"/>
        <v>9</v>
      </c>
      <c r="M45" s="247">
        <f t="shared" ca="1" si="17"/>
        <v>1</v>
      </c>
      <c r="N45" s="247">
        <f t="shared" ca="1" si="17"/>
        <v>0</v>
      </c>
      <c r="O45" s="247">
        <f t="shared" ca="1" si="17"/>
        <v>1</v>
      </c>
      <c r="P45" s="247">
        <f t="shared" ca="1" si="18"/>
        <v>8</v>
      </c>
      <c r="Q45" s="247" t="str">
        <f t="shared" ca="1" si="19"/>
        <v/>
      </c>
      <c r="R45" s="247">
        <f t="shared" ca="1" si="20"/>
        <v>8</v>
      </c>
      <c r="S45" s="247">
        <f t="shared" ca="1" si="21"/>
        <v>1</v>
      </c>
      <c r="T45" s="247">
        <f t="shared" ca="1" si="21"/>
        <v>1</v>
      </c>
      <c r="U45" s="247">
        <f t="shared" ca="1" si="21"/>
        <v>0</v>
      </c>
      <c r="V45" s="247">
        <f t="shared" ca="1" si="22"/>
        <v>8</v>
      </c>
      <c r="W45" s="247" t="str">
        <f t="shared" ca="1" si="23"/>
        <v/>
      </c>
      <c r="X45" s="247">
        <f t="shared" ca="1" si="24"/>
        <v>7</v>
      </c>
      <c r="Y45" s="248">
        <f t="shared" ca="1" si="25"/>
        <v>0</v>
      </c>
      <c r="Z45" s="259">
        <f t="shared" ca="1" si="25"/>
        <v>1</v>
      </c>
      <c r="AA45" s="247">
        <f t="shared" ca="1" si="25"/>
        <v>0</v>
      </c>
      <c r="AB45" s="247">
        <f t="shared" ca="1" si="25"/>
        <v>1</v>
      </c>
      <c r="AC45" s="247">
        <f t="shared" ca="1" si="25"/>
        <v>1</v>
      </c>
      <c r="AD45" s="247">
        <f t="shared" ca="1" si="26"/>
        <v>4</v>
      </c>
      <c r="AE45" s="247" t="str">
        <f t="shared" ca="1" si="27"/>
        <v/>
      </c>
      <c r="AF45" s="247">
        <f t="shared" ca="1" si="28"/>
        <v>5</v>
      </c>
      <c r="AG45" s="247">
        <f t="shared" ca="1" si="29"/>
        <v>5</v>
      </c>
      <c r="AH45" s="247" t="str">
        <f t="shared" ca="1" si="30"/>
        <v/>
      </c>
      <c r="AI45" s="247" t="str">
        <f t="shared" ca="1" si="31"/>
        <v/>
      </c>
      <c r="AJ45" s="247">
        <f t="shared" ca="1" si="32"/>
        <v>5</v>
      </c>
      <c r="AK45" s="247">
        <f t="shared" ca="1" si="33"/>
        <v>5</v>
      </c>
      <c r="AL45" s="248" t="str">
        <f t="shared" ca="1" si="34"/>
        <v/>
      </c>
      <c r="AM45" s="260">
        <f t="shared" ca="1" si="35"/>
        <v>13</v>
      </c>
      <c r="AN45" s="261">
        <f t="shared" ca="1" si="36"/>
        <v>30</v>
      </c>
      <c r="AO45" s="247">
        <f t="shared" ca="1" si="37"/>
        <v>43</v>
      </c>
      <c r="AP45" s="247" t="str">
        <f t="shared" ca="1" si="38"/>
        <v>NO</v>
      </c>
      <c r="AQ45" s="261">
        <f t="shared" ca="1" si="39"/>
        <v>16</v>
      </c>
      <c r="AR45" s="261">
        <f t="shared" ca="1" si="40"/>
        <v>30</v>
      </c>
      <c r="AS45" s="247">
        <f t="shared" ca="1" si="41"/>
        <v>53</v>
      </c>
      <c r="AT45" s="247" t="str">
        <f t="shared" ca="1" si="42"/>
        <v>NO</v>
      </c>
      <c r="AU45" s="261">
        <f t="shared" ca="1" si="43"/>
        <v>15</v>
      </c>
      <c r="AV45" s="261">
        <f t="shared" ca="1" si="44"/>
        <v>30</v>
      </c>
      <c r="AW45" s="247">
        <f t="shared" ca="1" si="45"/>
        <v>50</v>
      </c>
      <c r="AX45" s="247" t="str">
        <f t="shared" ca="1" si="46"/>
        <v>NO</v>
      </c>
      <c r="AY45" s="261">
        <f t="shared" ca="1" si="47"/>
        <v>6</v>
      </c>
      <c r="AZ45" s="261">
        <f t="shared" ca="1" si="48"/>
        <v>15</v>
      </c>
      <c r="BA45" s="247">
        <f t="shared" ca="1" si="49"/>
        <v>40</v>
      </c>
      <c r="BB45" s="247" t="str">
        <f t="shared" ca="1" si="50"/>
        <v>NO</v>
      </c>
      <c r="BC45" s="261">
        <f t="shared" ca="1" si="51"/>
        <v>7</v>
      </c>
      <c r="BD45" s="261">
        <f t="shared" ca="1" si="52"/>
        <v>15</v>
      </c>
      <c r="BE45" s="276">
        <f t="shared" ca="1" si="53"/>
        <v>47</v>
      </c>
      <c r="BF45" s="277" t="str">
        <f t="shared" ca="1" si="54"/>
        <v>NO</v>
      </c>
      <c r="BG45" s="276">
        <f ca="1">SUMIFS($Y45:$AL45,$Y$10:$AL$10,"CO2")</f>
        <v>9</v>
      </c>
      <c r="BH45" s="276">
        <f ca="1">SUMIFS($Y$4:$AL$4,$Y$10:$AL$10,"CO2",$Y45:$AL45,"&gt;=0")</f>
        <v>20</v>
      </c>
      <c r="BI45" s="276">
        <f ca="1">IFERROR(ROUND((BG45/BH45)*100,0),0)</f>
        <v>45</v>
      </c>
      <c r="BJ45" s="276" t="str">
        <f t="shared" ca="1" si="58"/>
        <v>NO</v>
      </c>
      <c r="BN45" s="276" t="str">
        <f ca="1">IF(BI45&gt;60,"YES","NO")</f>
        <v>NO</v>
      </c>
      <c r="BO45" s="276">
        <f t="shared" ca="1" si="63"/>
        <v>5</v>
      </c>
      <c r="BP45" s="276">
        <f t="shared" ca="1" si="64"/>
        <v>10</v>
      </c>
      <c r="BQ45" s="276">
        <f t="shared" ca="1" si="65"/>
        <v>50</v>
      </c>
      <c r="BR45" s="276" t="str">
        <f t="shared" ca="1" si="66"/>
        <v>NO</v>
      </c>
      <c r="BS45" s="276">
        <f t="shared" ca="1" si="72"/>
        <v>10</v>
      </c>
      <c r="BT45" s="276">
        <f t="shared" ca="1" si="73"/>
        <v>20</v>
      </c>
      <c r="BU45" s="276">
        <f t="shared" ca="1" si="74"/>
        <v>50</v>
      </c>
      <c r="BV45" s="276" t="str">
        <f t="shared" ca="1" si="67"/>
        <v>NO</v>
      </c>
      <c r="BW45" s="278">
        <f t="shared" ca="1" si="86"/>
        <v>3</v>
      </c>
      <c r="BX45" s="276">
        <f t="shared" ca="1" si="87"/>
        <v>10</v>
      </c>
      <c r="BY45" s="276">
        <f t="shared" ca="1" si="70"/>
        <v>30</v>
      </c>
      <c r="BZ45" s="279" t="str">
        <f t="shared" ca="1" si="71"/>
        <v>NO</v>
      </c>
    </row>
    <row r="46" spans="1:78" ht="13.5" customHeight="1" x14ac:dyDescent="0.2">
      <c r="A46" s="394">
        <v>36</v>
      </c>
      <c r="B46" s="388" t="s">
        <v>497</v>
      </c>
      <c r="C46" s="382" t="s">
        <v>523</v>
      </c>
      <c r="D46" s="242" t="s">
        <v>292</v>
      </c>
      <c r="E46" s="256">
        <f t="shared" ca="1" si="11"/>
        <v>77</v>
      </c>
      <c r="F46" s="257">
        <f t="shared" ca="1" si="7"/>
        <v>73</v>
      </c>
      <c r="G46" s="257">
        <f t="shared" ca="1" si="12"/>
        <v>30</v>
      </c>
      <c r="H46" s="257">
        <f t="shared" ca="1" si="13"/>
        <v>43</v>
      </c>
      <c r="I46" s="258"/>
      <c r="J46" s="247">
        <f t="shared" ca="1" si="14"/>
        <v>10</v>
      </c>
      <c r="K46" s="247">
        <f t="shared" ca="1" si="15"/>
        <v>12</v>
      </c>
      <c r="L46" s="247">
        <f t="shared" ca="1" si="16"/>
        <v>14</v>
      </c>
      <c r="M46" s="247">
        <f t="shared" ca="1" si="17"/>
        <v>2</v>
      </c>
      <c r="N46" s="247">
        <f t="shared" ca="1" si="17"/>
        <v>2</v>
      </c>
      <c r="O46" s="247">
        <f t="shared" ca="1" si="17"/>
        <v>1</v>
      </c>
      <c r="P46" s="247" t="str">
        <f t="shared" ca="1" si="18"/>
        <v/>
      </c>
      <c r="Q46" s="247">
        <f t="shared" ca="1" si="19"/>
        <v>11</v>
      </c>
      <c r="R46" s="247">
        <f t="shared" ca="1" si="20"/>
        <v>11</v>
      </c>
      <c r="S46" s="247">
        <f t="shared" ca="1" si="21"/>
        <v>1</v>
      </c>
      <c r="T46" s="247">
        <f t="shared" ca="1" si="21"/>
        <v>1</v>
      </c>
      <c r="U46" s="247">
        <f t="shared" ca="1" si="21"/>
        <v>1</v>
      </c>
      <c r="V46" s="247" t="str">
        <f t="shared" ca="1" si="22"/>
        <v/>
      </c>
      <c r="W46" s="247">
        <f t="shared" ca="1" si="23"/>
        <v>11</v>
      </c>
      <c r="X46" s="247">
        <f t="shared" ca="1" si="24"/>
        <v>11</v>
      </c>
      <c r="Y46" s="248">
        <f t="shared" ca="1" si="25"/>
        <v>1</v>
      </c>
      <c r="Z46" s="259">
        <f t="shared" ca="1" si="25"/>
        <v>1</v>
      </c>
      <c r="AA46" s="247">
        <f t="shared" ca="1" si="25"/>
        <v>1</v>
      </c>
      <c r="AB46" s="247">
        <f t="shared" ca="1" si="25"/>
        <v>2</v>
      </c>
      <c r="AC46" s="247">
        <f t="shared" ca="1" si="25"/>
        <v>2</v>
      </c>
      <c r="AD46" s="247" t="str">
        <f t="shared" ca="1" si="26"/>
        <v/>
      </c>
      <c r="AE46" s="247">
        <f t="shared" ca="1" si="27"/>
        <v>7</v>
      </c>
      <c r="AF46" s="247" t="str">
        <f t="shared" ca="1" si="28"/>
        <v/>
      </c>
      <c r="AG46" s="247" t="str">
        <f t="shared" ca="1" si="29"/>
        <v/>
      </c>
      <c r="AH46" s="247">
        <f t="shared" ca="1" si="30"/>
        <v>7</v>
      </c>
      <c r="AI46" s="247">
        <f t="shared" ca="1" si="31"/>
        <v>7</v>
      </c>
      <c r="AJ46" s="247">
        <f t="shared" ca="1" si="32"/>
        <v>8</v>
      </c>
      <c r="AK46" s="247">
        <f t="shared" ca="1" si="33"/>
        <v>7</v>
      </c>
      <c r="AL46" s="248" t="str">
        <f t="shared" ca="1" si="34"/>
        <v/>
      </c>
      <c r="AM46" s="260">
        <f t="shared" ca="1" si="35"/>
        <v>22</v>
      </c>
      <c r="AN46" s="261">
        <f t="shared" ca="1" si="36"/>
        <v>30</v>
      </c>
      <c r="AO46" s="247">
        <f t="shared" ca="1" si="37"/>
        <v>73</v>
      </c>
      <c r="AP46" s="247" t="str">
        <f t="shared" ca="1" si="38"/>
        <v>YES</v>
      </c>
      <c r="AQ46" s="261">
        <f t="shared" ca="1" si="39"/>
        <v>22</v>
      </c>
      <c r="AR46" s="261">
        <f t="shared" ca="1" si="40"/>
        <v>30</v>
      </c>
      <c r="AS46" s="247">
        <f t="shared" ca="1" si="41"/>
        <v>73</v>
      </c>
      <c r="AT46" s="247" t="str">
        <f t="shared" ca="1" si="42"/>
        <v>YES</v>
      </c>
      <c r="AU46" s="261">
        <f t="shared" ca="1" si="43"/>
        <v>22</v>
      </c>
      <c r="AV46" s="261">
        <f t="shared" ca="1" si="44"/>
        <v>30</v>
      </c>
      <c r="AW46" s="247">
        <f t="shared" ca="1" si="45"/>
        <v>73</v>
      </c>
      <c r="AX46" s="247" t="str">
        <f t="shared" ca="1" si="46"/>
        <v>YES</v>
      </c>
      <c r="AY46" s="261">
        <f t="shared" ca="1" si="47"/>
        <v>10</v>
      </c>
      <c r="AZ46" s="261">
        <f t="shared" ca="1" si="48"/>
        <v>15</v>
      </c>
      <c r="BA46" s="247">
        <f t="shared" ca="1" si="49"/>
        <v>67</v>
      </c>
      <c r="BB46" s="247" t="str">
        <f t="shared" ca="1" si="50"/>
        <v>YES</v>
      </c>
      <c r="BC46" s="261">
        <f t="shared" ca="1" si="51"/>
        <v>12</v>
      </c>
      <c r="BD46" s="261">
        <f t="shared" ca="1" si="52"/>
        <v>15</v>
      </c>
      <c r="BE46" s="276">
        <f t="shared" ca="1" si="53"/>
        <v>80</v>
      </c>
      <c r="BF46" s="277" t="str">
        <f t="shared" ca="1" si="54"/>
        <v>YES</v>
      </c>
      <c r="BG46" s="276">
        <f ca="1">SUMIFS($Y46:$AL46,$Y$10:$AL$10,"CO2")</f>
        <v>7</v>
      </c>
      <c r="BH46" s="276">
        <f ca="1">SUMIFS($Y$4:$AL$4,$Y$10:$AL$10,"CO2",$Y46:$AL46,"&gt;=0")</f>
        <v>10</v>
      </c>
      <c r="BI46" s="276">
        <f ca="1">IFERROR(ROUND((BG46/BH46)*100,0),0)</f>
        <v>70</v>
      </c>
      <c r="BJ46" s="276" t="str">
        <f t="shared" ca="1" si="58"/>
        <v>YES</v>
      </c>
      <c r="BN46" s="276" t="str">
        <f ca="1">IF(BI46&gt;60,"YES","NO")</f>
        <v>YES</v>
      </c>
      <c r="BO46" s="276">
        <f t="shared" ca="1" si="63"/>
        <v>14</v>
      </c>
      <c r="BP46" s="276">
        <f t="shared" ca="1" si="64"/>
        <v>20</v>
      </c>
      <c r="BQ46" s="276">
        <f t="shared" ca="1" si="65"/>
        <v>70</v>
      </c>
      <c r="BR46" s="276" t="str">
        <f t="shared" ca="1" si="66"/>
        <v>YES</v>
      </c>
      <c r="BS46" s="276">
        <f t="shared" ca="1" si="72"/>
        <v>15</v>
      </c>
      <c r="BT46" s="276">
        <f t="shared" ca="1" si="73"/>
        <v>20</v>
      </c>
      <c r="BU46" s="276">
        <f t="shared" ca="1" si="74"/>
        <v>75</v>
      </c>
      <c r="BV46" s="276" t="str">
        <f t="shared" ca="1" si="67"/>
        <v>YES</v>
      </c>
      <c r="BW46" s="278">
        <f t="shared" ca="1" si="86"/>
        <v>7</v>
      </c>
      <c r="BX46" s="276">
        <f t="shared" ca="1" si="87"/>
        <v>10</v>
      </c>
      <c r="BY46" s="276">
        <f t="shared" ca="1" si="70"/>
        <v>70</v>
      </c>
      <c r="BZ46" s="279" t="str">
        <f t="shared" ca="1" si="71"/>
        <v>YES</v>
      </c>
    </row>
    <row r="47" spans="1:78" ht="13.5" customHeight="1" x14ac:dyDescent="0.2">
      <c r="A47" s="394">
        <v>37</v>
      </c>
      <c r="B47" s="388" t="s">
        <v>498</v>
      </c>
      <c r="C47" s="382" t="s">
        <v>524</v>
      </c>
      <c r="D47" s="242" t="s">
        <v>299</v>
      </c>
      <c r="E47" s="256">
        <f t="shared" ca="1" si="11"/>
        <v>97</v>
      </c>
      <c r="F47" s="257">
        <f t="shared" ca="1" si="7"/>
        <v>93</v>
      </c>
      <c r="G47" s="257">
        <f t="shared" ca="1" si="12"/>
        <v>36</v>
      </c>
      <c r="H47" s="257">
        <f t="shared" ca="1" si="13"/>
        <v>57</v>
      </c>
      <c r="I47" s="258"/>
      <c r="J47" s="247">
        <f t="shared" ca="1" si="14"/>
        <v>14</v>
      </c>
      <c r="K47" s="247">
        <f t="shared" ca="1" si="15"/>
        <v>15</v>
      </c>
      <c r="L47" s="247">
        <f t="shared" ca="1" si="16"/>
        <v>18</v>
      </c>
      <c r="M47" s="247">
        <f t="shared" ca="1" si="17"/>
        <v>2</v>
      </c>
      <c r="N47" s="247">
        <f t="shared" ca="1" si="17"/>
        <v>1</v>
      </c>
      <c r="O47" s="247">
        <f t="shared" ca="1" si="17"/>
        <v>1</v>
      </c>
      <c r="P47" s="247">
        <f t="shared" ca="1" si="18"/>
        <v>13</v>
      </c>
      <c r="Q47" s="247" t="str">
        <f t="shared" ca="1" si="19"/>
        <v/>
      </c>
      <c r="R47" s="247">
        <f t="shared" ca="1" si="20"/>
        <v>13</v>
      </c>
      <c r="S47" s="247">
        <f t="shared" ca="1" si="21"/>
        <v>1</v>
      </c>
      <c r="T47" s="247">
        <f t="shared" ca="1" si="21"/>
        <v>1</v>
      </c>
      <c r="U47" s="247">
        <f t="shared" ca="1" si="21"/>
        <v>2</v>
      </c>
      <c r="V47" s="247">
        <f t="shared" ca="1" si="22"/>
        <v>13</v>
      </c>
      <c r="W47" s="247" t="str">
        <f t="shared" ca="1" si="23"/>
        <v/>
      </c>
      <c r="X47" s="247">
        <f t="shared" ca="1" si="24"/>
        <v>14</v>
      </c>
      <c r="Y47" s="248">
        <f t="shared" ca="1" si="25"/>
        <v>2</v>
      </c>
      <c r="Z47" s="259">
        <f t="shared" ca="1" si="25"/>
        <v>1</v>
      </c>
      <c r="AA47" s="247">
        <f t="shared" ca="1" si="25"/>
        <v>2</v>
      </c>
      <c r="AB47" s="247">
        <f t="shared" ca="1" si="25"/>
        <v>2</v>
      </c>
      <c r="AC47" s="247">
        <f t="shared" ca="1" si="25"/>
        <v>2</v>
      </c>
      <c r="AD47" s="247" t="str">
        <f t="shared" ca="1" si="26"/>
        <v/>
      </c>
      <c r="AE47" s="247">
        <f t="shared" ca="1" si="27"/>
        <v>8</v>
      </c>
      <c r="AF47" s="247">
        <f t="shared" ca="1" si="28"/>
        <v>10</v>
      </c>
      <c r="AG47" s="247">
        <f t="shared" ca="1" si="29"/>
        <v>10</v>
      </c>
      <c r="AH47" s="247" t="str">
        <f t="shared" ca="1" si="30"/>
        <v/>
      </c>
      <c r="AI47" s="247" t="str">
        <f t="shared" ca="1" si="31"/>
        <v/>
      </c>
      <c r="AJ47" s="247" t="str">
        <f t="shared" ca="1" si="32"/>
        <v/>
      </c>
      <c r="AK47" s="247">
        <f t="shared" ca="1" si="33"/>
        <v>10</v>
      </c>
      <c r="AL47" s="248">
        <f t="shared" ca="1" si="34"/>
        <v>10</v>
      </c>
      <c r="AM47" s="260">
        <f t="shared" ca="1" si="35"/>
        <v>26</v>
      </c>
      <c r="AN47" s="261">
        <f t="shared" ca="1" si="36"/>
        <v>30</v>
      </c>
      <c r="AO47" s="247">
        <f t="shared" ca="1" si="37"/>
        <v>87</v>
      </c>
      <c r="AP47" s="247" t="str">
        <f t="shared" ca="1" si="38"/>
        <v>YES</v>
      </c>
      <c r="AQ47" s="261">
        <f t="shared" ca="1" si="39"/>
        <v>26</v>
      </c>
      <c r="AR47" s="261">
        <f t="shared" ca="1" si="40"/>
        <v>30</v>
      </c>
      <c r="AS47" s="247">
        <f t="shared" ca="1" si="41"/>
        <v>87</v>
      </c>
      <c r="AT47" s="247" t="str">
        <f t="shared" ca="1" si="42"/>
        <v>YES</v>
      </c>
      <c r="AU47" s="261">
        <f t="shared" ca="1" si="43"/>
        <v>27</v>
      </c>
      <c r="AV47" s="261">
        <f t="shared" ca="1" si="44"/>
        <v>30</v>
      </c>
      <c r="AW47" s="247">
        <f t="shared" ca="1" si="45"/>
        <v>90</v>
      </c>
      <c r="AX47" s="247" t="str">
        <f t="shared" ca="1" si="46"/>
        <v>YES</v>
      </c>
      <c r="AY47" s="261">
        <f t="shared" ca="1" si="47"/>
        <v>14</v>
      </c>
      <c r="AZ47" s="261">
        <f t="shared" ca="1" si="48"/>
        <v>15</v>
      </c>
      <c r="BA47" s="247">
        <f t="shared" ca="1" si="49"/>
        <v>93</v>
      </c>
      <c r="BB47" s="247" t="str">
        <f t="shared" ca="1" si="50"/>
        <v>YES</v>
      </c>
      <c r="BC47" s="261">
        <f t="shared" ca="1" si="51"/>
        <v>15</v>
      </c>
      <c r="BD47" s="261">
        <f t="shared" ca="1" si="52"/>
        <v>15</v>
      </c>
      <c r="BE47" s="276">
        <f t="shared" ca="1" si="53"/>
        <v>100</v>
      </c>
      <c r="BF47" s="277" t="str">
        <f t="shared" ca="1" si="54"/>
        <v>YES</v>
      </c>
      <c r="BG47" s="278">
        <f t="shared" ca="1" si="55"/>
        <v>9</v>
      </c>
      <c r="BH47" s="276">
        <f t="shared" ca="1" si="56"/>
        <v>10</v>
      </c>
      <c r="BI47" s="276">
        <f t="shared" ca="1" si="57"/>
        <v>90</v>
      </c>
      <c r="BJ47" s="276" t="str">
        <f t="shared" ca="1" si="58"/>
        <v>YES</v>
      </c>
      <c r="BK47" s="276">
        <f t="shared" ca="1" si="59"/>
        <v>18</v>
      </c>
      <c r="BL47" s="276">
        <f t="shared" ca="1" si="60"/>
        <v>20</v>
      </c>
      <c r="BM47" s="276">
        <f t="shared" ca="1" si="61"/>
        <v>90</v>
      </c>
      <c r="BN47" s="276" t="str">
        <f t="shared" ca="1" si="62"/>
        <v>YES</v>
      </c>
      <c r="BO47" s="276">
        <f t="shared" ca="1" si="63"/>
        <v>10</v>
      </c>
      <c r="BP47" s="276">
        <f t="shared" ca="1" si="64"/>
        <v>10</v>
      </c>
      <c r="BQ47" s="276">
        <f t="shared" ca="1" si="65"/>
        <v>100</v>
      </c>
      <c r="BR47" s="276" t="str">
        <f t="shared" ca="1" si="66"/>
        <v>YES</v>
      </c>
      <c r="BS47" s="276">
        <f t="shared" ca="1" si="72"/>
        <v>20</v>
      </c>
      <c r="BT47" s="276">
        <f t="shared" ca="1" si="73"/>
        <v>20</v>
      </c>
      <c r="BU47" s="276">
        <f t="shared" ca="1" si="74"/>
        <v>100</v>
      </c>
      <c r="BV47" s="276" t="str">
        <f t="shared" ca="1" si="67"/>
        <v>YES</v>
      </c>
      <c r="BW47" s="276">
        <f t="shared" si="75"/>
        <v>0</v>
      </c>
      <c r="BX47" s="276">
        <f t="shared" si="76"/>
        <v>0</v>
      </c>
      <c r="BY47" s="276">
        <f t="shared" si="70"/>
        <v>0</v>
      </c>
      <c r="BZ47" s="279" t="str">
        <f t="shared" si="71"/>
        <v>NO</v>
      </c>
    </row>
    <row r="48" spans="1:78" ht="13.5" customHeight="1" x14ac:dyDescent="0.2">
      <c r="A48" s="394">
        <v>38</v>
      </c>
      <c r="B48" s="388" t="s">
        <v>499</v>
      </c>
      <c r="C48" s="382" t="s">
        <v>525</v>
      </c>
      <c r="D48" s="242" t="s">
        <v>299</v>
      </c>
      <c r="E48" s="256">
        <f t="shared" ca="1" si="11"/>
        <v>97</v>
      </c>
      <c r="F48" s="257">
        <f t="shared" ca="1" si="7"/>
        <v>89</v>
      </c>
      <c r="G48" s="257">
        <f t="shared" ca="1" si="12"/>
        <v>38</v>
      </c>
      <c r="H48" s="257">
        <f t="shared" ca="1" si="13"/>
        <v>51</v>
      </c>
      <c r="I48" s="258"/>
      <c r="J48" s="247">
        <f t="shared" ca="1" si="14"/>
        <v>14</v>
      </c>
      <c r="K48" s="247">
        <f t="shared" ca="1" si="15"/>
        <v>15</v>
      </c>
      <c r="L48" s="247">
        <f t="shared" ca="1" si="16"/>
        <v>18</v>
      </c>
      <c r="M48" s="247">
        <f t="shared" ca="1" si="17"/>
        <v>1</v>
      </c>
      <c r="N48" s="247">
        <f t="shared" ca="1" si="17"/>
        <v>2</v>
      </c>
      <c r="O48" s="247">
        <f t="shared" ca="1" si="17"/>
        <v>2</v>
      </c>
      <c r="P48" s="247">
        <f t="shared" ca="1" si="18"/>
        <v>13</v>
      </c>
      <c r="Q48" s="247" t="str">
        <f t="shared" ca="1" si="19"/>
        <v/>
      </c>
      <c r="R48" s="247">
        <f t="shared" ca="1" si="20"/>
        <v>15</v>
      </c>
      <c r="S48" s="247">
        <f t="shared" ca="1" si="21"/>
        <v>2</v>
      </c>
      <c r="T48" s="247">
        <f t="shared" ca="1" si="21"/>
        <v>1</v>
      </c>
      <c r="U48" s="247">
        <f t="shared" ca="1" si="21"/>
        <v>1</v>
      </c>
      <c r="V48" s="247">
        <f t="shared" ca="1" si="22"/>
        <v>13</v>
      </c>
      <c r="W48" s="247" t="str">
        <f t="shared" ca="1" si="23"/>
        <v/>
      </c>
      <c r="X48" s="247">
        <f t="shared" ca="1" si="24"/>
        <v>15</v>
      </c>
      <c r="Y48" s="248">
        <f t="shared" ca="1" si="25"/>
        <v>2</v>
      </c>
      <c r="Z48" s="259">
        <f t="shared" ca="1" si="25"/>
        <v>2</v>
      </c>
      <c r="AA48" s="247">
        <f t="shared" ca="1" si="25"/>
        <v>1</v>
      </c>
      <c r="AB48" s="247">
        <f t="shared" ca="1" si="25"/>
        <v>2</v>
      </c>
      <c r="AC48" s="247">
        <f t="shared" ca="1" si="25"/>
        <v>2</v>
      </c>
      <c r="AD48" s="247" t="str">
        <f t="shared" ca="1" si="26"/>
        <v/>
      </c>
      <c r="AE48" s="247">
        <f t="shared" ca="1" si="27"/>
        <v>8</v>
      </c>
      <c r="AF48" s="247">
        <f t="shared" ca="1" si="28"/>
        <v>10</v>
      </c>
      <c r="AG48" s="247">
        <f t="shared" ca="1" si="29"/>
        <v>8</v>
      </c>
      <c r="AH48" s="247" t="str">
        <f t="shared" ca="1" si="30"/>
        <v/>
      </c>
      <c r="AI48" s="247" t="str">
        <f t="shared" ca="1" si="31"/>
        <v/>
      </c>
      <c r="AJ48" s="247" t="str">
        <f t="shared" ca="1" si="32"/>
        <v/>
      </c>
      <c r="AK48" s="247">
        <f t="shared" ca="1" si="33"/>
        <v>8</v>
      </c>
      <c r="AL48" s="248">
        <f t="shared" ca="1" si="34"/>
        <v>8</v>
      </c>
      <c r="AM48" s="260">
        <f t="shared" ca="1" si="35"/>
        <v>27</v>
      </c>
      <c r="AN48" s="261">
        <f t="shared" ca="1" si="36"/>
        <v>30</v>
      </c>
      <c r="AO48" s="247">
        <f t="shared" ca="1" si="37"/>
        <v>90</v>
      </c>
      <c r="AP48" s="247" t="str">
        <f t="shared" ca="1" si="38"/>
        <v>YES</v>
      </c>
      <c r="AQ48" s="261">
        <f t="shared" ca="1" si="39"/>
        <v>28</v>
      </c>
      <c r="AR48" s="261">
        <f t="shared" ca="1" si="40"/>
        <v>30</v>
      </c>
      <c r="AS48" s="247">
        <f t="shared" ca="1" si="41"/>
        <v>93</v>
      </c>
      <c r="AT48" s="247" t="str">
        <f t="shared" ca="1" si="42"/>
        <v>YES</v>
      </c>
      <c r="AU48" s="261">
        <f t="shared" ca="1" si="43"/>
        <v>28</v>
      </c>
      <c r="AV48" s="261">
        <f t="shared" ca="1" si="44"/>
        <v>30</v>
      </c>
      <c r="AW48" s="247">
        <f t="shared" ca="1" si="45"/>
        <v>93</v>
      </c>
      <c r="AX48" s="247" t="str">
        <f t="shared" ca="1" si="46"/>
        <v>YES</v>
      </c>
      <c r="AY48" s="261">
        <f t="shared" ca="1" si="47"/>
        <v>14</v>
      </c>
      <c r="AZ48" s="261">
        <f t="shared" ca="1" si="48"/>
        <v>15</v>
      </c>
      <c r="BA48" s="247">
        <f t="shared" ca="1" si="49"/>
        <v>93</v>
      </c>
      <c r="BB48" s="247" t="str">
        <f t="shared" ca="1" si="50"/>
        <v>YES</v>
      </c>
      <c r="BC48" s="261">
        <f t="shared" ca="1" si="51"/>
        <v>15</v>
      </c>
      <c r="BD48" s="261">
        <f t="shared" ca="1" si="52"/>
        <v>15</v>
      </c>
      <c r="BE48" s="276">
        <f t="shared" ca="1" si="53"/>
        <v>100</v>
      </c>
      <c r="BF48" s="277" t="str">
        <f t="shared" ca="1" si="54"/>
        <v>YES</v>
      </c>
      <c r="BG48" s="278">
        <f t="shared" ca="1" si="55"/>
        <v>9</v>
      </c>
      <c r="BH48" s="276">
        <f t="shared" ca="1" si="56"/>
        <v>10</v>
      </c>
      <c r="BI48" s="276">
        <f t="shared" ca="1" si="57"/>
        <v>90</v>
      </c>
      <c r="BJ48" s="276" t="str">
        <f t="shared" ca="1" si="58"/>
        <v>YES</v>
      </c>
      <c r="BK48" s="276">
        <f t="shared" ca="1" si="59"/>
        <v>18</v>
      </c>
      <c r="BL48" s="276">
        <f t="shared" ca="1" si="60"/>
        <v>20</v>
      </c>
      <c r="BM48" s="276">
        <f t="shared" ca="1" si="61"/>
        <v>90</v>
      </c>
      <c r="BN48" s="276" t="str">
        <f t="shared" ca="1" si="62"/>
        <v>YES</v>
      </c>
      <c r="BO48" s="276">
        <f t="shared" ca="1" si="63"/>
        <v>8</v>
      </c>
      <c r="BP48" s="276">
        <f t="shared" ca="1" si="64"/>
        <v>10</v>
      </c>
      <c r="BQ48" s="276">
        <f t="shared" ca="1" si="65"/>
        <v>80</v>
      </c>
      <c r="BR48" s="276" t="str">
        <f t="shared" ca="1" si="66"/>
        <v>YES</v>
      </c>
      <c r="BS48" s="276">
        <f t="shared" ca="1" si="72"/>
        <v>16</v>
      </c>
      <c r="BT48" s="276">
        <f t="shared" ca="1" si="73"/>
        <v>20</v>
      </c>
      <c r="BU48" s="276">
        <f t="shared" ca="1" si="74"/>
        <v>80</v>
      </c>
      <c r="BV48" s="276" t="str">
        <f t="shared" ca="1" si="67"/>
        <v>YES</v>
      </c>
      <c r="BW48" s="276">
        <f t="shared" si="75"/>
        <v>0</v>
      </c>
      <c r="BX48" s="276">
        <f t="shared" si="76"/>
        <v>0</v>
      </c>
      <c r="BY48" s="276">
        <f t="shared" si="70"/>
        <v>0</v>
      </c>
      <c r="BZ48" s="279" t="str">
        <f t="shared" si="71"/>
        <v>NO</v>
      </c>
    </row>
    <row r="49" spans="1:78" ht="13.5" customHeight="1" x14ac:dyDescent="0.2">
      <c r="A49" s="394">
        <v>39</v>
      </c>
      <c r="B49" s="389" t="s">
        <v>500</v>
      </c>
      <c r="C49" s="381"/>
      <c r="D49" s="242" t="s">
        <v>256</v>
      </c>
      <c r="E49" s="256">
        <f t="shared" ca="1" si="11"/>
        <v>76</v>
      </c>
      <c r="F49" s="257">
        <f t="shared" ca="1" si="7"/>
        <v>75</v>
      </c>
      <c r="G49" s="257">
        <f t="shared" ca="1" si="12"/>
        <v>29</v>
      </c>
      <c r="H49" s="257">
        <f t="shared" ca="1" si="13"/>
        <v>46</v>
      </c>
      <c r="I49" s="258"/>
      <c r="J49" s="247">
        <f t="shared" ca="1" si="14"/>
        <v>9</v>
      </c>
      <c r="K49" s="247">
        <f t="shared" ca="1" si="15"/>
        <v>12</v>
      </c>
      <c r="L49" s="247">
        <f t="shared" ca="1" si="16"/>
        <v>14</v>
      </c>
      <c r="M49" s="247">
        <f t="shared" ca="1" si="17"/>
        <v>1</v>
      </c>
      <c r="N49" s="247">
        <f t="shared" ca="1" si="17"/>
        <v>1</v>
      </c>
      <c r="O49" s="247">
        <f t="shared" ca="1" si="17"/>
        <v>2</v>
      </c>
      <c r="P49" s="247" t="str">
        <f t="shared" ca="1" si="18"/>
        <v/>
      </c>
      <c r="Q49" s="247">
        <f t="shared" ca="1" si="19"/>
        <v>11</v>
      </c>
      <c r="R49" s="247">
        <f t="shared" ca="1" si="20"/>
        <v>12</v>
      </c>
      <c r="S49" s="247">
        <f t="shared" ca="1" si="21"/>
        <v>2</v>
      </c>
      <c r="T49" s="247">
        <f t="shared" ca="1" si="21"/>
        <v>1</v>
      </c>
      <c r="U49" s="247">
        <f t="shared" ca="1" si="21"/>
        <v>1</v>
      </c>
      <c r="V49" s="247" t="str">
        <f t="shared" ca="1" si="22"/>
        <v/>
      </c>
      <c r="W49" s="247">
        <f t="shared" ca="1" si="23"/>
        <v>10</v>
      </c>
      <c r="X49" s="247">
        <f t="shared" ca="1" si="24"/>
        <v>10</v>
      </c>
      <c r="Y49" s="248">
        <f t="shared" ca="1" si="25"/>
        <v>2</v>
      </c>
      <c r="Z49" s="259">
        <f t="shared" ca="1" si="25"/>
        <v>2</v>
      </c>
      <c r="AA49" s="247">
        <f t="shared" ca="1" si="25"/>
        <v>2</v>
      </c>
      <c r="AB49" s="247">
        <f t="shared" ca="1" si="25"/>
        <v>1</v>
      </c>
      <c r="AC49" s="247">
        <f t="shared" ca="1" si="25"/>
        <v>2</v>
      </c>
      <c r="AD49" s="247" t="str">
        <f t="shared" ca="1" si="26"/>
        <v/>
      </c>
      <c r="AE49" s="247">
        <f t="shared" ca="1" si="27"/>
        <v>7</v>
      </c>
      <c r="AF49" s="247" t="str">
        <f t="shared" ca="1" si="28"/>
        <v/>
      </c>
      <c r="AG49" s="247" t="str">
        <f t="shared" ca="1" si="29"/>
        <v/>
      </c>
      <c r="AH49" s="247">
        <f t="shared" ca="1" si="30"/>
        <v>8</v>
      </c>
      <c r="AI49" s="247">
        <f t="shared" ca="1" si="31"/>
        <v>8</v>
      </c>
      <c r="AJ49" s="247">
        <f t="shared" ca="1" si="32"/>
        <v>7</v>
      </c>
      <c r="AK49" s="247">
        <f t="shared" ca="1" si="33"/>
        <v>7</v>
      </c>
      <c r="AL49" s="248" t="str">
        <f t="shared" ca="1" si="34"/>
        <v/>
      </c>
      <c r="AM49" s="260">
        <f t="shared" ca="1" si="35"/>
        <v>22</v>
      </c>
      <c r="AN49" s="261">
        <f t="shared" ca="1" si="36"/>
        <v>30</v>
      </c>
      <c r="AO49" s="247">
        <f t="shared" ca="1" si="37"/>
        <v>73</v>
      </c>
      <c r="AP49" s="247" t="str">
        <f t="shared" ca="1" si="38"/>
        <v>YES</v>
      </c>
      <c r="AQ49" s="261">
        <f t="shared" ca="1" si="39"/>
        <v>23</v>
      </c>
      <c r="AR49" s="261">
        <f t="shared" ca="1" si="40"/>
        <v>30</v>
      </c>
      <c r="AS49" s="247">
        <f t="shared" ca="1" si="41"/>
        <v>77</v>
      </c>
      <c r="AT49" s="247" t="str">
        <f t="shared" ca="1" si="42"/>
        <v>YES</v>
      </c>
      <c r="AU49" s="261">
        <f t="shared" ca="1" si="43"/>
        <v>20</v>
      </c>
      <c r="AV49" s="261">
        <f t="shared" ca="1" si="44"/>
        <v>30</v>
      </c>
      <c r="AW49" s="247">
        <f t="shared" ca="1" si="45"/>
        <v>67</v>
      </c>
      <c r="AX49" s="247" t="str">
        <f t="shared" ca="1" si="46"/>
        <v>YES</v>
      </c>
      <c r="AY49" s="261">
        <f t="shared" ca="1" si="47"/>
        <v>9</v>
      </c>
      <c r="AZ49" s="261">
        <f t="shared" ca="1" si="48"/>
        <v>15</v>
      </c>
      <c r="BA49" s="247">
        <f t="shared" ca="1" si="49"/>
        <v>60</v>
      </c>
      <c r="BB49" s="247" t="str">
        <f t="shared" ca="1" si="50"/>
        <v>NO</v>
      </c>
      <c r="BC49" s="261">
        <f t="shared" ca="1" si="51"/>
        <v>12</v>
      </c>
      <c r="BD49" s="261">
        <f t="shared" ca="1" si="52"/>
        <v>15</v>
      </c>
      <c r="BE49" s="276">
        <f t="shared" ca="1" si="53"/>
        <v>80</v>
      </c>
      <c r="BF49" s="277" t="str">
        <f t="shared" ca="1" si="54"/>
        <v>YES</v>
      </c>
      <c r="BG49" s="278">
        <f t="shared" ca="1" si="55"/>
        <v>9</v>
      </c>
      <c r="BH49" s="276">
        <f t="shared" ca="1" si="56"/>
        <v>10</v>
      </c>
      <c r="BI49" s="276">
        <f t="shared" ca="1" si="57"/>
        <v>90</v>
      </c>
      <c r="BJ49" s="276" t="str">
        <f t="shared" ca="1" si="58"/>
        <v>YES</v>
      </c>
      <c r="BK49" s="276">
        <f t="shared" ca="1" si="59"/>
        <v>7</v>
      </c>
      <c r="BL49" s="276">
        <f t="shared" ca="1" si="60"/>
        <v>10</v>
      </c>
      <c r="BM49" s="276">
        <f t="shared" ca="1" si="61"/>
        <v>70</v>
      </c>
      <c r="BN49" s="276" t="str">
        <f t="shared" ca="1" si="62"/>
        <v>YES</v>
      </c>
      <c r="BO49" s="276">
        <f t="shared" ca="1" si="63"/>
        <v>16</v>
      </c>
      <c r="BP49" s="276">
        <f t="shared" ca="1" si="64"/>
        <v>20</v>
      </c>
      <c r="BQ49" s="276">
        <f t="shared" ca="1" si="65"/>
        <v>80</v>
      </c>
      <c r="BR49" s="276" t="str">
        <f t="shared" ca="1" si="66"/>
        <v>YES</v>
      </c>
      <c r="BS49" s="276">
        <f t="shared" ca="1" si="72"/>
        <v>14</v>
      </c>
      <c r="BT49" s="276">
        <f t="shared" ca="1" si="73"/>
        <v>20</v>
      </c>
      <c r="BU49" s="276">
        <f t="shared" ca="1" si="74"/>
        <v>70</v>
      </c>
      <c r="BV49" s="276" t="str">
        <f t="shared" ca="1" si="67"/>
        <v>YES</v>
      </c>
      <c r="BW49" s="276">
        <f t="shared" si="75"/>
        <v>0</v>
      </c>
      <c r="BX49" s="276">
        <f t="shared" si="76"/>
        <v>0</v>
      </c>
      <c r="BY49" s="276">
        <f t="shared" si="70"/>
        <v>0</v>
      </c>
      <c r="BZ49" s="279" t="str">
        <f t="shared" si="71"/>
        <v>NO</v>
      </c>
    </row>
    <row r="50" spans="1:78" ht="13.5" customHeight="1" x14ac:dyDescent="0.2">
      <c r="A50" s="394">
        <v>40</v>
      </c>
      <c r="B50" s="388" t="s">
        <v>501</v>
      </c>
      <c r="C50" s="382" t="s">
        <v>526</v>
      </c>
      <c r="D50" s="242" t="s">
        <v>275</v>
      </c>
      <c r="E50" s="256">
        <f t="shared" ca="1" si="11"/>
        <v>88</v>
      </c>
      <c r="F50" s="257">
        <f t="shared" ca="1" si="7"/>
        <v>84</v>
      </c>
      <c r="G50" s="257">
        <f t="shared" ca="1" si="12"/>
        <v>35</v>
      </c>
      <c r="H50" s="257">
        <f t="shared" ca="1" si="13"/>
        <v>49</v>
      </c>
      <c r="I50" s="258"/>
      <c r="J50" s="247">
        <f t="shared" ca="1" si="14"/>
        <v>13</v>
      </c>
      <c r="K50" s="247">
        <f t="shared" ca="1" si="15"/>
        <v>14</v>
      </c>
      <c r="L50" s="247">
        <f t="shared" ca="1" si="16"/>
        <v>16</v>
      </c>
      <c r="M50" s="247">
        <f t="shared" ca="1" si="17"/>
        <v>2</v>
      </c>
      <c r="N50" s="247">
        <f t="shared" ca="1" si="17"/>
        <v>1</v>
      </c>
      <c r="O50" s="247">
        <f t="shared" ca="1" si="17"/>
        <v>1</v>
      </c>
      <c r="P50" s="247">
        <f t="shared" ca="1" si="18"/>
        <v>12</v>
      </c>
      <c r="Q50" s="247">
        <f t="shared" ca="1" si="19"/>
        <v>14</v>
      </c>
      <c r="R50" s="247" t="str">
        <f t="shared" ca="1" si="20"/>
        <v/>
      </c>
      <c r="S50" s="247">
        <f t="shared" ca="1" si="21"/>
        <v>2</v>
      </c>
      <c r="T50" s="247">
        <f t="shared" ca="1" si="21"/>
        <v>1</v>
      </c>
      <c r="U50" s="247">
        <f t="shared" ca="1" si="21"/>
        <v>1</v>
      </c>
      <c r="V50" s="247">
        <f t="shared" ca="1" si="22"/>
        <v>14</v>
      </c>
      <c r="W50" s="247">
        <f t="shared" ca="1" si="23"/>
        <v>14</v>
      </c>
      <c r="X50" s="247" t="str">
        <f t="shared" ca="1" si="24"/>
        <v/>
      </c>
      <c r="Y50" s="248">
        <f t="shared" ca="1" si="25"/>
        <v>1</v>
      </c>
      <c r="Z50" s="259">
        <f t="shared" ca="1" si="25"/>
        <v>1</v>
      </c>
      <c r="AA50" s="247">
        <f t="shared" ca="1" si="25"/>
        <v>2</v>
      </c>
      <c r="AB50" s="247">
        <f t="shared" ca="1" si="25"/>
        <v>2</v>
      </c>
      <c r="AC50" s="247">
        <f t="shared" ca="1" si="25"/>
        <v>1</v>
      </c>
      <c r="AD50" s="247">
        <f t="shared" ca="1" si="26"/>
        <v>9</v>
      </c>
      <c r="AE50" s="247" t="str">
        <f t="shared" ca="1" si="27"/>
        <v/>
      </c>
      <c r="AF50" s="247">
        <f t="shared" ca="1" si="28"/>
        <v>8</v>
      </c>
      <c r="AG50" s="247">
        <f t="shared" ca="1" si="29"/>
        <v>8</v>
      </c>
      <c r="AH50" s="247" t="str">
        <f t="shared" ca="1" si="30"/>
        <v/>
      </c>
      <c r="AI50" s="247">
        <f t="shared" ca="1" si="31"/>
        <v>9</v>
      </c>
      <c r="AJ50" s="247" t="str">
        <f t="shared" ca="1" si="32"/>
        <v/>
      </c>
      <c r="AK50" s="247" t="str">
        <f t="shared" ca="1" si="33"/>
        <v/>
      </c>
      <c r="AL50" s="248">
        <f t="shared" ca="1" si="34"/>
        <v>8</v>
      </c>
      <c r="AM50" s="260">
        <f t="shared" ca="1" si="35"/>
        <v>24</v>
      </c>
      <c r="AN50" s="261">
        <f t="shared" ca="1" si="36"/>
        <v>30</v>
      </c>
      <c r="AO50" s="247">
        <f t="shared" ca="1" si="37"/>
        <v>80</v>
      </c>
      <c r="AP50" s="247" t="str">
        <f t="shared" ca="1" si="38"/>
        <v>YES</v>
      </c>
      <c r="AQ50" s="261">
        <f t="shared" ca="1" si="39"/>
        <v>26</v>
      </c>
      <c r="AR50" s="261">
        <f t="shared" ca="1" si="40"/>
        <v>30</v>
      </c>
      <c r="AS50" s="247">
        <f t="shared" ca="1" si="41"/>
        <v>87</v>
      </c>
      <c r="AT50" s="247" t="str">
        <f t="shared" ca="1" si="42"/>
        <v>YES</v>
      </c>
      <c r="AU50" s="261">
        <f t="shared" ca="1" si="43"/>
        <v>28</v>
      </c>
      <c r="AV50" s="261">
        <f t="shared" ca="1" si="44"/>
        <v>30</v>
      </c>
      <c r="AW50" s="247">
        <f t="shared" ca="1" si="45"/>
        <v>93</v>
      </c>
      <c r="AX50" s="247" t="str">
        <f t="shared" ca="1" si="46"/>
        <v>YES</v>
      </c>
      <c r="AY50" s="261">
        <f t="shared" ca="1" si="47"/>
        <v>13</v>
      </c>
      <c r="AZ50" s="261">
        <f t="shared" ca="1" si="48"/>
        <v>15</v>
      </c>
      <c r="BA50" s="247">
        <f t="shared" ca="1" si="49"/>
        <v>87</v>
      </c>
      <c r="BB50" s="247" t="str">
        <f t="shared" ca="1" si="50"/>
        <v>YES</v>
      </c>
      <c r="BC50" s="261">
        <f t="shared" ca="1" si="51"/>
        <v>14</v>
      </c>
      <c r="BD50" s="261">
        <f t="shared" ca="1" si="52"/>
        <v>15</v>
      </c>
      <c r="BE50" s="247">
        <f t="shared" ca="1" si="53"/>
        <v>93</v>
      </c>
      <c r="BF50" s="248" t="str">
        <f t="shared" ca="1" si="54"/>
        <v>YES</v>
      </c>
      <c r="BG50" s="260">
        <f t="shared" ca="1" si="55"/>
        <v>7</v>
      </c>
      <c r="BH50" s="261">
        <f t="shared" ca="1" si="56"/>
        <v>10</v>
      </c>
      <c r="BI50" s="247">
        <f t="shared" ca="1" si="57"/>
        <v>70</v>
      </c>
      <c r="BJ50" s="247" t="str">
        <f t="shared" ca="1" si="58"/>
        <v>YES</v>
      </c>
      <c r="BK50" s="261">
        <f t="shared" ca="1" si="59"/>
        <v>17</v>
      </c>
      <c r="BL50" s="261">
        <f t="shared" ca="1" si="60"/>
        <v>20</v>
      </c>
      <c r="BM50" s="247">
        <f t="shared" ca="1" si="61"/>
        <v>85</v>
      </c>
      <c r="BN50" s="247" t="str">
        <f t="shared" ca="1" si="62"/>
        <v>YES</v>
      </c>
      <c r="BO50" s="261">
        <f t="shared" ca="1" si="63"/>
        <v>17</v>
      </c>
      <c r="BP50" s="261">
        <f t="shared" ca="1" si="64"/>
        <v>20</v>
      </c>
      <c r="BQ50" s="247">
        <f t="shared" ca="1" si="65"/>
        <v>85</v>
      </c>
      <c r="BR50" s="247" t="str">
        <f t="shared" ca="1" si="66"/>
        <v>YES</v>
      </c>
      <c r="BS50" s="261">
        <f t="shared" ca="1" si="72"/>
        <v>8</v>
      </c>
      <c r="BT50" s="261">
        <f t="shared" ca="1" si="73"/>
        <v>10</v>
      </c>
      <c r="BU50" s="247">
        <f t="shared" ca="1" si="74"/>
        <v>80</v>
      </c>
      <c r="BV50" s="247" t="str">
        <f t="shared" ca="1" si="67"/>
        <v>YES</v>
      </c>
      <c r="BW50" s="261">
        <f t="shared" si="75"/>
        <v>0</v>
      </c>
      <c r="BX50" s="261">
        <f t="shared" si="76"/>
        <v>0</v>
      </c>
      <c r="BY50" s="247">
        <f t="shared" si="70"/>
        <v>0</v>
      </c>
      <c r="BZ50" s="262" t="str">
        <f t="shared" si="71"/>
        <v>NO</v>
      </c>
    </row>
    <row r="51" spans="1:78" ht="13.5" customHeight="1" x14ac:dyDescent="0.2">
      <c r="A51" s="394">
        <v>41</v>
      </c>
      <c r="B51" s="388" t="s">
        <v>502</v>
      </c>
      <c r="C51" s="382" t="s">
        <v>527</v>
      </c>
      <c r="D51" s="242" t="s">
        <v>299</v>
      </c>
      <c r="E51" s="256">
        <f t="shared" ca="1" si="11"/>
        <v>97</v>
      </c>
      <c r="F51" s="257">
        <f t="shared" ca="1" si="7"/>
        <v>91</v>
      </c>
      <c r="G51" s="257">
        <f t="shared" ca="1" si="12"/>
        <v>38</v>
      </c>
      <c r="H51" s="257">
        <f t="shared" ca="1" si="13"/>
        <v>53</v>
      </c>
      <c r="I51" s="258"/>
      <c r="J51" s="247">
        <f t="shared" ca="1" si="14"/>
        <v>14</v>
      </c>
      <c r="K51" s="247">
        <f t="shared" ca="1" si="15"/>
        <v>15</v>
      </c>
      <c r="L51" s="247">
        <f t="shared" ca="1" si="16"/>
        <v>18</v>
      </c>
      <c r="M51" s="247">
        <f t="shared" ca="1" si="17"/>
        <v>1</v>
      </c>
      <c r="N51" s="247">
        <f t="shared" ca="1" si="17"/>
        <v>1</v>
      </c>
      <c r="O51" s="247">
        <f t="shared" ca="1" si="17"/>
        <v>2</v>
      </c>
      <c r="P51" s="247">
        <f t="shared" ca="1" si="18"/>
        <v>14</v>
      </c>
      <c r="Q51" s="247" t="str">
        <f t="shared" ca="1" si="19"/>
        <v/>
      </c>
      <c r="R51" s="247">
        <f t="shared" ca="1" si="20"/>
        <v>14</v>
      </c>
      <c r="S51" s="247">
        <f t="shared" ca="1" si="21"/>
        <v>1</v>
      </c>
      <c r="T51" s="247">
        <f t="shared" ca="1" si="21"/>
        <v>2</v>
      </c>
      <c r="U51" s="247">
        <f t="shared" ca="1" si="21"/>
        <v>2</v>
      </c>
      <c r="V51" s="247">
        <f t="shared" ca="1" si="22"/>
        <v>15</v>
      </c>
      <c r="W51" s="247" t="str">
        <f t="shared" ca="1" si="23"/>
        <v/>
      </c>
      <c r="X51" s="247">
        <f t="shared" ca="1" si="24"/>
        <v>15</v>
      </c>
      <c r="Y51" s="248">
        <f t="shared" ca="1" si="25"/>
        <v>1</v>
      </c>
      <c r="Z51" s="259">
        <f t="shared" ca="1" si="25"/>
        <v>1</v>
      </c>
      <c r="AA51" s="247">
        <f t="shared" ca="1" si="25"/>
        <v>1</v>
      </c>
      <c r="AB51" s="247">
        <f t="shared" ca="1" si="25"/>
        <v>2</v>
      </c>
      <c r="AC51" s="247">
        <f t="shared" ca="1" si="25"/>
        <v>2</v>
      </c>
      <c r="AD51" s="247" t="str">
        <f t="shared" ca="1" si="26"/>
        <v/>
      </c>
      <c r="AE51" s="247">
        <f t="shared" ca="1" si="27"/>
        <v>9</v>
      </c>
      <c r="AF51" s="247">
        <f t="shared" ca="1" si="28"/>
        <v>10</v>
      </c>
      <c r="AG51" s="247">
        <f t="shared" ca="1" si="29"/>
        <v>9</v>
      </c>
      <c r="AH51" s="247" t="str">
        <f t="shared" ca="1" si="30"/>
        <v/>
      </c>
      <c r="AI51" s="247" t="str">
        <f t="shared" ca="1" si="31"/>
        <v/>
      </c>
      <c r="AJ51" s="247" t="str">
        <f t="shared" ca="1" si="32"/>
        <v/>
      </c>
      <c r="AK51" s="247">
        <f t="shared" ca="1" si="33"/>
        <v>10</v>
      </c>
      <c r="AL51" s="248">
        <f t="shared" ca="1" si="34"/>
        <v>8</v>
      </c>
      <c r="AM51" s="260">
        <f t="shared" ca="1" si="35"/>
        <v>27</v>
      </c>
      <c r="AN51" s="261">
        <f t="shared" ca="1" si="36"/>
        <v>30</v>
      </c>
      <c r="AO51" s="247">
        <f t="shared" ca="1" si="37"/>
        <v>90</v>
      </c>
      <c r="AP51" s="247" t="str">
        <f t="shared" ca="1" si="38"/>
        <v>YES</v>
      </c>
      <c r="AQ51" s="261">
        <f t="shared" ca="1" si="39"/>
        <v>28</v>
      </c>
      <c r="AR51" s="261">
        <f t="shared" ca="1" si="40"/>
        <v>30</v>
      </c>
      <c r="AS51" s="247">
        <f t="shared" ca="1" si="41"/>
        <v>93</v>
      </c>
      <c r="AT51" s="247" t="str">
        <f t="shared" ca="1" si="42"/>
        <v>YES</v>
      </c>
      <c r="AU51" s="261">
        <f t="shared" ca="1" si="43"/>
        <v>30</v>
      </c>
      <c r="AV51" s="261">
        <f t="shared" ca="1" si="44"/>
        <v>30</v>
      </c>
      <c r="AW51" s="247">
        <f t="shared" ca="1" si="45"/>
        <v>100</v>
      </c>
      <c r="AX51" s="247" t="str">
        <f t="shared" ca="1" si="46"/>
        <v>YES</v>
      </c>
      <c r="AY51" s="261">
        <f t="shared" ca="1" si="47"/>
        <v>14</v>
      </c>
      <c r="AZ51" s="261">
        <f t="shared" ca="1" si="48"/>
        <v>15</v>
      </c>
      <c r="BA51" s="247">
        <f t="shared" ca="1" si="49"/>
        <v>93</v>
      </c>
      <c r="BB51" s="247" t="str">
        <f t="shared" ca="1" si="50"/>
        <v>YES</v>
      </c>
      <c r="BC51" s="261">
        <f t="shared" ca="1" si="51"/>
        <v>15</v>
      </c>
      <c r="BD51" s="261">
        <f t="shared" ca="1" si="52"/>
        <v>15</v>
      </c>
      <c r="BE51" s="247">
        <f t="shared" ca="1" si="53"/>
        <v>100</v>
      </c>
      <c r="BF51" s="248" t="str">
        <f t="shared" ca="1" si="54"/>
        <v>YES</v>
      </c>
      <c r="BG51" s="260">
        <f t="shared" ca="1" si="55"/>
        <v>7</v>
      </c>
      <c r="BH51" s="261">
        <f t="shared" ca="1" si="56"/>
        <v>10</v>
      </c>
      <c r="BI51" s="247">
        <f t="shared" ca="1" si="57"/>
        <v>70</v>
      </c>
      <c r="BJ51" s="247" t="str">
        <f t="shared" ca="1" si="58"/>
        <v>YES</v>
      </c>
      <c r="BK51" s="261">
        <f t="shared" ca="1" si="59"/>
        <v>19</v>
      </c>
      <c r="BL51" s="261">
        <f t="shared" ca="1" si="60"/>
        <v>20</v>
      </c>
      <c r="BM51" s="247">
        <f t="shared" ca="1" si="61"/>
        <v>95</v>
      </c>
      <c r="BN51" s="247" t="str">
        <f t="shared" ca="1" si="62"/>
        <v>YES</v>
      </c>
      <c r="BO51" s="261">
        <f t="shared" ca="1" si="63"/>
        <v>9</v>
      </c>
      <c r="BP51" s="261">
        <f t="shared" ca="1" si="64"/>
        <v>10</v>
      </c>
      <c r="BQ51" s="247">
        <f t="shared" ca="1" si="65"/>
        <v>90</v>
      </c>
      <c r="BR51" s="247" t="str">
        <f t="shared" ca="1" si="66"/>
        <v>YES</v>
      </c>
      <c r="BS51" s="261">
        <f t="shared" ca="1" si="72"/>
        <v>18</v>
      </c>
      <c r="BT51" s="261">
        <f t="shared" ca="1" si="73"/>
        <v>20</v>
      </c>
      <c r="BU51" s="247">
        <f t="shared" ca="1" si="74"/>
        <v>90</v>
      </c>
      <c r="BV51" s="247" t="str">
        <f t="shared" ca="1" si="67"/>
        <v>YES</v>
      </c>
      <c r="BW51" s="261">
        <f t="shared" si="75"/>
        <v>0</v>
      </c>
      <c r="BX51" s="261">
        <f t="shared" si="76"/>
        <v>0</v>
      </c>
      <c r="BY51" s="247">
        <f t="shared" si="70"/>
        <v>0</v>
      </c>
      <c r="BZ51" s="262" t="str">
        <f t="shared" si="71"/>
        <v>NO</v>
      </c>
    </row>
    <row r="52" spans="1:78" ht="13.5" customHeight="1" x14ac:dyDescent="0.2">
      <c r="A52" s="394">
        <v>42</v>
      </c>
      <c r="B52" s="388" t="s">
        <v>503</v>
      </c>
      <c r="C52" s="382" t="s">
        <v>528</v>
      </c>
      <c r="D52" s="242" t="s">
        <v>299</v>
      </c>
      <c r="E52" s="256">
        <f t="shared" ca="1" si="11"/>
        <v>97</v>
      </c>
      <c r="F52" s="257">
        <f t="shared" ca="1" si="7"/>
        <v>88</v>
      </c>
      <c r="G52" s="257">
        <f t="shared" ca="1" si="12"/>
        <v>38</v>
      </c>
      <c r="H52" s="257">
        <f t="shared" ca="1" si="13"/>
        <v>50</v>
      </c>
      <c r="I52" s="258"/>
      <c r="J52" s="247">
        <f t="shared" ca="1" si="14"/>
        <v>14</v>
      </c>
      <c r="K52" s="247">
        <f t="shared" ca="1" si="15"/>
        <v>15</v>
      </c>
      <c r="L52" s="247">
        <f t="shared" ca="1" si="16"/>
        <v>18</v>
      </c>
      <c r="M52" s="247">
        <f t="shared" ca="1" si="17"/>
        <v>2</v>
      </c>
      <c r="N52" s="247">
        <f t="shared" ca="1" si="17"/>
        <v>1</v>
      </c>
      <c r="O52" s="247">
        <f t="shared" ca="1" si="17"/>
        <v>2</v>
      </c>
      <c r="P52" s="247">
        <f t="shared" ca="1" si="18"/>
        <v>15</v>
      </c>
      <c r="Q52" s="247" t="str">
        <f t="shared" ca="1" si="19"/>
        <v/>
      </c>
      <c r="R52" s="247">
        <f t="shared" ca="1" si="20"/>
        <v>15</v>
      </c>
      <c r="S52" s="247">
        <f t="shared" ca="1" si="21"/>
        <v>1</v>
      </c>
      <c r="T52" s="247">
        <f t="shared" ca="1" si="21"/>
        <v>2</v>
      </c>
      <c r="U52" s="247">
        <f t="shared" ca="1" si="21"/>
        <v>1</v>
      </c>
      <c r="V52" s="247">
        <f t="shared" ca="1" si="22"/>
        <v>14</v>
      </c>
      <c r="W52" s="247" t="str">
        <f t="shared" ca="1" si="23"/>
        <v/>
      </c>
      <c r="X52" s="247">
        <f t="shared" ca="1" si="24"/>
        <v>13</v>
      </c>
      <c r="Y52" s="248">
        <f t="shared" ca="1" si="25"/>
        <v>2</v>
      </c>
      <c r="Z52" s="259">
        <f t="shared" ca="1" si="25"/>
        <v>2</v>
      </c>
      <c r="AA52" s="247">
        <f t="shared" ca="1" si="25"/>
        <v>2</v>
      </c>
      <c r="AB52" s="247">
        <f t="shared" ca="1" si="25"/>
        <v>2</v>
      </c>
      <c r="AC52" s="247">
        <f t="shared" ca="1" si="25"/>
        <v>2</v>
      </c>
      <c r="AD52" s="247" t="str">
        <f t="shared" ca="1" si="26"/>
        <v/>
      </c>
      <c r="AE52" s="247">
        <f t="shared" ca="1" si="27"/>
        <v>8</v>
      </c>
      <c r="AF52" s="247">
        <f t="shared" ca="1" si="28"/>
        <v>8</v>
      </c>
      <c r="AG52" s="247">
        <f t="shared" ca="1" si="29"/>
        <v>8</v>
      </c>
      <c r="AH52" s="247" t="str">
        <f t="shared" ca="1" si="30"/>
        <v/>
      </c>
      <c r="AI52" s="247" t="str">
        <f t="shared" ca="1" si="31"/>
        <v/>
      </c>
      <c r="AJ52" s="247" t="str">
        <f t="shared" ca="1" si="32"/>
        <v/>
      </c>
      <c r="AK52" s="247">
        <f t="shared" ca="1" si="33"/>
        <v>8</v>
      </c>
      <c r="AL52" s="248">
        <f t="shared" ca="1" si="34"/>
        <v>8</v>
      </c>
      <c r="AM52" s="260">
        <f t="shared" ca="1" si="35"/>
        <v>27</v>
      </c>
      <c r="AN52" s="261">
        <f t="shared" ca="1" si="36"/>
        <v>30</v>
      </c>
      <c r="AO52" s="247">
        <f t="shared" ca="1" si="37"/>
        <v>90</v>
      </c>
      <c r="AP52" s="247" t="str">
        <f t="shared" ca="1" si="38"/>
        <v>YES</v>
      </c>
      <c r="AQ52" s="261">
        <f t="shared" ca="1" si="39"/>
        <v>30</v>
      </c>
      <c r="AR52" s="261">
        <f t="shared" ca="1" si="40"/>
        <v>30</v>
      </c>
      <c r="AS52" s="247">
        <f t="shared" ca="1" si="41"/>
        <v>100</v>
      </c>
      <c r="AT52" s="247" t="str">
        <f t="shared" ca="1" si="42"/>
        <v>YES</v>
      </c>
      <c r="AU52" s="261">
        <f t="shared" ca="1" si="43"/>
        <v>27</v>
      </c>
      <c r="AV52" s="261">
        <f t="shared" ca="1" si="44"/>
        <v>30</v>
      </c>
      <c r="AW52" s="247">
        <f t="shared" ca="1" si="45"/>
        <v>90</v>
      </c>
      <c r="AX52" s="247" t="str">
        <f t="shared" ca="1" si="46"/>
        <v>YES</v>
      </c>
      <c r="AY52" s="261">
        <f t="shared" ca="1" si="47"/>
        <v>14</v>
      </c>
      <c r="AZ52" s="261">
        <f t="shared" ca="1" si="48"/>
        <v>15</v>
      </c>
      <c r="BA52" s="247">
        <f t="shared" ca="1" si="49"/>
        <v>93</v>
      </c>
      <c r="BB52" s="247" t="str">
        <f t="shared" ca="1" si="50"/>
        <v>YES</v>
      </c>
      <c r="BC52" s="261">
        <f t="shared" ca="1" si="51"/>
        <v>15</v>
      </c>
      <c r="BD52" s="261">
        <f t="shared" ca="1" si="52"/>
        <v>15</v>
      </c>
      <c r="BE52" s="247">
        <f t="shared" ca="1" si="53"/>
        <v>100</v>
      </c>
      <c r="BF52" s="248" t="str">
        <f t="shared" ca="1" si="54"/>
        <v>YES</v>
      </c>
      <c r="BG52" s="260">
        <f t="shared" ca="1" si="55"/>
        <v>10</v>
      </c>
      <c r="BH52" s="261">
        <f t="shared" ca="1" si="56"/>
        <v>10</v>
      </c>
      <c r="BI52" s="247">
        <f t="shared" ca="1" si="57"/>
        <v>100</v>
      </c>
      <c r="BJ52" s="247" t="str">
        <f t="shared" ca="1" si="58"/>
        <v>YES</v>
      </c>
      <c r="BK52" s="261">
        <f t="shared" ca="1" si="59"/>
        <v>16</v>
      </c>
      <c r="BL52" s="261">
        <f t="shared" ca="1" si="60"/>
        <v>20</v>
      </c>
      <c r="BM52" s="247">
        <f t="shared" ca="1" si="61"/>
        <v>80</v>
      </c>
      <c r="BN52" s="247" t="str">
        <f t="shared" ca="1" si="62"/>
        <v>YES</v>
      </c>
      <c r="BO52" s="261">
        <f t="shared" ca="1" si="63"/>
        <v>8</v>
      </c>
      <c r="BP52" s="261">
        <f t="shared" ca="1" si="64"/>
        <v>10</v>
      </c>
      <c r="BQ52" s="247">
        <f t="shared" ca="1" si="65"/>
        <v>80</v>
      </c>
      <c r="BR52" s="247" t="str">
        <f t="shared" ca="1" si="66"/>
        <v>YES</v>
      </c>
      <c r="BS52" s="261">
        <f t="shared" ca="1" si="72"/>
        <v>16</v>
      </c>
      <c r="BT52" s="261">
        <f t="shared" ca="1" si="73"/>
        <v>20</v>
      </c>
      <c r="BU52" s="247">
        <f t="shared" ca="1" si="74"/>
        <v>80</v>
      </c>
      <c r="BV52" s="247" t="str">
        <f t="shared" ca="1" si="67"/>
        <v>YES</v>
      </c>
      <c r="BW52" s="261">
        <f t="shared" si="75"/>
        <v>0</v>
      </c>
      <c r="BX52" s="261">
        <f t="shared" si="76"/>
        <v>0</v>
      </c>
      <c r="BY52" s="247">
        <f t="shared" si="70"/>
        <v>0</v>
      </c>
      <c r="BZ52" s="262" t="str">
        <f t="shared" si="71"/>
        <v>NO</v>
      </c>
    </row>
    <row r="53" spans="1:78" ht="13.5" customHeight="1" x14ac:dyDescent="0.2">
      <c r="A53" s="394">
        <v>43</v>
      </c>
      <c r="B53" s="388" t="s">
        <v>504</v>
      </c>
      <c r="C53" s="382" t="s">
        <v>529</v>
      </c>
      <c r="D53" s="242" t="s">
        <v>256</v>
      </c>
      <c r="E53" s="256">
        <f t="shared" ca="1" si="11"/>
        <v>77</v>
      </c>
      <c r="F53" s="257">
        <f t="shared" ca="1" si="7"/>
        <v>72</v>
      </c>
      <c r="G53" s="257">
        <f t="shared" ca="1" si="12"/>
        <v>30</v>
      </c>
      <c r="H53" s="257">
        <f t="shared" ca="1" si="13"/>
        <v>42</v>
      </c>
      <c r="I53" s="258"/>
      <c r="J53" s="247">
        <f t="shared" ca="1" si="14"/>
        <v>10</v>
      </c>
      <c r="K53" s="247">
        <f t="shared" ca="1" si="15"/>
        <v>12</v>
      </c>
      <c r="L53" s="247">
        <f t="shared" ca="1" si="16"/>
        <v>14</v>
      </c>
      <c r="M53" s="247">
        <f t="shared" ca="1" si="17"/>
        <v>2</v>
      </c>
      <c r="N53" s="247">
        <f t="shared" ca="1" si="17"/>
        <v>1</v>
      </c>
      <c r="O53" s="247">
        <f t="shared" ca="1" si="17"/>
        <v>1</v>
      </c>
      <c r="P53" s="247" t="str">
        <f t="shared" ca="1" si="18"/>
        <v/>
      </c>
      <c r="Q53" s="247">
        <f t="shared" ca="1" si="19"/>
        <v>11</v>
      </c>
      <c r="R53" s="247">
        <f t="shared" ca="1" si="20"/>
        <v>12</v>
      </c>
      <c r="S53" s="247">
        <f t="shared" ca="1" si="21"/>
        <v>1</v>
      </c>
      <c r="T53" s="247">
        <f t="shared" ca="1" si="21"/>
        <v>1</v>
      </c>
      <c r="U53" s="247">
        <f t="shared" ca="1" si="21"/>
        <v>1</v>
      </c>
      <c r="V53" s="247" t="str">
        <f t="shared" ca="1" si="22"/>
        <v/>
      </c>
      <c r="W53" s="247">
        <f t="shared" ca="1" si="23"/>
        <v>11</v>
      </c>
      <c r="X53" s="247">
        <f t="shared" ca="1" si="24"/>
        <v>12</v>
      </c>
      <c r="Y53" s="248">
        <f t="shared" ca="1" si="25"/>
        <v>1</v>
      </c>
      <c r="Z53" s="259">
        <f t="shared" ca="1" si="25"/>
        <v>1</v>
      </c>
      <c r="AA53" s="247">
        <f t="shared" ca="1" si="25"/>
        <v>1</v>
      </c>
      <c r="AB53" s="247">
        <f t="shared" ca="1" si="25"/>
        <v>2</v>
      </c>
      <c r="AC53" s="247">
        <f t="shared" ca="1" si="25"/>
        <v>2</v>
      </c>
      <c r="AD53" s="247" t="str">
        <f t="shared" ca="1" si="26"/>
        <v/>
      </c>
      <c r="AE53" s="247">
        <f t="shared" ca="1" si="27"/>
        <v>7</v>
      </c>
      <c r="AF53" s="247" t="str">
        <f t="shared" ca="1" si="28"/>
        <v/>
      </c>
      <c r="AG53" s="247" t="str">
        <f t="shared" ca="1" si="29"/>
        <v/>
      </c>
      <c r="AH53" s="247">
        <f t="shared" ca="1" si="30"/>
        <v>7</v>
      </c>
      <c r="AI53" s="247">
        <f t="shared" ca="1" si="31"/>
        <v>7</v>
      </c>
      <c r="AJ53" s="247">
        <f t="shared" ca="1" si="32"/>
        <v>7</v>
      </c>
      <c r="AK53" s="247">
        <f t="shared" ca="1" si="33"/>
        <v>7</v>
      </c>
      <c r="AL53" s="248" t="str">
        <f t="shared" ca="1" si="34"/>
        <v/>
      </c>
      <c r="AM53" s="260">
        <f t="shared" ca="1" si="35"/>
        <v>21</v>
      </c>
      <c r="AN53" s="261">
        <f t="shared" ca="1" si="36"/>
        <v>30</v>
      </c>
      <c r="AO53" s="247">
        <f t="shared" ca="1" si="37"/>
        <v>70</v>
      </c>
      <c r="AP53" s="247" t="str">
        <f t="shared" ca="1" si="38"/>
        <v>YES</v>
      </c>
      <c r="AQ53" s="261">
        <f t="shared" ca="1" si="39"/>
        <v>23</v>
      </c>
      <c r="AR53" s="261">
        <f t="shared" ca="1" si="40"/>
        <v>30</v>
      </c>
      <c r="AS53" s="247">
        <f t="shared" ca="1" si="41"/>
        <v>77</v>
      </c>
      <c r="AT53" s="247" t="str">
        <f t="shared" ca="1" si="42"/>
        <v>YES</v>
      </c>
      <c r="AU53" s="261">
        <f t="shared" ca="1" si="43"/>
        <v>23</v>
      </c>
      <c r="AV53" s="261">
        <f t="shared" ca="1" si="44"/>
        <v>30</v>
      </c>
      <c r="AW53" s="247">
        <f t="shared" ca="1" si="45"/>
        <v>77</v>
      </c>
      <c r="AX53" s="247" t="str">
        <f t="shared" ca="1" si="46"/>
        <v>YES</v>
      </c>
      <c r="AY53" s="261">
        <f t="shared" ca="1" si="47"/>
        <v>10</v>
      </c>
      <c r="AZ53" s="261">
        <f t="shared" ca="1" si="48"/>
        <v>15</v>
      </c>
      <c r="BA53" s="247">
        <f t="shared" ca="1" si="49"/>
        <v>67</v>
      </c>
      <c r="BB53" s="247" t="str">
        <f t="shared" ca="1" si="50"/>
        <v>YES</v>
      </c>
      <c r="BC53" s="261">
        <f t="shared" ca="1" si="51"/>
        <v>12</v>
      </c>
      <c r="BD53" s="261">
        <f t="shared" ca="1" si="52"/>
        <v>15</v>
      </c>
      <c r="BE53" s="247">
        <f t="shared" ca="1" si="53"/>
        <v>80</v>
      </c>
      <c r="BF53" s="248" t="str">
        <f t="shared" ca="1" si="54"/>
        <v>YES</v>
      </c>
      <c r="BG53" s="260">
        <f t="shared" ca="1" si="55"/>
        <v>7</v>
      </c>
      <c r="BH53" s="261">
        <f t="shared" ca="1" si="56"/>
        <v>10</v>
      </c>
      <c r="BI53" s="247">
        <f t="shared" ca="1" si="57"/>
        <v>70</v>
      </c>
      <c r="BJ53" s="276" t="str">
        <f t="shared" ca="1" si="58"/>
        <v>YES</v>
      </c>
      <c r="BK53" s="276"/>
      <c r="BL53" s="276"/>
      <c r="BM53" s="276"/>
      <c r="BN53" s="276" t="str">
        <f t="shared" si="62"/>
        <v>NO</v>
      </c>
      <c r="BO53" s="276">
        <f t="shared" ca="1" si="63"/>
        <v>14</v>
      </c>
      <c r="BP53" s="276">
        <f t="shared" ca="1" si="64"/>
        <v>20</v>
      </c>
      <c r="BQ53" s="276">
        <f t="shared" ca="1" si="65"/>
        <v>70</v>
      </c>
      <c r="BR53" s="276" t="str">
        <f t="shared" ca="1" si="66"/>
        <v>YES</v>
      </c>
      <c r="BS53" s="276">
        <f t="shared" ca="1" si="72"/>
        <v>14</v>
      </c>
      <c r="BT53" s="276">
        <f t="shared" ca="1" si="73"/>
        <v>20</v>
      </c>
      <c r="BU53" s="276">
        <f t="shared" ca="1" si="74"/>
        <v>70</v>
      </c>
      <c r="BV53" s="276" t="str">
        <f t="shared" ca="1" si="67"/>
        <v>YES</v>
      </c>
      <c r="BW53" s="276">
        <f t="shared" ref="BW53:BW56" ca="1" si="88">SUMIFS($Y53:$AL53,$Y$10:$AL$10,"CO2")</f>
        <v>7</v>
      </c>
      <c r="BX53" s="276">
        <f t="shared" ref="BX53:BX56" ca="1" si="89">SUMIFS($Y$4:$AL$4,$Y$10:$AL$10,"CO2",$Y53:$AL53,"&gt;=0")</f>
        <v>10</v>
      </c>
      <c r="BY53" s="276">
        <f t="shared" ca="1" si="70"/>
        <v>70</v>
      </c>
      <c r="BZ53" s="279" t="str">
        <f t="shared" ca="1" si="71"/>
        <v>YES</v>
      </c>
    </row>
    <row r="54" spans="1:78" ht="13.5" customHeight="1" x14ac:dyDescent="0.2">
      <c r="A54" s="394">
        <v>44</v>
      </c>
      <c r="B54" s="389" t="s">
        <v>505</v>
      </c>
      <c r="C54" s="381"/>
      <c r="D54" s="242" t="s">
        <v>299</v>
      </c>
      <c r="E54" s="256">
        <f t="shared" ca="1" si="11"/>
        <v>98</v>
      </c>
      <c r="F54" s="257">
        <f t="shared" ca="1" si="7"/>
        <v>90</v>
      </c>
      <c r="G54" s="257">
        <f t="shared" ca="1" si="12"/>
        <v>37</v>
      </c>
      <c r="H54" s="257">
        <f t="shared" ca="1" si="13"/>
        <v>53</v>
      </c>
      <c r="I54" s="258"/>
      <c r="J54" s="247">
        <f t="shared" ca="1" si="14"/>
        <v>14</v>
      </c>
      <c r="K54" s="247">
        <f t="shared" ca="1" si="15"/>
        <v>15</v>
      </c>
      <c r="L54" s="247">
        <f t="shared" ca="1" si="16"/>
        <v>18</v>
      </c>
      <c r="M54" s="247">
        <f t="shared" ca="1" si="17"/>
        <v>1</v>
      </c>
      <c r="N54" s="247">
        <f t="shared" ca="1" si="17"/>
        <v>1</v>
      </c>
      <c r="O54" s="247">
        <f t="shared" ca="1" si="17"/>
        <v>1</v>
      </c>
      <c r="P54" s="247">
        <f t="shared" ca="1" si="18"/>
        <v>13</v>
      </c>
      <c r="Q54" s="247" t="str">
        <f t="shared" ca="1" si="19"/>
        <v/>
      </c>
      <c r="R54" s="247">
        <f t="shared" ca="1" si="20"/>
        <v>13</v>
      </c>
      <c r="S54" s="247">
        <f t="shared" ca="1" si="21"/>
        <v>2</v>
      </c>
      <c r="T54" s="247">
        <f t="shared" ca="1" si="21"/>
        <v>1</v>
      </c>
      <c r="U54" s="247">
        <f t="shared" ca="1" si="21"/>
        <v>2</v>
      </c>
      <c r="V54" s="247">
        <f t="shared" ca="1" si="22"/>
        <v>15</v>
      </c>
      <c r="W54" s="247" t="str">
        <f t="shared" ca="1" si="23"/>
        <v/>
      </c>
      <c r="X54" s="247">
        <f t="shared" ca="1" si="24"/>
        <v>14</v>
      </c>
      <c r="Y54" s="248">
        <f t="shared" ca="1" si="25"/>
        <v>1</v>
      </c>
      <c r="Z54" s="259">
        <f t="shared" ca="1" si="25"/>
        <v>2</v>
      </c>
      <c r="AA54" s="247">
        <f t="shared" ca="1" si="25"/>
        <v>2</v>
      </c>
      <c r="AB54" s="247">
        <f t="shared" ca="1" si="25"/>
        <v>2</v>
      </c>
      <c r="AC54" s="247">
        <f t="shared" ca="1" si="25"/>
        <v>2</v>
      </c>
      <c r="AD54" s="247" t="str">
        <f t="shared" ca="1" si="26"/>
        <v/>
      </c>
      <c r="AE54" s="247">
        <f t="shared" ca="1" si="27"/>
        <v>9</v>
      </c>
      <c r="AF54" s="247">
        <f t="shared" ca="1" si="28"/>
        <v>9</v>
      </c>
      <c r="AG54" s="247">
        <f t="shared" ca="1" si="29"/>
        <v>8</v>
      </c>
      <c r="AH54" s="247" t="str">
        <f t="shared" ca="1" si="30"/>
        <v/>
      </c>
      <c r="AI54" s="247" t="str">
        <f t="shared" ca="1" si="31"/>
        <v/>
      </c>
      <c r="AJ54" s="247" t="str">
        <f t="shared" ca="1" si="32"/>
        <v/>
      </c>
      <c r="AK54" s="247">
        <f t="shared" ca="1" si="33"/>
        <v>8</v>
      </c>
      <c r="AL54" s="248">
        <f t="shared" ca="1" si="34"/>
        <v>10</v>
      </c>
      <c r="AM54" s="260">
        <f t="shared" ca="1" si="35"/>
        <v>26</v>
      </c>
      <c r="AN54" s="261">
        <f t="shared" ca="1" si="36"/>
        <v>30</v>
      </c>
      <c r="AO54" s="247">
        <f t="shared" ca="1" si="37"/>
        <v>87</v>
      </c>
      <c r="AP54" s="247" t="str">
        <f t="shared" ca="1" si="38"/>
        <v>YES</v>
      </c>
      <c r="AQ54" s="261">
        <f t="shared" ca="1" si="39"/>
        <v>26</v>
      </c>
      <c r="AR54" s="261">
        <f t="shared" ca="1" si="40"/>
        <v>30</v>
      </c>
      <c r="AS54" s="247">
        <f t="shared" ca="1" si="41"/>
        <v>87</v>
      </c>
      <c r="AT54" s="247" t="str">
        <f t="shared" ca="1" si="42"/>
        <v>YES</v>
      </c>
      <c r="AU54" s="261">
        <f t="shared" ca="1" si="43"/>
        <v>29</v>
      </c>
      <c r="AV54" s="261">
        <f t="shared" ca="1" si="44"/>
        <v>30</v>
      </c>
      <c r="AW54" s="247">
        <f t="shared" ca="1" si="45"/>
        <v>97</v>
      </c>
      <c r="AX54" s="247" t="str">
        <f t="shared" ca="1" si="46"/>
        <v>YES</v>
      </c>
      <c r="AY54" s="261">
        <f t="shared" ca="1" si="47"/>
        <v>14</v>
      </c>
      <c r="AZ54" s="261">
        <f t="shared" ca="1" si="48"/>
        <v>15</v>
      </c>
      <c r="BA54" s="247">
        <f t="shared" ca="1" si="49"/>
        <v>93</v>
      </c>
      <c r="BB54" s="247" t="str">
        <f t="shared" ca="1" si="50"/>
        <v>YES</v>
      </c>
      <c r="BC54" s="261">
        <f t="shared" ca="1" si="51"/>
        <v>15</v>
      </c>
      <c r="BD54" s="261">
        <f t="shared" ca="1" si="52"/>
        <v>15</v>
      </c>
      <c r="BE54" s="247">
        <f t="shared" ca="1" si="53"/>
        <v>100</v>
      </c>
      <c r="BF54" s="248" t="str">
        <f t="shared" ca="1" si="54"/>
        <v>YES</v>
      </c>
      <c r="BG54" s="260">
        <f t="shared" ca="1" si="55"/>
        <v>9</v>
      </c>
      <c r="BH54" s="261">
        <f t="shared" ca="1" si="56"/>
        <v>10</v>
      </c>
      <c r="BI54" s="247">
        <f t="shared" ca="1" si="57"/>
        <v>90</v>
      </c>
      <c r="BJ54" s="276" t="str">
        <f t="shared" ca="1" si="58"/>
        <v>YES</v>
      </c>
      <c r="BK54" s="276"/>
      <c r="BL54" s="276"/>
      <c r="BM54" s="276"/>
      <c r="BN54" s="276" t="str">
        <f t="shared" si="62"/>
        <v>NO</v>
      </c>
      <c r="BO54" s="276">
        <f t="shared" ca="1" si="63"/>
        <v>8</v>
      </c>
      <c r="BP54" s="276">
        <f t="shared" ca="1" si="64"/>
        <v>10</v>
      </c>
      <c r="BQ54" s="276">
        <f t="shared" ca="1" si="65"/>
        <v>80</v>
      </c>
      <c r="BR54" s="276" t="str">
        <f t="shared" ca="1" si="66"/>
        <v>YES</v>
      </c>
      <c r="BS54" s="276">
        <f t="shared" ca="1" si="72"/>
        <v>18</v>
      </c>
      <c r="BT54" s="276">
        <f t="shared" ca="1" si="73"/>
        <v>20</v>
      </c>
      <c r="BU54" s="276">
        <f t="shared" ca="1" si="74"/>
        <v>90</v>
      </c>
      <c r="BV54" s="276" t="str">
        <f t="shared" ca="1" si="67"/>
        <v>YES</v>
      </c>
      <c r="BW54" s="276">
        <f t="shared" ca="1" si="88"/>
        <v>18</v>
      </c>
      <c r="BX54" s="276">
        <f t="shared" ca="1" si="89"/>
        <v>20</v>
      </c>
      <c r="BY54" s="276">
        <f t="shared" ca="1" si="70"/>
        <v>90</v>
      </c>
      <c r="BZ54" s="279" t="str">
        <f t="shared" ca="1" si="71"/>
        <v>YES</v>
      </c>
    </row>
    <row r="55" spans="1:78" ht="13.5" customHeight="1" x14ac:dyDescent="0.2">
      <c r="A55" s="394">
        <v>45</v>
      </c>
      <c r="B55" s="389" t="s">
        <v>506</v>
      </c>
      <c r="C55" s="381"/>
      <c r="D55" s="242" t="s">
        <v>299</v>
      </c>
      <c r="E55" s="256">
        <f t="shared" ca="1" si="11"/>
        <v>98</v>
      </c>
      <c r="F55" s="257">
        <f t="shared" ca="1" si="7"/>
        <v>90</v>
      </c>
      <c r="G55" s="257">
        <f t="shared" ca="1" si="12"/>
        <v>37</v>
      </c>
      <c r="H55" s="257">
        <f t="shared" ca="1" si="13"/>
        <v>53</v>
      </c>
      <c r="I55" s="258"/>
      <c r="J55" s="247">
        <f t="shared" ca="1" si="14"/>
        <v>14</v>
      </c>
      <c r="K55" s="247">
        <f t="shared" ca="1" si="15"/>
        <v>15</v>
      </c>
      <c r="L55" s="247">
        <f t="shared" ca="1" si="16"/>
        <v>18</v>
      </c>
      <c r="M55" s="247">
        <f t="shared" ca="1" si="17"/>
        <v>2</v>
      </c>
      <c r="N55" s="247">
        <f t="shared" ca="1" si="17"/>
        <v>2</v>
      </c>
      <c r="O55" s="247">
        <f t="shared" ca="1" si="17"/>
        <v>1</v>
      </c>
      <c r="P55" s="247">
        <f t="shared" ca="1" si="18"/>
        <v>13</v>
      </c>
      <c r="Q55" s="247" t="str">
        <f t="shared" ca="1" si="19"/>
        <v/>
      </c>
      <c r="R55" s="247">
        <f t="shared" ca="1" si="20"/>
        <v>15</v>
      </c>
      <c r="S55" s="247">
        <f t="shared" ca="1" si="21"/>
        <v>2</v>
      </c>
      <c r="T55" s="247">
        <f t="shared" ca="1" si="21"/>
        <v>2</v>
      </c>
      <c r="U55" s="247">
        <f t="shared" ca="1" si="21"/>
        <v>1</v>
      </c>
      <c r="V55" s="247">
        <f t="shared" ca="1" si="22"/>
        <v>13</v>
      </c>
      <c r="W55" s="247" t="str">
        <f t="shared" ca="1" si="23"/>
        <v/>
      </c>
      <c r="X55" s="247">
        <f t="shared" ca="1" si="24"/>
        <v>13</v>
      </c>
      <c r="Y55" s="248">
        <f t="shared" ca="1" si="25"/>
        <v>1</v>
      </c>
      <c r="Z55" s="259">
        <f t="shared" ca="1" si="25"/>
        <v>2</v>
      </c>
      <c r="AA55" s="247">
        <f t="shared" ca="1" si="25"/>
        <v>1</v>
      </c>
      <c r="AB55" s="247">
        <f t="shared" ca="1" si="25"/>
        <v>2</v>
      </c>
      <c r="AC55" s="247">
        <f t="shared" ca="1" si="25"/>
        <v>2</v>
      </c>
      <c r="AD55" s="247" t="str">
        <f t="shared" ca="1" si="26"/>
        <v/>
      </c>
      <c r="AE55" s="247">
        <f t="shared" ca="1" si="27"/>
        <v>8</v>
      </c>
      <c r="AF55" s="247">
        <f t="shared" ca="1" si="28"/>
        <v>9</v>
      </c>
      <c r="AG55" s="247">
        <f t="shared" ca="1" si="29"/>
        <v>10</v>
      </c>
      <c r="AH55" s="247" t="str">
        <f t="shared" ca="1" si="30"/>
        <v/>
      </c>
      <c r="AI55" s="247" t="str">
        <f t="shared" ca="1" si="31"/>
        <v/>
      </c>
      <c r="AJ55" s="247" t="str">
        <f t="shared" ca="1" si="32"/>
        <v/>
      </c>
      <c r="AK55" s="247">
        <f t="shared" ca="1" si="33"/>
        <v>9</v>
      </c>
      <c r="AL55" s="248">
        <f t="shared" ca="1" si="34"/>
        <v>9</v>
      </c>
      <c r="AM55" s="260">
        <f t="shared" ca="1" si="35"/>
        <v>28</v>
      </c>
      <c r="AN55" s="261">
        <f t="shared" ca="1" si="36"/>
        <v>30</v>
      </c>
      <c r="AO55" s="247">
        <f t="shared" ca="1" si="37"/>
        <v>93</v>
      </c>
      <c r="AP55" s="247" t="str">
        <f t="shared" ca="1" si="38"/>
        <v>YES</v>
      </c>
      <c r="AQ55" s="261">
        <f t="shared" ca="1" si="39"/>
        <v>28</v>
      </c>
      <c r="AR55" s="261">
        <f t="shared" ca="1" si="40"/>
        <v>30</v>
      </c>
      <c r="AS55" s="247">
        <f t="shared" ca="1" si="41"/>
        <v>93</v>
      </c>
      <c r="AT55" s="247" t="str">
        <f t="shared" ca="1" si="42"/>
        <v>YES</v>
      </c>
      <c r="AU55" s="261">
        <f t="shared" ca="1" si="43"/>
        <v>26</v>
      </c>
      <c r="AV55" s="261">
        <f t="shared" ca="1" si="44"/>
        <v>30</v>
      </c>
      <c r="AW55" s="247">
        <f t="shared" ca="1" si="45"/>
        <v>87</v>
      </c>
      <c r="AX55" s="247" t="str">
        <f t="shared" ca="1" si="46"/>
        <v>YES</v>
      </c>
      <c r="AY55" s="261">
        <f t="shared" ca="1" si="47"/>
        <v>14</v>
      </c>
      <c r="AZ55" s="261">
        <f t="shared" ca="1" si="48"/>
        <v>15</v>
      </c>
      <c r="BA55" s="247">
        <f t="shared" ca="1" si="49"/>
        <v>93</v>
      </c>
      <c r="BB55" s="247" t="str">
        <f t="shared" ca="1" si="50"/>
        <v>YES</v>
      </c>
      <c r="BC55" s="261">
        <f t="shared" ca="1" si="51"/>
        <v>15</v>
      </c>
      <c r="BD55" s="261">
        <f t="shared" ca="1" si="52"/>
        <v>15</v>
      </c>
      <c r="BE55" s="247">
        <f t="shared" ca="1" si="53"/>
        <v>100</v>
      </c>
      <c r="BF55" s="248" t="str">
        <f t="shared" ca="1" si="54"/>
        <v>YES</v>
      </c>
      <c r="BG55" s="260">
        <f t="shared" ca="1" si="55"/>
        <v>8</v>
      </c>
      <c r="BH55" s="261">
        <f t="shared" ca="1" si="56"/>
        <v>10</v>
      </c>
      <c r="BI55" s="247">
        <f t="shared" ca="1" si="57"/>
        <v>80</v>
      </c>
      <c r="BJ55" s="276" t="str">
        <f t="shared" ca="1" si="58"/>
        <v>YES</v>
      </c>
      <c r="BK55" s="276"/>
      <c r="BL55" s="276"/>
      <c r="BM55" s="276"/>
      <c r="BN55" s="276" t="str">
        <f t="shared" si="62"/>
        <v>NO</v>
      </c>
      <c r="BO55" s="276">
        <f t="shared" ca="1" si="63"/>
        <v>10</v>
      </c>
      <c r="BP55" s="276">
        <f t="shared" ca="1" si="64"/>
        <v>10</v>
      </c>
      <c r="BQ55" s="276">
        <f t="shared" ca="1" si="65"/>
        <v>100</v>
      </c>
      <c r="BR55" s="276" t="str">
        <f t="shared" ca="1" si="66"/>
        <v>YES</v>
      </c>
      <c r="BS55" s="276">
        <f t="shared" ca="1" si="72"/>
        <v>18</v>
      </c>
      <c r="BT55" s="276">
        <f t="shared" ca="1" si="73"/>
        <v>20</v>
      </c>
      <c r="BU55" s="276">
        <f t="shared" ca="1" si="74"/>
        <v>90</v>
      </c>
      <c r="BV55" s="276" t="str">
        <f t="shared" ca="1" si="67"/>
        <v>YES</v>
      </c>
      <c r="BW55" s="276">
        <f t="shared" ca="1" si="88"/>
        <v>17</v>
      </c>
      <c r="BX55" s="276">
        <f t="shared" ca="1" si="89"/>
        <v>20</v>
      </c>
      <c r="BY55" s="276">
        <f t="shared" ca="1" si="70"/>
        <v>85</v>
      </c>
      <c r="BZ55" s="279" t="str">
        <f t="shared" ca="1" si="71"/>
        <v>YES</v>
      </c>
    </row>
    <row r="56" spans="1:78" ht="13.5" customHeight="1" x14ac:dyDescent="0.2">
      <c r="A56" s="394">
        <v>46</v>
      </c>
      <c r="B56" s="388" t="s">
        <v>507</v>
      </c>
      <c r="C56" s="382" t="s">
        <v>530</v>
      </c>
      <c r="D56" s="242" t="s">
        <v>275</v>
      </c>
      <c r="E56" s="256">
        <f t="shared" ca="1" si="11"/>
        <v>88</v>
      </c>
      <c r="F56" s="257">
        <f t="shared" ca="1" si="7"/>
        <v>84</v>
      </c>
      <c r="G56" s="257">
        <f t="shared" ca="1" si="12"/>
        <v>35</v>
      </c>
      <c r="H56" s="257">
        <f t="shared" ca="1" si="13"/>
        <v>49</v>
      </c>
      <c r="I56" s="258"/>
      <c r="J56" s="247">
        <f t="shared" ca="1" si="14"/>
        <v>13</v>
      </c>
      <c r="K56" s="247">
        <f t="shared" ca="1" si="15"/>
        <v>13</v>
      </c>
      <c r="L56" s="247">
        <f t="shared" ca="1" si="16"/>
        <v>16</v>
      </c>
      <c r="M56" s="247">
        <f t="shared" ca="1" si="17"/>
        <v>1</v>
      </c>
      <c r="N56" s="247">
        <f t="shared" ca="1" si="17"/>
        <v>2</v>
      </c>
      <c r="O56" s="247">
        <f t="shared" ca="1" si="17"/>
        <v>1</v>
      </c>
      <c r="P56" s="247">
        <f t="shared" ca="1" si="18"/>
        <v>13</v>
      </c>
      <c r="Q56" s="247">
        <f t="shared" ca="1" si="19"/>
        <v>14</v>
      </c>
      <c r="R56" s="247" t="str">
        <f t="shared" ca="1" si="20"/>
        <v/>
      </c>
      <c r="S56" s="247">
        <f t="shared" ca="1" si="21"/>
        <v>1</v>
      </c>
      <c r="T56" s="247">
        <f t="shared" ca="1" si="21"/>
        <v>1</v>
      </c>
      <c r="U56" s="247">
        <f t="shared" ca="1" si="21"/>
        <v>1</v>
      </c>
      <c r="V56" s="247">
        <f t="shared" ca="1" si="22"/>
        <v>13</v>
      </c>
      <c r="W56" s="247">
        <f t="shared" ca="1" si="23"/>
        <v>14</v>
      </c>
      <c r="X56" s="247" t="str">
        <f t="shared" ca="1" si="24"/>
        <v/>
      </c>
      <c r="Y56" s="248">
        <f t="shared" ca="1" si="25"/>
        <v>2</v>
      </c>
      <c r="Z56" s="259">
        <f t="shared" ca="1" si="25"/>
        <v>1</v>
      </c>
      <c r="AA56" s="247">
        <f t="shared" ca="1" si="25"/>
        <v>1</v>
      </c>
      <c r="AB56" s="247">
        <f t="shared" ca="1" si="25"/>
        <v>1</v>
      </c>
      <c r="AC56" s="247">
        <f t="shared" ca="1" si="25"/>
        <v>2</v>
      </c>
      <c r="AD56" s="247">
        <f t="shared" ca="1" si="26"/>
        <v>8</v>
      </c>
      <c r="AE56" s="247" t="str">
        <f t="shared" ca="1" si="27"/>
        <v/>
      </c>
      <c r="AF56" s="247">
        <f t="shared" ca="1" si="28"/>
        <v>9</v>
      </c>
      <c r="AG56" s="247">
        <f t="shared" ca="1" si="29"/>
        <v>8</v>
      </c>
      <c r="AH56" s="247" t="str">
        <f t="shared" ca="1" si="30"/>
        <v/>
      </c>
      <c r="AI56" s="247">
        <f t="shared" ca="1" si="31"/>
        <v>9</v>
      </c>
      <c r="AJ56" s="247" t="str">
        <f t="shared" ca="1" si="32"/>
        <v/>
      </c>
      <c r="AK56" s="247" t="str">
        <f t="shared" ca="1" si="33"/>
        <v/>
      </c>
      <c r="AL56" s="248">
        <f t="shared" ca="1" si="34"/>
        <v>8</v>
      </c>
      <c r="AM56" s="260">
        <f t="shared" ca="1" si="35"/>
        <v>23</v>
      </c>
      <c r="AN56" s="261">
        <f t="shared" ca="1" si="36"/>
        <v>30</v>
      </c>
      <c r="AO56" s="247">
        <f t="shared" ca="1" si="37"/>
        <v>77</v>
      </c>
      <c r="AP56" s="247" t="str">
        <f t="shared" ca="1" si="38"/>
        <v>YES</v>
      </c>
      <c r="AQ56" s="261">
        <f t="shared" ca="1" si="39"/>
        <v>27</v>
      </c>
      <c r="AR56" s="261">
        <f t="shared" ca="1" si="40"/>
        <v>30</v>
      </c>
      <c r="AS56" s="247">
        <f t="shared" ca="1" si="41"/>
        <v>90</v>
      </c>
      <c r="AT56" s="247" t="str">
        <f t="shared" ca="1" si="42"/>
        <v>YES</v>
      </c>
      <c r="AU56" s="261">
        <f t="shared" ca="1" si="43"/>
        <v>27</v>
      </c>
      <c r="AV56" s="261">
        <f t="shared" ca="1" si="44"/>
        <v>30</v>
      </c>
      <c r="AW56" s="247">
        <f t="shared" ca="1" si="45"/>
        <v>90</v>
      </c>
      <c r="AX56" s="247" t="str">
        <f t="shared" ca="1" si="46"/>
        <v>YES</v>
      </c>
      <c r="AY56" s="261">
        <f t="shared" ca="1" si="47"/>
        <v>13</v>
      </c>
      <c r="AZ56" s="261">
        <f t="shared" ca="1" si="48"/>
        <v>15</v>
      </c>
      <c r="BA56" s="247">
        <f t="shared" ca="1" si="49"/>
        <v>87</v>
      </c>
      <c r="BB56" s="247" t="str">
        <f t="shared" ca="1" si="50"/>
        <v>YES</v>
      </c>
      <c r="BC56" s="261">
        <f t="shared" ca="1" si="51"/>
        <v>13</v>
      </c>
      <c r="BD56" s="261">
        <f t="shared" ca="1" si="52"/>
        <v>15</v>
      </c>
      <c r="BE56" s="247">
        <f t="shared" ca="1" si="53"/>
        <v>87</v>
      </c>
      <c r="BF56" s="248" t="str">
        <f t="shared" ca="1" si="54"/>
        <v>YES</v>
      </c>
      <c r="BG56" s="260">
        <f t="shared" ca="1" si="55"/>
        <v>7</v>
      </c>
      <c r="BH56" s="261">
        <f t="shared" ca="1" si="56"/>
        <v>10</v>
      </c>
      <c r="BI56" s="247">
        <f t="shared" ca="1" si="57"/>
        <v>70</v>
      </c>
      <c r="BJ56" s="276" t="str">
        <f t="shared" ca="1" si="58"/>
        <v>YES</v>
      </c>
      <c r="BK56" s="276"/>
      <c r="BL56" s="276"/>
      <c r="BM56" s="276"/>
      <c r="BN56" s="276" t="str">
        <f t="shared" si="62"/>
        <v>NO</v>
      </c>
      <c r="BO56" s="276">
        <f t="shared" ca="1" si="63"/>
        <v>17</v>
      </c>
      <c r="BP56" s="276">
        <f t="shared" ca="1" si="64"/>
        <v>20</v>
      </c>
      <c r="BQ56" s="276">
        <f t="shared" ca="1" si="65"/>
        <v>85</v>
      </c>
      <c r="BR56" s="276" t="str">
        <f t="shared" ca="1" si="66"/>
        <v>YES</v>
      </c>
      <c r="BS56" s="276">
        <f t="shared" ca="1" si="72"/>
        <v>8</v>
      </c>
      <c r="BT56" s="276">
        <f t="shared" ca="1" si="73"/>
        <v>10</v>
      </c>
      <c r="BU56" s="276">
        <f t="shared" ca="1" si="74"/>
        <v>80</v>
      </c>
      <c r="BV56" s="276" t="str">
        <f t="shared" ca="1" si="67"/>
        <v>YES</v>
      </c>
      <c r="BW56" s="276">
        <f t="shared" ca="1" si="88"/>
        <v>17</v>
      </c>
      <c r="BX56" s="276">
        <f t="shared" ca="1" si="89"/>
        <v>20</v>
      </c>
      <c r="BY56" s="276">
        <f t="shared" ca="1" si="70"/>
        <v>85</v>
      </c>
      <c r="BZ56" s="279" t="str">
        <f t="shared" ca="1" si="71"/>
        <v>YES</v>
      </c>
    </row>
    <row r="57" spans="1:78" ht="13.5" customHeight="1" x14ac:dyDescent="0.2">
      <c r="A57" s="394">
        <v>47</v>
      </c>
      <c r="B57" s="388" t="s">
        <v>508</v>
      </c>
      <c r="C57" s="382" t="s">
        <v>531</v>
      </c>
      <c r="D57" s="242" t="s">
        <v>256</v>
      </c>
      <c r="E57" s="256">
        <f t="shared" ca="1" si="11"/>
        <v>76</v>
      </c>
      <c r="F57" s="257">
        <f t="shared" ca="1" si="7"/>
        <v>72</v>
      </c>
      <c r="G57" s="257">
        <f t="shared" ca="1" si="12"/>
        <v>29</v>
      </c>
      <c r="H57" s="257">
        <f t="shared" ca="1" si="13"/>
        <v>43</v>
      </c>
      <c r="I57" s="258"/>
      <c r="J57" s="247">
        <f t="shared" ca="1" si="14"/>
        <v>10</v>
      </c>
      <c r="K57" s="247">
        <f t="shared" ca="1" si="15"/>
        <v>10</v>
      </c>
      <c r="L57" s="247">
        <f t="shared" ca="1" si="16"/>
        <v>14</v>
      </c>
      <c r="M57" s="247">
        <f t="shared" ca="1" si="17"/>
        <v>2</v>
      </c>
      <c r="N57" s="247">
        <f t="shared" ca="1" si="17"/>
        <v>1</v>
      </c>
      <c r="O57" s="247">
        <f t="shared" ca="1" si="17"/>
        <v>1</v>
      </c>
      <c r="P57" s="247" t="str">
        <f t="shared" ca="1" si="18"/>
        <v/>
      </c>
      <c r="Q57" s="247">
        <f t="shared" ca="1" si="19"/>
        <v>10</v>
      </c>
      <c r="R57" s="247">
        <f t="shared" ca="1" si="20"/>
        <v>12</v>
      </c>
      <c r="S57" s="247">
        <f t="shared" ca="1" si="21"/>
        <v>1</v>
      </c>
      <c r="T57" s="247">
        <f t="shared" ca="1" si="21"/>
        <v>2</v>
      </c>
      <c r="U57" s="247">
        <f t="shared" ca="1" si="21"/>
        <v>2</v>
      </c>
      <c r="V57" s="247" t="str">
        <f t="shared" ca="1" si="22"/>
        <v/>
      </c>
      <c r="W57" s="247">
        <f t="shared" ca="1" si="23"/>
        <v>10</v>
      </c>
      <c r="X57" s="247">
        <f t="shared" ca="1" si="24"/>
        <v>10</v>
      </c>
      <c r="Y57" s="248">
        <f t="shared" ca="1" si="25"/>
        <v>1</v>
      </c>
      <c r="Z57" s="259">
        <f t="shared" ca="1" si="25"/>
        <v>2</v>
      </c>
      <c r="AA57" s="247">
        <f t="shared" ca="1" si="25"/>
        <v>1</v>
      </c>
      <c r="AB57" s="247">
        <f t="shared" ca="1" si="25"/>
        <v>1</v>
      </c>
      <c r="AC57" s="247">
        <f t="shared" ca="1" si="25"/>
        <v>1</v>
      </c>
      <c r="AD57" s="247" t="str">
        <f t="shared" ca="1" si="26"/>
        <v/>
      </c>
      <c r="AE57" s="247">
        <f t="shared" ca="1" si="27"/>
        <v>7</v>
      </c>
      <c r="AF57" s="247" t="str">
        <f t="shared" ca="1" si="28"/>
        <v/>
      </c>
      <c r="AG57" s="247" t="str">
        <f t="shared" ca="1" si="29"/>
        <v/>
      </c>
      <c r="AH57" s="247">
        <f t="shared" ca="1" si="30"/>
        <v>8</v>
      </c>
      <c r="AI57" s="247">
        <f t="shared" ca="1" si="31"/>
        <v>7</v>
      </c>
      <c r="AJ57" s="247">
        <f t="shared" ca="1" si="32"/>
        <v>8</v>
      </c>
      <c r="AK57" s="247">
        <f t="shared" ca="1" si="33"/>
        <v>7</v>
      </c>
      <c r="AL57" s="248" t="str">
        <f t="shared" ca="1" si="34"/>
        <v/>
      </c>
      <c r="AM57" s="260">
        <f t="shared" ca="1" si="35"/>
        <v>23</v>
      </c>
      <c r="AN57" s="261">
        <f t="shared" ca="1" si="36"/>
        <v>30</v>
      </c>
      <c r="AO57" s="247">
        <f t="shared" ca="1" si="37"/>
        <v>77</v>
      </c>
      <c r="AP57" s="247" t="str">
        <f t="shared" ca="1" si="38"/>
        <v>YES</v>
      </c>
      <c r="AQ57" s="261">
        <f t="shared" ca="1" si="39"/>
        <v>22</v>
      </c>
      <c r="AR57" s="261">
        <f t="shared" ca="1" si="40"/>
        <v>30</v>
      </c>
      <c r="AS57" s="247">
        <f t="shared" ca="1" si="41"/>
        <v>73</v>
      </c>
      <c r="AT57" s="247" t="str">
        <f t="shared" ca="1" si="42"/>
        <v>YES</v>
      </c>
      <c r="AU57" s="261">
        <f t="shared" ca="1" si="43"/>
        <v>20</v>
      </c>
      <c r="AV57" s="261">
        <f t="shared" ca="1" si="44"/>
        <v>30</v>
      </c>
      <c r="AW57" s="247">
        <f t="shared" ca="1" si="45"/>
        <v>67</v>
      </c>
      <c r="AX57" s="247" t="str">
        <f t="shared" ca="1" si="46"/>
        <v>YES</v>
      </c>
      <c r="AY57" s="261">
        <f t="shared" ca="1" si="47"/>
        <v>10</v>
      </c>
      <c r="AZ57" s="261">
        <f t="shared" ca="1" si="48"/>
        <v>15</v>
      </c>
      <c r="BA57" s="247">
        <f t="shared" ca="1" si="49"/>
        <v>67</v>
      </c>
      <c r="BB57" s="247" t="str">
        <f t="shared" ca="1" si="50"/>
        <v>YES</v>
      </c>
      <c r="BC57" s="261">
        <f t="shared" ca="1" si="51"/>
        <v>10</v>
      </c>
      <c r="BD57" s="261">
        <f t="shared" ca="1" si="52"/>
        <v>15</v>
      </c>
      <c r="BE57" s="247">
        <f t="shared" ca="1" si="53"/>
        <v>67</v>
      </c>
      <c r="BF57" s="248" t="str">
        <f t="shared" ca="1" si="54"/>
        <v>YES</v>
      </c>
      <c r="BG57" s="260">
        <f t="shared" ca="1" si="55"/>
        <v>6</v>
      </c>
      <c r="BH57" s="261">
        <f t="shared" ca="1" si="56"/>
        <v>10</v>
      </c>
      <c r="BI57" s="247">
        <f t="shared" ca="1" si="57"/>
        <v>60</v>
      </c>
      <c r="BJ57" s="398" t="s">
        <v>545</v>
      </c>
      <c r="BK57" s="276">
        <f t="shared" ca="1" si="59"/>
        <v>7</v>
      </c>
      <c r="BL57" s="276">
        <f t="shared" ca="1" si="60"/>
        <v>10</v>
      </c>
      <c r="BM57" s="276">
        <f t="shared" ca="1" si="61"/>
        <v>70</v>
      </c>
      <c r="BN57" s="276" t="str">
        <f t="shared" ca="1" si="62"/>
        <v>YES</v>
      </c>
      <c r="BO57" s="276">
        <f t="shared" ca="1" si="63"/>
        <v>15</v>
      </c>
      <c r="BP57" s="276">
        <f t="shared" ca="1" si="64"/>
        <v>20</v>
      </c>
      <c r="BQ57" s="276">
        <f t="shared" ca="1" si="65"/>
        <v>75</v>
      </c>
      <c r="BR57" s="276" t="str">
        <f t="shared" ca="1" si="66"/>
        <v>YES</v>
      </c>
      <c r="BS57" s="276">
        <f t="shared" ca="1" si="72"/>
        <v>15</v>
      </c>
      <c r="BT57" s="276">
        <f t="shared" ca="1" si="73"/>
        <v>20</v>
      </c>
      <c r="BU57" s="276">
        <f t="shared" ca="1" si="74"/>
        <v>75</v>
      </c>
      <c r="BV57" s="276" t="str">
        <f t="shared" ca="1" si="67"/>
        <v>YES</v>
      </c>
      <c r="BW57" s="276">
        <f t="shared" si="75"/>
        <v>0</v>
      </c>
      <c r="BX57" s="276">
        <f t="shared" si="76"/>
        <v>0</v>
      </c>
      <c r="BY57" s="276">
        <f t="shared" si="70"/>
        <v>0</v>
      </c>
      <c r="BZ57" s="279" t="str">
        <f t="shared" si="71"/>
        <v>NO</v>
      </c>
    </row>
    <row r="58" spans="1:78" ht="13.5" customHeight="1" x14ac:dyDescent="0.2">
      <c r="A58" s="394">
        <v>48</v>
      </c>
      <c r="B58" s="389" t="s">
        <v>509</v>
      </c>
      <c r="C58" s="381"/>
      <c r="D58" s="242" t="s">
        <v>299</v>
      </c>
      <c r="E58" s="256">
        <f t="shared" ca="1" si="11"/>
        <v>98</v>
      </c>
      <c r="F58" s="257">
        <f t="shared" ca="1" si="7"/>
        <v>87</v>
      </c>
      <c r="G58" s="257">
        <f t="shared" ca="1" si="12"/>
        <v>37</v>
      </c>
      <c r="H58" s="257">
        <f t="shared" ca="1" si="13"/>
        <v>50</v>
      </c>
      <c r="I58" s="258"/>
      <c r="J58" s="247">
        <f t="shared" ca="1" si="14"/>
        <v>14</v>
      </c>
      <c r="K58" s="247">
        <f t="shared" ca="1" si="15"/>
        <v>15</v>
      </c>
      <c r="L58" s="247">
        <f t="shared" ca="1" si="16"/>
        <v>18</v>
      </c>
      <c r="M58" s="247">
        <f t="shared" ca="1" si="17"/>
        <v>1</v>
      </c>
      <c r="N58" s="247">
        <f t="shared" ca="1" si="17"/>
        <v>1</v>
      </c>
      <c r="O58" s="247">
        <f t="shared" ca="1" si="17"/>
        <v>2</v>
      </c>
      <c r="P58" s="247">
        <f t="shared" ca="1" si="18"/>
        <v>13</v>
      </c>
      <c r="Q58" s="247" t="str">
        <f t="shared" ca="1" si="19"/>
        <v/>
      </c>
      <c r="R58" s="247">
        <f t="shared" ca="1" si="20"/>
        <v>15</v>
      </c>
      <c r="S58" s="247">
        <f t="shared" ca="1" si="21"/>
        <v>2</v>
      </c>
      <c r="T58" s="247">
        <f t="shared" ca="1" si="21"/>
        <v>1</v>
      </c>
      <c r="U58" s="247">
        <f t="shared" ca="1" si="21"/>
        <v>2</v>
      </c>
      <c r="V58" s="247">
        <f t="shared" ca="1" si="22"/>
        <v>13</v>
      </c>
      <c r="W58" s="247" t="str">
        <f t="shared" ca="1" si="23"/>
        <v/>
      </c>
      <c r="X58" s="247">
        <f t="shared" ca="1" si="24"/>
        <v>14</v>
      </c>
      <c r="Y58" s="248">
        <f t="shared" ca="1" si="25"/>
        <v>1</v>
      </c>
      <c r="Z58" s="259">
        <f t="shared" ca="1" si="25"/>
        <v>1</v>
      </c>
      <c r="AA58" s="247">
        <f t="shared" ca="1" si="25"/>
        <v>1</v>
      </c>
      <c r="AB58" s="247">
        <f t="shared" ca="1" si="25"/>
        <v>1</v>
      </c>
      <c r="AC58" s="247">
        <f t="shared" ca="1" si="25"/>
        <v>2</v>
      </c>
      <c r="AD58" s="247" t="str">
        <f t="shared" ca="1" si="26"/>
        <v/>
      </c>
      <c r="AE58" s="247">
        <f t="shared" ca="1" si="27"/>
        <v>10</v>
      </c>
      <c r="AF58" s="247">
        <f t="shared" ca="1" si="28"/>
        <v>9</v>
      </c>
      <c r="AG58" s="247">
        <f t="shared" ca="1" si="29"/>
        <v>8</v>
      </c>
      <c r="AH58" s="247" t="str">
        <f t="shared" ca="1" si="30"/>
        <v/>
      </c>
      <c r="AI58" s="247" t="str">
        <f t="shared" ca="1" si="31"/>
        <v/>
      </c>
      <c r="AJ58" s="247" t="str">
        <f t="shared" ca="1" si="32"/>
        <v/>
      </c>
      <c r="AK58" s="247">
        <f t="shared" ca="1" si="33"/>
        <v>9</v>
      </c>
      <c r="AL58" s="248">
        <f t="shared" ca="1" si="34"/>
        <v>8</v>
      </c>
      <c r="AM58" s="260">
        <f t="shared" ca="1" si="35"/>
        <v>27</v>
      </c>
      <c r="AN58" s="261">
        <f t="shared" ca="1" si="36"/>
        <v>30</v>
      </c>
      <c r="AO58" s="247">
        <f t="shared" ca="1" si="37"/>
        <v>90</v>
      </c>
      <c r="AP58" s="247" t="str">
        <f t="shared" ca="1" si="38"/>
        <v>YES</v>
      </c>
      <c r="AQ58" s="261">
        <f t="shared" ca="1" si="39"/>
        <v>28</v>
      </c>
      <c r="AR58" s="261">
        <f t="shared" ca="1" si="40"/>
        <v>30</v>
      </c>
      <c r="AS58" s="247">
        <f t="shared" ca="1" si="41"/>
        <v>93</v>
      </c>
      <c r="AT58" s="247" t="str">
        <f t="shared" ca="1" si="42"/>
        <v>YES</v>
      </c>
      <c r="AU58" s="261">
        <f t="shared" ca="1" si="43"/>
        <v>27</v>
      </c>
      <c r="AV58" s="261">
        <f t="shared" ca="1" si="44"/>
        <v>30</v>
      </c>
      <c r="AW58" s="247">
        <f t="shared" ca="1" si="45"/>
        <v>90</v>
      </c>
      <c r="AX58" s="247" t="str">
        <f t="shared" ca="1" si="46"/>
        <v>YES</v>
      </c>
      <c r="AY58" s="261">
        <f t="shared" ca="1" si="47"/>
        <v>14</v>
      </c>
      <c r="AZ58" s="261">
        <f t="shared" ca="1" si="48"/>
        <v>15</v>
      </c>
      <c r="BA58" s="247">
        <f t="shared" ca="1" si="49"/>
        <v>93</v>
      </c>
      <c r="BB58" s="247" t="str">
        <f t="shared" ca="1" si="50"/>
        <v>YES</v>
      </c>
      <c r="BC58" s="261">
        <f t="shared" ca="1" si="51"/>
        <v>15</v>
      </c>
      <c r="BD58" s="261">
        <f t="shared" ca="1" si="52"/>
        <v>15</v>
      </c>
      <c r="BE58" s="247">
        <f t="shared" ca="1" si="53"/>
        <v>100</v>
      </c>
      <c r="BF58" s="248" t="str">
        <f t="shared" ca="1" si="54"/>
        <v>YES</v>
      </c>
      <c r="BG58" s="260">
        <f t="shared" ca="1" si="55"/>
        <v>6</v>
      </c>
      <c r="BH58" s="261">
        <f t="shared" ca="1" si="56"/>
        <v>10</v>
      </c>
      <c r="BI58" s="247">
        <f t="shared" ca="1" si="57"/>
        <v>60</v>
      </c>
      <c r="BJ58" s="276" t="str">
        <f t="shared" ca="1" si="58"/>
        <v>NO</v>
      </c>
      <c r="BK58" s="276">
        <f t="shared" ca="1" si="59"/>
        <v>19</v>
      </c>
      <c r="BL58" s="276">
        <f t="shared" ca="1" si="60"/>
        <v>20</v>
      </c>
      <c r="BM58" s="276">
        <f t="shared" ca="1" si="61"/>
        <v>95</v>
      </c>
      <c r="BN58" s="276" t="str">
        <f t="shared" ca="1" si="62"/>
        <v>YES</v>
      </c>
      <c r="BO58" s="276">
        <f t="shared" ca="1" si="63"/>
        <v>8</v>
      </c>
      <c r="BP58" s="276">
        <f t="shared" ca="1" si="64"/>
        <v>10</v>
      </c>
      <c r="BQ58" s="276">
        <f t="shared" ca="1" si="65"/>
        <v>80</v>
      </c>
      <c r="BR58" s="276" t="str">
        <f t="shared" ca="1" si="66"/>
        <v>YES</v>
      </c>
      <c r="BS58" s="276">
        <f t="shared" ca="1" si="72"/>
        <v>17</v>
      </c>
      <c r="BT58" s="276">
        <f t="shared" ca="1" si="73"/>
        <v>20</v>
      </c>
      <c r="BU58" s="276">
        <f t="shared" ca="1" si="74"/>
        <v>85</v>
      </c>
      <c r="BV58" s="276" t="str">
        <f t="shared" ca="1" si="67"/>
        <v>YES</v>
      </c>
      <c r="BW58" s="276">
        <f t="shared" si="75"/>
        <v>0</v>
      </c>
      <c r="BX58" s="276">
        <f t="shared" si="76"/>
        <v>0</v>
      </c>
      <c r="BY58" s="276">
        <f t="shared" si="70"/>
        <v>0</v>
      </c>
      <c r="BZ58" s="279" t="str">
        <f t="shared" si="71"/>
        <v>NO</v>
      </c>
    </row>
    <row r="59" spans="1:78" ht="13.5" customHeight="1" x14ac:dyDescent="0.2">
      <c r="A59" s="394">
        <v>49</v>
      </c>
      <c r="B59" s="388" t="s">
        <v>510</v>
      </c>
      <c r="C59" s="382" t="s">
        <v>532</v>
      </c>
      <c r="D59" s="242" t="s">
        <v>275</v>
      </c>
      <c r="E59" s="256">
        <f t="shared" ca="1" si="11"/>
        <v>88</v>
      </c>
      <c r="F59" s="257">
        <f t="shared" ca="1" si="7"/>
        <v>84</v>
      </c>
      <c r="G59" s="257">
        <f t="shared" ca="1" si="12"/>
        <v>34</v>
      </c>
      <c r="H59" s="257">
        <f t="shared" ca="1" si="13"/>
        <v>50</v>
      </c>
      <c r="I59" s="258"/>
      <c r="J59" s="247">
        <f t="shared" ca="1" si="14"/>
        <v>13</v>
      </c>
      <c r="K59" s="247">
        <f t="shared" ca="1" si="15"/>
        <v>13</v>
      </c>
      <c r="L59" s="247">
        <f t="shared" ca="1" si="16"/>
        <v>16</v>
      </c>
      <c r="M59" s="247">
        <f t="shared" ca="1" si="17"/>
        <v>2</v>
      </c>
      <c r="N59" s="247">
        <f t="shared" ca="1" si="17"/>
        <v>1</v>
      </c>
      <c r="O59" s="247">
        <f t="shared" ca="1" si="17"/>
        <v>2</v>
      </c>
      <c r="P59" s="247">
        <f t="shared" ca="1" si="18"/>
        <v>12</v>
      </c>
      <c r="Q59" s="247">
        <f t="shared" ca="1" si="19"/>
        <v>13</v>
      </c>
      <c r="R59" s="247" t="str">
        <f t="shared" ca="1" si="20"/>
        <v/>
      </c>
      <c r="S59" s="247">
        <f t="shared" ca="1" si="21"/>
        <v>2</v>
      </c>
      <c r="T59" s="247">
        <f t="shared" ca="1" si="21"/>
        <v>2</v>
      </c>
      <c r="U59" s="247">
        <f t="shared" ca="1" si="21"/>
        <v>1</v>
      </c>
      <c r="V59" s="247">
        <f t="shared" ca="1" si="22"/>
        <v>12</v>
      </c>
      <c r="W59" s="247">
        <f t="shared" ca="1" si="23"/>
        <v>12</v>
      </c>
      <c r="X59" s="247" t="str">
        <f t="shared" ca="1" si="24"/>
        <v/>
      </c>
      <c r="Y59" s="248">
        <f t="shared" ca="1" si="25"/>
        <v>2</v>
      </c>
      <c r="Z59" s="259">
        <f t="shared" ca="1" si="25"/>
        <v>2</v>
      </c>
      <c r="AA59" s="247">
        <f t="shared" ca="1" si="25"/>
        <v>1</v>
      </c>
      <c r="AB59" s="247">
        <f t="shared" ca="1" si="25"/>
        <v>2</v>
      </c>
      <c r="AC59" s="247">
        <f t="shared" ca="1" si="25"/>
        <v>1</v>
      </c>
      <c r="AD59" s="247">
        <f t="shared" ca="1" si="26"/>
        <v>8</v>
      </c>
      <c r="AE59" s="247" t="str">
        <f t="shared" ca="1" si="27"/>
        <v/>
      </c>
      <c r="AF59" s="247">
        <f t="shared" ca="1" si="28"/>
        <v>8</v>
      </c>
      <c r="AG59" s="247">
        <f t="shared" ca="1" si="29"/>
        <v>9</v>
      </c>
      <c r="AH59" s="247" t="str">
        <f t="shared" ca="1" si="30"/>
        <v/>
      </c>
      <c r="AI59" s="247">
        <f t="shared" ca="1" si="31"/>
        <v>9</v>
      </c>
      <c r="AJ59" s="247" t="str">
        <f t="shared" ca="1" si="32"/>
        <v/>
      </c>
      <c r="AK59" s="247" t="str">
        <f t="shared" ca="1" si="33"/>
        <v/>
      </c>
      <c r="AL59" s="248">
        <f t="shared" ca="1" si="34"/>
        <v>8</v>
      </c>
      <c r="AM59" s="260">
        <f t="shared" ca="1" si="35"/>
        <v>26</v>
      </c>
      <c r="AN59" s="261">
        <f t="shared" ca="1" si="36"/>
        <v>30</v>
      </c>
      <c r="AO59" s="247">
        <f t="shared" ca="1" si="37"/>
        <v>87</v>
      </c>
      <c r="AP59" s="247" t="str">
        <f t="shared" ca="1" si="38"/>
        <v>YES</v>
      </c>
      <c r="AQ59" s="261">
        <f t="shared" ca="1" si="39"/>
        <v>25</v>
      </c>
      <c r="AR59" s="261">
        <f t="shared" ca="1" si="40"/>
        <v>30</v>
      </c>
      <c r="AS59" s="247">
        <f t="shared" ca="1" si="41"/>
        <v>83</v>
      </c>
      <c r="AT59" s="247" t="str">
        <f t="shared" ca="1" si="42"/>
        <v>YES</v>
      </c>
      <c r="AU59" s="261">
        <f t="shared" ca="1" si="43"/>
        <v>24</v>
      </c>
      <c r="AV59" s="261">
        <f t="shared" ca="1" si="44"/>
        <v>30</v>
      </c>
      <c r="AW59" s="247">
        <f t="shared" ca="1" si="45"/>
        <v>80</v>
      </c>
      <c r="AX59" s="247" t="str">
        <f t="shared" ca="1" si="46"/>
        <v>YES</v>
      </c>
      <c r="AY59" s="261">
        <f t="shared" ca="1" si="47"/>
        <v>13</v>
      </c>
      <c r="AZ59" s="261">
        <f t="shared" ca="1" si="48"/>
        <v>15</v>
      </c>
      <c r="BA59" s="247">
        <f t="shared" ca="1" si="49"/>
        <v>87</v>
      </c>
      <c r="BB59" s="247" t="str">
        <f t="shared" ca="1" si="50"/>
        <v>YES</v>
      </c>
      <c r="BC59" s="261">
        <f t="shared" ca="1" si="51"/>
        <v>13</v>
      </c>
      <c r="BD59" s="261">
        <f t="shared" ca="1" si="52"/>
        <v>15</v>
      </c>
      <c r="BE59" s="247">
        <f t="shared" ca="1" si="53"/>
        <v>87</v>
      </c>
      <c r="BF59" s="248" t="str">
        <f t="shared" ca="1" si="54"/>
        <v>YES</v>
      </c>
      <c r="BG59" s="260">
        <f t="shared" ca="1" si="55"/>
        <v>8</v>
      </c>
      <c r="BH59" s="261">
        <f t="shared" ca="1" si="56"/>
        <v>10</v>
      </c>
      <c r="BI59" s="247">
        <f t="shared" ca="1" si="57"/>
        <v>80</v>
      </c>
      <c r="BJ59" s="276" t="str">
        <f t="shared" ca="1" si="58"/>
        <v>YES</v>
      </c>
      <c r="BK59" s="276">
        <f t="shared" ca="1" si="59"/>
        <v>16</v>
      </c>
      <c r="BL59" s="276">
        <f t="shared" ca="1" si="60"/>
        <v>20</v>
      </c>
      <c r="BM59" s="276">
        <f t="shared" ca="1" si="61"/>
        <v>80</v>
      </c>
      <c r="BN59" s="276" t="str">
        <f t="shared" ca="1" si="62"/>
        <v>YES</v>
      </c>
      <c r="BO59" s="276">
        <f t="shared" ca="1" si="63"/>
        <v>18</v>
      </c>
      <c r="BP59" s="276">
        <f t="shared" ca="1" si="64"/>
        <v>20</v>
      </c>
      <c r="BQ59" s="276">
        <f t="shared" ca="1" si="65"/>
        <v>90</v>
      </c>
      <c r="BR59" s="276" t="str">
        <f t="shared" ca="1" si="66"/>
        <v>YES</v>
      </c>
      <c r="BS59" s="276">
        <f t="shared" ca="1" si="72"/>
        <v>8</v>
      </c>
      <c r="BT59" s="276">
        <f t="shared" ca="1" si="73"/>
        <v>10</v>
      </c>
      <c r="BU59" s="276">
        <f t="shared" ca="1" si="74"/>
        <v>80</v>
      </c>
      <c r="BV59" s="276" t="str">
        <f t="shared" ca="1" si="67"/>
        <v>YES</v>
      </c>
      <c r="BW59" s="276">
        <f t="shared" si="75"/>
        <v>0</v>
      </c>
      <c r="BX59" s="276">
        <f t="shared" si="76"/>
        <v>0</v>
      </c>
      <c r="BY59" s="276">
        <f t="shared" si="70"/>
        <v>0</v>
      </c>
      <c r="BZ59" s="279" t="str">
        <f t="shared" si="71"/>
        <v>NO</v>
      </c>
    </row>
    <row r="60" spans="1:78" ht="13.5" customHeight="1" x14ac:dyDescent="0.2">
      <c r="A60" s="394">
        <v>50</v>
      </c>
      <c r="B60" s="388" t="s">
        <v>511</v>
      </c>
      <c r="C60" s="382" t="s">
        <v>533</v>
      </c>
      <c r="D60" s="242" t="s">
        <v>299</v>
      </c>
      <c r="E60" s="256">
        <f t="shared" ca="1" si="11"/>
        <v>98</v>
      </c>
      <c r="F60" s="257">
        <f t="shared" ca="1" si="7"/>
        <v>88</v>
      </c>
      <c r="G60" s="257">
        <f t="shared" ca="1" si="12"/>
        <v>39</v>
      </c>
      <c r="H60" s="257">
        <f t="shared" ca="1" si="13"/>
        <v>49</v>
      </c>
      <c r="I60" s="258"/>
      <c r="J60" s="247">
        <f t="shared" ca="1" si="14"/>
        <v>14</v>
      </c>
      <c r="K60" s="247">
        <f t="shared" ca="1" si="15"/>
        <v>15</v>
      </c>
      <c r="L60" s="247">
        <f t="shared" ca="1" si="16"/>
        <v>18</v>
      </c>
      <c r="M60" s="247">
        <f t="shared" ca="1" si="17"/>
        <v>2</v>
      </c>
      <c r="N60" s="247">
        <f t="shared" ca="1" si="17"/>
        <v>2</v>
      </c>
      <c r="O60" s="247">
        <f t="shared" ca="1" si="17"/>
        <v>2</v>
      </c>
      <c r="P60" s="247">
        <f t="shared" ca="1" si="18"/>
        <v>14</v>
      </c>
      <c r="Q60" s="247" t="str">
        <f t="shared" ca="1" si="19"/>
        <v/>
      </c>
      <c r="R60" s="247">
        <f t="shared" ca="1" si="20"/>
        <v>15</v>
      </c>
      <c r="S60" s="247">
        <f t="shared" ca="1" si="21"/>
        <v>1</v>
      </c>
      <c r="T60" s="247">
        <f t="shared" ca="1" si="21"/>
        <v>1</v>
      </c>
      <c r="U60" s="247">
        <f t="shared" ca="1" si="21"/>
        <v>2</v>
      </c>
      <c r="V60" s="247">
        <f t="shared" ca="1" si="22"/>
        <v>15</v>
      </c>
      <c r="W60" s="247" t="str">
        <f t="shared" ca="1" si="23"/>
        <v/>
      </c>
      <c r="X60" s="247">
        <f t="shared" ca="1" si="24"/>
        <v>14</v>
      </c>
      <c r="Y60" s="248">
        <f t="shared" ca="1" si="25"/>
        <v>2</v>
      </c>
      <c r="Z60" s="259">
        <f t="shared" ca="1" si="25"/>
        <v>1</v>
      </c>
      <c r="AA60" s="247">
        <f t="shared" ca="1" si="25"/>
        <v>1</v>
      </c>
      <c r="AB60" s="247">
        <f t="shared" ca="1" si="25"/>
        <v>2</v>
      </c>
      <c r="AC60" s="247">
        <f t="shared" ca="1" si="25"/>
        <v>1</v>
      </c>
      <c r="AD60" s="247" t="str">
        <f t="shared" ca="1" si="26"/>
        <v/>
      </c>
      <c r="AE60" s="247">
        <f t="shared" ca="1" si="27"/>
        <v>8</v>
      </c>
      <c r="AF60" s="247">
        <f t="shared" ca="1" si="28"/>
        <v>8</v>
      </c>
      <c r="AG60" s="247">
        <f t="shared" ca="1" si="29"/>
        <v>9</v>
      </c>
      <c r="AH60" s="247" t="str">
        <f t="shared" ca="1" si="30"/>
        <v/>
      </c>
      <c r="AI60" s="247" t="str">
        <f t="shared" ca="1" si="31"/>
        <v/>
      </c>
      <c r="AJ60" s="247" t="str">
        <f t="shared" ca="1" si="32"/>
        <v/>
      </c>
      <c r="AK60" s="247">
        <f t="shared" ca="1" si="33"/>
        <v>9</v>
      </c>
      <c r="AL60" s="248">
        <f t="shared" ca="1" si="34"/>
        <v>8</v>
      </c>
      <c r="AM60" s="260">
        <f ca="1">SUMIFS($J60:$X60,$J$10:$X$10,"CO1")</f>
        <v>28</v>
      </c>
      <c r="AN60" s="261">
        <f ca="1">SUMIFS($J$4:$X$4,$J$10:$X$10,"CO1",$J60:$X60,"&gt;=0")</f>
        <v>30</v>
      </c>
      <c r="AO60" s="247">
        <f ca="1">IFERROR(ROUND((AM60/AN60)*100,0),0)</f>
        <v>93</v>
      </c>
      <c r="AP60" s="247" t="str">
        <f ca="1">IF(AO60&gt;60,"YES","NO")</f>
        <v>YES</v>
      </c>
      <c r="AQ60" s="261">
        <f t="shared" ca="1" si="39"/>
        <v>29</v>
      </c>
      <c r="AR60" s="261">
        <f t="shared" ca="1" si="40"/>
        <v>30</v>
      </c>
      <c r="AS60" s="247">
        <f t="shared" ca="1" si="41"/>
        <v>97</v>
      </c>
      <c r="AT60" s="247" t="str">
        <f t="shared" ca="1" si="42"/>
        <v>YES</v>
      </c>
      <c r="AU60" s="261">
        <f t="shared" ca="1" si="43"/>
        <v>29</v>
      </c>
      <c r="AV60" s="261">
        <f t="shared" ca="1" si="44"/>
        <v>30</v>
      </c>
      <c r="AW60" s="247">
        <f t="shared" ca="1" si="45"/>
        <v>97</v>
      </c>
      <c r="AX60" s="247" t="str">
        <f t="shared" ca="1" si="46"/>
        <v>YES</v>
      </c>
      <c r="AY60" s="261">
        <f t="shared" ca="1" si="47"/>
        <v>14</v>
      </c>
      <c r="AZ60" s="261">
        <f t="shared" ca="1" si="48"/>
        <v>15</v>
      </c>
      <c r="BA60" s="247">
        <f t="shared" ca="1" si="49"/>
        <v>93</v>
      </c>
      <c r="BB60" s="247" t="str">
        <f t="shared" ca="1" si="50"/>
        <v>YES</v>
      </c>
      <c r="BC60" s="261">
        <f t="shared" ca="1" si="51"/>
        <v>15</v>
      </c>
      <c r="BD60" s="261">
        <f t="shared" ca="1" si="52"/>
        <v>15</v>
      </c>
      <c r="BE60" s="247">
        <f t="shared" ca="1" si="53"/>
        <v>100</v>
      </c>
      <c r="BF60" s="248" t="str">
        <f t="shared" ca="1" si="54"/>
        <v>YES</v>
      </c>
      <c r="BG60" s="260">
        <f t="shared" ca="1" si="55"/>
        <v>7</v>
      </c>
      <c r="BH60" s="261">
        <f t="shared" ca="1" si="56"/>
        <v>10</v>
      </c>
      <c r="BI60" s="247">
        <f t="shared" ca="1" si="57"/>
        <v>70</v>
      </c>
      <c r="BJ60" s="247" t="str">
        <f t="shared" ca="1" si="58"/>
        <v>YES</v>
      </c>
      <c r="BK60" s="261"/>
      <c r="BL60" s="261"/>
      <c r="BM60" s="247"/>
      <c r="BN60" s="247" t="str">
        <f>IF(BM60&gt;60,"YES","NO")</f>
        <v>NO</v>
      </c>
      <c r="BO60" s="261">
        <f t="shared" ca="1" si="63"/>
        <v>9</v>
      </c>
      <c r="BP60" s="261">
        <f t="shared" ca="1" si="64"/>
        <v>10</v>
      </c>
      <c r="BQ60" s="247">
        <f t="shared" ca="1" si="65"/>
        <v>90</v>
      </c>
      <c r="BR60" s="247" t="str">
        <f t="shared" ca="1" si="66"/>
        <v>YES</v>
      </c>
      <c r="BS60" s="261">
        <f t="shared" ca="1" si="72"/>
        <v>17</v>
      </c>
      <c r="BT60" s="261">
        <f t="shared" ca="1" si="73"/>
        <v>20</v>
      </c>
      <c r="BU60" s="247">
        <f t="shared" ca="1" si="74"/>
        <v>85</v>
      </c>
      <c r="BV60" s="247" t="str">
        <f t="shared" ca="1" si="67"/>
        <v>YES</v>
      </c>
      <c r="BW60" s="261">
        <f t="shared" ref="BW60:BW63" ca="1" si="90">SUMIFS($Y60:$AL60,$Y$10:$AL$10,"CO2")</f>
        <v>16</v>
      </c>
      <c r="BX60" s="261">
        <f t="shared" ref="BX60:BX63" ca="1" si="91">SUMIFS($Y$4:$AL$4,$Y$10:$AL$10,"CO2",$Y60:$AL60,"&gt;=0")</f>
        <v>20</v>
      </c>
      <c r="BY60" s="247">
        <f t="shared" ca="1" si="70"/>
        <v>80</v>
      </c>
      <c r="BZ60" s="262" t="str">
        <f t="shared" ca="1" si="71"/>
        <v>YES</v>
      </c>
    </row>
    <row r="61" spans="1:78" ht="13.5" customHeight="1" x14ac:dyDescent="0.2">
      <c r="A61" s="394">
        <v>51</v>
      </c>
      <c r="B61" s="388" t="s">
        <v>512</v>
      </c>
      <c r="C61" s="382" t="s">
        <v>534</v>
      </c>
      <c r="D61" s="242" t="s">
        <v>256</v>
      </c>
      <c r="E61" s="256">
        <f t="shared" ca="1" si="11"/>
        <v>77</v>
      </c>
      <c r="F61" s="257">
        <f t="shared" ca="1" si="7"/>
        <v>75</v>
      </c>
      <c r="G61" s="257">
        <f t="shared" ca="1" si="12"/>
        <v>31</v>
      </c>
      <c r="H61" s="257">
        <f t="shared" ca="1" si="13"/>
        <v>44</v>
      </c>
      <c r="I61" s="258"/>
      <c r="J61" s="247">
        <f t="shared" ca="1" si="14"/>
        <v>11</v>
      </c>
      <c r="K61" s="247">
        <f t="shared" ca="1" si="15"/>
        <v>11</v>
      </c>
      <c r="L61" s="247">
        <f t="shared" ca="1" si="16"/>
        <v>14</v>
      </c>
      <c r="M61" s="247">
        <f t="shared" ca="1" si="17"/>
        <v>1</v>
      </c>
      <c r="N61" s="247">
        <f t="shared" ca="1" si="17"/>
        <v>1</v>
      </c>
      <c r="O61" s="247">
        <f t="shared" ca="1" si="17"/>
        <v>2</v>
      </c>
      <c r="P61" s="247" t="str">
        <f t="shared" ca="1" si="18"/>
        <v/>
      </c>
      <c r="Q61" s="247">
        <f t="shared" ca="1" si="19"/>
        <v>12</v>
      </c>
      <c r="R61" s="247">
        <f t="shared" ca="1" si="20"/>
        <v>11</v>
      </c>
      <c r="S61" s="247">
        <f t="shared" ca="1" si="21"/>
        <v>2</v>
      </c>
      <c r="T61" s="247">
        <f t="shared" ca="1" si="21"/>
        <v>2</v>
      </c>
      <c r="U61" s="247">
        <f t="shared" ca="1" si="21"/>
        <v>2</v>
      </c>
      <c r="V61" s="247" t="str">
        <f t="shared" ca="1" si="22"/>
        <v/>
      </c>
      <c r="W61" s="247">
        <f t="shared" ca="1" si="23"/>
        <v>11</v>
      </c>
      <c r="X61" s="247">
        <f t="shared" ca="1" si="24"/>
        <v>12</v>
      </c>
      <c r="Y61" s="248">
        <f t="shared" ca="1" si="25"/>
        <v>1</v>
      </c>
      <c r="Z61" s="259">
        <f t="shared" ca="1" si="25"/>
        <v>2</v>
      </c>
      <c r="AA61" s="247">
        <f t="shared" ca="1" si="25"/>
        <v>1</v>
      </c>
      <c r="AB61" s="247">
        <f t="shared" ca="1" si="25"/>
        <v>2</v>
      </c>
      <c r="AC61" s="247">
        <f t="shared" ca="1" si="25"/>
        <v>2</v>
      </c>
      <c r="AD61" s="247" t="str">
        <f t="shared" ca="1" si="26"/>
        <v/>
      </c>
      <c r="AE61" s="247">
        <f t="shared" ca="1" si="27"/>
        <v>7</v>
      </c>
      <c r="AF61" s="247" t="str">
        <f t="shared" ca="1" si="28"/>
        <v/>
      </c>
      <c r="AG61" s="247" t="str">
        <f t="shared" ca="1" si="29"/>
        <v/>
      </c>
      <c r="AH61" s="247">
        <f t="shared" ca="1" si="30"/>
        <v>8</v>
      </c>
      <c r="AI61" s="247">
        <f t="shared" ca="1" si="31"/>
        <v>7</v>
      </c>
      <c r="AJ61" s="247">
        <f t="shared" ca="1" si="32"/>
        <v>7</v>
      </c>
      <c r="AK61" s="247">
        <f t="shared" ca="1" si="33"/>
        <v>7</v>
      </c>
      <c r="AL61" s="248" t="str">
        <f t="shared" ca="1" si="34"/>
        <v/>
      </c>
      <c r="AM61" s="260">
        <f ca="1">SUMIFS($J61:$X61,$J$10:$X$10,"CO1")</f>
        <v>24</v>
      </c>
      <c r="AN61" s="261">
        <f ca="1">SUMIFS($J$4:$X$4,$J$10:$X$10,"CO1",$J61:$X61,"&gt;=0")</f>
        <v>30</v>
      </c>
      <c r="AO61" s="247">
        <f ca="1">IFERROR(ROUND((AM61/AN61)*100,0),0)</f>
        <v>80</v>
      </c>
      <c r="AP61" s="247" t="str">
        <f ca="1">IF(AO61&gt;60,"YES","NO")</f>
        <v>YES</v>
      </c>
      <c r="AQ61" s="261">
        <f t="shared" ca="1" si="39"/>
        <v>23</v>
      </c>
      <c r="AR61" s="261">
        <f t="shared" ca="1" si="40"/>
        <v>30</v>
      </c>
      <c r="AS61" s="247">
        <f t="shared" ca="1" si="41"/>
        <v>77</v>
      </c>
      <c r="AT61" s="247" t="str">
        <f t="shared" ca="1" si="42"/>
        <v>YES</v>
      </c>
      <c r="AU61" s="261">
        <f t="shared" ca="1" si="43"/>
        <v>23</v>
      </c>
      <c r="AV61" s="261">
        <f t="shared" ca="1" si="44"/>
        <v>30</v>
      </c>
      <c r="AW61" s="247">
        <f t="shared" ca="1" si="45"/>
        <v>77</v>
      </c>
      <c r="AX61" s="247" t="str">
        <f t="shared" ca="1" si="46"/>
        <v>YES</v>
      </c>
      <c r="AY61" s="261">
        <f t="shared" ca="1" si="47"/>
        <v>11</v>
      </c>
      <c r="AZ61" s="261">
        <f t="shared" ca="1" si="48"/>
        <v>15</v>
      </c>
      <c r="BA61" s="247">
        <f t="shared" ca="1" si="49"/>
        <v>73</v>
      </c>
      <c r="BB61" s="247" t="str">
        <f t="shared" ca="1" si="50"/>
        <v>YES</v>
      </c>
      <c r="BC61" s="261">
        <f t="shared" ca="1" si="51"/>
        <v>11</v>
      </c>
      <c r="BD61" s="261">
        <f t="shared" ca="1" si="52"/>
        <v>15</v>
      </c>
      <c r="BE61" s="247">
        <f t="shared" ca="1" si="53"/>
        <v>73</v>
      </c>
      <c r="BF61" s="248" t="str">
        <f t="shared" ca="1" si="54"/>
        <v>YES</v>
      </c>
      <c r="BG61" s="260">
        <f t="shared" ca="1" si="55"/>
        <v>8</v>
      </c>
      <c r="BH61" s="261">
        <f t="shared" ca="1" si="56"/>
        <v>10</v>
      </c>
      <c r="BI61" s="247">
        <f t="shared" ca="1" si="57"/>
        <v>80</v>
      </c>
      <c r="BJ61" s="247" t="str">
        <f t="shared" ca="1" si="58"/>
        <v>YES</v>
      </c>
      <c r="BK61" s="261"/>
      <c r="BL61" s="261"/>
      <c r="BM61" s="247"/>
      <c r="BN61" s="247" t="str">
        <f>IF(BM61&gt;60,"YES","NO")</f>
        <v>NO</v>
      </c>
      <c r="BO61" s="261">
        <f t="shared" ca="1" si="63"/>
        <v>15</v>
      </c>
      <c r="BP61" s="261">
        <f t="shared" ca="1" si="64"/>
        <v>20</v>
      </c>
      <c r="BQ61" s="247">
        <f t="shared" ca="1" si="65"/>
        <v>75</v>
      </c>
      <c r="BR61" s="247" t="str">
        <f t="shared" ca="1" si="66"/>
        <v>YES</v>
      </c>
      <c r="BS61" s="261">
        <f t="shared" ca="1" si="72"/>
        <v>14</v>
      </c>
      <c r="BT61" s="261">
        <f t="shared" ca="1" si="73"/>
        <v>20</v>
      </c>
      <c r="BU61" s="247">
        <f t="shared" ca="1" si="74"/>
        <v>70</v>
      </c>
      <c r="BV61" s="247" t="str">
        <f t="shared" ca="1" si="67"/>
        <v>YES</v>
      </c>
      <c r="BW61" s="261">
        <f t="shared" ca="1" si="90"/>
        <v>7</v>
      </c>
      <c r="BX61" s="261">
        <f t="shared" ca="1" si="91"/>
        <v>10</v>
      </c>
      <c r="BY61" s="247">
        <f t="shared" ca="1" si="70"/>
        <v>70</v>
      </c>
      <c r="BZ61" s="262" t="str">
        <f t="shared" ca="1" si="71"/>
        <v>YES</v>
      </c>
    </row>
    <row r="62" spans="1:78" ht="13.5" customHeight="1" x14ac:dyDescent="0.2">
      <c r="A62" s="394">
        <v>52</v>
      </c>
      <c r="B62" s="388" t="s">
        <v>513</v>
      </c>
      <c r="C62" s="382" t="s">
        <v>535</v>
      </c>
      <c r="D62" s="242" t="s">
        <v>256</v>
      </c>
      <c r="E62" s="256">
        <f t="shared" ca="1" si="11"/>
        <v>76</v>
      </c>
      <c r="F62" s="257">
        <f t="shared" ca="1" si="7"/>
        <v>74</v>
      </c>
      <c r="G62" s="257">
        <f t="shared" ca="1" si="12"/>
        <v>30</v>
      </c>
      <c r="H62" s="257">
        <f t="shared" ca="1" si="13"/>
        <v>44</v>
      </c>
      <c r="I62" s="258"/>
      <c r="J62" s="247">
        <f t="shared" ca="1" si="14"/>
        <v>10</v>
      </c>
      <c r="K62" s="247">
        <f t="shared" ca="1" si="15"/>
        <v>10</v>
      </c>
      <c r="L62" s="247">
        <f t="shared" ca="1" si="16"/>
        <v>14</v>
      </c>
      <c r="M62" s="247">
        <f t="shared" ca="1" si="17"/>
        <v>2</v>
      </c>
      <c r="N62" s="247">
        <f t="shared" ca="1" si="17"/>
        <v>1</v>
      </c>
      <c r="O62" s="247">
        <f t="shared" ca="1" si="17"/>
        <v>2</v>
      </c>
      <c r="P62" s="247" t="str">
        <f t="shared" ca="1" si="18"/>
        <v/>
      </c>
      <c r="Q62" s="247">
        <f t="shared" ca="1" si="19"/>
        <v>12</v>
      </c>
      <c r="R62" s="247">
        <f t="shared" ca="1" si="20"/>
        <v>10</v>
      </c>
      <c r="S62" s="247">
        <f t="shared" ca="1" si="21"/>
        <v>1</v>
      </c>
      <c r="T62" s="247">
        <f t="shared" ca="1" si="21"/>
        <v>1</v>
      </c>
      <c r="U62" s="247">
        <f t="shared" ca="1" si="21"/>
        <v>1</v>
      </c>
      <c r="V62" s="247" t="str">
        <f t="shared" ca="1" si="22"/>
        <v/>
      </c>
      <c r="W62" s="247">
        <f t="shared" ca="1" si="23"/>
        <v>12</v>
      </c>
      <c r="X62" s="247">
        <f t="shared" ca="1" si="24"/>
        <v>12</v>
      </c>
      <c r="Y62" s="248">
        <f t="shared" ca="1" si="25"/>
        <v>2</v>
      </c>
      <c r="Z62" s="259">
        <f t="shared" ca="1" si="25"/>
        <v>2</v>
      </c>
      <c r="AA62" s="247">
        <f t="shared" ca="1" si="25"/>
        <v>1</v>
      </c>
      <c r="AB62" s="247">
        <f t="shared" ca="1" si="25"/>
        <v>1</v>
      </c>
      <c r="AC62" s="247">
        <f t="shared" ca="1" si="25"/>
        <v>2</v>
      </c>
      <c r="AD62" s="247" t="str">
        <f t="shared" ca="1" si="26"/>
        <v/>
      </c>
      <c r="AE62" s="247">
        <f t="shared" ca="1" si="27"/>
        <v>7</v>
      </c>
      <c r="AF62" s="247" t="str">
        <f t="shared" ca="1" si="28"/>
        <v/>
      </c>
      <c r="AG62" s="247" t="str">
        <f t="shared" ca="1" si="29"/>
        <v/>
      </c>
      <c r="AH62" s="247">
        <f t="shared" ca="1" si="30"/>
        <v>7</v>
      </c>
      <c r="AI62" s="247">
        <f t="shared" ca="1" si="31"/>
        <v>8</v>
      </c>
      <c r="AJ62" s="247">
        <f t="shared" ca="1" si="32"/>
        <v>7</v>
      </c>
      <c r="AK62" s="247">
        <f t="shared" ca="1" si="33"/>
        <v>7</v>
      </c>
      <c r="AL62" s="248" t="str">
        <f t="shared" ca="1" si="34"/>
        <v/>
      </c>
      <c r="AM62" s="260">
        <f ca="1">SUMIFS($J62:$X62,$J$10:$X$10,"CO1")</f>
        <v>22</v>
      </c>
      <c r="AN62" s="261">
        <f ca="1">SUMIFS($J$4:$X$4,$J$10:$X$10,"CO1",$J62:$X62,"&gt;=0")</f>
        <v>30</v>
      </c>
      <c r="AO62" s="247">
        <f ca="1">IFERROR(ROUND((AM62/AN62)*100,0),0)</f>
        <v>73</v>
      </c>
      <c r="AP62" s="247" t="str">
        <f ca="1">IF(AO62&gt;60,"YES","NO")</f>
        <v>YES</v>
      </c>
      <c r="AQ62" s="261">
        <f t="shared" ca="1" si="39"/>
        <v>22</v>
      </c>
      <c r="AR62" s="261">
        <f t="shared" ca="1" si="40"/>
        <v>30</v>
      </c>
      <c r="AS62" s="247">
        <f t="shared" ca="1" si="41"/>
        <v>73</v>
      </c>
      <c r="AT62" s="247" t="str">
        <f t="shared" ca="1" si="42"/>
        <v>YES</v>
      </c>
      <c r="AU62" s="261">
        <f t="shared" ca="1" si="43"/>
        <v>24</v>
      </c>
      <c r="AV62" s="261">
        <f t="shared" ca="1" si="44"/>
        <v>30</v>
      </c>
      <c r="AW62" s="247">
        <f t="shared" ca="1" si="45"/>
        <v>80</v>
      </c>
      <c r="AX62" s="247" t="str">
        <f t="shared" ca="1" si="46"/>
        <v>YES</v>
      </c>
      <c r="AY62" s="261">
        <f t="shared" ca="1" si="47"/>
        <v>10</v>
      </c>
      <c r="AZ62" s="261">
        <f t="shared" ca="1" si="48"/>
        <v>15</v>
      </c>
      <c r="BA62" s="247">
        <f t="shared" ca="1" si="49"/>
        <v>67</v>
      </c>
      <c r="BB62" s="247" t="str">
        <f t="shared" ca="1" si="50"/>
        <v>YES</v>
      </c>
      <c r="BC62" s="261">
        <f t="shared" ca="1" si="51"/>
        <v>10</v>
      </c>
      <c r="BD62" s="261">
        <f t="shared" ca="1" si="52"/>
        <v>15</v>
      </c>
      <c r="BE62" s="247">
        <f t="shared" ca="1" si="53"/>
        <v>67</v>
      </c>
      <c r="BF62" s="248" t="str">
        <f t="shared" ca="1" si="54"/>
        <v>YES</v>
      </c>
      <c r="BG62" s="260">
        <f t="shared" ca="1" si="55"/>
        <v>8</v>
      </c>
      <c r="BH62" s="261">
        <f t="shared" ca="1" si="56"/>
        <v>10</v>
      </c>
      <c r="BI62" s="247">
        <f t="shared" ca="1" si="57"/>
        <v>80</v>
      </c>
      <c r="BJ62" s="247" t="str">
        <f t="shared" ca="1" si="58"/>
        <v>YES</v>
      </c>
      <c r="BK62" s="261"/>
      <c r="BL62" s="261"/>
      <c r="BM62" s="247"/>
      <c r="BN62" s="247" t="str">
        <f>IF(BM62&gt;60,"YES","NO")</f>
        <v>NO</v>
      </c>
      <c r="BO62" s="261">
        <f t="shared" ca="1" si="63"/>
        <v>15</v>
      </c>
      <c r="BP62" s="261">
        <f t="shared" ca="1" si="64"/>
        <v>20</v>
      </c>
      <c r="BQ62" s="247">
        <f t="shared" ca="1" si="65"/>
        <v>75</v>
      </c>
      <c r="BR62" s="247" t="str">
        <f t="shared" ca="1" si="66"/>
        <v>YES</v>
      </c>
      <c r="BS62" s="261">
        <f t="shared" ca="1" si="72"/>
        <v>14</v>
      </c>
      <c r="BT62" s="261">
        <f t="shared" ca="1" si="73"/>
        <v>20</v>
      </c>
      <c r="BU62" s="247">
        <f t="shared" ca="1" si="74"/>
        <v>70</v>
      </c>
      <c r="BV62" s="247" t="str">
        <f t="shared" ca="1" si="67"/>
        <v>YES</v>
      </c>
      <c r="BW62" s="261">
        <f t="shared" ca="1" si="90"/>
        <v>7</v>
      </c>
      <c r="BX62" s="261">
        <f t="shared" ca="1" si="91"/>
        <v>10</v>
      </c>
      <c r="BY62" s="247">
        <f t="shared" ca="1" si="70"/>
        <v>70</v>
      </c>
      <c r="BZ62" s="262" t="str">
        <f t="shared" ca="1" si="71"/>
        <v>YES</v>
      </c>
    </row>
    <row r="63" spans="1:78" ht="13.5" customHeight="1" x14ac:dyDescent="0.2">
      <c r="A63" s="394">
        <v>53</v>
      </c>
      <c r="B63" s="388" t="s">
        <v>514</v>
      </c>
      <c r="C63" s="382" t="s">
        <v>536</v>
      </c>
      <c r="D63" s="242" t="s">
        <v>546</v>
      </c>
      <c r="E63" s="256">
        <f t="shared" ca="1" si="11"/>
        <v>49</v>
      </c>
      <c r="F63" s="257">
        <f t="shared" ca="1" si="7"/>
        <v>43</v>
      </c>
      <c r="G63" s="257">
        <f t="shared" ca="1" si="12"/>
        <v>19</v>
      </c>
      <c r="H63" s="257">
        <f t="shared" ca="1" si="13"/>
        <v>24</v>
      </c>
      <c r="I63" s="258"/>
      <c r="J63" s="247">
        <f t="shared" ca="1" si="14"/>
        <v>6</v>
      </c>
      <c r="K63" s="247">
        <f t="shared" ca="1" si="15"/>
        <v>7</v>
      </c>
      <c r="L63" s="247">
        <f t="shared" ca="1" si="16"/>
        <v>9</v>
      </c>
      <c r="M63" s="247">
        <f t="shared" ca="1" si="17"/>
        <v>1</v>
      </c>
      <c r="N63" s="247">
        <f t="shared" ca="1" si="17"/>
        <v>1</v>
      </c>
      <c r="O63" s="247">
        <f t="shared" ca="1" si="17"/>
        <v>1</v>
      </c>
      <c r="P63" s="247">
        <f t="shared" ca="1" si="18"/>
        <v>8</v>
      </c>
      <c r="Q63" s="247" t="str">
        <f t="shared" ca="1" si="19"/>
        <v/>
      </c>
      <c r="R63" s="247">
        <f t="shared" ca="1" si="20"/>
        <v>7</v>
      </c>
      <c r="S63" s="247">
        <f t="shared" ca="1" si="21"/>
        <v>0</v>
      </c>
      <c r="T63" s="247">
        <f t="shared" ca="1" si="21"/>
        <v>0</v>
      </c>
      <c r="U63" s="247">
        <f t="shared" ca="1" si="21"/>
        <v>0</v>
      </c>
      <c r="V63" s="247">
        <f t="shared" ca="1" si="22"/>
        <v>8</v>
      </c>
      <c r="W63" s="247" t="str">
        <f t="shared" ca="1" si="23"/>
        <v/>
      </c>
      <c r="X63" s="247">
        <f t="shared" ca="1" si="24"/>
        <v>8</v>
      </c>
      <c r="Y63" s="248">
        <f t="shared" ca="1" si="25"/>
        <v>0</v>
      </c>
      <c r="Z63" s="259">
        <f t="shared" ca="1" si="25"/>
        <v>0</v>
      </c>
      <c r="AA63" s="247">
        <f t="shared" ca="1" si="25"/>
        <v>0</v>
      </c>
      <c r="AB63" s="247">
        <f t="shared" ca="1" si="25"/>
        <v>1</v>
      </c>
      <c r="AC63" s="247">
        <f t="shared" ca="1" si="25"/>
        <v>0</v>
      </c>
      <c r="AD63" s="247">
        <f t="shared" ca="1" si="26"/>
        <v>5</v>
      </c>
      <c r="AE63" s="247" t="str">
        <f t="shared" ca="1" si="27"/>
        <v/>
      </c>
      <c r="AF63" s="247">
        <f t="shared" ca="1" si="28"/>
        <v>4</v>
      </c>
      <c r="AG63" s="247">
        <f t="shared" ca="1" si="29"/>
        <v>5</v>
      </c>
      <c r="AH63" s="247" t="str">
        <f t="shared" ca="1" si="30"/>
        <v/>
      </c>
      <c r="AI63" s="247" t="str">
        <f t="shared" ca="1" si="31"/>
        <v/>
      </c>
      <c r="AJ63" s="247">
        <f t="shared" ca="1" si="32"/>
        <v>4</v>
      </c>
      <c r="AK63" s="247">
        <f t="shared" ca="1" si="33"/>
        <v>5</v>
      </c>
      <c r="AL63" s="248" t="str">
        <f t="shared" ca="1" si="34"/>
        <v/>
      </c>
      <c r="AM63" s="260">
        <f t="shared" ca="1" si="35"/>
        <v>12</v>
      </c>
      <c r="AN63" s="261">
        <f t="shared" ca="1" si="36"/>
        <v>30</v>
      </c>
      <c r="AO63" s="247">
        <f t="shared" ca="1" si="37"/>
        <v>40</v>
      </c>
      <c r="AP63" s="247" t="str">
        <f t="shared" ca="1" si="38"/>
        <v>NO</v>
      </c>
      <c r="AQ63" s="261">
        <f t="shared" ca="1" si="39"/>
        <v>15</v>
      </c>
      <c r="AR63" s="261">
        <f t="shared" ca="1" si="40"/>
        <v>30</v>
      </c>
      <c r="AS63" s="247">
        <f t="shared" ca="1" si="41"/>
        <v>50</v>
      </c>
      <c r="AT63" s="247" t="str">
        <f t="shared" ca="1" si="42"/>
        <v>NO</v>
      </c>
      <c r="AU63" s="261">
        <f t="shared" ca="1" si="43"/>
        <v>16</v>
      </c>
      <c r="AV63" s="261">
        <f t="shared" ca="1" si="44"/>
        <v>30</v>
      </c>
      <c r="AW63" s="247">
        <f t="shared" ca="1" si="45"/>
        <v>53</v>
      </c>
      <c r="AX63" s="247" t="str">
        <f t="shared" ca="1" si="46"/>
        <v>NO</v>
      </c>
      <c r="AY63" s="261">
        <f t="shared" ca="1" si="47"/>
        <v>6</v>
      </c>
      <c r="AZ63" s="261">
        <f t="shared" ca="1" si="48"/>
        <v>15</v>
      </c>
      <c r="BA63" s="247">
        <f t="shared" ca="1" si="49"/>
        <v>40</v>
      </c>
      <c r="BB63" s="247" t="str">
        <f t="shared" ca="1" si="50"/>
        <v>NO</v>
      </c>
      <c r="BC63" s="261">
        <f t="shared" ca="1" si="51"/>
        <v>7</v>
      </c>
      <c r="BD63" s="261">
        <f t="shared" ca="1" si="52"/>
        <v>15</v>
      </c>
      <c r="BE63" s="247">
        <f t="shared" ca="1" si="53"/>
        <v>47</v>
      </c>
      <c r="BF63" s="248" t="str">
        <f t="shared" ca="1" si="54"/>
        <v>NO</v>
      </c>
      <c r="BG63" s="260">
        <f t="shared" ca="1" si="55"/>
        <v>1</v>
      </c>
      <c r="BH63" s="261">
        <f t="shared" ca="1" si="56"/>
        <v>10</v>
      </c>
      <c r="BI63" s="247">
        <f t="shared" ca="1" si="57"/>
        <v>10</v>
      </c>
      <c r="BJ63" s="247" t="str">
        <f t="shared" ca="1" si="58"/>
        <v>NO</v>
      </c>
      <c r="BK63" s="261"/>
      <c r="BL63" s="261"/>
      <c r="BM63" s="247"/>
      <c r="BN63" s="247" t="str">
        <f t="shared" si="62"/>
        <v>NO</v>
      </c>
      <c r="BO63" s="261">
        <f t="shared" ca="1" si="63"/>
        <v>5</v>
      </c>
      <c r="BP63" s="261">
        <f t="shared" ca="1" si="64"/>
        <v>10</v>
      </c>
      <c r="BQ63" s="247">
        <f t="shared" ca="1" si="65"/>
        <v>50</v>
      </c>
      <c r="BR63" s="247" t="str">
        <f t="shared" ca="1" si="66"/>
        <v>NO</v>
      </c>
      <c r="BS63" s="261">
        <f t="shared" ca="1" si="72"/>
        <v>9</v>
      </c>
      <c r="BT63" s="261">
        <f t="shared" ca="1" si="73"/>
        <v>20</v>
      </c>
      <c r="BU63" s="247">
        <f t="shared" ca="1" si="74"/>
        <v>45</v>
      </c>
      <c r="BV63" s="247" t="str">
        <f t="shared" ca="1" si="67"/>
        <v>NO</v>
      </c>
      <c r="BW63" s="261">
        <f t="shared" ca="1" si="90"/>
        <v>9</v>
      </c>
      <c r="BX63" s="261">
        <f t="shared" ca="1" si="91"/>
        <v>20</v>
      </c>
      <c r="BY63" s="247">
        <f t="shared" ca="1" si="70"/>
        <v>45</v>
      </c>
      <c r="BZ63" s="262" t="str">
        <f t="shared" ca="1" si="71"/>
        <v>NO</v>
      </c>
    </row>
    <row r="64" spans="1:78" ht="13.5" customHeight="1" x14ac:dyDescent="0.2">
      <c r="A64" s="394">
        <v>54</v>
      </c>
      <c r="B64" s="388" t="s">
        <v>515</v>
      </c>
      <c r="C64" s="382" t="s">
        <v>537</v>
      </c>
      <c r="D64" s="242" t="s">
        <v>256</v>
      </c>
      <c r="E64" s="256">
        <f t="shared" ca="1" si="11"/>
        <v>76</v>
      </c>
      <c r="F64" s="257">
        <f t="shared" ca="1" si="7"/>
        <v>74</v>
      </c>
      <c r="G64" s="257">
        <f t="shared" ca="1" si="12"/>
        <v>30</v>
      </c>
      <c r="H64" s="257">
        <f t="shared" ca="1" si="13"/>
        <v>44</v>
      </c>
      <c r="I64" s="258"/>
      <c r="J64" s="247">
        <f t="shared" ca="1" si="14"/>
        <v>11</v>
      </c>
      <c r="K64" s="247">
        <f t="shared" ca="1" si="15"/>
        <v>11</v>
      </c>
      <c r="L64" s="247">
        <f t="shared" ca="1" si="16"/>
        <v>14</v>
      </c>
      <c r="M64" s="247">
        <f t="shared" ca="1" si="17"/>
        <v>2</v>
      </c>
      <c r="N64" s="247">
        <f t="shared" ca="1" si="17"/>
        <v>2</v>
      </c>
      <c r="O64" s="247">
        <f t="shared" ca="1" si="17"/>
        <v>1</v>
      </c>
      <c r="P64" s="247" t="str">
        <f t="shared" ca="1" si="18"/>
        <v/>
      </c>
      <c r="Q64" s="247">
        <f t="shared" ca="1" si="19"/>
        <v>10</v>
      </c>
      <c r="R64" s="247">
        <f t="shared" ca="1" si="20"/>
        <v>12</v>
      </c>
      <c r="S64" s="247">
        <f t="shared" ca="1" si="21"/>
        <v>2</v>
      </c>
      <c r="T64" s="247">
        <f t="shared" ca="1" si="21"/>
        <v>1</v>
      </c>
      <c r="U64" s="247">
        <f t="shared" ca="1" si="21"/>
        <v>2</v>
      </c>
      <c r="V64" s="247" t="str">
        <f t="shared" ca="1" si="22"/>
        <v/>
      </c>
      <c r="W64" s="247">
        <f t="shared" ca="1" si="23"/>
        <v>12</v>
      </c>
      <c r="X64" s="247">
        <f t="shared" ca="1" si="24"/>
        <v>10</v>
      </c>
      <c r="Y64" s="248">
        <f t="shared" ca="1" si="25"/>
        <v>1</v>
      </c>
      <c r="Z64" s="259">
        <f t="shared" ca="1" si="25"/>
        <v>1</v>
      </c>
      <c r="AA64" s="247">
        <f t="shared" ca="1" si="25"/>
        <v>1</v>
      </c>
      <c r="AB64" s="247">
        <f t="shared" ca="1" si="25"/>
        <v>2</v>
      </c>
      <c r="AC64" s="247">
        <f t="shared" ca="1" si="25"/>
        <v>1</v>
      </c>
      <c r="AD64" s="247" t="str">
        <f t="shared" ca="1" si="26"/>
        <v/>
      </c>
      <c r="AE64" s="247">
        <f t="shared" ca="1" si="27"/>
        <v>8</v>
      </c>
      <c r="AF64" s="247" t="str">
        <f t="shared" ca="1" si="28"/>
        <v/>
      </c>
      <c r="AG64" s="247" t="str">
        <f t="shared" ca="1" si="29"/>
        <v/>
      </c>
      <c r="AH64" s="247">
        <f t="shared" ca="1" si="30"/>
        <v>7</v>
      </c>
      <c r="AI64" s="247">
        <f t="shared" ca="1" si="31"/>
        <v>8</v>
      </c>
      <c r="AJ64" s="247">
        <f t="shared" ca="1" si="32"/>
        <v>7</v>
      </c>
      <c r="AK64" s="247">
        <f t="shared" ca="1" si="33"/>
        <v>8</v>
      </c>
      <c r="AL64" s="248" t="str">
        <f t="shared" ca="1" si="34"/>
        <v/>
      </c>
      <c r="AM64" s="260">
        <f t="shared" ca="1" si="35"/>
        <v>24</v>
      </c>
      <c r="AN64" s="261">
        <f t="shared" ca="1" si="36"/>
        <v>30</v>
      </c>
      <c r="AO64" s="247">
        <f t="shared" ca="1" si="37"/>
        <v>80</v>
      </c>
      <c r="AP64" s="247" t="str">
        <f t="shared" ca="1" si="38"/>
        <v>YES</v>
      </c>
      <c r="AQ64" s="261">
        <f t="shared" ca="1" si="39"/>
        <v>22</v>
      </c>
      <c r="AR64" s="261">
        <f t="shared" ca="1" si="40"/>
        <v>30</v>
      </c>
      <c r="AS64" s="247">
        <f t="shared" ca="1" si="41"/>
        <v>73</v>
      </c>
      <c r="AT64" s="247" t="str">
        <f t="shared" ca="1" si="42"/>
        <v>YES</v>
      </c>
      <c r="AU64" s="261">
        <f t="shared" ca="1" si="43"/>
        <v>22</v>
      </c>
      <c r="AV64" s="261">
        <f t="shared" ca="1" si="44"/>
        <v>30</v>
      </c>
      <c r="AW64" s="247">
        <f t="shared" ca="1" si="45"/>
        <v>73</v>
      </c>
      <c r="AX64" s="247" t="str">
        <f t="shared" ca="1" si="46"/>
        <v>YES</v>
      </c>
      <c r="AY64" s="261">
        <f t="shared" ca="1" si="47"/>
        <v>11</v>
      </c>
      <c r="AZ64" s="261">
        <f t="shared" ca="1" si="48"/>
        <v>15</v>
      </c>
      <c r="BA64" s="247">
        <f t="shared" ca="1" si="49"/>
        <v>73</v>
      </c>
      <c r="BB64" s="247" t="str">
        <f t="shared" ca="1" si="50"/>
        <v>YES</v>
      </c>
      <c r="BC64" s="261">
        <f t="shared" ca="1" si="51"/>
        <v>11</v>
      </c>
      <c r="BD64" s="261">
        <f t="shared" ca="1" si="52"/>
        <v>15</v>
      </c>
      <c r="BE64" s="247">
        <f t="shared" ca="1" si="53"/>
        <v>73</v>
      </c>
      <c r="BF64" s="248" t="str">
        <f t="shared" ca="1" si="54"/>
        <v>YES</v>
      </c>
      <c r="BG64" s="260">
        <f t="shared" ca="1" si="55"/>
        <v>6</v>
      </c>
      <c r="BH64" s="261">
        <f t="shared" ca="1" si="56"/>
        <v>10</v>
      </c>
      <c r="BI64" s="247">
        <f t="shared" ca="1" si="57"/>
        <v>60</v>
      </c>
      <c r="BJ64" s="247" t="str">
        <f t="shared" ca="1" si="58"/>
        <v>NO</v>
      </c>
      <c r="BK64" s="261">
        <f t="shared" ca="1" si="59"/>
        <v>8</v>
      </c>
      <c r="BL64" s="261">
        <f t="shared" ca="1" si="60"/>
        <v>10</v>
      </c>
      <c r="BM64" s="247">
        <f t="shared" ca="1" si="61"/>
        <v>80</v>
      </c>
      <c r="BN64" s="247" t="str">
        <f t="shared" ca="1" si="62"/>
        <v>YES</v>
      </c>
      <c r="BO64" s="261">
        <f t="shared" ca="1" si="63"/>
        <v>15</v>
      </c>
      <c r="BP64" s="261">
        <f t="shared" ca="1" si="64"/>
        <v>20</v>
      </c>
      <c r="BQ64" s="247">
        <f t="shared" ca="1" si="65"/>
        <v>75</v>
      </c>
      <c r="BR64" s="247" t="str">
        <f t="shared" ca="1" si="66"/>
        <v>YES</v>
      </c>
      <c r="BS64" s="261">
        <f t="shared" ca="1" si="72"/>
        <v>15</v>
      </c>
      <c r="BT64" s="261">
        <f t="shared" ca="1" si="73"/>
        <v>20</v>
      </c>
      <c r="BU64" s="247">
        <f t="shared" ca="1" si="74"/>
        <v>75</v>
      </c>
      <c r="BV64" s="247" t="str">
        <f t="shared" ca="1" si="67"/>
        <v>YES</v>
      </c>
      <c r="BW64" s="261">
        <f t="shared" si="75"/>
        <v>0</v>
      </c>
      <c r="BX64" s="261">
        <f t="shared" si="76"/>
        <v>0</v>
      </c>
      <c r="BY64" s="247">
        <f t="shared" si="70"/>
        <v>0</v>
      </c>
      <c r="BZ64" s="262" t="str">
        <f t="shared" si="71"/>
        <v>NO</v>
      </c>
    </row>
    <row r="65" spans="1:78" ht="13.5" customHeight="1" x14ac:dyDescent="0.2">
      <c r="A65" s="394">
        <v>55</v>
      </c>
      <c r="B65" s="388" t="s">
        <v>516</v>
      </c>
      <c r="C65" s="382" t="s">
        <v>538</v>
      </c>
      <c r="D65" s="242" t="s">
        <v>547</v>
      </c>
      <c r="E65" s="256">
        <f t="shared" ca="1" si="11"/>
        <v>48</v>
      </c>
      <c r="F65" s="257">
        <f t="shared" ca="1" si="7"/>
        <v>45</v>
      </c>
      <c r="G65" s="257">
        <f t="shared" ca="1" si="12"/>
        <v>19</v>
      </c>
      <c r="H65" s="257">
        <f t="shared" ca="1" si="13"/>
        <v>26</v>
      </c>
      <c r="I65" s="258"/>
      <c r="J65" s="247">
        <f t="shared" ca="1" si="14"/>
        <v>6</v>
      </c>
      <c r="K65" s="247">
        <f t="shared" ca="1" si="15"/>
        <v>7</v>
      </c>
      <c r="L65" s="247">
        <f t="shared" ca="1" si="16"/>
        <v>9</v>
      </c>
      <c r="M65" s="247">
        <f t="shared" ca="1" si="17"/>
        <v>1</v>
      </c>
      <c r="N65" s="247">
        <f t="shared" ca="1" si="17"/>
        <v>0</v>
      </c>
      <c r="O65" s="247">
        <f t="shared" ca="1" si="17"/>
        <v>1</v>
      </c>
      <c r="P65" s="247">
        <f t="shared" ca="1" si="18"/>
        <v>7</v>
      </c>
      <c r="Q65" s="247" t="str">
        <f t="shared" ca="1" si="19"/>
        <v/>
      </c>
      <c r="R65" s="247">
        <f t="shared" ca="1" si="20"/>
        <v>8</v>
      </c>
      <c r="S65" s="247">
        <f t="shared" ca="1" si="21"/>
        <v>0</v>
      </c>
      <c r="T65" s="247">
        <f t="shared" ca="1" si="21"/>
        <v>1</v>
      </c>
      <c r="U65" s="247">
        <f t="shared" ca="1" si="21"/>
        <v>1</v>
      </c>
      <c r="V65" s="247">
        <f t="shared" ca="1" si="22"/>
        <v>7</v>
      </c>
      <c r="W65" s="247" t="str">
        <f t="shared" ca="1" si="23"/>
        <v/>
      </c>
      <c r="X65" s="247">
        <f t="shared" ca="1" si="24"/>
        <v>7</v>
      </c>
      <c r="Y65" s="248">
        <f t="shared" ca="1" si="25"/>
        <v>0</v>
      </c>
      <c r="Z65" s="259">
        <f t="shared" ca="1" si="25"/>
        <v>0</v>
      </c>
      <c r="AA65" s="247">
        <f t="shared" ca="1" si="25"/>
        <v>1</v>
      </c>
      <c r="AB65" s="247">
        <f t="shared" ca="1" si="25"/>
        <v>1</v>
      </c>
      <c r="AC65" s="247">
        <f t="shared" ca="1" si="25"/>
        <v>0</v>
      </c>
      <c r="AD65" s="247">
        <f t="shared" ca="1" si="26"/>
        <v>5</v>
      </c>
      <c r="AE65" s="247" t="str">
        <f t="shared" ca="1" si="27"/>
        <v/>
      </c>
      <c r="AF65" s="247">
        <f t="shared" ca="1" si="28"/>
        <v>5</v>
      </c>
      <c r="AG65" s="247">
        <f t="shared" ca="1" si="29"/>
        <v>5</v>
      </c>
      <c r="AH65" s="247" t="str">
        <f t="shared" ca="1" si="30"/>
        <v/>
      </c>
      <c r="AI65" s="247" t="str">
        <f t="shared" ca="1" si="31"/>
        <v/>
      </c>
      <c r="AJ65" s="247">
        <f t="shared" ca="1" si="32"/>
        <v>5</v>
      </c>
      <c r="AK65" s="247">
        <f t="shared" ca="1" si="33"/>
        <v>4</v>
      </c>
      <c r="AL65" s="248" t="str">
        <f t="shared" ca="1" si="34"/>
        <v/>
      </c>
      <c r="AM65" s="260">
        <f t="shared" ca="1" si="35"/>
        <v>13</v>
      </c>
      <c r="AN65" s="261">
        <f t="shared" ca="1" si="36"/>
        <v>30</v>
      </c>
      <c r="AO65" s="247">
        <f t="shared" ca="1" si="37"/>
        <v>43</v>
      </c>
      <c r="AP65" s="247" t="str">
        <f t="shared" ca="1" si="38"/>
        <v>NO</v>
      </c>
      <c r="AQ65" s="261">
        <f t="shared" ca="1" si="39"/>
        <v>15</v>
      </c>
      <c r="AR65" s="261">
        <f t="shared" ca="1" si="40"/>
        <v>30</v>
      </c>
      <c r="AS65" s="247">
        <f t="shared" ca="1" si="41"/>
        <v>50</v>
      </c>
      <c r="AT65" s="247" t="str">
        <f t="shared" ca="1" si="42"/>
        <v>NO</v>
      </c>
      <c r="AU65" s="261">
        <f t="shared" ca="1" si="43"/>
        <v>14</v>
      </c>
      <c r="AV65" s="261">
        <f t="shared" ca="1" si="44"/>
        <v>30</v>
      </c>
      <c r="AW65" s="247">
        <f t="shared" ca="1" si="45"/>
        <v>47</v>
      </c>
      <c r="AX65" s="247" t="str">
        <f t="shared" ca="1" si="46"/>
        <v>NO</v>
      </c>
      <c r="AY65" s="261">
        <f t="shared" ca="1" si="47"/>
        <v>6</v>
      </c>
      <c r="AZ65" s="261">
        <f t="shared" ca="1" si="48"/>
        <v>15</v>
      </c>
      <c r="BA65" s="247">
        <f t="shared" ca="1" si="49"/>
        <v>40</v>
      </c>
      <c r="BB65" s="247" t="str">
        <f t="shared" ca="1" si="50"/>
        <v>NO</v>
      </c>
      <c r="BC65" s="261">
        <f t="shared" ca="1" si="51"/>
        <v>7</v>
      </c>
      <c r="BD65" s="261">
        <f t="shared" ca="1" si="52"/>
        <v>15</v>
      </c>
      <c r="BE65" s="247">
        <f t="shared" ca="1" si="53"/>
        <v>47</v>
      </c>
      <c r="BF65" s="248" t="str">
        <f t="shared" ca="1" si="54"/>
        <v>NO</v>
      </c>
      <c r="BG65" s="260">
        <f t="shared" ca="1" si="55"/>
        <v>2</v>
      </c>
      <c r="BH65" s="261">
        <f t="shared" ca="1" si="56"/>
        <v>10</v>
      </c>
      <c r="BI65" s="247">
        <f t="shared" ca="1" si="57"/>
        <v>20</v>
      </c>
      <c r="BJ65" s="247" t="str">
        <f t="shared" ca="1" si="58"/>
        <v>NO</v>
      </c>
      <c r="BK65" s="261">
        <f t="shared" ca="1" si="59"/>
        <v>10</v>
      </c>
      <c r="BL65" s="261">
        <f t="shared" ca="1" si="60"/>
        <v>20</v>
      </c>
      <c r="BM65" s="247">
        <f t="shared" ca="1" si="61"/>
        <v>50</v>
      </c>
      <c r="BN65" s="247" t="str">
        <f t="shared" ca="1" si="62"/>
        <v>NO</v>
      </c>
      <c r="BO65" s="261">
        <f t="shared" ca="1" si="63"/>
        <v>5</v>
      </c>
      <c r="BP65" s="261">
        <f t="shared" ca="1" si="64"/>
        <v>10</v>
      </c>
      <c r="BQ65" s="247">
        <f t="shared" ca="1" si="65"/>
        <v>50</v>
      </c>
      <c r="BR65" s="247" t="str">
        <f t="shared" ca="1" si="66"/>
        <v>NO</v>
      </c>
      <c r="BS65" s="261">
        <f t="shared" ca="1" si="72"/>
        <v>9</v>
      </c>
      <c r="BT65" s="261">
        <f t="shared" ca="1" si="73"/>
        <v>20</v>
      </c>
      <c r="BU65" s="247">
        <f t="shared" ca="1" si="74"/>
        <v>45</v>
      </c>
      <c r="BV65" s="247" t="str">
        <f t="shared" ca="1" si="67"/>
        <v>NO</v>
      </c>
      <c r="BW65" s="261">
        <f t="shared" si="75"/>
        <v>0</v>
      </c>
      <c r="BX65" s="261">
        <f t="shared" si="76"/>
        <v>0</v>
      </c>
      <c r="BY65" s="247">
        <f t="shared" si="70"/>
        <v>0</v>
      </c>
      <c r="BZ65" s="262" t="str">
        <f t="shared" si="71"/>
        <v>NO</v>
      </c>
    </row>
    <row r="66" spans="1:78" ht="13.5" customHeight="1" x14ac:dyDescent="0.2">
      <c r="A66" s="394">
        <v>56</v>
      </c>
      <c r="B66" s="388" t="s">
        <v>517</v>
      </c>
      <c r="C66" s="382" t="s">
        <v>539</v>
      </c>
      <c r="D66" s="242" t="s">
        <v>275</v>
      </c>
      <c r="E66" s="256">
        <f t="shared" ca="1" si="11"/>
        <v>88</v>
      </c>
      <c r="F66" s="257">
        <f t="shared" ca="1" si="7"/>
        <v>84</v>
      </c>
      <c r="G66" s="257">
        <f t="shared" ca="1" si="12"/>
        <v>35</v>
      </c>
      <c r="H66" s="257">
        <f t="shared" ca="1" si="13"/>
        <v>49</v>
      </c>
      <c r="I66" s="258"/>
      <c r="J66" s="247">
        <f t="shared" ca="1" si="14"/>
        <v>13</v>
      </c>
      <c r="K66" s="247">
        <f t="shared" ca="1" si="15"/>
        <v>12</v>
      </c>
      <c r="L66" s="247">
        <f t="shared" ca="1" si="16"/>
        <v>16</v>
      </c>
      <c r="M66" s="247">
        <f t="shared" ca="1" si="17"/>
        <v>1</v>
      </c>
      <c r="N66" s="247">
        <f t="shared" ca="1" si="17"/>
        <v>2</v>
      </c>
      <c r="O66" s="247">
        <f t="shared" ca="1" si="17"/>
        <v>2</v>
      </c>
      <c r="P66" s="247">
        <f t="shared" ca="1" si="18"/>
        <v>13</v>
      </c>
      <c r="Q66" s="247">
        <f t="shared" ca="1" si="19"/>
        <v>13</v>
      </c>
      <c r="R66" s="247" t="str">
        <f t="shared" ca="1" si="20"/>
        <v/>
      </c>
      <c r="S66" s="247">
        <f t="shared" ca="1" si="21"/>
        <v>2</v>
      </c>
      <c r="T66" s="247">
        <f t="shared" ca="1" si="21"/>
        <v>1</v>
      </c>
      <c r="U66" s="247">
        <f t="shared" ca="1" si="21"/>
        <v>2</v>
      </c>
      <c r="V66" s="247">
        <f t="shared" ca="1" si="22"/>
        <v>14</v>
      </c>
      <c r="W66" s="247">
        <f t="shared" ca="1" si="23"/>
        <v>14</v>
      </c>
      <c r="X66" s="247" t="str">
        <f t="shared" ca="1" si="24"/>
        <v/>
      </c>
      <c r="Y66" s="248">
        <f t="shared" ca="1" si="25"/>
        <v>2</v>
      </c>
      <c r="Z66" s="259">
        <f t="shared" ca="1" si="25"/>
        <v>1</v>
      </c>
      <c r="AA66" s="247">
        <f t="shared" ca="1" si="25"/>
        <v>2</v>
      </c>
      <c r="AB66" s="247">
        <f t="shared" ca="1" si="25"/>
        <v>2</v>
      </c>
      <c r="AC66" s="247">
        <f t="shared" ca="1" si="25"/>
        <v>1</v>
      </c>
      <c r="AD66" s="247">
        <f t="shared" ca="1" si="26"/>
        <v>8</v>
      </c>
      <c r="AE66" s="247" t="str">
        <f t="shared" ca="1" si="27"/>
        <v/>
      </c>
      <c r="AF66" s="247">
        <f t="shared" ca="1" si="28"/>
        <v>9</v>
      </c>
      <c r="AG66" s="247">
        <f t="shared" ca="1" si="29"/>
        <v>8</v>
      </c>
      <c r="AH66" s="247" t="str">
        <f t="shared" ca="1" si="30"/>
        <v/>
      </c>
      <c r="AI66" s="247">
        <f t="shared" ca="1" si="31"/>
        <v>8</v>
      </c>
      <c r="AJ66" s="247" t="str">
        <f t="shared" ca="1" si="32"/>
        <v/>
      </c>
      <c r="AK66" s="247" t="str">
        <f t="shared" ca="1" si="33"/>
        <v/>
      </c>
      <c r="AL66" s="248">
        <f t="shared" ca="1" si="34"/>
        <v>8</v>
      </c>
      <c r="AM66" s="260">
        <f t="shared" ca="1" si="35"/>
        <v>26</v>
      </c>
      <c r="AN66" s="261">
        <f t="shared" ca="1" si="36"/>
        <v>30</v>
      </c>
      <c r="AO66" s="247">
        <f t="shared" ca="1" si="37"/>
        <v>87</v>
      </c>
      <c r="AP66" s="247" t="str">
        <f t="shared" ca="1" si="38"/>
        <v>YES</v>
      </c>
      <c r="AQ66" s="261">
        <f t="shared" ca="1" si="39"/>
        <v>26</v>
      </c>
      <c r="AR66" s="261">
        <f t="shared" ca="1" si="40"/>
        <v>30</v>
      </c>
      <c r="AS66" s="247">
        <f t="shared" ca="1" si="41"/>
        <v>87</v>
      </c>
      <c r="AT66" s="247" t="str">
        <f t="shared" ca="1" si="42"/>
        <v>YES</v>
      </c>
      <c r="AU66" s="261">
        <f t="shared" ca="1" si="43"/>
        <v>28</v>
      </c>
      <c r="AV66" s="261">
        <f t="shared" ca="1" si="44"/>
        <v>30</v>
      </c>
      <c r="AW66" s="247">
        <f t="shared" ca="1" si="45"/>
        <v>93</v>
      </c>
      <c r="AX66" s="247" t="str">
        <f t="shared" ca="1" si="46"/>
        <v>YES</v>
      </c>
      <c r="AY66" s="261">
        <f t="shared" ca="1" si="47"/>
        <v>13</v>
      </c>
      <c r="AZ66" s="261">
        <f t="shared" ca="1" si="48"/>
        <v>15</v>
      </c>
      <c r="BA66" s="247">
        <f t="shared" ca="1" si="49"/>
        <v>87</v>
      </c>
      <c r="BB66" s="247" t="str">
        <f t="shared" ca="1" si="50"/>
        <v>YES</v>
      </c>
      <c r="BC66" s="261">
        <f t="shared" ca="1" si="51"/>
        <v>12</v>
      </c>
      <c r="BD66" s="261">
        <f t="shared" ca="1" si="52"/>
        <v>15</v>
      </c>
      <c r="BE66" s="247">
        <f t="shared" ca="1" si="53"/>
        <v>80</v>
      </c>
      <c r="BF66" s="248" t="str">
        <f t="shared" ca="1" si="54"/>
        <v>YES</v>
      </c>
      <c r="BG66" s="260">
        <f t="shared" ca="1" si="55"/>
        <v>8</v>
      </c>
      <c r="BH66" s="261">
        <f t="shared" ca="1" si="56"/>
        <v>10</v>
      </c>
      <c r="BI66" s="247">
        <f t="shared" ca="1" si="57"/>
        <v>80</v>
      </c>
      <c r="BJ66" s="247" t="str">
        <f t="shared" ca="1" si="58"/>
        <v>YES</v>
      </c>
      <c r="BK66" s="261">
        <f ca="1">SUMIFS($Y66:$AL66,$Y$10:$AL$10,"CO3")</f>
        <v>16</v>
      </c>
      <c r="BL66" s="261">
        <f ca="1">SUMIFS($Y$4:$AL$4,$Y$10:$AL$10,"CO3",$Y66:$AL66,"&gt;=0")</f>
        <v>20</v>
      </c>
      <c r="BM66" s="247">
        <f ca="1">IFERROR(ROUND((BK66/BL66)*100,0),0)</f>
        <v>80</v>
      </c>
      <c r="BN66" s="247" t="str">
        <f t="shared" ca="1" si="62"/>
        <v>YES</v>
      </c>
      <c r="BR66" s="247" t="str">
        <f ca="1">IF(BM66&gt;60,"YES","NO")</f>
        <v>YES</v>
      </c>
      <c r="BS66" s="261">
        <f t="shared" ca="1" si="72"/>
        <v>8</v>
      </c>
      <c r="BT66" s="261">
        <f t="shared" ca="1" si="73"/>
        <v>10</v>
      </c>
      <c r="BU66" s="247">
        <f t="shared" ca="1" si="74"/>
        <v>80</v>
      </c>
      <c r="BV66" s="247" t="str">
        <f t="shared" ca="1" si="67"/>
        <v>YES</v>
      </c>
      <c r="BW66" s="261">
        <f ca="1">SUMIFS($Y66:$AL66,$Y$10:$AL$10,"CO2")</f>
        <v>17</v>
      </c>
      <c r="BX66" s="261">
        <f ca="1">SUMIFS($Y$4:$AL$4,$Y$10:$AL$10,"CO2",$Y66:$AL66,"&gt;=0")</f>
        <v>20</v>
      </c>
      <c r="BY66" s="247">
        <f ca="1">IFERROR(ROUND((BW66/BX66)*100,0),0)</f>
        <v>85</v>
      </c>
      <c r="BZ66" s="262" t="str">
        <f t="shared" ca="1" si="71"/>
        <v>YES</v>
      </c>
    </row>
    <row r="67" spans="1:78" ht="13.5" customHeight="1" x14ac:dyDescent="0.2">
      <c r="A67" s="394">
        <v>57</v>
      </c>
      <c r="B67" s="388" t="s">
        <v>518</v>
      </c>
      <c r="C67" s="382" t="s">
        <v>540</v>
      </c>
      <c r="D67" s="242" t="s">
        <v>547</v>
      </c>
      <c r="E67" s="256">
        <f t="shared" ca="1" si="11"/>
        <v>50</v>
      </c>
      <c r="F67" s="257">
        <f t="shared" ca="1" si="7"/>
        <v>42</v>
      </c>
      <c r="G67" s="257">
        <f t="shared" ca="1" si="12"/>
        <v>18</v>
      </c>
      <c r="H67" s="257">
        <f t="shared" ca="1" si="13"/>
        <v>24</v>
      </c>
      <c r="I67" s="258"/>
      <c r="J67" s="247">
        <f t="shared" ca="1" si="14"/>
        <v>6</v>
      </c>
      <c r="K67" s="247">
        <f t="shared" ca="1" si="15"/>
        <v>7</v>
      </c>
      <c r="L67" s="247">
        <f t="shared" ca="1" si="16"/>
        <v>9</v>
      </c>
      <c r="M67" s="247">
        <f t="shared" ca="1" si="17"/>
        <v>0</v>
      </c>
      <c r="N67" s="247">
        <f t="shared" ca="1" si="17"/>
        <v>0</v>
      </c>
      <c r="O67" s="247">
        <f t="shared" ca="1" si="17"/>
        <v>0</v>
      </c>
      <c r="P67" s="247">
        <f t="shared" ca="1" si="18"/>
        <v>8</v>
      </c>
      <c r="Q67" s="247" t="str">
        <f t="shared" ca="1" si="19"/>
        <v/>
      </c>
      <c r="R67" s="247">
        <f t="shared" ca="1" si="20"/>
        <v>7</v>
      </c>
      <c r="S67" s="247">
        <f t="shared" ca="1" si="21"/>
        <v>0</v>
      </c>
      <c r="T67" s="247">
        <f t="shared" ca="1" si="21"/>
        <v>1</v>
      </c>
      <c r="U67" s="247">
        <f t="shared" ca="1" si="21"/>
        <v>0</v>
      </c>
      <c r="V67" s="247">
        <f t="shared" ca="1" si="22"/>
        <v>8</v>
      </c>
      <c r="W67" s="247" t="str">
        <f t="shared" ca="1" si="23"/>
        <v/>
      </c>
      <c r="X67" s="247">
        <f t="shared" ca="1" si="24"/>
        <v>8</v>
      </c>
      <c r="Y67" s="248">
        <f t="shared" ca="1" si="25"/>
        <v>0</v>
      </c>
      <c r="Z67" s="259">
        <f t="shared" ca="1" si="25"/>
        <v>0</v>
      </c>
      <c r="AA67" s="247">
        <f t="shared" ca="1" si="25"/>
        <v>1</v>
      </c>
      <c r="AB67" s="247">
        <f t="shared" ca="1" si="25"/>
        <v>0</v>
      </c>
      <c r="AC67" s="247">
        <f t="shared" ca="1" si="25"/>
        <v>0</v>
      </c>
      <c r="AD67" s="247">
        <f t="shared" ca="1" si="26"/>
        <v>5</v>
      </c>
      <c r="AE67" s="247" t="str">
        <f t="shared" ca="1" si="27"/>
        <v/>
      </c>
      <c r="AF67" s="247">
        <f t="shared" ca="1" si="28"/>
        <v>4</v>
      </c>
      <c r="AG67" s="247">
        <f t="shared" ca="1" si="29"/>
        <v>5</v>
      </c>
      <c r="AH67" s="247" t="str">
        <f t="shared" ca="1" si="30"/>
        <v/>
      </c>
      <c r="AI67" s="247" t="str">
        <f t="shared" ca="1" si="31"/>
        <v/>
      </c>
      <c r="AJ67" s="247">
        <f t="shared" ca="1" si="32"/>
        <v>5</v>
      </c>
      <c r="AK67" s="247">
        <f t="shared" ca="1" si="33"/>
        <v>4</v>
      </c>
      <c r="AL67" s="248" t="str">
        <f t="shared" ca="1" si="34"/>
        <v/>
      </c>
      <c r="AM67" s="260">
        <f t="shared" ca="1" si="35"/>
        <v>10</v>
      </c>
      <c r="AN67" s="261">
        <f t="shared" ca="1" si="36"/>
        <v>30</v>
      </c>
      <c r="AO67" s="247">
        <f t="shared" ca="1" si="37"/>
        <v>33</v>
      </c>
      <c r="AP67" s="247" t="str">
        <f t="shared" ca="1" si="38"/>
        <v>NO</v>
      </c>
      <c r="AQ67" s="261">
        <f t="shared" ca="1" si="39"/>
        <v>15</v>
      </c>
      <c r="AR67" s="261">
        <f t="shared" ca="1" si="40"/>
        <v>30</v>
      </c>
      <c r="AS67" s="247">
        <f t="shared" ca="1" si="41"/>
        <v>50</v>
      </c>
      <c r="AT67" s="247" t="str">
        <f t="shared" ca="1" si="42"/>
        <v>NO</v>
      </c>
      <c r="AU67" s="261">
        <f t="shared" ca="1" si="43"/>
        <v>16</v>
      </c>
      <c r="AV67" s="261">
        <f t="shared" ca="1" si="44"/>
        <v>30</v>
      </c>
      <c r="AW67" s="247">
        <f t="shared" ca="1" si="45"/>
        <v>53</v>
      </c>
      <c r="AX67" s="247" t="str">
        <f t="shared" ca="1" si="46"/>
        <v>NO</v>
      </c>
      <c r="AY67" s="261">
        <f t="shared" ca="1" si="47"/>
        <v>6</v>
      </c>
      <c r="AZ67" s="261">
        <f t="shared" ca="1" si="48"/>
        <v>15</v>
      </c>
      <c r="BA67" s="247">
        <f t="shared" ca="1" si="49"/>
        <v>40</v>
      </c>
      <c r="BB67" s="247" t="str">
        <f t="shared" ca="1" si="50"/>
        <v>NO</v>
      </c>
      <c r="BC67" s="261">
        <f t="shared" ca="1" si="51"/>
        <v>7</v>
      </c>
      <c r="BD67" s="261">
        <f t="shared" ca="1" si="52"/>
        <v>15</v>
      </c>
      <c r="BE67" s="247">
        <f t="shared" ca="1" si="53"/>
        <v>47</v>
      </c>
      <c r="BF67" s="248" t="str">
        <f t="shared" ca="1" si="54"/>
        <v>NO</v>
      </c>
      <c r="BG67" s="260">
        <f t="shared" ca="1" si="55"/>
        <v>1</v>
      </c>
      <c r="BH67" s="261">
        <f t="shared" ca="1" si="56"/>
        <v>10</v>
      </c>
      <c r="BI67" s="247">
        <f t="shared" ca="1" si="57"/>
        <v>10</v>
      </c>
      <c r="BJ67" s="247" t="str">
        <f t="shared" ca="1" si="58"/>
        <v>NO</v>
      </c>
      <c r="BN67" s="247" t="str">
        <f t="shared" si="62"/>
        <v>NO</v>
      </c>
      <c r="BO67" s="261">
        <f t="shared" ca="1" si="63"/>
        <v>5</v>
      </c>
      <c r="BP67" s="261">
        <f t="shared" ca="1" si="64"/>
        <v>10</v>
      </c>
      <c r="BQ67" s="247">
        <f t="shared" ca="1" si="65"/>
        <v>50</v>
      </c>
      <c r="BR67" s="247" t="str">
        <f t="shared" ca="1" si="66"/>
        <v>NO</v>
      </c>
      <c r="BS67" s="261">
        <f t="shared" ca="1" si="72"/>
        <v>9</v>
      </c>
      <c r="BT67" s="261">
        <f t="shared" ca="1" si="73"/>
        <v>20</v>
      </c>
      <c r="BU67" s="247">
        <f t="shared" ca="1" si="74"/>
        <v>45</v>
      </c>
      <c r="BV67" s="247" t="str">
        <f t="shared" ca="1" si="67"/>
        <v>NO</v>
      </c>
      <c r="BW67" s="261">
        <f ca="1">SUMIFS($Y67:$AL67,$Y$10:$AL$10,"CO2")</f>
        <v>9</v>
      </c>
      <c r="BX67" s="261">
        <f ca="1">SUMIFS($Y$4:$AL$4,$Y$10:$AL$10,"CO2",$Y67:$AL67,"&gt;=0")</f>
        <v>20</v>
      </c>
      <c r="BY67" s="247">
        <f ca="1">IFERROR(ROUND((BW67/BX67)*100,0),0)</f>
        <v>45</v>
      </c>
      <c r="BZ67" s="262" t="str">
        <f t="shared" ca="1" si="71"/>
        <v>NO</v>
      </c>
    </row>
    <row r="68" spans="1:78" ht="13.5" customHeight="1" x14ac:dyDescent="0.2">
      <c r="A68" s="394">
        <v>58</v>
      </c>
      <c r="B68" s="388" t="s">
        <v>519</v>
      </c>
      <c r="C68" s="382" t="s">
        <v>541</v>
      </c>
      <c r="D68" s="242" t="s">
        <v>299</v>
      </c>
      <c r="E68" s="256">
        <f t="shared" ca="1" si="11"/>
        <v>98</v>
      </c>
      <c r="F68" s="257">
        <f t="shared" ca="1" si="7"/>
        <v>90</v>
      </c>
      <c r="G68" s="257">
        <f t="shared" ca="1" si="12"/>
        <v>36</v>
      </c>
      <c r="H68" s="257">
        <f t="shared" ca="1" si="13"/>
        <v>54</v>
      </c>
      <c r="I68" s="258"/>
      <c r="J68" s="247">
        <f t="shared" ca="1" si="14"/>
        <v>14</v>
      </c>
      <c r="K68" s="247">
        <f t="shared" ca="1" si="15"/>
        <v>15</v>
      </c>
      <c r="L68" s="247">
        <f t="shared" ca="1" si="16"/>
        <v>18</v>
      </c>
      <c r="M68" s="247">
        <f t="shared" ca="1" si="17"/>
        <v>2</v>
      </c>
      <c r="N68" s="247">
        <f t="shared" ca="1" si="17"/>
        <v>1</v>
      </c>
      <c r="O68" s="247">
        <f t="shared" ca="1" si="17"/>
        <v>1</v>
      </c>
      <c r="P68" s="247">
        <f t="shared" ca="1" si="18"/>
        <v>13</v>
      </c>
      <c r="Q68" s="247" t="str">
        <f t="shared" ca="1" si="19"/>
        <v/>
      </c>
      <c r="R68" s="247">
        <f t="shared" ca="1" si="20"/>
        <v>13</v>
      </c>
      <c r="S68" s="247">
        <f t="shared" ca="1" si="21"/>
        <v>1</v>
      </c>
      <c r="T68" s="247">
        <f t="shared" ca="1" si="21"/>
        <v>2</v>
      </c>
      <c r="U68" s="247">
        <f t="shared" ca="1" si="21"/>
        <v>1</v>
      </c>
      <c r="V68" s="247">
        <f t="shared" ca="1" si="22"/>
        <v>13</v>
      </c>
      <c r="W68" s="247" t="str">
        <f t="shared" ca="1" si="23"/>
        <v/>
      </c>
      <c r="X68" s="247">
        <f t="shared" ca="1" si="24"/>
        <v>13</v>
      </c>
      <c r="Y68" s="248">
        <f t="shared" ca="1" si="25"/>
        <v>2</v>
      </c>
      <c r="Z68" s="259">
        <f t="shared" ca="1" si="25"/>
        <v>2</v>
      </c>
      <c r="AA68" s="247">
        <f t="shared" ca="1" si="25"/>
        <v>2</v>
      </c>
      <c r="AB68" s="247">
        <f t="shared" ca="1" si="25"/>
        <v>2</v>
      </c>
      <c r="AC68" s="247">
        <f t="shared" ca="1" si="25"/>
        <v>2</v>
      </c>
      <c r="AD68" s="247" t="str">
        <f t="shared" ca="1" si="26"/>
        <v/>
      </c>
      <c r="AE68" s="247">
        <f t="shared" ca="1" si="27"/>
        <v>8</v>
      </c>
      <c r="AF68" s="247">
        <f t="shared" ca="1" si="28"/>
        <v>9</v>
      </c>
      <c r="AG68" s="247">
        <f t="shared" ca="1" si="29"/>
        <v>8</v>
      </c>
      <c r="AH68" s="247" t="str">
        <f t="shared" ca="1" si="30"/>
        <v/>
      </c>
      <c r="AI68" s="247" t="str">
        <f t="shared" ca="1" si="31"/>
        <v/>
      </c>
      <c r="AJ68" s="247" t="str">
        <f t="shared" ca="1" si="32"/>
        <v/>
      </c>
      <c r="AK68" s="247">
        <f t="shared" ca="1" si="33"/>
        <v>10</v>
      </c>
      <c r="AL68" s="248">
        <f t="shared" ca="1" si="34"/>
        <v>9</v>
      </c>
      <c r="AM68" s="260">
        <f t="shared" ca="1" si="35"/>
        <v>26</v>
      </c>
      <c r="AN68" s="261">
        <f t="shared" ca="1" si="36"/>
        <v>30</v>
      </c>
      <c r="AO68" s="247">
        <f t="shared" ca="1" si="37"/>
        <v>87</v>
      </c>
      <c r="AP68" s="247" t="str">
        <f t="shared" ca="1" si="38"/>
        <v>YES</v>
      </c>
      <c r="AQ68" s="261">
        <f t="shared" ca="1" si="39"/>
        <v>26</v>
      </c>
      <c r="AR68" s="261">
        <f t="shared" ca="1" si="40"/>
        <v>30</v>
      </c>
      <c r="AS68" s="247">
        <f t="shared" ca="1" si="41"/>
        <v>87</v>
      </c>
      <c r="AT68" s="247" t="str">
        <f t="shared" ca="1" si="42"/>
        <v>YES</v>
      </c>
      <c r="AU68" s="261">
        <f t="shared" ca="1" si="43"/>
        <v>26</v>
      </c>
      <c r="AV68" s="261">
        <f t="shared" ca="1" si="44"/>
        <v>30</v>
      </c>
      <c r="AW68" s="247">
        <f t="shared" ca="1" si="45"/>
        <v>87</v>
      </c>
      <c r="AX68" s="247" t="str">
        <f t="shared" ca="1" si="46"/>
        <v>YES</v>
      </c>
      <c r="AY68" s="261">
        <f t="shared" ca="1" si="47"/>
        <v>14</v>
      </c>
      <c r="AZ68" s="261">
        <f t="shared" ca="1" si="48"/>
        <v>15</v>
      </c>
      <c r="BA68" s="247">
        <f t="shared" ca="1" si="49"/>
        <v>93</v>
      </c>
      <c r="BB68" s="247" t="str">
        <f t="shared" ca="1" si="50"/>
        <v>YES</v>
      </c>
      <c r="BC68" s="261">
        <f t="shared" ca="1" si="51"/>
        <v>15</v>
      </c>
      <c r="BD68" s="261">
        <f t="shared" ca="1" si="52"/>
        <v>15</v>
      </c>
      <c r="BE68" s="247">
        <f t="shared" ca="1" si="53"/>
        <v>100</v>
      </c>
      <c r="BF68" s="248" t="str">
        <f t="shared" ca="1" si="54"/>
        <v>YES</v>
      </c>
      <c r="BG68" s="260">
        <f t="shared" ca="1" si="55"/>
        <v>10</v>
      </c>
      <c r="BH68" s="261">
        <f t="shared" ca="1" si="56"/>
        <v>10</v>
      </c>
      <c r="BI68" s="247">
        <f t="shared" ca="1" si="57"/>
        <v>100</v>
      </c>
      <c r="BJ68" s="247" t="str">
        <f t="shared" ca="1" si="58"/>
        <v>YES</v>
      </c>
      <c r="BN68" s="247" t="str">
        <f t="shared" si="62"/>
        <v>NO</v>
      </c>
      <c r="BO68" s="261">
        <f t="shared" ca="1" si="63"/>
        <v>8</v>
      </c>
      <c r="BP68" s="261">
        <f t="shared" ca="1" si="64"/>
        <v>10</v>
      </c>
      <c r="BQ68" s="247">
        <f t="shared" ca="1" si="65"/>
        <v>80</v>
      </c>
      <c r="BR68" s="247" t="str">
        <f t="shared" ca="1" si="66"/>
        <v>YES</v>
      </c>
      <c r="BS68" s="261">
        <f t="shared" ca="1" si="72"/>
        <v>19</v>
      </c>
      <c r="BT68" s="261">
        <f t="shared" ca="1" si="73"/>
        <v>20</v>
      </c>
      <c r="BU68" s="247">
        <f t="shared" ca="1" si="74"/>
        <v>95</v>
      </c>
      <c r="BV68" s="247" t="str">
        <f t="shared" ca="1" si="67"/>
        <v>YES</v>
      </c>
      <c r="BW68" s="261">
        <f ca="1">SUMIFS($Y68:$AL68,$Y$10:$AL$10,"CO2")</f>
        <v>17</v>
      </c>
      <c r="BX68" s="261">
        <f ca="1">SUMIFS($Y$4:$AL$4,$Y$10:$AL$10,"CO2",$Y68:$AL68,"&gt;=0")</f>
        <v>20</v>
      </c>
      <c r="BY68" s="247">
        <f ca="1">IFERROR(ROUND((BW68/BX68)*100,0),0)</f>
        <v>85</v>
      </c>
      <c r="BZ68" s="262" t="str">
        <f t="shared" ca="1" si="71"/>
        <v>YES</v>
      </c>
    </row>
    <row r="69" spans="1:78" ht="13.5" customHeight="1" x14ac:dyDescent="0.2">
      <c r="A69" s="394">
        <v>59</v>
      </c>
      <c r="B69" s="388" t="s">
        <v>520</v>
      </c>
      <c r="C69" s="382" t="s">
        <v>542</v>
      </c>
      <c r="D69" s="242" t="s">
        <v>547</v>
      </c>
      <c r="E69" s="256">
        <f t="shared" ca="1" si="11"/>
        <v>49</v>
      </c>
      <c r="F69" s="257">
        <f t="shared" ca="1" si="7"/>
        <v>45</v>
      </c>
      <c r="G69" s="257">
        <f t="shared" ca="1" si="12"/>
        <v>19</v>
      </c>
      <c r="H69" s="257">
        <f t="shared" ca="1" si="13"/>
        <v>26</v>
      </c>
      <c r="I69" s="258"/>
      <c r="J69" s="247">
        <f t="shared" ca="1" si="14"/>
        <v>7</v>
      </c>
      <c r="K69" s="247">
        <f t="shared" ca="1" si="15"/>
        <v>7</v>
      </c>
      <c r="L69" s="247">
        <f t="shared" ca="1" si="16"/>
        <v>9</v>
      </c>
      <c r="M69" s="247">
        <f t="shared" ca="1" si="17"/>
        <v>1</v>
      </c>
      <c r="N69" s="247">
        <f t="shared" ca="1" si="17"/>
        <v>0</v>
      </c>
      <c r="O69" s="247">
        <f t="shared" ca="1" si="17"/>
        <v>1</v>
      </c>
      <c r="P69" s="247">
        <f t="shared" ca="1" si="18"/>
        <v>7</v>
      </c>
      <c r="Q69" s="247" t="str">
        <f t="shared" ca="1" si="19"/>
        <v/>
      </c>
      <c r="R69" s="247">
        <f t="shared" ca="1" si="20"/>
        <v>7</v>
      </c>
      <c r="S69" s="247">
        <f t="shared" ca="1" si="21"/>
        <v>0</v>
      </c>
      <c r="T69" s="247">
        <f t="shared" ca="1" si="21"/>
        <v>1</v>
      </c>
      <c r="U69" s="247">
        <f t="shared" ca="1" si="21"/>
        <v>1</v>
      </c>
      <c r="V69" s="247">
        <f t="shared" ca="1" si="22"/>
        <v>7</v>
      </c>
      <c r="W69" s="247" t="str">
        <f t="shared" ca="1" si="23"/>
        <v/>
      </c>
      <c r="X69" s="247">
        <f t="shared" ca="1" si="24"/>
        <v>7</v>
      </c>
      <c r="Y69" s="248">
        <f t="shared" ca="1" si="25"/>
        <v>1</v>
      </c>
      <c r="Z69" s="259">
        <f t="shared" ca="1" si="25"/>
        <v>1</v>
      </c>
      <c r="AA69" s="247">
        <f t="shared" ca="1" si="25"/>
        <v>0</v>
      </c>
      <c r="AB69" s="247">
        <f t="shared" ca="1" si="25"/>
        <v>1</v>
      </c>
      <c r="AC69" s="247">
        <f t="shared" ca="1" si="25"/>
        <v>1</v>
      </c>
      <c r="AD69" s="247">
        <f t="shared" ca="1" si="26"/>
        <v>4</v>
      </c>
      <c r="AE69" s="247" t="str">
        <f t="shared" ca="1" si="27"/>
        <v/>
      </c>
      <c r="AF69" s="247">
        <f t="shared" ca="1" si="28"/>
        <v>5</v>
      </c>
      <c r="AG69" s="247">
        <f t="shared" ca="1" si="29"/>
        <v>4</v>
      </c>
      <c r="AH69" s="247" t="str">
        <f t="shared" ca="1" si="30"/>
        <v/>
      </c>
      <c r="AI69" s="247" t="str">
        <f t="shared" ca="1" si="31"/>
        <v/>
      </c>
      <c r="AJ69" s="247">
        <f t="shared" ca="1" si="32"/>
        <v>5</v>
      </c>
      <c r="AK69" s="247">
        <f t="shared" ca="1" si="33"/>
        <v>4</v>
      </c>
      <c r="AL69" s="248" t="str">
        <f t="shared" ca="1" si="34"/>
        <v/>
      </c>
      <c r="AM69" s="260">
        <f t="shared" ca="1" si="35"/>
        <v>13</v>
      </c>
      <c r="AN69" s="261">
        <f t="shared" ca="1" si="36"/>
        <v>30</v>
      </c>
      <c r="AO69" s="247">
        <f t="shared" ca="1" si="37"/>
        <v>43</v>
      </c>
      <c r="AP69" s="247" t="str">
        <f t="shared" ca="1" si="38"/>
        <v>NO</v>
      </c>
      <c r="AQ69" s="261">
        <f t="shared" ca="1" si="39"/>
        <v>14</v>
      </c>
      <c r="AR69" s="261">
        <f t="shared" ca="1" si="40"/>
        <v>30</v>
      </c>
      <c r="AS69" s="247">
        <f t="shared" ca="1" si="41"/>
        <v>47</v>
      </c>
      <c r="AT69" s="247" t="str">
        <f t="shared" ca="1" si="42"/>
        <v>NO</v>
      </c>
      <c r="AU69" s="261">
        <f t="shared" ca="1" si="43"/>
        <v>14</v>
      </c>
      <c r="AV69" s="261">
        <f t="shared" ca="1" si="44"/>
        <v>30</v>
      </c>
      <c r="AW69" s="247">
        <f t="shared" ca="1" si="45"/>
        <v>47</v>
      </c>
      <c r="AX69" s="247" t="str">
        <f t="shared" ca="1" si="46"/>
        <v>NO</v>
      </c>
      <c r="AY69" s="261">
        <f t="shared" ca="1" si="47"/>
        <v>7</v>
      </c>
      <c r="AZ69" s="261">
        <f t="shared" ca="1" si="48"/>
        <v>15</v>
      </c>
      <c r="BA69" s="247">
        <f t="shared" ca="1" si="49"/>
        <v>47</v>
      </c>
      <c r="BB69" s="247" t="str">
        <f t="shared" ca="1" si="50"/>
        <v>NO</v>
      </c>
      <c r="BC69" s="261">
        <f t="shared" ca="1" si="51"/>
        <v>7</v>
      </c>
      <c r="BD69" s="261">
        <f t="shared" ca="1" si="52"/>
        <v>15</v>
      </c>
      <c r="BE69" s="247">
        <f t="shared" ca="1" si="53"/>
        <v>47</v>
      </c>
      <c r="BF69" s="248" t="str">
        <f t="shared" ca="1" si="54"/>
        <v>NO</v>
      </c>
      <c r="BG69" s="261">
        <f ca="1">SUMIFS($Y69:$AL69,$Y$10:$AL$10,"CO3")</f>
        <v>4</v>
      </c>
      <c r="BH69" s="261">
        <f ca="1">SUMIFS($Y$4:$AL$4,$Y$10:$AL$10,"CO3",$Y69:$AL69,"&gt;=0")</f>
        <v>10</v>
      </c>
      <c r="BI69" s="247">
        <f ca="1">IFERROR(ROUND((BG69/BH69)*100,0),0)</f>
        <v>40</v>
      </c>
      <c r="BJ69" s="247" t="str">
        <f t="shared" ca="1" si="58"/>
        <v>NO</v>
      </c>
      <c r="BK69" s="260">
        <f ca="1">SUMIFS($Y69:$AL69,$Y$10:$AL$10,"CO1")</f>
        <v>4</v>
      </c>
      <c r="BL69" s="261">
        <f ca="1">SUMIFS($Y$4:$AL$4,$Y$10:$AL$10,"CO1",$Y69:$AL69,"&gt;=0")</f>
        <v>10</v>
      </c>
      <c r="BM69" s="247">
        <f ca="1">IFERROR(ROUND((BK69/BL69)*100,0),0)</f>
        <v>40</v>
      </c>
      <c r="BN69" s="247" t="str">
        <f t="shared" ca="1" si="62"/>
        <v>NO</v>
      </c>
      <c r="BR69" s="247" t="str">
        <f t="shared" si="66"/>
        <v>NO</v>
      </c>
      <c r="BS69" s="261">
        <f t="shared" ca="1" si="72"/>
        <v>9</v>
      </c>
      <c r="BT69" s="261">
        <f t="shared" ca="1" si="73"/>
        <v>20</v>
      </c>
      <c r="BU69" s="247">
        <f t="shared" ca="1" si="74"/>
        <v>45</v>
      </c>
      <c r="BV69" s="247" t="str">
        <f t="shared" ca="1" si="67"/>
        <v>NO</v>
      </c>
      <c r="BW69" s="261">
        <f t="shared" ref="BW69:BW70" ca="1" si="92">SUMIFS($Y69:$AL69,$Y$10:$AL$10,"CO2")</f>
        <v>9</v>
      </c>
      <c r="BX69" s="261">
        <f t="shared" ref="BX69:BX70" ca="1" si="93">SUMIFS($Y$4:$AL$4,$Y$10:$AL$10,"CO2",$Y69:$AL69,"&gt;=0")</f>
        <v>20</v>
      </c>
      <c r="BY69" s="247">
        <f t="shared" ca="1" si="70"/>
        <v>45</v>
      </c>
      <c r="BZ69" s="262" t="str">
        <f t="shared" ca="1" si="71"/>
        <v>NO</v>
      </c>
    </row>
    <row r="70" spans="1:78" ht="13.5" customHeight="1" x14ac:dyDescent="0.2">
      <c r="A70" s="394">
        <v>60</v>
      </c>
      <c r="B70" s="388" t="s">
        <v>521</v>
      </c>
      <c r="C70" s="382" t="s">
        <v>543</v>
      </c>
      <c r="D70" s="242" t="s">
        <v>247</v>
      </c>
      <c r="E70" s="256">
        <f t="shared" ca="1" si="11"/>
        <v>87</v>
      </c>
      <c r="F70" s="257">
        <f t="shared" ca="1" si="7"/>
        <v>83</v>
      </c>
      <c r="G70" s="257">
        <f t="shared" ca="1" si="12"/>
        <v>33</v>
      </c>
      <c r="H70" s="257">
        <f t="shared" ca="1" si="13"/>
        <v>50</v>
      </c>
      <c r="I70" s="258"/>
      <c r="J70" s="247">
        <f t="shared" ca="1" si="14"/>
        <v>11</v>
      </c>
      <c r="K70" s="247">
        <f t="shared" ca="1" si="15"/>
        <v>12</v>
      </c>
      <c r="L70" s="247">
        <f t="shared" ca="1" si="16"/>
        <v>16</v>
      </c>
      <c r="M70" s="247">
        <f t="shared" ca="1" si="17"/>
        <v>1</v>
      </c>
      <c r="N70" s="247">
        <f t="shared" ca="1" si="17"/>
        <v>2</v>
      </c>
      <c r="O70" s="247">
        <f t="shared" ca="1" si="17"/>
        <v>2</v>
      </c>
      <c r="P70" s="247">
        <f t="shared" ca="1" si="18"/>
        <v>12</v>
      </c>
      <c r="Q70" s="247">
        <f t="shared" ca="1" si="19"/>
        <v>13</v>
      </c>
      <c r="R70" s="247" t="str">
        <f t="shared" ca="1" si="20"/>
        <v/>
      </c>
      <c r="S70" s="247">
        <f t="shared" ca="1" si="21"/>
        <v>2</v>
      </c>
      <c r="T70" s="247">
        <f t="shared" ca="1" si="21"/>
        <v>2</v>
      </c>
      <c r="U70" s="247">
        <f t="shared" ca="1" si="21"/>
        <v>2</v>
      </c>
      <c r="V70" s="247">
        <f t="shared" ca="1" si="22"/>
        <v>12</v>
      </c>
      <c r="W70" s="247">
        <f t="shared" ca="1" si="23"/>
        <v>12</v>
      </c>
      <c r="X70" s="247" t="str">
        <f t="shared" ca="1" si="24"/>
        <v/>
      </c>
      <c r="Y70" s="248">
        <f t="shared" ca="1" si="25"/>
        <v>1</v>
      </c>
      <c r="Z70" s="259">
        <f t="shared" ca="1" si="25"/>
        <v>2</v>
      </c>
      <c r="AA70" s="247">
        <f t="shared" ca="1" si="25"/>
        <v>1</v>
      </c>
      <c r="AB70" s="247">
        <f t="shared" ca="1" si="25"/>
        <v>1</v>
      </c>
      <c r="AC70" s="247">
        <f t="shared" ca="1" si="25"/>
        <v>2</v>
      </c>
      <c r="AD70" s="247">
        <f t="shared" ca="1" si="26"/>
        <v>9</v>
      </c>
      <c r="AE70" s="247" t="str">
        <f t="shared" ca="1" si="27"/>
        <v/>
      </c>
      <c r="AF70" s="247">
        <f t="shared" ca="1" si="28"/>
        <v>9</v>
      </c>
      <c r="AG70" s="247">
        <f t="shared" ca="1" si="29"/>
        <v>9</v>
      </c>
      <c r="AH70" s="247" t="str">
        <f t="shared" ca="1" si="30"/>
        <v/>
      </c>
      <c r="AI70" s="247">
        <f t="shared" ca="1" si="31"/>
        <v>9</v>
      </c>
      <c r="AJ70" s="247" t="str">
        <f t="shared" ca="1" si="32"/>
        <v/>
      </c>
      <c r="AK70" s="247" t="str">
        <f t="shared" ca="1" si="33"/>
        <v/>
      </c>
      <c r="AL70" s="248">
        <f t="shared" ca="1" si="34"/>
        <v>7</v>
      </c>
      <c r="AM70" s="260">
        <f t="shared" ca="1" si="35"/>
        <v>27</v>
      </c>
      <c r="AN70" s="261">
        <f t="shared" ca="1" si="36"/>
        <v>30</v>
      </c>
      <c r="AO70" s="247">
        <f t="shared" ca="1" si="37"/>
        <v>90</v>
      </c>
      <c r="AP70" s="247" t="str">
        <f t="shared" ca="1" si="38"/>
        <v>YES</v>
      </c>
      <c r="AQ70" s="261">
        <f t="shared" ca="1" si="39"/>
        <v>25</v>
      </c>
      <c r="AR70" s="261">
        <f t="shared" ca="1" si="40"/>
        <v>30</v>
      </c>
      <c r="AS70" s="247">
        <f t="shared" ca="1" si="41"/>
        <v>83</v>
      </c>
      <c r="AT70" s="247" t="str">
        <f t="shared" ca="1" si="42"/>
        <v>YES</v>
      </c>
      <c r="AU70" s="261">
        <f t="shared" ca="1" si="43"/>
        <v>24</v>
      </c>
      <c r="AV70" s="261">
        <f t="shared" ca="1" si="44"/>
        <v>30</v>
      </c>
      <c r="AW70" s="247">
        <f t="shared" ca="1" si="45"/>
        <v>80</v>
      </c>
      <c r="AX70" s="247" t="str">
        <f t="shared" ca="1" si="46"/>
        <v>YES</v>
      </c>
      <c r="AY70" s="261">
        <f t="shared" ca="1" si="47"/>
        <v>11</v>
      </c>
      <c r="AZ70" s="261">
        <f t="shared" ca="1" si="48"/>
        <v>15</v>
      </c>
      <c r="BA70" s="247">
        <f t="shared" ca="1" si="49"/>
        <v>73</v>
      </c>
      <c r="BB70" s="247" t="str">
        <f t="shared" ca="1" si="50"/>
        <v>YES</v>
      </c>
      <c r="BC70" s="261">
        <f t="shared" ca="1" si="51"/>
        <v>12</v>
      </c>
      <c r="BD70" s="261">
        <f t="shared" ca="1" si="52"/>
        <v>15</v>
      </c>
      <c r="BE70" s="247">
        <f t="shared" ca="1" si="53"/>
        <v>80</v>
      </c>
      <c r="BF70" s="248" t="str">
        <f t="shared" ca="1" si="54"/>
        <v>YES</v>
      </c>
      <c r="BG70" s="261">
        <f ca="1">SUMIFS($Y70:$AL70,$Y$10:$AL$10,"CO3")</f>
        <v>18</v>
      </c>
      <c r="BH70" s="261">
        <f ca="1">SUMIFS($Y$4:$AL$4,$Y$10:$AL$10,"CO3",$Y70:$AL70,"&gt;=0")</f>
        <v>20</v>
      </c>
      <c r="BI70" s="247">
        <f ca="1">IFERROR(ROUND((BG70/BH70)*100,0),0)</f>
        <v>90</v>
      </c>
      <c r="BJ70" s="247" t="str">
        <f t="shared" ca="1" si="58"/>
        <v>YES</v>
      </c>
      <c r="BK70" s="260">
        <f ca="1">SUMIFS($Y70:$AL70,$Y$10:$AL$10,"CO1")</f>
        <v>7</v>
      </c>
      <c r="BL70" s="261">
        <f ca="1">SUMIFS($Y$4:$AL$4,$Y$10:$AL$10,"CO1",$Y70:$AL70,"&gt;=0")</f>
        <v>10</v>
      </c>
      <c r="BM70" s="247">
        <f ca="1">IFERROR(ROUND((BK70/BL70)*100,0),0)</f>
        <v>70</v>
      </c>
      <c r="BN70" s="247" t="str">
        <f t="shared" ca="1" si="62"/>
        <v>YES</v>
      </c>
      <c r="BR70" s="247" t="str">
        <f t="shared" si="66"/>
        <v>NO</v>
      </c>
      <c r="BS70" s="261">
        <f t="shared" ca="1" si="72"/>
        <v>7</v>
      </c>
      <c r="BT70" s="261">
        <f t="shared" ca="1" si="73"/>
        <v>10</v>
      </c>
      <c r="BU70" s="247">
        <f t="shared" ca="1" si="74"/>
        <v>70</v>
      </c>
      <c r="BV70" s="247" t="str">
        <f t="shared" ca="1" si="67"/>
        <v>YES</v>
      </c>
      <c r="BW70" s="261">
        <f t="shared" ca="1" si="92"/>
        <v>18</v>
      </c>
      <c r="BX70" s="261">
        <f t="shared" ca="1" si="93"/>
        <v>20</v>
      </c>
      <c r="BY70" s="247">
        <f t="shared" ca="1" si="70"/>
        <v>90</v>
      </c>
      <c r="BZ70" s="262" t="str">
        <f t="shared" ca="1" si="71"/>
        <v>YES</v>
      </c>
    </row>
    <row r="71" spans="1:78" ht="13.5" customHeight="1" x14ac:dyDescent="0.25">
      <c r="B71" s="261"/>
      <c r="C71" s="247"/>
      <c r="D71" s="248"/>
      <c r="E71" s="247"/>
      <c r="F71" s="256"/>
      <c r="G71" s="256"/>
      <c r="H71" s="256"/>
      <c r="I71" s="258"/>
      <c r="J71" s="247"/>
      <c r="K71" s="247"/>
      <c r="L71" s="247"/>
      <c r="M71" s="247"/>
      <c r="N71" s="247"/>
      <c r="O71" s="247"/>
      <c r="P71" s="247"/>
      <c r="Q71" s="247"/>
      <c r="R71" s="247"/>
      <c r="S71" s="247"/>
      <c r="T71" s="247"/>
      <c r="U71" s="247"/>
      <c r="V71" s="247"/>
      <c r="W71" s="247"/>
      <c r="X71" s="247"/>
      <c r="Y71" s="248"/>
      <c r="Z71" s="505" t="s">
        <v>40</v>
      </c>
      <c r="AA71" s="505"/>
      <c r="AB71" s="505"/>
      <c r="AC71" s="505"/>
      <c r="AD71" s="505"/>
      <c r="AE71" s="505"/>
      <c r="AF71" s="505"/>
      <c r="AG71" s="505"/>
      <c r="AH71" s="505"/>
      <c r="AI71" s="505"/>
      <c r="AJ71" s="505"/>
      <c r="AK71" s="505"/>
      <c r="AL71" s="505"/>
      <c r="AM71" s="505"/>
      <c r="AN71" s="505"/>
      <c r="AO71" s="505"/>
      <c r="AP71" s="281">
        <f ca="1">IF(SUM(AN11:AN70)=0,"",COUNTIF(AP11:AP70,"YES"))</f>
        <v>46</v>
      </c>
      <c r="AQ71" s="247"/>
      <c r="AR71" s="247"/>
      <c r="AS71" s="247"/>
      <c r="AT71" s="281">
        <f ca="1">IF(SUM(AR11:AR70)=0,"",COUNTIF(AT11:AT70,"YES"))</f>
        <v>46</v>
      </c>
      <c r="AU71" s="247"/>
      <c r="AV71" s="261"/>
      <c r="AW71" s="247"/>
      <c r="AX71" s="281">
        <f ca="1">IF(SUM(AV11:AV70)=0,"",COUNTIF(AX11:AX70,"YES"))</f>
        <v>46</v>
      </c>
      <c r="AY71" s="247"/>
      <c r="AZ71" s="261"/>
      <c r="BA71" s="247"/>
      <c r="BB71" s="281">
        <f ca="1">IF(SUM(AZ11:AZ70)=0,"",COUNTIF(BB11:BB70,"YES"))</f>
        <v>44</v>
      </c>
      <c r="BC71" s="247"/>
      <c r="BD71" s="261"/>
      <c r="BE71" s="247"/>
      <c r="BF71" s="281">
        <f ca="1">IF(SUM(BD11:BD70)=0,"",COUNTIF(BF11:BF70,"YES"))</f>
        <v>46</v>
      </c>
      <c r="BG71" s="281"/>
      <c r="BH71" s="281"/>
      <c r="BI71" s="281"/>
      <c r="BJ71" s="281">
        <f ca="1">IF(SUM(BH11:BH70)=0,"",COUNTIF(BJ11:BJ70,"YES"))</f>
        <v>40</v>
      </c>
      <c r="BK71" s="247"/>
      <c r="BL71" s="247"/>
      <c r="BM71" s="247"/>
      <c r="BN71" s="281">
        <f ca="1">IF(SUM(BL11:BL70)=0,"",COUNTIF(BN11:BN70,"YES"))</f>
        <v>37</v>
      </c>
      <c r="BO71" s="247"/>
      <c r="BP71" s="261"/>
      <c r="BQ71" s="247"/>
      <c r="BR71" s="281">
        <f ca="1">IF(SUM(BP11:BP70)=0,"",COUNTIF(BR11:BR70,"YES"))</f>
        <v>41</v>
      </c>
      <c r="BS71" s="247"/>
      <c r="BT71" s="261"/>
      <c r="BU71" s="247"/>
      <c r="BV71" s="281">
        <f ca="1">IF(SUM(BT11:BT70)=0,"",COUNTIF(BV11:BV70,"YES"))</f>
        <v>35</v>
      </c>
      <c r="BW71" s="247"/>
      <c r="BX71" s="261"/>
      <c r="BY71" s="247"/>
      <c r="BZ71" s="281">
        <f ca="1">IF(SUM(BX11:BX70)=0,"",COUNTIF(BZ11:BZ70,"YES"))</f>
        <v>24</v>
      </c>
    </row>
    <row r="72" spans="1:78" ht="16.5" customHeight="1" x14ac:dyDescent="0.25">
      <c r="B72" s="261"/>
      <c r="C72" s="247"/>
      <c r="D72" s="248"/>
      <c r="E72" s="247"/>
      <c r="F72" s="256"/>
      <c r="G72" s="256"/>
      <c r="H72" s="256"/>
      <c r="I72" s="258"/>
      <c r="J72" s="247"/>
      <c r="K72" s="247"/>
      <c r="L72" s="247"/>
      <c r="M72" s="247"/>
      <c r="N72" s="247"/>
      <c r="O72" s="247"/>
      <c r="P72" s="247"/>
      <c r="Q72" s="247"/>
      <c r="R72" s="247"/>
      <c r="S72" s="247"/>
      <c r="T72" s="247"/>
      <c r="U72" s="247"/>
      <c r="V72" s="247"/>
      <c r="W72" s="247"/>
      <c r="X72" s="247"/>
      <c r="Y72" s="248"/>
      <c r="Z72" s="506" t="s">
        <v>30</v>
      </c>
      <c r="AA72" s="506"/>
      <c r="AB72" s="506"/>
      <c r="AC72" s="506"/>
      <c r="AD72" s="506"/>
      <c r="AE72" s="506"/>
      <c r="AF72" s="506"/>
      <c r="AG72" s="506"/>
      <c r="AH72" s="506"/>
      <c r="AI72" s="506"/>
      <c r="AJ72" s="506"/>
      <c r="AK72" s="506"/>
      <c r="AL72" s="506"/>
      <c r="AM72" s="506"/>
      <c r="AN72" s="506"/>
      <c r="AO72" s="506"/>
      <c r="AP72" s="282">
        <f ca="1">IF(AP71="","",(AP71/$CC$11)*100)</f>
        <v>76.666666666666671</v>
      </c>
      <c r="AQ72" s="247"/>
      <c r="AR72" s="247"/>
      <c r="AS72" s="247"/>
      <c r="AT72" s="282">
        <f ca="1">IF(AT71="","",(AT71/$CC$11)*100)</f>
        <v>76.666666666666671</v>
      </c>
      <c r="AU72" s="247"/>
      <c r="AV72" s="261"/>
      <c r="AW72" s="247"/>
      <c r="AX72" s="282">
        <f ca="1">IF(AX71="","",(AX71/$CC$11)*100)</f>
        <v>76.666666666666671</v>
      </c>
      <c r="AY72" s="247"/>
      <c r="AZ72" s="261"/>
      <c r="BA72" s="247"/>
      <c r="BB72" s="282">
        <f ca="1">IF(BB71="","",(BB71/$CC$11)*100)</f>
        <v>73.333333333333329</v>
      </c>
      <c r="BC72" s="247"/>
      <c r="BD72" s="261"/>
      <c r="BE72" s="247"/>
      <c r="BF72" s="282">
        <f ca="1">IF(BF71="","",(BF71/$CC$11)*100)</f>
        <v>76.666666666666671</v>
      </c>
      <c r="BG72" s="282"/>
      <c r="BH72" s="282"/>
      <c r="BI72" s="282"/>
      <c r="BJ72" s="282">
        <f ca="1">IF(BJ71="","",(BJ71/$CC$11)*100)</f>
        <v>66.666666666666657</v>
      </c>
      <c r="BK72" s="247"/>
      <c r="BL72" s="247"/>
      <c r="BM72" s="247"/>
      <c r="BN72" s="282">
        <f ca="1">IF(BN71="","",(BN71/$CC$11)*100)</f>
        <v>61.666666666666671</v>
      </c>
      <c r="BO72" s="247"/>
      <c r="BP72" s="261"/>
      <c r="BQ72" s="247"/>
      <c r="BR72" s="282">
        <f ca="1">IF(BR71="","",(BR71/$CC$11)*100)</f>
        <v>68.333333333333329</v>
      </c>
      <c r="BS72" s="247"/>
      <c r="BT72" s="261"/>
      <c r="BU72" s="247"/>
      <c r="BV72" s="282">
        <f ca="1">IF(BV71="","",(BV71/$CC$11)*100)</f>
        <v>58.333333333333336</v>
      </c>
      <c r="BW72" s="247"/>
      <c r="BX72" s="261"/>
      <c r="BY72" s="247"/>
      <c r="BZ72" s="282">
        <f ca="1">IF(BZ71="","",(BZ71/$CC$11)*100)</f>
        <v>40</v>
      </c>
    </row>
    <row r="73" spans="1:78" ht="16.5" customHeight="1" x14ac:dyDescent="0.25">
      <c r="B73" s="261"/>
      <c r="C73" s="247"/>
      <c r="D73" s="283" t="s">
        <v>57</v>
      </c>
      <c r="E73" s="247">
        <f ca="1">MAX(E11:E70)</f>
        <v>98</v>
      </c>
      <c r="F73" s="256"/>
      <c r="G73" s="256"/>
      <c r="H73" s="256"/>
      <c r="I73" s="258"/>
      <c r="J73" s="247"/>
      <c r="K73" s="247"/>
      <c r="L73" s="247"/>
      <c r="M73" s="247"/>
      <c r="N73" s="247"/>
      <c r="O73" s="247"/>
      <c r="P73" s="247"/>
      <c r="Q73" s="247"/>
      <c r="R73" s="247"/>
      <c r="S73" s="247"/>
      <c r="T73" s="247"/>
      <c r="U73" s="247"/>
      <c r="V73" s="247"/>
      <c r="W73" s="284"/>
      <c r="X73" s="284"/>
      <c r="Y73" s="285"/>
      <c r="Z73" s="506" t="s">
        <v>31</v>
      </c>
      <c r="AA73" s="506"/>
      <c r="AB73" s="506"/>
      <c r="AC73" s="506"/>
      <c r="AD73" s="506"/>
      <c r="AE73" s="506"/>
      <c r="AF73" s="506"/>
      <c r="AG73" s="506"/>
      <c r="AH73" s="506"/>
      <c r="AI73" s="506"/>
      <c r="AJ73" s="506"/>
      <c r="AK73" s="506"/>
      <c r="AL73" s="506"/>
      <c r="AM73" s="506"/>
      <c r="AN73" s="506"/>
      <c r="AO73" s="506"/>
      <c r="AP73" s="395">
        <f ca="1">IF(AP71&lt;27,0,IF(AP71&lt;33,1,IF(AP71&lt;39,2,3)))</f>
        <v>3</v>
      </c>
      <c r="AQ73" s="281"/>
      <c r="AR73" s="281"/>
      <c r="AS73" s="281"/>
      <c r="AT73" s="395">
        <f ca="1">IF(AT71&lt;27,0,IF(AT71&lt;33,1,IF(AT71&lt;39,2,3)))</f>
        <v>3</v>
      </c>
      <c r="AU73" s="281"/>
      <c r="AV73" s="396"/>
      <c r="AW73" s="281"/>
      <c r="AX73" s="395">
        <v>2</v>
      </c>
      <c r="AY73" s="281"/>
      <c r="AZ73" s="396"/>
      <c r="BA73" s="281"/>
      <c r="BB73" s="395">
        <v>1</v>
      </c>
      <c r="BC73" s="281"/>
      <c r="BD73" s="396"/>
      <c r="BE73" s="281"/>
      <c r="BF73" s="395">
        <v>1</v>
      </c>
      <c r="BG73" s="282"/>
      <c r="BH73" s="282"/>
      <c r="BI73" s="282"/>
      <c r="BJ73" s="395">
        <f ca="1">IF(BJ71&lt;27,0,IF(BJ71&lt;33,1,IF(BJ71&lt;39,2,3)))</f>
        <v>3</v>
      </c>
      <c r="BK73" s="398"/>
      <c r="BL73" s="281"/>
      <c r="BM73" s="281"/>
      <c r="BN73" s="395">
        <f ca="1">IF(BN71&lt;27,0,IF(BN71&lt;33,1,IF(BN71&lt;39,2,3)))</f>
        <v>2</v>
      </c>
      <c r="BO73" s="281"/>
      <c r="BP73" s="396"/>
      <c r="BQ73" s="281"/>
      <c r="BR73" s="395">
        <v>2</v>
      </c>
      <c r="BS73" s="281"/>
      <c r="BT73" s="396"/>
      <c r="BU73" s="281"/>
      <c r="BV73" s="395">
        <v>1</v>
      </c>
      <c r="BW73" s="281"/>
      <c r="BX73" s="396"/>
      <c r="BY73" s="281"/>
      <c r="BZ73" s="395"/>
    </row>
    <row r="74" spans="1:78" ht="145.5" customHeight="1" x14ac:dyDescent="0.25">
      <c r="F74" s="287"/>
      <c r="G74" s="287"/>
      <c r="H74" s="287"/>
      <c r="W74" s="173"/>
      <c r="X74" s="173"/>
      <c r="Y74" s="173"/>
      <c r="Z74" s="173"/>
      <c r="AA74" s="288"/>
      <c r="AB74" s="288"/>
      <c r="AC74" s="288"/>
      <c r="AD74" s="288"/>
      <c r="AE74" s="288"/>
      <c r="AF74" s="288"/>
      <c r="AG74" s="288"/>
      <c r="AH74" s="288"/>
      <c r="AI74" s="288"/>
      <c r="AJ74" s="288"/>
      <c r="AK74" s="288"/>
      <c r="AL74" s="288"/>
      <c r="AM74" s="480" t="s">
        <v>58</v>
      </c>
      <c r="AN74" s="481"/>
      <c r="AO74" s="481"/>
      <c r="AP74" s="481"/>
      <c r="AQ74" s="481"/>
      <c r="AR74" s="481"/>
      <c r="AS74" s="481"/>
      <c r="AT74" s="481"/>
      <c r="AU74" s="481"/>
      <c r="AV74" s="482"/>
      <c r="AW74" s="289" t="s">
        <v>32</v>
      </c>
      <c r="AX74" s="290" t="s">
        <v>26</v>
      </c>
      <c r="AY74" s="290" t="s">
        <v>27</v>
      </c>
      <c r="AZ74" s="291" t="s">
        <v>28</v>
      </c>
      <c r="BA74" s="291" t="s">
        <v>29</v>
      </c>
      <c r="BB74" s="486" t="s">
        <v>58</v>
      </c>
      <c r="BC74" s="487"/>
      <c r="BD74" s="487"/>
      <c r="BE74" s="487"/>
      <c r="BF74" s="488"/>
      <c r="BG74" s="292"/>
      <c r="BH74" s="292"/>
      <c r="BI74" s="292"/>
      <c r="BJ74" s="489" t="s">
        <v>59</v>
      </c>
      <c r="BK74" s="490"/>
      <c r="BL74" s="490"/>
      <c r="BM74" s="490"/>
      <c r="BN74" s="490"/>
      <c r="BO74" s="490"/>
      <c r="BP74" s="491"/>
      <c r="BQ74" s="293" t="s">
        <v>32</v>
      </c>
      <c r="BR74" s="290" t="s">
        <v>26</v>
      </c>
      <c r="BS74" s="290" t="s">
        <v>27</v>
      </c>
      <c r="BT74" s="291" t="s">
        <v>28</v>
      </c>
      <c r="BU74" s="291" t="s">
        <v>29</v>
      </c>
      <c r="BV74" s="294" t="s">
        <v>373</v>
      </c>
      <c r="BW74" s="486" t="s">
        <v>374</v>
      </c>
      <c r="BX74" s="487"/>
      <c r="BY74" s="487"/>
      <c r="BZ74" s="488"/>
    </row>
    <row r="75" spans="1:78" ht="16.5" thickBot="1" x14ac:dyDescent="0.3">
      <c r="F75" s="287"/>
      <c r="G75" s="287"/>
      <c r="H75" s="287"/>
      <c r="W75" s="173"/>
      <c r="X75" s="173"/>
      <c r="Y75" s="173"/>
      <c r="Z75" s="288"/>
      <c r="AA75" s="288"/>
      <c r="AB75" s="288"/>
      <c r="AC75" s="288"/>
      <c r="AD75" s="288"/>
      <c r="AE75" s="288"/>
      <c r="AF75" s="288"/>
      <c r="AG75" s="288"/>
      <c r="AH75" s="288"/>
      <c r="AI75" s="288"/>
      <c r="AJ75" s="288"/>
      <c r="AK75" s="288"/>
      <c r="AL75" s="288"/>
      <c r="AM75" s="483"/>
      <c r="AN75" s="484"/>
      <c r="AO75" s="484"/>
      <c r="AP75" s="484"/>
      <c r="AQ75" s="484"/>
      <c r="AR75" s="484"/>
      <c r="AS75" s="484"/>
      <c r="AT75" s="484"/>
      <c r="AU75" s="484"/>
      <c r="AV75" s="485"/>
      <c r="AW75" s="295">
        <f ca="1">AP73</f>
        <v>3</v>
      </c>
      <c r="AX75" s="296">
        <f ca="1">AT73</f>
        <v>3</v>
      </c>
      <c r="AY75" s="297">
        <f>AX73</f>
        <v>2</v>
      </c>
      <c r="AZ75" s="296">
        <f>BB73</f>
        <v>1</v>
      </c>
      <c r="BA75" s="296">
        <f>BF73</f>
        <v>1</v>
      </c>
      <c r="BB75" s="410">
        <f ca="1">AVERAGE(AW75:BA75)</f>
        <v>2</v>
      </c>
      <c r="BC75" s="411"/>
      <c r="BD75" s="411"/>
      <c r="BE75" s="411"/>
      <c r="BF75" s="412"/>
      <c r="BG75" s="275"/>
      <c r="BH75" s="275"/>
      <c r="BI75" s="275"/>
      <c r="BJ75" s="492"/>
      <c r="BK75" s="493"/>
      <c r="BL75" s="493"/>
      <c r="BM75" s="493"/>
      <c r="BN75" s="493"/>
      <c r="BO75" s="493"/>
      <c r="BP75" s="494"/>
      <c r="BQ75" s="298">
        <f ca="1">BJ73</f>
        <v>3</v>
      </c>
      <c r="BR75" s="296">
        <f ca="1">BN73</f>
        <v>2</v>
      </c>
      <c r="BS75" s="297">
        <f>BR73</f>
        <v>2</v>
      </c>
      <c r="BT75" s="296">
        <f>BV73</f>
        <v>1</v>
      </c>
      <c r="BU75" s="296"/>
      <c r="BV75" s="299">
        <f ca="1">AVERAGE(BQ75:BT75)</f>
        <v>2</v>
      </c>
      <c r="BW75" s="497">
        <f ca="1">0.4*BB75+0.6*BV75</f>
        <v>2</v>
      </c>
      <c r="BX75" s="498"/>
      <c r="BY75" s="498"/>
      <c r="BZ75" s="499"/>
    </row>
    <row r="76" spans="1:78" x14ac:dyDescent="0.25">
      <c r="W76" s="173"/>
      <c r="X76" s="173"/>
      <c r="Y76" s="173"/>
      <c r="Z76" s="173"/>
      <c r="AA76" s="173"/>
      <c r="AB76" s="173"/>
      <c r="AC76" s="173"/>
      <c r="AD76" s="173"/>
      <c r="AE76" s="173"/>
      <c r="AF76" s="173"/>
      <c r="AG76" s="173"/>
      <c r="AH76" s="173"/>
      <c r="AI76" s="173"/>
      <c r="AJ76" s="173"/>
      <c r="AK76" s="173"/>
      <c r="AL76" s="173"/>
    </row>
    <row r="77" spans="1:78" x14ac:dyDescent="0.25">
      <c r="W77" s="173"/>
      <c r="X77" s="173"/>
      <c r="Y77" s="173"/>
      <c r="Z77" s="173"/>
      <c r="AA77" s="173"/>
      <c r="AB77" s="173"/>
      <c r="AC77" s="173"/>
      <c r="AD77" s="173"/>
      <c r="AE77" s="173"/>
      <c r="AF77" s="173"/>
      <c r="AG77" s="173"/>
      <c r="AH77" s="173"/>
      <c r="AI77" s="173"/>
      <c r="AJ77" s="173"/>
      <c r="AK77" s="173"/>
      <c r="AL77" s="173"/>
      <c r="BA77" s="399"/>
    </row>
    <row r="78" spans="1:78" x14ac:dyDescent="0.25">
      <c r="W78" s="173"/>
      <c r="X78" s="173"/>
      <c r="Y78" s="173"/>
      <c r="Z78" s="173"/>
      <c r="AA78" s="173"/>
      <c r="AB78" s="173"/>
      <c r="AC78" s="173"/>
      <c r="AD78" s="173"/>
      <c r="AE78" s="173"/>
      <c r="AF78" s="173"/>
      <c r="AG78" s="173"/>
      <c r="AH78" s="173"/>
      <c r="AI78" s="173"/>
      <c r="AJ78" s="173"/>
      <c r="AK78" s="173"/>
      <c r="AL78" s="173"/>
    </row>
    <row r="79" spans="1:78" x14ac:dyDescent="0.25">
      <c r="W79" s="173"/>
      <c r="X79" s="173"/>
      <c r="Y79" s="173"/>
      <c r="Z79" s="173"/>
      <c r="AA79" s="173"/>
      <c r="AB79" s="173"/>
      <c r="AC79" s="173"/>
      <c r="AD79" s="173"/>
      <c r="AE79" s="173"/>
      <c r="AF79" s="173"/>
      <c r="AG79" s="173"/>
      <c r="AH79" s="173"/>
      <c r="AI79" s="173"/>
      <c r="AJ79" s="173"/>
      <c r="AK79" s="173"/>
      <c r="AL79" s="173"/>
    </row>
    <row r="80" spans="1:78" ht="15.75" x14ac:dyDescent="0.25">
      <c r="W80" s="173"/>
      <c r="X80" s="173"/>
      <c r="Y80" s="173"/>
      <c r="Z80" s="173"/>
      <c r="AA80" s="173"/>
      <c r="AB80" s="173"/>
      <c r="AC80" s="173"/>
      <c r="AD80" s="173"/>
      <c r="AE80" s="173"/>
      <c r="AF80" s="173"/>
      <c r="AG80" s="173"/>
      <c r="AH80" s="173"/>
      <c r="AI80" s="173"/>
      <c r="AJ80" s="173"/>
      <c r="AK80" s="173"/>
      <c r="AL80" s="173"/>
      <c r="AM80" s="300"/>
      <c r="AN80" s="300"/>
      <c r="AO80" s="173"/>
      <c r="AP80" s="173"/>
      <c r="AQ80" s="173"/>
      <c r="AR80" s="173"/>
      <c r="AS80" s="173"/>
      <c r="AT80" s="173"/>
      <c r="AU80" s="173"/>
      <c r="AV80" s="173"/>
      <c r="AW80" s="173"/>
      <c r="AX80" s="173"/>
      <c r="AY80" s="275"/>
      <c r="AZ80" s="275"/>
      <c r="BA80" s="275"/>
      <c r="BB80" s="275"/>
      <c r="BG80" s="300"/>
      <c r="BH80" s="300"/>
      <c r="BI80" s="173"/>
      <c r="BJ80" s="173"/>
      <c r="BK80" s="173"/>
      <c r="BL80" s="173"/>
      <c r="BM80" s="173"/>
      <c r="BN80" s="173"/>
      <c r="BO80" s="173"/>
      <c r="BP80" s="173"/>
      <c r="BQ80" s="173"/>
      <c r="BR80" s="173"/>
      <c r="BS80" s="275"/>
      <c r="BT80" s="275"/>
      <c r="BU80" s="275"/>
      <c r="BV80" s="275"/>
    </row>
    <row r="81" spans="23:38" x14ac:dyDescent="0.25">
      <c r="W81" s="173"/>
      <c r="X81" s="173"/>
      <c r="Y81" s="173"/>
      <c r="Z81" s="173"/>
      <c r="AA81" s="173"/>
      <c r="AB81" s="173"/>
      <c r="AC81" s="173"/>
      <c r="AD81" s="173"/>
      <c r="AE81" s="173"/>
      <c r="AF81" s="173"/>
      <c r="AG81" s="173"/>
      <c r="AH81" s="173"/>
      <c r="AI81" s="173"/>
      <c r="AJ81" s="173"/>
      <c r="AK81" s="173"/>
      <c r="AL81" s="173"/>
    </row>
    <row r="82" spans="23:38" x14ac:dyDescent="0.25">
      <c r="W82" s="173"/>
      <c r="X82" s="173"/>
      <c r="Y82" s="173"/>
      <c r="Z82" s="173"/>
      <c r="AA82" s="173"/>
      <c r="AB82" s="173"/>
      <c r="AC82" s="173"/>
      <c r="AD82" s="173"/>
      <c r="AE82" s="173"/>
      <c r="AF82" s="173"/>
      <c r="AG82" s="173"/>
      <c r="AH82" s="173"/>
      <c r="AI82" s="173"/>
      <c r="AJ82" s="173"/>
      <c r="AK82" s="173"/>
      <c r="AL82" s="173"/>
    </row>
    <row r="83" spans="23:38" x14ac:dyDescent="0.25">
      <c r="W83" s="173"/>
      <c r="X83" s="173"/>
      <c r="Y83" s="173"/>
      <c r="Z83" s="173"/>
      <c r="AA83" s="173"/>
      <c r="AB83" s="173"/>
      <c r="AC83" s="173"/>
      <c r="AD83" s="173"/>
      <c r="AE83" s="173"/>
      <c r="AF83" s="173"/>
      <c r="AG83" s="173"/>
      <c r="AH83" s="173"/>
      <c r="AI83" s="173"/>
      <c r="AJ83" s="173"/>
      <c r="AK83" s="173"/>
      <c r="AL83" s="173"/>
    </row>
    <row r="84" spans="23:38" x14ac:dyDescent="0.25">
      <c r="W84" s="173"/>
      <c r="X84" s="173"/>
      <c r="Y84" s="173"/>
      <c r="Z84" s="173"/>
      <c r="AA84" s="173"/>
      <c r="AB84" s="173"/>
      <c r="AC84" s="173"/>
      <c r="AD84" s="173"/>
      <c r="AE84" s="173"/>
      <c r="AF84" s="173"/>
      <c r="AG84" s="173"/>
      <c r="AH84" s="173"/>
      <c r="AI84" s="173"/>
      <c r="AJ84" s="173"/>
      <c r="AK84" s="173"/>
      <c r="AL84" s="173"/>
    </row>
    <row r="85" spans="23:38" x14ac:dyDescent="0.25">
      <c r="W85" s="173"/>
      <c r="X85" s="173"/>
      <c r="Y85" s="173"/>
      <c r="Z85" s="173"/>
      <c r="AA85" s="173"/>
      <c r="AB85" s="173"/>
      <c r="AC85" s="173"/>
      <c r="AD85" s="173"/>
      <c r="AE85" s="173"/>
      <c r="AF85" s="173"/>
      <c r="AG85" s="173"/>
      <c r="AH85" s="173"/>
      <c r="AI85" s="173"/>
      <c r="AJ85" s="173"/>
      <c r="AK85" s="173"/>
      <c r="AL85" s="173"/>
    </row>
  </sheetData>
  <mergeCells count="26">
    <mergeCell ref="AM1:BF1"/>
    <mergeCell ref="BG1:BZ1"/>
    <mergeCell ref="AM2:AP2"/>
    <mergeCell ref="AQ2:AT2"/>
    <mergeCell ref="AU2:AX2"/>
    <mergeCell ref="AY2:BB2"/>
    <mergeCell ref="BC2:BF2"/>
    <mergeCell ref="BG2:BJ2"/>
    <mergeCell ref="BK2:BN2"/>
    <mergeCell ref="BO2:BR2"/>
    <mergeCell ref="BS2:BV2"/>
    <mergeCell ref="BW2:BZ2"/>
    <mergeCell ref="CH6:CL6"/>
    <mergeCell ref="CC12:CH12"/>
    <mergeCell ref="Z71:AO71"/>
    <mergeCell ref="Z72:AO72"/>
    <mergeCell ref="Z73:AO73"/>
    <mergeCell ref="B2:B4"/>
    <mergeCell ref="E2:E4"/>
    <mergeCell ref="CC6:CG6"/>
    <mergeCell ref="AM74:AV75"/>
    <mergeCell ref="BB74:BF74"/>
    <mergeCell ref="BJ74:BP75"/>
    <mergeCell ref="BW74:BZ74"/>
    <mergeCell ref="CB2:CG2"/>
    <mergeCell ref="BW75:BZ75"/>
  </mergeCells>
  <conditionalFormatting sqref="B10">
    <cfRule type="duplicateValues" dxfId="64" priority="5"/>
  </conditionalFormatting>
  <conditionalFormatting sqref="B11:B44">
    <cfRule type="duplicateValues" dxfId="63" priority="4"/>
  </conditionalFormatting>
  <conditionalFormatting sqref="B11:B44">
    <cfRule type="duplicateValues" dxfId="62" priority="3"/>
  </conditionalFormatting>
  <conditionalFormatting sqref="B45:B70">
    <cfRule type="duplicateValues" dxfId="61" priority="2"/>
  </conditionalFormatting>
  <conditionalFormatting sqref="B45:B70">
    <cfRule type="duplicateValues" dxfId="60" priority="1"/>
  </conditionalFormatting>
  <pageMargins left="0.7" right="0.7" top="0.75" bottom="0.75" header="0.3" footer="0.3"/>
  <pageSetup scale="80" orientation="portrait" r:id="rId1"/>
  <colBreaks count="3" manualBreakCount="3">
    <brk id="37" max="79" man="1"/>
    <brk id="58" max="1048575" man="1"/>
    <brk id="78"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6"/>
  <sheetViews>
    <sheetView topLeftCell="AL4" zoomScale="85" zoomScaleNormal="85" workbookViewId="0">
      <selection activeCell="BA8" sqref="BA8"/>
    </sheetView>
  </sheetViews>
  <sheetFormatPr defaultColWidth="8.85546875" defaultRowHeight="12.75" x14ac:dyDescent="0.2"/>
  <cols>
    <col min="1" max="1" width="5.42578125" style="1" customWidth="1"/>
    <col min="2" max="2" width="10.85546875" style="1" bestFit="1" customWidth="1"/>
    <col min="3" max="3" width="46" style="1" customWidth="1"/>
    <col min="4" max="4" width="10.85546875" style="1" customWidth="1"/>
    <col min="5" max="5" width="5.42578125" style="1" bestFit="1" customWidth="1"/>
    <col min="6" max="6" width="5.42578125" style="1" customWidth="1"/>
    <col min="7" max="7" width="4.7109375" style="1" customWidth="1"/>
    <col min="8" max="8" width="8.7109375" style="1" customWidth="1"/>
    <col min="9" max="14" width="5" style="1" bestFit="1" customWidth="1"/>
    <col min="15" max="15" width="8.7109375" style="1" customWidth="1"/>
    <col min="16" max="17" width="5" style="1" bestFit="1" customWidth="1"/>
    <col min="18" max="18" width="7.5703125" style="1" customWidth="1"/>
    <col min="19" max="19" width="14.85546875" style="1" bestFit="1" customWidth="1"/>
    <col min="20" max="33" width="8.85546875" style="1"/>
    <col min="34" max="34" width="14.85546875" style="1" bestFit="1" customWidth="1"/>
    <col min="35" max="48" width="8.85546875" style="1"/>
    <col min="49" max="49" width="13.85546875" style="1" bestFit="1" customWidth="1"/>
    <col min="50" max="50" width="8.85546875" style="1"/>
    <col min="51" max="51" width="25.140625" style="1" customWidth="1"/>
    <col min="52" max="52" width="27" style="1" customWidth="1"/>
    <col min="53" max="53" width="23.7109375" style="1" customWidth="1"/>
    <col min="54" max="54" width="21.28515625" style="1" customWidth="1"/>
    <col min="55" max="55" width="19.85546875" style="1" customWidth="1"/>
    <col min="56" max="56" width="30" style="1" customWidth="1"/>
    <col min="57" max="58" width="8.85546875" style="1"/>
    <col min="59" max="59" width="13.140625" style="1" customWidth="1"/>
    <col min="60" max="16384" width="8.85546875" style="1"/>
  </cols>
  <sheetData>
    <row r="1" spans="1:57" ht="27.75" customHeight="1" x14ac:dyDescent="0.2">
      <c r="A1" s="553" t="s">
        <v>61</v>
      </c>
      <c r="B1" s="556" t="s">
        <v>412</v>
      </c>
      <c r="C1" s="556" t="s">
        <v>429</v>
      </c>
      <c r="D1" s="21"/>
      <c r="E1" s="634"/>
      <c r="F1" s="112"/>
      <c r="H1" s="635" t="s">
        <v>87</v>
      </c>
      <c r="I1" s="635"/>
      <c r="J1" s="636" t="s">
        <v>88</v>
      </c>
      <c r="K1" s="636"/>
      <c r="L1" s="636"/>
      <c r="M1" s="636"/>
      <c r="N1" s="636"/>
      <c r="O1" s="636"/>
      <c r="P1" s="636"/>
      <c r="Q1" s="636"/>
      <c r="R1" s="636"/>
      <c r="S1" s="637" t="s">
        <v>44</v>
      </c>
      <c r="T1" s="638"/>
      <c r="U1" s="638"/>
      <c r="V1" s="638"/>
      <c r="W1" s="638"/>
      <c r="X1" s="638"/>
      <c r="Y1" s="638"/>
      <c r="Z1" s="638"/>
      <c r="AA1" s="638"/>
      <c r="AB1" s="638"/>
      <c r="AC1" s="638"/>
      <c r="AD1" s="638"/>
      <c r="AE1" s="638"/>
      <c r="AF1" s="638"/>
      <c r="AG1" s="639"/>
      <c r="AH1" s="637" t="s">
        <v>45</v>
      </c>
      <c r="AI1" s="638"/>
      <c r="AJ1" s="638"/>
      <c r="AK1" s="638"/>
      <c r="AL1" s="638"/>
      <c r="AM1" s="638"/>
      <c r="AN1" s="638"/>
      <c r="AO1" s="638"/>
      <c r="AP1" s="638"/>
      <c r="AQ1" s="638"/>
      <c r="AR1" s="638"/>
      <c r="AS1" s="638"/>
      <c r="AT1" s="638"/>
      <c r="AU1" s="638"/>
      <c r="AV1" s="639"/>
    </row>
    <row r="2" spans="1:57" ht="19.5" customHeight="1" x14ac:dyDescent="0.2">
      <c r="A2" s="554"/>
      <c r="B2" s="557"/>
      <c r="C2" s="557"/>
      <c r="D2" s="21"/>
      <c r="E2" s="634"/>
      <c r="F2" s="112"/>
      <c r="G2" s="147"/>
      <c r="H2" s="643">
        <v>40</v>
      </c>
      <c r="I2" s="643"/>
      <c r="J2" s="644" t="s">
        <v>89</v>
      </c>
      <c r="K2" s="644"/>
      <c r="L2" s="644"/>
      <c r="M2" s="644"/>
      <c r="N2" s="644"/>
      <c r="O2" s="645" t="s">
        <v>90</v>
      </c>
      <c r="P2" s="645"/>
      <c r="Q2" s="645"/>
      <c r="R2" s="645"/>
      <c r="S2" s="640"/>
      <c r="T2" s="641"/>
      <c r="U2" s="641"/>
      <c r="V2" s="641"/>
      <c r="W2" s="641"/>
      <c r="X2" s="641"/>
      <c r="Y2" s="641"/>
      <c r="Z2" s="641"/>
      <c r="AA2" s="641"/>
      <c r="AB2" s="641"/>
      <c r="AC2" s="641"/>
      <c r="AD2" s="641"/>
      <c r="AE2" s="641"/>
      <c r="AF2" s="641"/>
      <c r="AG2" s="642"/>
      <c r="AH2" s="640"/>
      <c r="AI2" s="641"/>
      <c r="AJ2" s="641"/>
      <c r="AK2" s="641"/>
      <c r="AL2" s="641"/>
      <c r="AM2" s="641"/>
      <c r="AN2" s="641"/>
      <c r="AO2" s="641"/>
      <c r="AP2" s="641"/>
      <c r="AQ2" s="641"/>
      <c r="AR2" s="641"/>
      <c r="AS2" s="641"/>
      <c r="AT2" s="641"/>
      <c r="AU2" s="641"/>
      <c r="AV2" s="642"/>
      <c r="AY2" s="633"/>
      <c r="AZ2" s="633"/>
      <c r="BA2" s="633"/>
      <c r="BB2" s="633"/>
      <c r="BC2" s="633"/>
      <c r="BD2" s="633"/>
    </row>
    <row r="3" spans="1:57" ht="157.5" x14ac:dyDescent="0.25">
      <c r="A3" s="554"/>
      <c r="B3" s="557"/>
      <c r="C3" s="557"/>
      <c r="D3" s="21"/>
      <c r="E3" s="634"/>
      <c r="F3" s="112"/>
      <c r="G3" s="367" t="s">
        <v>2</v>
      </c>
      <c r="H3" s="148" t="s">
        <v>91</v>
      </c>
      <c r="I3" s="149" t="s">
        <v>92</v>
      </c>
      <c r="J3" s="148" t="s">
        <v>93</v>
      </c>
      <c r="K3" s="148" t="s">
        <v>94</v>
      </c>
      <c r="L3" s="148" t="s">
        <v>91</v>
      </c>
      <c r="M3" s="148" t="s">
        <v>95</v>
      </c>
      <c r="N3" s="148" t="s">
        <v>96</v>
      </c>
      <c r="O3" s="149" t="s">
        <v>97</v>
      </c>
      <c r="P3" s="149" t="s">
        <v>98</v>
      </c>
      <c r="Q3" s="149" t="s">
        <v>99</v>
      </c>
      <c r="R3" s="149" t="s">
        <v>100</v>
      </c>
      <c r="S3" s="627" t="s">
        <v>32</v>
      </c>
      <c r="T3" s="627"/>
      <c r="U3" s="627"/>
      <c r="V3" s="631" t="s">
        <v>26</v>
      </c>
      <c r="W3" s="631"/>
      <c r="X3" s="631"/>
      <c r="Y3" s="632" t="s">
        <v>27</v>
      </c>
      <c r="Z3" s="632"/>
      <c r="AA3" s="632"/>
      <c r="AB3" s="626" t="s">
        <v>28</v>
      </c>
      <c r="AC3" s="626"/>
      <c r="AD3" s="626"/>
      <c r="AE3" s="626" t="s">
        <v>29</v>
      </c>
      <c r="AF3" s="626"/>
      <c r="AG3" s="626"/>
      <c r="AH3" s="627" t="s">
        <v>32</v>
      </c>
      <c r="AI3" s="627"/>
      <c r="AJ3" s="627"/>
      <c r="AK3" s="631" t="s">
        <v>26</v>
      </c>
      <c r="AL3" s="631"/>
      <c r="AM3" s="631"/>
      <c r="AN3" s="632" t="s">
        <v>27</v>
      </c>
      <c r="AO3" s="632"/>
      <c r="AP3" s="632"/>
      <c r="AQ3" s="626" t="s">
        <v>28</v>
      </c>
      <c r="AR3" s="626"/>
      <c r="AS3" s="626"/>
      <c r="AT3" s="626" t="s">
        <v>29</v>
      </c>
      <c r="AU3" s="626"/>
      <c r="AV3" s="646"/>
      <c r="AW3" s="150"/>
      <c r="AX3" s="150"/>
      <c r="AY3" s="151"/>
      <c r="AZ3" s="152"/>
      <c r="BA3" s="153"/>
      <c r="BB3" s="153"/>
      <c r="BC3" s="152"/>
      <c r="BD3" s="152"/>
      <c r="BE3" s="150"/>
    </row>
    <row r="4" spans="1:57" ht="78.599999999999994" customHeight="1" thickBot="1" x14ac:dyDescent="0.25">
      <c r="A4" s="555"/>
      <c r="B4" s="558"/>
      <c r="C4" s="558"/>
      <c r="D4" s="21"/>
      <c r="E4" s="634"/>
      <c r="F4" s="112"/>
      <c r="G4" s="120" t="s">
        <v>1</v>
      </c>
      <c r="H4" s="122">
        <v>25</v>
      </c>
      <c r="I4" s="154">
        <v>15</v>
      </c>
      <c r="J4" s="122">
        <v>10</v>
      </c>
      <c r="K4" s="122">
        <v>10</v>
      </c>
      <c r="L4" s="122">
        <v>10</v>
      </c>
      <c r="M4" s="122">
        <v>10</v>
      </c>
      <c r="N4" s="122">
        <v>10</v>
      </c>
      <c r="O4" s="154">
        <v>12</v>
      </c>
      <c r="P4" s="154">
        <v>14</v>
      </c>
      <c r="Q4" s="154">
        <v>12</v>
      </c>
      <c r="R4" s="154">
        <v>12</v>
      </c>
      <c r="S4" s="2" t="s">
        <v>46</v>
      </c>
      <c r="T4" s="2" t="s">
        <v>36</v>
      </c>
      <c r="U4" s="2" t="s">
        <v>47</v>
      </c>
      <c r="V4" s="3" t="s">
        <v>46</v>
      </c>
      <c r="W4" s="3" t="s">
        <v>36</v>
      </c>
      <c r="X4" s="3" t="s">
        <v>47</v>
      </c>
      <c r="Y4" s="4" t="s">
        <v>46</v>
      </c>
      <c r="Z4" s="4" t="s">
        <v>36</v>
      </c>
      <c r="AA4" s="4" t="s">
        <v>47</v>
      </c>
      <c r="AB4" s="5" t="s">
        <v>46</v>
      </c>
      <c r="AC4" s="5" t="s">
        <v>36</v>
      </c>
      <c r="AD4" s="5" t="s">
        <v>47</v>
      </c>
      <c r="AE4" s="5" t="s">
        <v>46</v>
      </c>
      <c r="AF4" s="5" t="s">
        <v>36</v>
      </c>
      <c r="AG4" s="5" t="s">
        <v>47</v>
      </c>
      <c r="AH4" s="2" t="s">
        <v>46</v>
      </c>
      <c r="AI4" s="2" t="s">
        <v>36</v>
      </c>
      <c r="AJ4" s="2" t="s">
        <v>47</v>
      </c>
      <c r="AK4" s="3" t="s">
        <v>46</v>
      </c>
      <c r="AL4" s="3" t="s">
        <v>36</v>
      </c>
      <c r="AM4" s="3" t="s">
        <v>47</v>
      </c>
      <c r="AN4" s="4" t="s">
        <v>46</v>
      </c>
      <c r="AO4" s="4" t="s">
        <v>36</v>
      </c>
      <c r="AP4" s="4" t="s">
        <v>47</v>
      </c>
      <c r="AQ4" s="5" t="s">
        <v>46</v>
      </c>
      <c r="AR4" s="5" t="s">
        <v>36</v>
      </c>
      <c r="AS4" s="5" t="s">
        <v>47</v>
      </c>
      <c r="AT4" s="5" t="s">
        <v>46</v>
      </c>
      <c r="AU4" s="5" t="s">
        <v>36</v>
      </c>
      <c r="AV4" s="5" t="s">
        <v>47</v>
      </c>
      <c r="AW4" s="150"/>
      <c r="AX4" s="150"/>
      <c r="AY4" s="155"/>
      <c r="AZ4" s="7"/>
      <c r="BA4" s="155"/>
      <c r="BB4" s="155"/>
      <c r="BC4" s="155"/>
      <c r="BD4" s="155"/>
      <c r="BE4" s="150"/>
    </row>
    <row r="5" spans="1:57" ht="15.75" thickBot="1" x14ac:dyDescent="0.25">
      <c r="A5" s="562" t="s">
        <v>39</v>
      </c>
      <c r="B5" s="49">
        <v>0</v>
      </c>
      <c r="C5" s="49" t="s">
        <v>48</v>
      </c>
      <c r="D5" s="11"/>
      <c r="E5" s="11"/>
      <c r="F5" s="11"/>
      <c r="G5" s="124" t="s">
        <v>24</v>
      </c>
      <c r="H5" s="125" t="s">
        <v>25</v>
      </c>
      <c r="I5" s="156" t="s">
        <v>25</v>
      </c>
      <c r="J5" s="125" t="str">
        <f t="shared" ref="J5:Q5" si="0">IF(J$10="CO1","ü","")</f>
        <v>ü</v>
      </c>
      <c r="K5" s="125" t="str">
        <f t="shared" si="0"/>
        <v/>
      </c>
      <c r="L5" s="125" t="str">
        <f t="shared" si="0"/>
        <v/>
      </c>
      <c r="M5" s="125" t="str">
        <f t="shared" si="0"/>
        <v/>
      </c>
      <c r="N5" s="125" t="str">
        <f t="shared" si="0"/>
        <v/>
      </c>
      <c r="O5" s="156" t="s">
        <v>25</v>
      </c>
      <c r="P5" s="156" t="str">
        <f t="shared" si="0"/>
        <v/>
      </c>
      <c r="Q5" s="156" t="str">
        <f t="shared" si="0"/>
        <v/>
      </c>
      <c r="R5" s="156" t="s">
        <v>25</v>
      </c>
      <c r="S5" s="624">
        <f>SUM(H4:I4)</f>
        <v>40</v>
      </c>
      <c r="T5" s="624" t="s">
        <v>34</v>
      </c>
      <c r="U5" s="624"/>
      <c r="V5" s="628">
        <v>40</v>
      </c>
      <c r="W5" s="625" t="s">
        <v>34</v>
      </c>
      <c r="X5" s="625"/>
      <c r="Y5" s="622">
        <v>40</v>
      </c>
      <c r="Z5" s="622" t="s">
        <v>34</v>
      </c>
      <c r="AA5" s="622"/>
      <c r="AB5" s="623">
        <v>40</v>
      </c>
      <c r="AC5" s="623" t="s">
        <v>34</v>
      </c>
      <c r="AD5" s="623"/>
      <c r="AE5" s="623">
        <v>40</v>
      </c>
      <c r="AF5" s="623" t="s">
        <v>34</v>
      </c>
      <c r="AG5" s="623"/>
      <c r="AH5" s="624">
        <f>SUM(J4,O4,R4)</f>
        <v>34</v>
      </c>
      <c r="AI5" s="624" t="s">
        <v>34</v>
      </c>
      <c r="AJ5" s="624"/>
      <c r="AK5" s="625">
        <f>SUM(K4,O4,R4)</f>
        <v>34</v>
      </c>
      <c r="AL5" s="625" t="s">
        <v>34</v>
      </c>
      <c r="AM5" s="625"/>
      <c r="AN5" s="622">
        <f>SUM(L4,O4,R4)</f>
        <v>34</v>
      </c>
      <c r="AO5" s="622" t="s">
        <v>34</v>
      </c>
      <c r="AP5" s="622"/>
      <c r="AQ5" s="623">
        <f>SUM(M4,O4,P4,R4)</f>
        <v>48</v>
      </c>
      <c r="AR5" s="623" t="s">
        <v>34</v>
      </c>
      <c r="AS5" s="623"/>
      <c r="AT5" s="623">
        <f>SUM(N4,O4,Q4,R4)</f>
        <v>46</v>
      </c>
      <c r="AU5" s="623" t="s">
        <v>34</v>
      </c>
      <c r="AV5" s="607"/>
      <c r="AW5" s="150"/>
      <c r="AX5" s="150"/>
      <c r="AY5" s="150"/>
      <c r="AZ5" s="150"/>
      <c r="BA5" s="150"/>
      <c r="BB5" s="150"/>
      <c r="BC5" s="150"/>
      <c r="BD5" s="150"/>
      <c r="BE5" s="150"/>
    </row>
    <row r="6" spans="1:57" ht="36.75" thickBot="1" x14ac:dyDescent="0.25">
      <c r="A6" s="563"/>
      <c r="B6" s="49">
        <v>1</v>
      </c>
      <c r="C6" s="49" t="s">
        <v>49</v>
      </c>
      <c r="D6" s="11"/>
      <c r="E6" s="11"/>
      <c r="F6" s="11"/>
      <c r="G6" s="124" t="s">
        <v>26</v>
      </c>
      <c r="H6" s="125" t="s">
        <v>25</v>
      </c>
      <c r="I6" s="156" t="s">
        <v>25</v>
      </c>
      <c r="J6" s="125" t="str">
        <f t="shared" ref="J6:Q6" si="1">IF(J$10="CO2","ü","")</f>
        <v/>
      </c>
      <c r="K6" s="125" t="str">
        <f t="shared" si="1"/>
        <v>ü</v>
      </c>
      <c r="L6" s="125" t="str">
        <f t="shared" si="1"/>
        <v/>
      </c>
      <c r="M6" s="125" t="str">
        <f t="shared" si="1"/>
        <v/>
      </c>
      <c r="N6" s="125" t="str">
        <f t="shared" si="1"/>
        <v/>
      </c>
      <c r="O6" s="156" t="s">
        <v>25</v>
      </c>
      <c r="P6" s="156" t="str">
        <f t="shared" si="1"/>
        <v/>
      </c>
      <c r="Q6" s="156" t="str">
        <f t="shared" si="1"/>
        <v/>
      </c>
      <c r="R6" s="156" t="s">
        <v>25</v>
      </c>
      <c r="S6" s="624"/>
      <c r="T6" s="624"/>
      <c r="U6" s="624"/>
      <c r="V6" s="629"/>
      <c r="W6" s="625"/>
      <c r="X6" s="625"/>
      <c r="Y6" s="622"/>
      <c r="Z6" s="622"/>
      <c r="AA6" s="622"/>
      <c r="AB6" s="623"/>
      <c r="AC6" s="623"/>
      <c r="AD6" s="623"/>
      <c r="AE6" s="623"/>
      <c r="AF6" s="623"/>
      <c r="AG6" s="623"/>
      <c r="AH6" s="624"/>
      <c r="AI6" s="624"/>
      <c r="AJ6" s="624"/>
      <c r="AK6" s="625"/>
      <c r="AL6" s="625"/>
      <c r="AM6" s="625"/>
      <c r="AN6" s="622"/>
      <c r="AO6" s="622"/>
      <c r="AP6" s="622"/>
      <c r="AQ6" s="623"/>
      <c r="AR6" s="623"/>
      <c r="AS6" s="623"/>
      <c r="AT6" s="623"/>
      <c r="AU6" s="623"/>
      <c r="AV6" s="607"/>
      <c r="AW6" s="150"/>
      <c r="AX6" s="150"/>
      <c r="AY6" s="368" t="s">
        <v>32</v>
      </c>
      <c r="AZ6" s="369" t="s">
        <v>413</v>
      </c>
      <c r="BA6" s="150"/>
      <c r="BB6" s="150"/>
      <c r="BC6" s="150"/>
      <c r="BD6" s="150"/>
      <c r="BE6" s="150"/>
    </row>
    <row r="7" spans="1:57" ht="60.75" thickBot="1" x14ac:dyDescent="0.25">
      <c r="A7" s="563"/>
      <c r="B7" s="49">
        <v>2</v>
      </c>
      <c r="C7" s="49" t="s">
        <v>50</v>
      </c>
      <c r="D7" s="11"/>
      <c r="E7" s="11"/>
      <c r="F7" s="11"/>
      <c r="G7" s="124" t="s">
        <v>27</v>
      </c>
      <c r="H7" s="125" t="s">
        <v>25</v>
      </c>
      <c r="I7" s="156" t="s">
        <v>25</v>
      </c>
      <c r="J7" s="125" t="str">
        <f t="shared" ref="J7:Q7" si="2">IF(J$10="CO3","ü","")</f>
        <v/>
      </c>
      <c r="K7" s="125" t="str">
        <f t="shared" si="2"/>
        <v/>
      </c>
      <c r="L7" s="125" t="str">
        <f t="shared" si="2"/>
        <v>ü</v>
      </c>
      <c r="M7" s="125" t="str">
        <f t="shared" si="2"/>
        <v/>
      </c>
      <c r="N7" s="125" t="str">
        <f t="shared" si="2"/>
        <v/>
      </c>
      <c r="O7" s="156" t="s">
        <v>25</v>
      </c>
      <c r="P7" s="156" t="str">
        <f t="shared" si="2"/>
        <v/>
      </c>
      <c r="Q7" s="156" t="str">
        <f t="shared" si="2"/>
        <v/>
      </c>
      <c r="R7" s="156" t="s">
        <v>25</v>
      </c>
      <c r="S7" s="624"/>
      <c r="T7" s="624"/>
      <c r="U7" s="624"/>
      <c r="V7" s="629"/>
      <c r="W7" s="625"/>
      <c r="X7" s="625"/>
      <c r="Y7" s="622"/>
      <c r="Z7" s="622"/>
      <c r="AA7" s="622"/>
      <c r="AB7" s="623"/>
      <c r="AC7" s="623"/>
      <c r="AD7" s="623"/>
      <c r="AE7" s="623"/>
      <c r="AF7" s="623"/>
      <c r="AG7" s="623"/>
      <c r="AH7" s="624"/>
      <c r="AI7" s="624"/>
      <c r="AJ7" s="624"/>
      <c r="AK7" s="625"/>
      <c r="AL7" s="625"/>
      <c r="AM7" s="625"/>
      <c r="AN7" s="622"/>
      <c r="AO7" s="622"/>
      <c r="AP7" s="622"/>
      <c r="AQ7" s="623"/>
      <c r="AR7" s="623"/>
      <c r="AS7" s="623"/>
      <c r="AT7" s="623"/>
      <c r="AU7" s="623"/>
      <c r="AV7" s="607"/>
      <c r="AW7" s="150"/>
      <c r="AX7" s="150"/>
      <c r="AY7" s="370" t="s">
        <v>26</v>
      </c>
      <c r="AZ7" s="371" t="s">
        <v>414</v>
      </c>
      <c r="BA7" s="150"/>
      <c r="BB7" s="150"/>
      <c r="BC7" s="150"/>
      <c r="BD7" s="150"/>
      <c r="BE7" s="150"/>
    </row>
    <row r="8" spans="1:57" ht="84.75" thickBot="1" x14ac:dyDescent="0.25">
      <c r="A8" s="564"/>
      <c r="B8" s="49">
        <v>3</v>
      </c>
      <c r="C8" s="49" t="s">
        <v>51</v>
      </c>
      <c r="D8" s="11"/>
      <c r="E8" s="11"/>
      <c r="F8" s="11"/>
      <c r="G8" s="124" t="s">
        <v>28</v>
      </c>
      <c r="H8" s="125" t="s">
        <v>25</v>
      </c>
      <c r="I8" s="156" t="s">
        <v>25</v>
      </c>
      <c r="J8" s="125" t="str">
        <f t="shared" ref="J8:Q8" si="3">IF(J$10="CO4","ü","")</f>
        <v/>
      </c>
      <c r="K8" s="125" t="str">
        <f t="shared" si="3"/>
        <v/>
      </c>
      <c r="L8" s="125" t="str">
        <f t="shared" si="3"/>
        <v/>
      </c>
      <c r="M8" s="125" t="str">
        <f t="shared" si="3"/>
        <v>ü</v>
      </c>
      <c r="N8" s="125" t="str">
        <f t="shared" si="3"/>
        <v/>
      </c>
      <c r="O8" s="156" t="s">
        <v>25</v>
      </c>
      <c r="P8" s="156" t="str">
        <f t="shared" si="3"/>
        <v>ü</v>
      </c>
      <c r="Q8" s="156" t="str">
        <f t="shared" si="3"/>
        <v/>
      </c>
      <c r="R8" s="156" t="s">
        <v>25</v>
      </c>
      <c r="S8" s="624"/>
      <c r="T8" s="624"/>
      <c r="U8" s="624"/>
      <c r="V8" s="629"/>
      <c r="W8" s="625"/>
      <c r="X8" s="625"/>
      <c r="Y8" s="622"/>
      <c r="Z8" s="622"/>
      <c r="AA8" s="622"/>
      <c r="AB8" s="623"/>
      <c r="AC8" s="623"/>
      <c r="AD8" s="623"/>
      <c r="AE8" s="623"/>
      <c r="AF8" s="623"/>
      <c r="AG8" s="623"/>
      <c r="AH8" s="624"/>
      <c r="AI8" s="624"/>
      <c r="AJ8" s="624"/>
      <c r="AK8" s="625"/>
      <c r="AL8" s="625"/>
      <c r="AM8" s="625"/>
      <c r="AN8" s="622"/>
      <c r="AO8" s="622"/>
      <c r="AP8" s="622"/>
      <c r="AQ8" s="623"/>
      <c r="AR8" s="623"/>
      <c r="AS8" s="623"/>
      <c r="AT8" s="623"/>
      <c r="AU8" s="623"/>
      <c r="AV8" s="607"/>
      <c r="AW8" s="150"/>
      <c r="AX8" s="150"/>
      <c r="AY8" s="370" t="s">
        <v>27</v>
      </c>
      <c r="AZ8" s="372" t="s">
        <v>415</v>
      </c>
      <c r="BA8" s="150"/>
      <c r="BB8" s="150"/>
      <c r="BC8" s="150"/>
      <c r="BD8" s="150"/>
      <c r="BE8" s="150"/>
    </row>
    <row r="9" spans="1:57" ht="60.75" thickBot="1" x14ac:dyDescent="0.25">
      <c r="A9" s="157" t="s">
        <v>37</v>
      </c>
      <c r="B9" s="158" t="s">
        <v>0</v>
      </c>
      <c r="C9" s="158" t="s">
        <v>38</v>
      </c>
      <c r="D9" s="159"/>
      <c r="E9" s="126" t="s">
        <v>53</v>
      </c>
      <c r="F9" s="127" t="s">
        <v>35</v>
      </c>
      <c r="G9" s="124" t="s">
        <v>29</v>
      </c>
      <c r="H9" s="125" t="s">
        <v>25</v>
      </c>
      <c r="I9" s="156" t="s">
        <v>25</v>
      </c>
      <c r="J9" s="125" t="str">
        <f t="shared" ref="J9:Q9" si="4">IF(J$10="CO5","ü","")</f>
        <v/>
      </c>
      <c r="K9" s="125" t="str">
        <f t="shared" si="4"/>
        <v/>
      </c>
      <c r="L9" s="125" t="str">
        <f t="shared" si="4"/>
        <v/>
      </c>
      <c r="M9" s="125" t="str">
        <f t="shared" si="4"/>
        <v/>
      </c>
      <c r="N9" s="125" t="str">
        <f t="shared" si="4"/>
        <v>ü</v>
      </c>
      <c r="O9" s="156" t="s">
        <v>25</v>
      </c>
      <c r="P9" s="156" t="str">
        <f t="shared" si="4"/>
        <v/>
      </c>
      <c r="Q9" s="156" t="str">
        <f t="shared" si="4"/>
        <v>ü</v>
      </c>
      <c r="R9" s="156" t="s">
        <v>25</v>
      </c>
      <c r="S9" s="624"/>
      <c r="T9" s="624"/>
      <c r="U9" s="624"/>
      <c r="V9" s="629"/>
      <c r="W9" s="625"/>
      <c r="X9" s="625"/>
      <c r="Y9" s="622"/>
      <c r="Z9" s="622"/>
      <c r="AA9" s="622"/>
      <c r="AB9" s="623"/>
      <c r="AC9" s="623"/>
      <c r="AD9" s="623"/>
      <c r="AE9" s="623"/>
      <c r="AF9" s="623"/>
      <c r="AG9" s="623"/>
      <c r="AH9" s="624"/>
      <c r="AI9" s="624"/>
      <c r="AJ9" s="624"/>
      <c r="AK9" s="625"/>
      <c r="AL9" s="625"/>
      <c r="AM9" s="625"/>
      <c r="AN9" s="622"/>
      <c r="AO9" s="622"/>
      <c r="AP9" s="622"/>
      <c r="AQ9" s="623"/>
      <c r="AR9" s="623"/>
      <c r="AS9" s="623"/>
      <c r="AT9" s="623"/>
      <c r="AU9" s="623"/>
      <c r="AV9" s="607"/>
      <c r="AW9" s="150"/>
      <c r="AX9" s="150"/>
      <c r="AY9" s="370" t="s">
        <v>28</v>
      </c>
      <c r="AZ9" s="371" t="s">
        <v>416</v>
      </c>
      <c r="BA9" s="150"/>
      <c r="BB9" s="150"/>
      <c r="BC9" s="150"/>
      <c r="BD9" s="150"/>
      <c r="BE9" s="150"/>
    </row>
    <row r="10" spans="1:57" s="168" customFormat="1" ht="36" customHeight="1" thickBot="1" x14ac:dyDescent="0.25">
      <c r="A10" s="166"/>
      <c r="B10" s="158"/>
      <c r="C10" s="158"/>
      <c r="D10" s="53"/>
      <c r="E10" s="365">
        <v>100</v>
      </c>
      <c r="F10" s="365">
        <v>100</v>
      </c>
      <c r="G10" s="366" t="s">
        <v>56</v>
      </c>
      <c r="H10" s="608" t="s">
        <v>101</v>
      </c>
      <c r="I10" s="609"/>
      <c r="J10" s="171" t="s">
        <v>32</v>
      </c>
      <c r="K10" s="171" t="s">
        <v>26</v>
      </c>
      <c r="L10" s="171" t="s">
        <v>27</v>
      </c>
      <c r="M10" s="171" t="s">
        <v>28</v>
      </c>
      <c r="N10" s="171" t="s">
        <v>29</v>
      </c>
      <c r="O10" s="172" t="s">
        <v>101</v>
      </c>
      <c r="P10" s="172" t="s">
        <v>28</v>
      </c>
      <c r="Q10" s="172" t="s">
        <v>29</v>
      </c>
      <c r="R10" s="172" t="s">
        <v>101</v>
      </c>
      <c r="S10" s="624"/>
      <c r="T10" s="624"/>
      <c r="U10" s="624"/>
      <c r="V10" s="630"/>
      <c r="W10" s="625"/>
      <c r="X10" s="625"/>
      <c r="Y10" s="622"/>
      <c r="Z10" s="622"/>
      <c r="AA10" s="622"/>
      <c r="AB10" s="623"/>
      <c r="AC10" s="623"/>
      <c r="AD10" s="623"/>
      <c r="AE10" s="623"/>
      <c r="AF10" s="623"/>
      <c r="AG10" s="623"/>
      <c r="AH10" s="624"/>
      <c r="AI10" s="624"/>
      <c r="AJ10" s="624"/>
      <c r="AK10" s="625"/>
      <c r="AL10" s="625"/>
      <c r="AM10" s="625"/>
      <c r="AN10" s="622"/>
      <c r="AO10" s="622"/>
      <c r="AP10" s="622"/>
      <c r="AQ10" s="623"/>
      <c r="AR10" s="623"/>
      <c r="AS10" s="623"/>
      <c r="AT10" s="623"/>
      <c r="AU10" s="623"/>
      <c r="AV10" s="607"/>
      <c r="AW10" s="167"/>
      <c r="AX10" s="167"/>
      <c r="AY10" s="370" t="s">
        <v>29</v>
      </c>
      <c r="AZ10" s="373" t="s">
        <v>417</v>
      </c>
      <c r="BA10" s="167"/>
      <c r="BB10" s="167"/>
      <c r="BC10" s="167"/>
      <c r="BD10" s="167"/>
      <c r="BE10" s="167"/>
    </row>
    <row r="11" spans="1:57" x14ac:dyDescent="0.2">
      <c r="A11" s="160">
        <v>1</v>
      </c>
      <c r="B11" s="169" t="s">
        <v>102</v>
      </c>
      <c r="C11" s="169" t="s">
        <v>103</v>
      </c>
      <c r="D11" s="170" t="s">
        <v>226</v>
      </c>
      <c r="E11" s="12">
        <f t="shared" ref="E11:E70" ca="1" si="5">IF(D11="A+",RANDBETWEEN(97,98),IF(D11="A",RANDBETWEEN(86,88),IF(D11="B+",RANDBETWEEN(76,77),IF(D11="B",RANDBETWEEN(66,67),IF(D11="C+",RANDBETWEEN(56,57),IF(D11="C",RANDBETWEEN(48,50),IF(D11="D",RANDBETWEEN(40,45),IF(D11="E",RANDBETWEEN(26,30),IF(D11="F",RANDBETWEEN(24,25),RANDBETWEEN(15,18))))))))))</f>
        <v>97</v>
      </c>
      <c r="F11" s="161">
        <f t="shared" ref="F11:F42" si="6">SUM(H11:R11)/3</f>
        <v>45.333333333333336</v>
      </c>
      <c r="G11" s="11"/>
      <c r="H11" s="8">
        <v>25</v>
      </c>
      <c r="I11" s="8">
        <v>14</v>
      </c>
      <c r="J11" s="8">
        <v>9</v>
      </c>
      <c r="K11" s="8">
        <v>10</v>
      </c>
      <c r="L11" s="8">
        <v>10</v>
      </c>
      <c r="M11" s="8">
        <v>10</v>
      </c>
      <c r="N11" s="8">
        <v>10</v>
      </c>
      <c r="O11" s="8">
        <v>11</v>
      </c>
      <c r="P11" s="8">
        <v>13</v>
      </c>
      <c r="Q11" s="8">
        <v>12</v>
      </c>
      <c r="R11" s="8">
        <v>12</v>
      </c>
      <c r="S11" s="121">
        <f>SUM(H11:I11)</f>
        <v>39</v>
      </c>
      <c r="T11" s="121">
        <f>ROUNDUP((S11/$S$5)*100,1)</f>
        <v>97.5</v>
      </c>
      <c r="U11" s="14" t="str">
        <f>IF(T11&gt;60,"YES","NO")</f>
        <v>YES</v>
      </c>
      <c r="V11" s="121">
        <f>SUM(H11:I11)</f>
        <v>39</v>
      </c>
      <c r="W11" s="121">
        <f>ROUNDUP((V11/$S$5)*100,1)</f>
        <v>97.5</v>
      </c>
      <c r="X11" s="14" t="str">
        <f>IF(W11&gt;60,"YES","NO")</f>
        <v>YES</v>
      </c>
      <c r="Y11" s="121">
        <f>SUM(H11:I11)</f>
        <v>39</v>
      </c>
      <c r="Z11" s="121">
        <f>ROUNDUP((Y11/$S$5)*100,1)</f>
        <v>97.5</v>
      </c>
      <c r="AA11" s="14" t="str">
        <f>IF(Z11&gt;60,"YES","NO")</f>
        <v>YES</v>
      </c>
      <c r="AB11" s="121">
        <f>SUM(H11:I11)</f>
        <v>39</v>
      </c>
      <c r="AC11" s="121">
        <f>ROUNDUP((AB11/$S$5)*100,1)</f>
        <v>97.5</v>
      </c>
      <c r="AD11" s="14" t="str">
        <f>IF(AC11&gt;60,"YES","NO")</f>
        <v>YES</v>
      </c>
      <c r="AE11" s="121">
        <f>SUM(H11:I11)</f>
        <v>39</v>
      </c>
      <c r="AF11" s="121">
        <f>ROUNDUP((AE11/$S$5)*100,1)</f>
        <v>97.5</v>
      </c>
      <c r="AG11" s="14" t="str">
        <f>IF(AF11&gt;60,"YES","NO")</f>
        <v>YES</v>
      </c>
      <c r="AH11" s="121">
        <f>SUM(J11,O11,R11)</f>
        <v>32</v>
      </c>
      <c r="AI11" s="121">
        <f>ROUNDUP((AH11/$AH$5)*100,1)</f>
        <v>94.199999999999989</v>
      </c>
      <c r="AJ11" s="14" t="str">
        <f>IF(AI11&gt;60,"YES","NO")</f>
        <v>YES</v>
      </c>
      <c r="AK11" s="8">
        <f>SUM(K11,O11,R11)</f>
        <v>33</v>
      </c>
      <c r="AL11" s="121">
        <f>IF(AK11="","",ROUNDUP((AK11/$AK$5)*100,1))</f>
        <v>97.1</v>
      </c>
      <c r="AM11" s="14" t="str">
        <f>IF(AL11&gt;60,"YES","NO")</f>
        <v>YES</v>
      </c>
      <c r="AN11" s="8">
        <f>SUM(L11,O11,R11)</f>
        <v>33</v>
      </c>
      <c r="AO11" s="121">
        <f>IF(AN11="","",ROUNDUP((AN11/$AN$5)*100,1))</f>
        <v>97.1</v>
      </c>
      <c r="AP11" s="14" t="str">
        <f>IF(AO11&gt;60,"YES","NO")</f>
        <v>YES</v>
      </c>
      <c r="AQ11" s="8">
        <f>SUM(M11,O11,P11,R11)</f>
        <v>46</v>
      </c>
      <c r="AR11" s="121">
        <f>IF(AQ11="","",ROUNDUP((AQ11/$AQ$5)*100,1))</f>
        <v>95.899999999999991</v>
      </c>
      <c r="AS11" s="14" t="str">
        <f>IF(AR11&gt;60,"YES","NO")</f>
        <v>YES</v>
      </c>
      <c r="AT11" s="8">
        <f>SUM(N11,O11,Q11,R11)</f>
        <v>45</v>
      </c>
      <c r="AU11" s="121">
        <f>IF(AT11="","",ROUNDUP((AT11/$AT$5)*100,1))</f>
        <v>97.899999999999991</v>
      </c>
      <c r="AV11" s="14" t="str">
        <f>IF(AU11&gt;60,"YES","NO")</f>
        <v>YES</v>
      </c>
      <c r="AW11" s="162"/>
      <c r="AX11" s="162"/>
      <c r="AY11" s="150"/>
      <c r="AZ11" s="150"/>
      <c r="BA11" s="150"/>
      <c r="BB11" s="150"/>
      <c r="BC11" s="150"/>
      <c r="BD11" s="150"/>
      <c r="BE11" s="150"/>
    </row>
    <row r="12" spans="1:57" x14ac:dyDescent="0.2">
      <c r="A12" s="160">
        <v>2</v>
      </c>
      <c r="B12" s="169" t="s">
        <v>105</v>
      </c>
      <c r="C12" s="169" t="s">
        <v>106</v>
      </c>
      <c r="D12" s="170" t="s">
        <v>107</v>
      </c>
      <c r="E12" s="12">
        <f t="shared" ca="1" si="5"/>
        <v>66</v>
      </c>
      <c r="F12" s="161">
        <f t="shared" si="6"/>
        <v>31</v>
      </c>
      <c r="G12" s="11"/>
      <c r="H12" s="8">
        <v>17</v>
      </c>
      <c r="I12" s="8">
        <v>10</v>
      </c>
      <c r="J12" s="8">
        <v>7</v>
      </c>
      <c r="K12" s="8">
        <v>7</v>
      </c>
      <c r="L12" s="8">
        <v>6</v>
      </c>
      <c r="M12" s="8">
        <v>6</v>
      </c>
      <c r="N12" s="8">
        <v>7</v>
      </c>
      <c r="O12" s="8">
        <v>8</v>
      </c>
      <c r="P12" s="8">
        <v>9</v>
      </c>
      <c r="Q12" s="8">
        <v>9</v>
      </c>
      <c r="R12" s="8">
        <v>7</v>
      </c>
      <c r="S12" s="121">
        <f t="shared" ref="S12:S70" si="7">SUM(H12:I12)</f>
        <v>27</v>
      </c>
      <c r="T12" s="121">
        <f t="shared" ref="T12:T70" si="8">ROUNDUP((S12/$S$5)*100,1)</f>
        <v>67.5</v>
      </c>
      <c r="U12" s="14" t="str">
        <f t="shared" ref="U12:U70" si="9">IF(T12&gt;60,"YES","NO")</f>
        <v>YES</v>
      </c>
      <c r="V12" s="121">
        <f t="shared" ref="V12:V70" si="10">SUM(H12:I12)</f>
        <v>27</v>
      </c>
      <c r="W12" s="121">
        <f t="shared" ref="W12:W70" si="11">ROUNDUP((V12/$S$5)*100,1)</f>
        <v>67.5</v>
      </c>
      <c r="X12" s="14" t="str">
        <f t="shared" ref="X12:X70" si="12">IF(W12&gt;60,"YES","NO")</f>
        <v>YES</v>
      </c>
      <c r="Y12" s="121">
        <f t="shared" ref="Y12:Y70" si="13">SUM(H12:I12)</f>
        <v>27</v>
      </c>
      <c r="Z12" s="121">
        <f t="shared" ref="Z12:Z70" si="14">ROUNDUP((Y12/$S$5)*100,1)</f>
        <v>67.5</v>
      </c>
      <c r="AA12" s="14" t="str">
        <f t="shared" ref="AA12:AA70" si="15">IF(Z12&gt;60,"YES","NO")</f>
        <v>YES</v>
      </c>
      <c r="AB12" s="121">
        <f t="shared" ref="AB12:AB70" si="16">SUM(H12:I12)</f>
        <v>27</v>
      </c>
      <c r="AC12" s="121">
        <f t="shared" ref="AC12:AC70" si="17">ROUNDUP((AB12/$S$5)*100,1)</f>
        <v>67.5</v>
      </c>
      <c r="AD12" s="14" t="str">
        <f t="shared" ref="AD12:AD70" si="18">IF(AC12&gt;60,"YES","NO")</f>
        <v>YES</v>
      </c>
      <c r="AE12" s="121">
        <f t="shared" ref="AE12:AE70" si="19">SUM(H12:I12)</f>
        <v>27</v>
      </c>
      <c r="AF12" s="121">
        <f t="shared" ref="AF12:AF70" si="20">ROUNDUP((AE12/$S$5)*100,1)</f>
        <v>67.5</v>
      </c>
      <c r="AG12" s="14" t="str">
        <f t="shared" ref="AG12:AG70" si="21">IF(AF12&gt;60,"YES","NO")</f>
        <v>YES</v>
      </c>
      <c r="AH12" s="121">
        <f t="shared" ref="AH12:AH70" si="22">SUM(J12,O12,R12)</f>
        <v>22</v>
      </c>
      <c r="AI12" s="121">
        <f t="shared" ref="AI12:AI70" si="23">ROUNDUP((AH12/$AH$5)*100,1)</f>
        <v>64.8</v>
      </c>
      <c r="AJ12" s="14" t="str">
        <f t="shared" ref="AJ12:AJ70" si="24">IF(AI12&gt;60,"YES","NO")</f>
        <v>YES</v>
      </c>
      <c r="AK12" s="8">
        <f t="shared" ref="AK12:AK70" si="25">SUM(K12,O12,R12)</f>
        <v>22</v>
      </c>
      <c r="AL12" s="121">
        <f t="shared" ref="AL12:AL70" si="26">IF(AK12="","",ROUNDUP((AK12/$AK$5)*100,1))</f>
        <v>64.8</v>
      </c>
      <c r="AM12" s="14" t="str">
        <f t="shared" ref="AM12:AM70" si="27">IF(AL12&gt;60,"YES","NO")</f>
        <v>YES</v>
      </c>
      <c r="AN12" s="8">
        <f t="shared" ref="AN12:AN70" si="28">SUM(L12,O12,R12)</f>
        <v>21</v>
      </c>
      <c r="AO12" s="121">
        <f t="shared" ref="AO12:AO70" si="29">IF(AN12="","",ROUNDUP((AN12/$AN$5)*100,1))</f>
        <v>61.800000000000004</v>
      </c>
      <c r="AP12" s="14" t="str">
        <f t="shared" ref="AP12:AP70" si="30">IF(AO12&gt;60,"YES","NO")</f>
        <v>YES</v>
      </c>
      <c r="AQ12" s="8">
        <f t="shared" ref="AQ12:AQ70" si="31">SUM(M12,O12,P12,R12)</f>
        <v>30</v>
      </c>
      <c r="AR12" s="121">
        <f t="shared" ref="AR12:AR70" si="32">IF(AQ12="","",ROUNDUP((AQ12/$AQ$5)*100,1))</f>
        <v>62.5</v>
      </c>
      <c r="AS12" s="14" t="str">
        <f t="shared" ref="AS12:AS70" si="33">IF(AR12&gt;60,"YES","NO")</f>
        <v>YES</v>
      </c>
      <c r="AT12" s="8">
        <f t="shared" ref="AT12:AT70" si="34">SUM(N12,O12,Q12,R12)</f>
        <v>31</v>
      </c>
      <c r="AU12" s="121">
        <f t="shared" ref="AU12:AU70" si="35">IF(AT12="","",ROUNDUP((AT12/$AT$5)*100,1))</f>
        <v>67.399999999999991</v>
      </c>
      <c r="AV12" s="14" t="str">
        <f t="shared" ref="AV12:AV70" si="36">IF(AU12&gt;60,"YES","NO")</f>
        <v>YES</v>
      </c>
      <c r="AW12" s="150"/>
      <c r="AX12" s="150"/>
      <c r="AY12" s="150"/>
      <c r="AZ12" s="150"/>
      <c r="BA12" s="150"/>
      <c r="BB12" s="150"/>
      <c r="BC12" s="150"/>
      <c r="BD12" s="150"/>
      <c r="BE12" s="150"/>
    </row>
    <row r="13" spans="1:57" x14ac:dyDescent="0.2">
      <c r="A13" s="160">
        <v>3</v>
      </c>
      <c r="B13" s="169" t="s">
        <v>108</v>
      </c>
      <c r="C13" s="169" t="s">
        <v>109</v>
      </c>
      <c r="D13" s="170" t="s">
        <v>110</v>
      </c>
      <c r="E13" s="12">
        <f t="shared" ca="1" si="5"/>
        <v>76</v>
      </c>
      <c r="F13" s="161">
        <f t="shared" si="6"/>
        <v>33.666666666666664</v>
      </c>
      <c r="G13" s="11"/>
      <c r="H13" s="8">
        <v>18</v>
      </c>
      <c r="I13" s="8">
        <v>11</v>
      </c>
      <c r="J13" s="8">
        <v>7</v>
      </c>
      <c r="K13" s="8">
        <v>7</v>
      </c>
      <c r="L13" s="8">
        <v>8</v>
      </c>
      <c r="M13" s="8">
        <v>7</v>
      </c>
      <c r="N13" s="8">
        <v>7</v>
      </c>
      <c r="O13" s="8">
        <v>9</v>
      </c>
      <c r="P13" s="8">
        <v>10</v>
      </c>
      <c r="Q13" s="8">
        <v>9</v>
      </c>
      <c r="R13" s="8">
        <v>8</v>
      </c>
      <c r="S13" s="121">
        <f t="shared" si="7"/>
        <v>29</v>
      </c>
      <c r="T13" s="121">
        <f t="shared" si="8"/>
        <v>72.5</v>
      </c>
      <c r="U13" s="14" t="str">
        <f t="shared" si="9"/>
        <v>YES</v>
      </c>
      <c r="V13" s="121">
        <f t="shared" si="10"/>
        <v>29</v>
      </c>
      <c r="W13" s="121">
        <f t="shared" si="11"/>
        <v>72.5</v>
      </c>
      <c r="X13" s="14" t="str">
        <f t="shared" si="12"/>
        <v>YES</v>
      </c>
      <c r="Y13" s="121">
        <f t="shared" si="13"/>
        <v>29</v>
      </c>
      <c r="Z13" s="121">
        <f t="shared" si="14"/>
        <v>72.5</v>
      </c>
      <c r="AA13" s="14" t="str">
        <f t="shared" si="15"/>
        <v>YES</v>
      </c>
      <c r="AB13" s="121">
        <f t="shared" si="16"/>
        <v>29</v>
      </c>
      <c r="AC13" s="121">
        <f t="shared" si="17"/>
        <v>72.5</v>
      </c>
      <c r="AD13" s="14" t="str">
        <f t="shared" si="18"/>
        <v>YES</v>
      </c>
      <c r="AE13" s="121">
        <f t="shared" si="19"/>
        <v>29</v>
      </c>
      <c r="AF13" s="121">
        <f t="shared" si="20"/>
        <v>72.5</v>
      </c>
      <c r="AG13" s="14" t="str">
        <f t="shared" si="21"/>
        <v>YES</v>
      </c>
      <c r="AH13" s="121">
        <f t="shared" si="22"/>
        <v>24</v>
      </c>
      <c r="AI13" s="121">
        <f t="shared" si="23"/>
        <v>70.599999999999994</v>
      </c>
      <c r="AJ13" s="14" t="str">
        <f t="shared" si="24"/>
        <v>YES</v>
      </c>
      <c r="AK13" s="8">
        <f t="shared" si="25"/>
        <v>24</v>
      </c>
      <c r="AL13" s="121">
        <f t="shared" si="26"/>
        <v>70.599999999999994</v>
      </c>
      <c r="AM13" s="14" t="str">
        <f t="shared" si="27"/>
        <v>YES</v>
      </c>
      <c r="AN13" s="8">
        <f t="shared" si="28"/>
        <v>25</v>
      </c>
      <c r="AO13" s="121">
        <f t="shared" si="29"/>
        <v>73.599999999999994</v>
      </c>
      <c r="AP13" s="14" t="str">
        <f t="shared" si="30"/>
        <v>YES</v>
      </c>
      <c r="AQ13" s="8">
        <f t="shared" si="31"/>
        <v>34</v>
      </c>
      <c r="AR13" s="121">
        <f t="shared" si="32"/>
        <v>70.899999999999991</v>
      </c>
      <c r="AS13" s="14" t="str">
        <f t="shared" si="33"/>
        <v>YES</v>
      </c>
      <c r="AT13" s="8">
        <f t="shared" si="34"/>
        <v>33</v>
      </c>
      <c r="AU13" s="121">
        <f t="shared" si="35"/>
        <v>71.8</v>
      </c>
      <c r="AV13" s="14" t="str">
        <f t="shared" si="36"/>
        <v>YES</v>
      </c>
      <c r="AW13" s="150"/>
      <c r="AX13" s="150"/>
      <c r="AY13" s="150"/>
      <c r="AZ13" s="150"/>
      <c r="BA13" s="150"/>
      <c r="BB13" s="150"/>
      <c r="BC13" s="150"/>
      <c r="BD13" s="150"/>
      <c r="BE13" s="150"/>
    </row>
    <row r="14" spans="1:57" x14ac:dyDescent="0.2">
      <c r="A14" s="160">
        <v>4</v>
      </c>
      <c r="B14" s="169" t="s">
        <v>111</v>
      </c>
      <c r="C14" s="169" t="s">
        <v>112</v>
      </c>
      <c r="D14" s="170" t="s">
        <v>145</v>
      </c>
      <c r="E14" s="12">
        <f t="shared" ca="1" si="5"/>
        <v>88</v>
      </c>
      <c r="F14" s="161">
        <f t="shared" si="6"/>
        <v>38.666666666666664</v>
      </c>
      <c r="G14" s="11"/>
      <c r="H14" s="8">
        <v>22</v>
      </c>
      <c r="I14" s="8">
        <v>12</v>
      </c>
      <c r="J14" s="8">
        <v>9</v>
      </c>
      <c r="K14" s="8">
        <v>9</v>
      </c>
      <c r="L14" s="8">
        <v>7</v>
      </c>
      <c r="M14" s="8">
        <v>9</v>
      </c>
      <c r="N14" s="8">
        <v>7</v>
      </c>
      <c r="O14" s="8">
        <v>9</v>
      </c>
      <c r="P14" s="8">
        <v>13</v>
      </c>
      <c r="Q14" s="8">
        <v>10</v>
      </c>
      <c r="R14" s="8">
        <v>9</v>
      </c>
      <c r="S14" s="121">
        <f t="shared" si="7"/>
        <v>34</v>
      </c>
      <c r="T14" s="121">
        <f t="shared" si="8"/>
        <v>85</v>
      </c>
      <c r="U14" s="14" t="str">
        <f t="shared" si="9"/>
        <v>YES</v>
      </c>
      <c r="V14" s="121">
        <f t="shared" si="10"/>
        <v>34</v>
      </c>
      <c r="W14" s="121">
        <f t="shared" si="11"/>
        <v>85</v>
      </c>
      <c r="X14" s="14" t="str">
        <f t="shared" si="12"/>
        <v>YES</v>
      </c>
      <c r="Y14" s="121">
        <f t="shared" si="13"/>
        <v>34</v>
      </c>
      <c r="Z14" s="121">
        <f t="shared" si="14"/>
        <v>85</v>
      </c>
      <c r="AA14" s="14" t="str">
        <f t="shared" si="15"/>
        <v>YES</v>
      </c>
      <c r="AB14" s="121">
        <f t="shared" si="16"/>
        <v>34</v>
      </c>
      <c r="AC14" s="121">
        <f t="shared" si="17"/>
        <v>85</v>
      </c>
      <c r="AD14" s="14" t="str">
        <f t="shared" si="18"/>
        <v>YES</v>
      </c>
      <c r="AE14" s="121">
        <f t="shared" si="19"/>
        <v>34</v>
      </c>
      <c r="AF14" s="121">
        <f t="shared" si="20"/>
        <v>85</v>
      </c>
      <c r="AG14" s="14" t="str">
        <f t="shared" si="21"/>
        <v>YES</v>
      </c>
      <c r="AH14" s="121">
        <f t="shared" si="22"/>
        <v>27</v>
      </c>
      <c r="AI14" s="121">
        <f t="shared" si="23"/>
        <v>79.5</v>
      </c>
      <c r="AJ14" s="14" t="str">
        <f t="shared" si="24"/>
        <v>YES</v>
      </c>
      <c r="AK14" s="8">
        <f t="shared" si="25"/>
        <v>27</v>
      </c>
      <c r="AL14" s="121">
        <f t="shared" si="26"/>
        <v>79.5</v>
      </c>
      <c r="AM14" s="14" t="str">
        <f t="shared" si="27"/>
        <v>YES</v>
      </c>
      <c r="AN14" s="8">
        <f t="shared" si="28"/>
        <v>25</v>
      </c>
      <c r="AO14" s="121">
        <f t="shared" si="29"/>
        <v>73.599999999999994</v>
      </c>
      <c r="AP14" s="14" t="str">
        <f t="shared" si="30"/>
        <v>YES</v>
      </c>
      <c r="AQ14" s="8">
        <f t="shared" si="31"/>
        <v>40</v>
      </c>
      <c r="AR14" s="121">
        <f t="shared" si="32"/>
        <v>83.399999999999991</v>
      </c>
      <c r="AS14" s="14" t="str">
        <f t="shared" si="33"/>
        <v>YES</v>
      </c>
      <c r="AT14" s="8">
        <f t="shared" si="34"/>
        <v>35</v>
      </c>
      <c r="AU14" s="121">
        <f t="shared" si="35"/>
        <v>76.099999999999994</v>
      </c>
      <c r="AV14" s="14" t="str">
        <f t="shared" si="36"/>
        <v>YES</v>
      </c>
      <c r="AW14" s="150"/>
      <c r="AX14" s="150"/>
      <c r="AY14" s="150"/>
      <c r="AZ14" s="150"/>
      <c r="BA14" s="150"/>
      <c r="BB14" s="150"/>
      <c r="BC14" s="150"/>
      <c r="BD14" s="150"/>
      <c r="BE14" s="150"/>
    </row>
    <row r="15" spans="1:57" x14ac:dyDescent="0.2">
      <c r="A15" s="160">
        <v>5</v>
      </c>
      <c r="B15" s="169" t="s">
        <v>113</v>
      </c>
      <c r="C15" s="169" t="s">
        <v>114</v>
      </c>
      <c r="D15" s="170" t="s">
        <v>145</v>
      </c>
      <c r="E15" s="12">
        <f t="shared" ca="1" si="5"/>
        <v>88</v>
      </c>
      <c r="F15" s="161">
        <f t="shared" si="6"/>
        <v>39</v>
      </c>
      <c r="G15" s="11"/>
      <c r="H15" s="8">
        <v>21</v>
      </c>
      <c r="I15" s="8">
        <v>12</v>
      </c>
      <c r="J15" s="8">
        <v>8</v>
      </c>
      <c r="K15" s="8">
        <v>8</v>
      </c>
      <c r="L15" s="8">
        <v>8</v>
      </c>
      <c r="M15" s="8">
        <v>9</v>
      </c>
      <c r="N15" s="8">
        <v>9</v>
      </c>
      <c r="O15" s="8">
        <v>11</v>
      </c>
      <c r="P15" s="8">
        <v>13</v>
      </c>
      <c r="Q15" s="8">
        <v>9</v>
      </c>
      <c r="R15" s="8">
        <v>9</v>
      </c>
      <c r="S15" s="121">
        <f t="shared" si="7"/>
        <v>33</v>
      </c>
      <c r="T15" s="121">
        <f t="shared" si="8"/>
        <v>82.5</v>
      </c>
      <c r="U15" s="14" t="str">
        <f t="shared" si="9"/>
        <v>YES</v>
      </c>
      <c r="V15" s="121">
        <f t="shared" si="10"/>
        <v>33</v>
      </c>
      <c r="W15" s="121">
        <f t="shared" si="11"/>
        <v>82.5</v>
      </c>
      <c r="X15" s="14" t="str">
        <f t="shared" si="12"/>
        <v>YES</v>
      </c>
      <c r="Y15" s="121">
        <f t="shared" si="13"/>
        <v>33</v>
      </c>
      <c r="Z15" s="121">
        <f t="shared" si="14"/>
        <v>82.5</v>
      </c>
      <c r="AA15" s="14" t="str">
        <f t="shared" si="15"/>
        <v>YES</v>
      </c>
      <c r="AB15" s="121">
        <f t="shared" si="16"/>
        <v>33</v>
      </c>
      <c r="AC15" s="121">
        <f t="shared" si="17"/>
        <v>82.5</v>
      </c>
      <c r="AD15" s="14" t="str">
        <f t="shared" si="18"/>
        <v>YES</v>
      </c>
      <c r="AE15" s="121">
        <f t="shared" si="19"/>
        <v>33</v>
      </c>
      <c r="AF15" s="121">
        <f t="shared" si="20"/>
        <v>82.5</v>
      </c>
      <c r="AG15" s="14" t="str">
        <f t="shared" si="21"/>
        <v>YES</v>
      </c>
      <c r="AH15" s="121">
        <f t="shared" si="22"/>
        <v>28</v>
      </c>
      <c r="AI15" s="121">
        <f t="shared" si="23"/>
        <v>82.399999999999991</v>
      </c>
      <c r="AJ15" s="14" t="str">
        <f t="shared" si="24"/>
        <v>YES</v>
      </c>
      <c r="AK15" s="8">
        <f t="shared" si="25"/>
        <v>28</v>
      </c>
      <c r="AL15" s="121">
        <f t="shared" si="26"/>
        <v>82.399999999999991</v>
      </c>
      <c r="AM15" s="14" t="str">
        <f t="shared" si="27"/>
        <v>YES</v>
      </c>
      <c r="AN15" s="8">
        <f t="shared" si="28"/>
        <v>28</v>
      </c>
      <c r="AO15" s="121">
        <f t="shared" si="29"/>
        <v>82.399999999999991</v>
      </c>
      <c r="AP15" s="14" t="str">
        <f t="shared" si="30"/>
        <v>YES</v>
      </c>
      <c r="AQ15" s="8">
        <f t="shared" si="31"/>
        <v>42</v>
      </c>
      <c r="AR15" s="121">
        <f t="shared" si="32"/>
        <v>87.5</v>
      </c>
      <c r="AS15" s="14" t="str">
        <f t="shared" si="33"/>
        <v>YES</v>
      </c>
      <c r="AT15" s="8">
        <f t="shared" si="34"/>
        <v>38</v>
      </c>
      <c r="AU15" s="121">
        <f t="shared" si="35"/>
        <v>82.699999999999989</v>
      </c>
      <c r="AV15" s="14" t="str">
        <f t="shared" si="36"/>
        <v>YES</v>
      </c>
      <c r="AW15" s="150"/>
      <c r="AX15" s="150"/>
      <c r="AY15" s="150"/>
      <c r="AZ15" s="150"/>
      <c r="BA15" s="150"/>
      <c r="BB15" s="150"/>
      <c r="BC15" s="150"/>
      <c r="BD15" s="150"/>
      <c r="BE15" s="150"/>
    </row>
    <row r="16" spans="1:57" x14ac:dyDescent="0.2">
      <c r="A16" s="160">
        <v>6</v>
      </c>
      <c r="B16" s="169" t="s">
        <v>115</v>
      </c>
      <c r="C16" s="169" t="s">
        <v>116</v>
      </c>
      <c r="D16" s="170" t="s">
        <v>110</v>
      </c>
      <c r="E16" s="12">
        <f t="shared" ca="1" si="5"/>
        <v>77</v>
      </c>
      <c r="F16" s="161">
        <f t="shared" si="6"/>
        <v>34.666666666666664</v>
      </c>
      <c r="G16" s="11"/>
      <c r="H16" s="8">
        <v>19</v>
      </c>
      <c r="I16" s="8">
        <v>11</v>
      </c>
      <c r="J16" s="8">
        <v>7</v>
      </c>
      <c r="K16" s="8">
        <v>8</v>
      </c>
      <c r="L16" s="8">
        <v>7</v>
      </c>
      <c r="M16" s="8">
        <v>8</v>
      </c>
      <c r="N16" s="8">
        <v>8</v>
      </c>
      <c r="O16" s="8">
        <v>8</v>
      </c>
      <c r="P16" s="8">
        <v>10</v>
      </c>
      <c r="Q16" s="8">
        <v>10</v>
      </c>
      <c r="R16" s="8">
        <v>8</v>
      </c>
      <c r="S16" s="121">
        <f t="shared" si="7"/>
        <v>30</v>
      </c>
      <c r="T16" s="121">
        <f t="shared" si="8"/>
        <v>75</v>
      </c>
      <c r="U16" s="14" t="str">
        <f t="shared" si="9"/>
        <v>YES</v>
      </c>
      <c r="V16" s="121">
        <f t="shared" si="10"/>
        <v>30</v>
      </c>
      <c r="W16" s="121">
        <f t="shared" si="11"/>
        <v>75</v>
      </c>
      <c r="X16" s="14" t="str">
        <f t="shared" si="12"/>
        <v>YES</v>
      </c>
      <c r="Y16" s="121">
        <f t="shared" si="13"/>
        <v>30</v>
      </c>
      <c r="Z16" s="121">
        <f t="shared" si="14"/>
        <v>75</v>
      </c>
      <c r="AA16" s="14" t="str">
        <f t="shared" si="15"/>
        <v>YES</v>
      </c>
      <c r="AB16" s="121">
        <f t="shared" si="16"/>
        <v>30</v>
      </c>
      <c r="AC16" s="121">
        <f t="shared" si="17"/>
        <v>75</v>
      </c>
      <c r="AD16" s="14" t="str">
        <f t="shared" si="18"/>
        <v>YES</v>
      </c>
      <c r="AE16" s="121">
        <f t="shared" si="19"/>
        <v>30</v>
      </c>
      <c r="AF16" s="121">
        <f t="shared" si="20"/>
        <v>75</v>
      </c>
      <c r="AG16" s="14" t="str">
        <f t="shared" si="21"/>
        <v>YES</v>
      </c>
      <c r="AH16" s="121">
        <f t="shared" si="22"/>
        <v>23</v>
      </c>
      <c r="AI16" s="121">
        <f t="shared" si="23"/>
        <v>67.699999999999989</v>
      </c>
      <c r="AJ16" s="14" t="str">
        <f t="shared" si="24"/>
        <v>YES</v>
      </c>
      <c r="AK16" s="8">
        <f t="shared" si="25"/>
        <v>24</v>
      </c>
      <c r="AL16" s="121">
        <f t="shared" si="26"/>
        <v>70.599999999999994</v>
      </c>
      <c r="AM16" s="14" t="str">
        <f t="shared" si="27"/>
        <v>YES</v>
      </c>
      <c r="AN16" s="8">
        <f t="shared" si="28"/>
        <v>23</v>
      </c>
      <c r="AO16" s="121">
        <f t="shared" si="29"/>
        <v>67.699999999999989</v>
      </c>
      <c r="AP16" s="14" t="str">
        <f t="shared" si="30"/>
        <v>YES</v>
      </c>
      <c r="AQ16" s="8">
        <f t="shared" si="31"/>
        <v>34</v>
      </c>
      <c r="AR16" s="121">
        <f t="shared" si="32"/>
        <v>70.899999999999991</v>
      </c>
      <c r="AS16" s="14" t="str">
        <f t="shared" si="33"/>
        <v>YES</v>
      </c>
      <c r="AT16" s="8">
        <f t="shared" si="34"/>
        <v>34</v>
      </c>
      <c r="AU16" s="121">
        <f t="shared" si="35"/>
        <v>74</v>
      </c>
      <c r="AV16" s="14" t="str">
        <f t="shared" si="36"/>
        <v>YES</v>
      </c>
      <c r="AW16" s="150"/>
      <c r="AX16" s="150"/>
      <c r="AY16" s="150"/>
      <c r="AZ16" s="150"/>
      <c r="BA16" s="150"/>
      <c r="BB16" s="150"/>
      <c r="BC16" s="150"/>
      <c r="BD16" s="150"/>
      <c r="BE16" s="150"/>
    </row>
    <row r="17" spans="1:57" x14ac:dyDescent="0.2">
      <c r="A17" s="160">
        <v>7</v>
      </c>
      <c r="B17" s="169" t="s">
        <v>117</v>
      </c>
      <c r="C17" s="169" t="s">
        <v>118</v>
      </c>
      <c r="D17" s="170" t="s">
        <v>145</v>
      </c>
      <c r="E17" s="12">
        <f t="shared" ca="1" si="5"/>
        <v>86</v>
      </c>
      <c r="F17" s="161">
        <f t="shared" si="6"/>
        <v>37.333333333333336</v>
      </c>
      <c r="G17" s="11"/>
      <c r="H17" s="8">
        <v>21</v>
      </c>
      <c r="I17" s="8">
        <v>13</v>
      </c>
      <c r="J17" s="8">
        <v>7</v>
      </c>
      <c r="K17" s="8">
        <v>7</v>
      </c>
      <c r="L17" s="8">
        <v>7</v>
      </c>
      <c r="M17" s="8">
        <v>7</v>
      </c>
      <c r="N17" s="8">
        <v>8</v>
      </c>
      <c r="O17" s="8">
        <v>9</v>
      </c>
      <c r="P17" s="8">
        <v>11</v>
      </c>
      <c r="Q17" s="8">
        <v>11</v>
      </c>
      <c r="R17" s="8">
        <v>11</v>
      </c>
      <c r="S17" s="121">
        <f t="shared" si="7"/>
        <v>34</v>
      </c>
      <c r="T17" s="121">
        <f t="shared" si="8"/>
        <v>85</v>
      </c>
      <c r="U17" s="14" t="str">
        <f t="shared" si="9"/>
        <v>YES</v>
      </c>
      <c r="V17" s="121">
        <f t="shared" si="10"/>
        <v>34</v>
      </c>
      <c r="W17" s="121">
        <f t="shared" si="11"/>
        <v>85</v>
      </c>
      <c r="X17" s="14" t="str">
        <f t="shared" si="12"/>
        <v>YES</v>
      </c>
      <c r="Y17" s="121">
        <f t="shared" si="13"/>
        <v>34</v>
      </c>
      <c r="Z17" s="121">
        <f t="shared" si="14"/>
        <v>85</v>
      </c>
      <c r="AA17" s="14" t="str">
        <f t="shared" si="15"/>
        <v>YES</v>
      </c>
      <c r="AB17" s="121">
        <f t="shared" si="16"/>
        <v>34</v>
      </c>
      <c r="AC17" s="121">
        <f t="shared" si="17"/>
        <v>85</v>
      </c>
      <c r="AD17" s="14" t="str">
        <f t="shared" si="18"/>
        <v>YES</v>
      </c>
      <c r="AE17" s="121">
        <f t="shared" si="19"/>
        <v>34</v>
      </c>
      <c r="AF17" s="121">
        <f t="shared" si="20"/>
        <v>85</v>
      </c>
      <c r="AG17" s="14" t="str">
        <f t="shared" si="21"/>
        <v>YES</v>
      </c>
      <c r="AH17" s="121">
        <f t="shared" si="22"/>
        <v>27</v>
      </c>
      <c r="AI17" s="121">
        <f t="shared" si="23"/>
        <v>79.5</v>
      </c>
      <c r="AJ17" s="14" t="str">
        <f t="shared" si="24"/>
        <v>YES</v>
      </c>
      <c r="AK17" s="8">
        <f t="shared" si="25"/>
        <v>27</v>
      </c>
      <c r="AL17" s="121">
        <f t="shared" si="26"/>
        <v>79.5</v>
      </c>
      <c r="AM17" s="14" t="str">
        <f t="shared" si="27"/>
        <v>YES</v>
      </c>
      <c r="AN17" s="8">
        <f t="shared" si="28"/>
        <v>27</v>
      </c>
      <c r="AO17" s="121">
        <f t="shared" si="29"/>
        <v>79.5</v>
      </c>
      <c r="AP17" s="14" t="str">
        <f t="shared" si="30"/>
        <v>YES</v>
      </c>
      <c r="AQ17" s="8">
        <f t="shared" si="31"/>
        <v>38</v>
      </c>
      <c r="AR17" s="121">
        <f t="shared" si="32"/>
        <v>79.199999999999989</v>
      </c>
      <c r="AS17" s="14" t="str">
        <f t="shared" si="33"/>
        <v>YES</v>
      </c>
      <c r="AT17" s="8">
        <f t="shared" si="34"/>
        <v>39</v>
      </c>
      <c r="AU17" s="121">
        <f t="shared" si="35"/>
        <v>84.8</v>
      </c>
      <c r="AV17" s="130" t="str">
        <f t="shared" si="36"/>
        <v>YES</v>
      </c>
      <c r="AW17" s="150"/>
      <c r="AX17" s="150"/>
      <c r="AY17" s="150"/>
      <c r="AZ17" s="150"/>
      <c r="BA17" s="150"/>
      <c r="BB17" s="150"/>
      <c r="BC17" s="150"/>
      <c r="BD17" s="150"/>
      <c r="BE17" s="150"/>
    </row>
    <row r="18" spans="1:57" x14ac:dyDescent="0.2">
      <c r="A18" s="160">
        <v>8</v>
      </c>
      <c r="B18" s="169" t="s">
        <v>119</v>
      </c>
      <c r="C18" s="169" t="s">
        <v>120</v>
      </c>
      <c r="D18" s="170" t="s">
        <v>110</v>
      </c>
      <c r="E18" s="12">
        <f t="shared" ca="1" si="5"/>
        <v>76</v>
      </c>
      <c r="F18" s="161">
        <f t="shared" si="6"/>
        <v>34.333333333333336</v>
      </c>
      <c r="G18" s="11"/>
      <c r="H18" s="8">
        <v>19</v>
      </c>
      <c r="I18" s="8">
        <v>11</v>
      </c>
      <c r="J18" s="8">
        <v>7</v>
      </c>
      <c r="K18" s="8">
        <v>7</v>
      </c>
      <c r="L18" s="8">
        <v>7</v>
      </c>
      <c r="M18" s="8">
        <v>7</v>
      </c>
      <c r="N18" s="8">
        <v>8</v>
      </c>
      <c r="O18" s="8">
        <v>9</v>
      </c>
      <c r="P18" s="8">
        <v>10</v>
      </c>
      <c r="Q18" s="8">
        <v>9</v>
      </c>
      <c r="R18" s="8">
        <v>9</v>
      </c>
      <c r="S18" s="121">
        <f t="shared" si="7"/>
        <v>30</v>
      </c>
      <c r="T18" s="121">
        <f t="shared" si="8"/>
        <v>75</v>
      </c>
      <c r="U18" s="14" t="str">
        <f t="shared" si="9"/>
        <v>YES</v>
      </c>
      <c r="V18" s="121">
        <f t="shared" si="10"/>
        <v>30</v>
      </c>
      <c r="W18" s="121">
        <f t="shared" si="11"/>
        <v>75</v>
      </c>
      <c r="X18" s="14" t="str">
        <f t="shared" si="12"/>
        <v>YES</v>
      </c>
      <c r="Y18" s="121">
        <f t="shared" si="13"/>
        <v>30</v>
      </c>
      <c r="Z18" s="121">
        <f t="shared" si="14"/>
        <v>75</v>
      </c>
      <c r="AA18" s="14" t="str">
        <f t="shared" si="15"/>
        <v>YES</v>
      </c>
      <c r="AB18" s="121">
        <f t="shared" si="16"/>
        <v>30</v>
      </c>
      <c r="AC18" s="121">
        <f t="shared" si="17"/>
        <v>75</v>
      </c>
      <c r="AD18" s="14" t="str">
        <f t="shared" si="18"/>
        <v>YES</v>
      </c>
      <c r="AE18" s="121">
        <f t="shared" si="19"/>
        <v>30</v>
      </c>
      <c r="AF18" s="121">
        <f t="shared" si="20"/>
        <v>75</v>
      </c>
      <c r="AG18" s="14" t="str">
        <f t="shared" si="21"/>
        <v>YES</v>
      </c>
      <c r="AH18" s="121">
        <f t="shared" si="22"/>
        <v>25</v>
      </c>
      <c r="AI18" s="121">
        <f t="shared" si="23"/>
        <v>73.599999999999994</v>
      </c>
      <c r="AJ18" s="14" t="str">
        <f t="shared" si="24"/>
        <v>YES</v>
      </c>
      <c r="AK18" s="8">
        <f t="shared" si="25"/>
        <v>25</v>
      </c>
      <c r="AL18" s="121">
        <f t="shared" si="26"/>
        <v>73.599999999999994</v>
      </c>
      <c r="AM18" s="14" t="str">
        <f t="shared" si="27"/>
        <v>YES</v>
      </c>
      <c r="AN18" s="8">
        <f t="shared" si="28"/>
        <v>25</v>
      </c>
      <c r="AO18" s="121">
        <f t="shared" si="29"/>
        <v>73.599999999999994</v>
      </c>
      <c r="AP18" s="14" t="str">
        <f t="shared" si="30"/>
        <v>YES</v>
      </c>
      <c r="AQ18" s="8">
        <f t="shared" si="31"/>
        <v>35</v>
      </c>
      <c r="AR18" s="121">
        <f t="shared" si="32"/>
        <v>73</v>
      </c>
      <c r="AS18" s="14" t="str">
        <f t="shared" si="33"/>
        <v>YES</v>
      </c>
      <c r="AT18" s="8">
        <f t="shared" si="34"/>
        <v>35</v>
      </c>
      <c r="AU18" s="121">
        <f t="shared" si="35"/>
        <v>76.099999999999994</v>
      </c>
      <c r="AV18" s="14" t="str">
        <f t="shared" si="36"/>
        <v>YES</v>
      </c>
    </row>
    <row r="19" spans="1:57" x14ac:dyDescent="0.2">
      <c r="A19" s="160">
        <v>9</v>
      </c>
      <c r="B19" s="169" t="s">
        <v>121</v>
      </c>
      <c r="C19" s="169" t="s">
        <v>122</v>
      </c>
      <c r="D19" s="170" t="s">
        <v>110</v>
      </c>
      <c r="E19" s="12">
        <f t="shared" ca="1" si="5"/>
        <v>77</v>
      </c>
      <c r="F19" s="161">
        <f t="shared" si="6"/>
        <v>35</v>
      </c>
      <c r="G19" s="11"/>
      <c r="H19" s="8">
        <v>19</v>
      </c>
      <c r="I19" s="8">
        <v>11</v>
      </c>
      <c r="J19" s="8">
        <v>7</v>
      </c>
      <c r="K19" s="8">
        <v>8</v>
      </c>
      <c r="L19" s="8">
        <v>7</v>
      </c>
      <c r="M19" s="8">
        <v>7</v>
      </c>
      <c r="N19" s="8">
        <v>8</v>
      </c>
      <c r="O19" s="8">
        <v>9</v>
      </c>
      <c r="P19" s="8">
        <v>11</v>
      </c>
      <c r="Q19" s="8">
        <v>10</v>
      </c>
      <c r="R19" s="8">
        <v>8</v>
      </c>
      <c r="S19" s="121">
        <f t="shared" si="7"/>
        <v>30</v>
      </c>
      <c r="T19" s="121">
        <f t="shared" si="8"/>
        <v>75</v>
      </c>
      <c r="U19" s="14" t="str">
        <f t="shared" si="9"/>
        <v>YES</v>
      </c>
      <c r="V19" s="121">
        <f t="shared" si="10"/>
        <v>30</v>
      </c>
      <c r="W19" s="121">
        <f t="shared" si="11"/>
        <v>75</v>
      </c>
      <c r="X19" s="14" t="str">
        <f t="shared" si="12"/>
        <v>YES</v>
      </c>
      <c r="Y19" s="121">
        <f t="shared" si="13"/>
        <v>30</v>
      </c>
      <c r="Z19" s="121">
        <f t="shared" si="14"/>
        <v>75</v>
      </c>
      <c r="AA19" s="14" t="str">
        <f t="shared" si="15"/>
        <v>YES</v>
      </c>
      <c r="AB19" s="121">
        <f t="shared" si="16"/>
        <v>30</v>
      </c>
      <c r="AC19" s="121">
        <f t="shared" si="17"/>
        <v>75</v>
      </c>
      <c r="AD19" s="14" t="str">
        <f t="shared" si="18"/>
        <v>YES</v>
      </c>
      <c r="AE19" s="121">
        <f t="shared" si="19"/>
        <v>30</v>
      </c>
      <c r="AF19" s="121">
        <f t="shared" si="20"/>
        <v>75</v>
      </c>
      <c r="AG19" s="14" t="str">
        <f t="shared" si="21"/>
        <v>YES</v>
      </c>
      <c r="AH19" s="121">
        <f t="shared" si="22"/>
        <v>24</v>
      </c>
      <c r="AI19" s="121">
        <f t="shared" si="23"/>
        <v>70.599999999999994</v>
      </c>
      <c r="AJ19" s="14" t="str">
        <f t="shared" si="24"/>
        <v>YES</v>
      </c>
      <c r="AK19" s="8">
        <f t="shared" si="25"/>
        <v>25</v>
      </c>
      <c r="AL19" s="121">
        <f t="shared" si="26"/>
        <v>73.599999999999994</v>
      </c>
      <c r="AM19" s="14" t="str">
        <f t="shared" si="27"/>
        <v>YES</v>
      </c>
      <c r="AN19" s="8">
        <f t="shared" si="28"/>
        <v>24</v>
      </c>
      <c r="AO19" s="121">
        <f t="shared" si="29"/>
        <v>70.599999999999994</v>
      </c>
      <c r="AP19" s="14" t="str">
        <f t="shared" si="30"/>
        <v>YES</v>
      </c>
      <c r="AQ19" s="8">
        <f t="shared" si="31"/>
        <v>35</v>
      </c>
      <c r="AR19" s="121">
        <f t="shared" si="32"/>
        <v>73</v>
      </c>
      <c r="AS19" s="14" t="str">
        <f t="shared" si="33"/>
        <v>YES</v>
      </c>
      <c r="AT19" s="8">
        <f t="shared" si="34"/>
        <v>35</v>
      </c>
      <c r="AU19" s="121">
        <f t="shared" si="35"/>
        <v>76.099999999999994</v>
      </c>
      <c r="AV19" s="14" t="str">
        <f t="shared" si="36"/>
        <v>YES</v>
      </c>
    </row>
    <row r="20" spans="1:57" x14ac:dyDescent="0.2">
      <c r="A20" s="160">
        <v>10</v>
      </c>
      <c r="B20" s="169" t="s">
        <v>123</v>
      </c>
      <c r="C20" s="169" t="s">
        <v>124</v>
      </c>
      <c r="D20" s="170" t="s">
        <v>110</v>
      </c>
      <c r="E20" s="12">
        <f t="shared" ca="1" si="5"/>
        <v>77</v>
      </c>
      <c r="F20" s="161">
        <f t="shared" si="6"/>
        <v>34.333333333333336</v>
      </c>
      <c r="G20" s="11"/>
      <c r="H20" s="8">
        <v>18</v>
      </c>
      <c r="I20" s="8">
        <v>12</v>
      </c>
      <c r="J20" s="8">
        <v>7</v>
      </c>
      <c r="K20" s="8">
        <v>8</v>
      </c>
      <c r="L20" s="8">
        <v>7</v>
      </c>
      <c r="M20" s="8">
        <v>7</v>
      </c>
      <c r="N20" s="8">
        <v>7</v>
      </c>
      <c r="O20" s="8">
        <v>9</v>
      </c>
      <c r="P20" s="8">
        <v>10</v>
      </c>
      <c r="Q20" s="8">
        <v>10</v>
      </c>
      <c r="R20" s="8">
        <v>8</v>
      </c>
      <c r="S20" s="121">
        <f t="shared" si="7"/>
        <v>30</v>
      </c>
      <c r="T20" s="121">
        <f t="shared" si="8"/>
        <v>75</v>
      </c>
      <c r="U20" s="14" t="str">
        <f t="shared" si="9"/>
        <v>YES</v>
      </c>
      <c r="V20" s="121">
        <f t="shared" si="10"/>
        <v>30</v>
      </c>
      <c r="W20" s="121">
        <f t="shared" si="11"/>
        <v>75</v>
      </c>
      <c r="X20" s="14" t="str">
        <f t="shared" si="12"/>
        <v>YES</v>
      </c>
      <c r="Y20" s="121">
        <f t="shared" si="13"/>
        <v>30</v>
      </c>
      <c r="Z20" s="121">
        <f t="shared" si="14"/>
        <v>75</v>
      </c>
      <c r="AA20" s="14" t="str">
        <f t="shared" si="15"/>
        <v>YES</v>
      </c>
      <c r="AB20" s="121">
        <f t="shared" si="16"/>
        <v>30</v>
      </c>
      <c r="AC20" s="121">
        <f t="shared" si="17"/>
        <v>75</v>
      </c>
      <c r="AD20" s="14" t="str">
        <f t="shared" si="18"/>
        <v>YES</v>
      </c>
      <c r="AE20" s="121">
        <f t="shared" si="19"/>
        <v>30</v>
      </c>
      <c r="AF20" s="121">
        <f t="shared" si="20"/>
        <v>75</v>
      </c>
      <c r="AG20" s="14" t="str">
        <f t="shared" si="21"/>
        <v>YES</v>
      </c>
      <c r="AH20" s="121">
        <f t="shared" si="22"/>
        <v>24</v>
      </c>
      <c r="AI20" s="121">
        <f t="shared" si="23"/>
        <v>70.599999999999994</v>
      </c>
      <c r="AJ20" s="14" t="str">
        <f t="shared" si="24"/>
        <v>YES</v>
      </c>
      <c r="AK20" s="8">
        <f t="shared" si="25"/>
        <v>25</v>
      </c>
      <c r="AL20" s="121">
        <f t="shared" si="26"/>
        <v>73.599999999999994</v>
      </c>
      <c r="AM20" s="14" t="str">
        <f t="shared" si="27"/>
        <v>YES</v>
      </c>
      <c r="AN20" s="8">
        <f t="shared" si="28"/>
        <v>24</v>
      </c>
      <c r="AO20" s="121">
        <f t="shared" si="29"/>
        <v>70.599999999999994</v>
      </c>
      <c r="AP20" s="14" t="str">
        <f t="shared" si="30"/>
        <v>YES</v>
      </c>
      <c r="AQ20" s="8">
        <f t="shared" si="31"/>
        <v>34</v>
      </c>
      <c r="AR20" s="121">
        <f t="shared" si="32"/>
        <v>70.899999999999991</v>
      </c>
      <c r="AS20" s="14" t="str">
        <f t="shared" si="33"/>
        <v>YES</v>
      </c>
      <c r="AT20" s="8">
        <f t="shared" si="34"/>
        <v>34</v>
      </c>
      <c r="AU20" s="121">
        <f t="shared" si="35"/>
        <v>74</v>
      </c>
      <c r="AV20" s="14" t="str">
        <f t="shared" si="36"/>
        <v>YES</v>
      </c>
    </row>
    <row r="21" spans="1:57" x14ac:dyDescent="0.2">
      <c r="A21" s="160">
        <v>11</v>
      </c>
      <c r="B21" s="169" t="s">
        <v>125</v>
      </c>
      <c r="C21" s="169" t="s">
        <v>126</v>
      </c>
      <c r="D21" s="170" t="s">
        <v>110</v>
      </c>
      <c r="E21" s="12">
        <f t="shared" ca="1" si="5"/>
        <v>76</v>
      </c>
      <c r="F21" s="161">
        <f t="shared" si="6"/>
        <v>34.666666666666664</v>
      </c>
      <c r="G21" s="11"/>
      <c r="H21" s="8">
        <v>20</v>
      </c>
      <c r="I21" s="8">
        <v>11</v>
      </c>
      <c r="J21" s="8">
        <v>7</v>
      </c>
      <c r="K21" s="8">
        <v>7</v>
      </c>
      <c r="L21" s="8">
        <v>7</v>
      </c>
      <c r="M21" s="8">
        <v>7</v>
      </c>
      <c r="N21" s="8">
        <v>7</v>
      </c>
      <c r="O21" s="8">
        <v>8</v>
      </c>
      <c r="P21" s="8">
        <v>11</v>
      </c>
      <c r="Q21" s="8">
        <v>9</v>
      </c>
      <c r="R21" s="8">
        <v>10</v>
      </c>
      <c r="S21" s="121">
        <f t="shared" si="7"/>
        <v>31</v>
      </c>
      <c r="T21" s="121">
        <f t="shared" si="8"/>
        <v>77.5</v>
      </c>
      <c r="U21" s="14" t="str">
        <f t="shared" si="9"/>
        <v>YES</v>
      </c>
      <c r="V21" s="121">
        <f t="shared" si="10"/>
        <v>31</v>
      </c>
      <c r="W21" s="121">
        <f t="shared" si="11"/>
        <v>77.5</v>
      </c>
      <c r="X21" s="14" t="str">
        <f t="shared" si="12"/>
        <v>YES</v>
      </c>
      <c r="Y21" s="121">
        <f t="shared" si="13"/>
        <v>31</v>
      </c>
      <c r="Z21" s="121">
        <f t="shared" si="14"/>
        <v>77.5</v>
      </c>
      <c r="AA21" s="14" t="str">
        <f t="shared" si="15"/>
        <v>YES</v>
      </c>
      <c r="AB21" s="121">
        <f t="shared" si="16"/>
        <v>31</v>
      </c>
      <c r="AC21" s="121">
        <f t="shared" si="17"/>
        <v>77.5</v>
      </c>
      <c r="AD21" s="14" t="str">
        <f t="shared" si="18"/>
        <v>YES</v>
      </c>
      <c r="AE21" s="121">
        <f t="shared" si="19"/>
        <v>31</v>
      </c>
      <c r="AF21" s="121">
        <f t="shared" si="20"/>
        <v>77.5</v>
      </c>
      <c r="AG21" s="14" t="str">
        <f t="shared" si="21"/>
        <v>YES</v>
      </c>
      <c r="AH21" s="121">
        <f t="shared" si="22"/>
        <v>25</v>
      </c>
      <c r="AI21" s="121">
        <f t="shared" si="23"/>
        <v>73.599999999999994</v>
      </c>
      <c r="AJ21" s="14" t="str">
        <f t="shared" si="24"/>
        <v>YES</v>
      </c>
      <c r="AK21" s="8">
        <f t="shared" si="25"/>
        <v>25</v>
      </c>
      <c r="AL21" s="121">
        <f t="shared" si="26"/>
        <v>73.599999999999994</v>
      </c>
      <c r="AM21" s="14" t="str">
        <f t="shared" si="27"/>
        <v>YES</v>
      </c>
      <c r="AN21" s="8">
        <f t="shared" si="28"/>
        <v>25</v>
      </c>
      <c r="AO21" s="121">
        <f t="shared" si="29"/>
        <v>73.599999999999994</v>
      </c>
      <c r="AP21" s="14" t="str">
        <f t="shared" si="30"/>
        <v>YES</v>
      </c>
      <c r="AQ21" s="8">
        <f t="shared" si="31"/>
        <v>36</v>
      </c>
      <c r="AR21" s="121">
        <f t="shared" si="32"/>
        <v>75</v>
      </c>
      <c r="AS21" s="14" t="str">
        <f t="shared" si="33"/>
        <v>YES</v>
      </c>
      <c r="AT21" s="8">
        <f t="shared" si="34"/>
        <v>34</v>
      </c>
      <c r="AU21" s="121">
        <f t="shared" si="35"/>
        <v>74</v>
      </c>
      <c r="AV21" s="14" t="str">
        <f t="shared" si="36"/>
        <v>YES</v>
      </c>
    </row>
    <row r="22" spans="1:57" x14ac:dyDescent="0.2">
      <c r="A22" s="160">
        <v>12</v>
      </c>
      <c r="B22" s="169" t="s">
        <v>127</v>
      </c>
      <c r="C22" s="169" t="s">
        <v>128</v>
      </c>
      <c r="D22" s="170" t="s">
        <v>110</v>
      </c>
      <c r="E22" s="12">
        <f t="shared" ca="1" si="5"/>
        <v>77</v>
      </c>
      <c r="F22" s="161">
        <f t="shared" si="6"/>
        <v>34.333333333333336</v>
      </c>
      <c r="G22" s="11"/>
      <c r="H22" s="8">
        <v>18</v>
      </c>
      <c r="I22" s="8">
        <v>12</v>
      </c>
      <c r="J22" s="8">
        <v>7</v>
      </c>
      <c r="K22" s="8">
        <v>7</v>
      </c>
      <c r="L22" s="8">
        <v>7</v>
      </c>
      <c r="M22" s="8">
        <v>8</v>
      </c>
      <c r="N22" s="8">
        <v>7</v>
      </c>
      <c r="O22" s="8">
        <v>9</v>
      </c>
      <c r="P22" s="8">
        <v>10</v>
      </c>
      <c r="Q22" s="8">
        <v>9</v>
      </c>
      <c r="R22" s="8">
        <v>9</v>
      </c>
      <c r="S22" s="121">
        <f t="shared" si="7"/>
        <v>30</v>
      </c>
      <c r="T22" s="121">
        <f t="shared" si="8"/>
        <v>75</v>
      </c>
      <c r="U22" s="14" t="str">
        <f t="shared" si="9"/>
        <v>YES</v>
      </c>
      <c r="V22" s="121">
        <f t="shared" si="10"/>
        <v>30</v>
      </c>
      <c r="W22" s="121">
        <f t="shared" si="11"/>
        <v>75</v>
      </c>
      <c r="X22" s="14" t="str">
        <f t="shared" si="12"/>
        <v>YES</v>
      </c>
      <c r="Y22" s="121">
        <f t="shared" si="13"/>
        <v>30</v>
      </c>
      <c r="Z22" s="121">
        <f t="shared" si="14"/>
        <v>75</v>
      </c>
      <c r="AA22" s="14" t="str">
        <f t="shared" si="15"/>
        <v>YES</v>
      </c>
      <c r="AB22" s="121">
        <f t="shared" si="16"/>
        <v>30</v>
      </c>
      <c r="AC22" s="121">
        <f t="shared" si="17"/>
        <v>75</v>
      </c>
      <c r="AD22" s="14" t="str">
        <f t="shared" si="18"/>
        <v>YES</v>
      </c>
      <c r="AE22" s="121">
        <f t="shared" si="19"/>
        <v>30</v>
      </c>
      <c r="AF22" s="121">
        <f t="shared" si="20"/>
        <v>75</v>
      </c>
      <c r="AG22" s="14" t="str">
        <f t="shared" si="21"/>
        <v>YES</v>
      </c>
      <c r="AH22" s="121">
        <f t="shared" si="22"/>
        <v>25</v>
      </c>
      <c r="AI22" s="121">
        <f t="shared" si="23"/>
        <v>73.599999999999994</v>
      </c>
      <c r="AJ22" s="14" t="str">
        <f t="shared" si="24"/>
        <v>YES</v>
      </c>
      <c r="AK22" s="8">
        <f t="shared" si="25"/>
        <v>25</v>
      </c>
      <c r="AL22" s="121">
        <f t="shared" si="26"/>
        <v>73.599999999999994</v>
      </c>
      <c r="AM22" s="14" t="str">
        <f t="shared" si="27"/>
        <v>YES</v>
      </c>
      <c r="AN22" s="8">
        <f t="shared" si="28"/>
        <v>25</v>
      </c>
      <c r="AO22" s="121">
        <f t="shared" si="29"/>
        <v>73.599999999999994</v>
      </c>
      <c r="AP22" s="14" t="str">
        <f t="shared" si="30"/>
        <v>YES</v>
      </c>
      <c r="AQ22" s="8">
        <f t="shared" si="31"/>
        <v>36</v>
      </c>
      <c r="AR22" s="121">
        <f t="shared" si="32"/>
        <v>75</v>
      </c>
      <c r="AS22" s="14" t="str">
        <f t="shared" si="33"/>
        <v>YES</v>
      </c>
      <c r="AT22" s="8">
        <f t="shared" si="34"/>
        <v>34</v>
      </c>
      <c r="AU22" s="121">
        <f t="shared" si="35"/>
        <v>74</v>
      </c>
      <c r="AV22" s="14" t="str">
        <f t="shared" si="36"/>
        <v>YES</v>
      </c>
    </row>
    <row r="23" spans="1:57" x14ac:dyDescent="0.2">
      <c r="A23" s="160">
        <v>13</v>
      </c>
      <c r="B23" s="169" t="s">
        <v>129</v>
      </c>
      <c r="C23" s="169" t="s">
        <v>130</v>
      </c>
      <c r="D23" s="170" t="s">
        <v>110</v>
      </c>
      <c r="E23" s="12">
        <f t="shared" ca="1" si="5"/>
        <v>76</v>
      </c>
      <c r="F23" s="161">
        <f t="shared" si="6"/>
        <v>36</v>
      </c>
      <c r="G23" s="11"/>
      <c r="H23" s="8">
        <v>19</v>
      </c>
      <c r="I23" s="8">
        <v>11</v>
      </c>
      <c r="J23" s="8">
        <v>7</v>
      </c>
      <c r="K23" s="8">
        <v>8</v>
      </c>
      <c r="L23" s="8">
        <v>8</v>
      </c>
      <c r="M23" s="8">
        <v>8</v>
      </c>
      <c r="N23" s="8">
        <v>7</v>
      </c>
      <c r="O23" s="8">
        <v>10</v>
      </c>
      <c r="P23" s="8">
        <v>11</v>
      </c>
      <c r="Q23" s="8">
        <v>9</v>
      </c>
      <c r="R23" s="8">
        <v>10</v>
      </c>
      <c r="S23" s="121">
        <f t="shared" si="7"/>
        <v>30</v>
      </c>
      <c r="T23" s="121">
        <f t="shared" si="8"/>
        <v>75</v>
      </c>
      <c r="U23" s="14" t="str">
        <f t="shared" si="9"/>
        <v>YES</v>
      </c>
      <c r="V23" s="121">
        <f t="shared" si="10"/>
        <v>30</v>
      </c>
      <c r="W23" s="121">
        <f t="shared" si="11"/>
        <v>75</v>
      </c>
      <c r="X23" s="14" t="str">
        <f t="shared" si="12"/>
        <v>YES</v>
      </c>
      <c r="Y23" s="121">
        <f t="shared" si="13"/>
        <v>30</v>
      </c>
      <c r="Z23" s="121">
        <f t="shared" si="14"/>
        <v>75</v>
      </c>
      <c r="AA23" s="14" t="str">
        <f t="shared" si="15"/>
        <v>YES</v>
      </c>
      <c r="AB23" s="121">
        <f t="shared" si="16"/>
        <v>30</v>
      </c>
      <c r="AC23" s="121">
        <f t="shared" si="17"/>
        <v>75</v>
      </c>
      <c r="AD23" s="14" t="str">
        <f t="shared" si="18"/>
        <v>YES</v>
      </c>
      <c r="AE23" s="121">
        <f t="shared" si="19"/>
        <v>30</v>
      </c>
      <c r="AF23" s="121">
        <f t="shared" si="20"/>
        <v>75</v>
      </c>
      <c r="AG23" s="14" t="str">
        <f t="shared" si="21"/>
        <v>YES</v>
      </c>
      <c r="AH23" s="121">
        <f t="shared" si="22"/>
        <v>27</v>
      </c>
      <c r="AI23" s="121">
        <f t="shared" si="23"/>
        <v>79.5</v>
      </c>
      <c r="AJ23" s="14" t="str">
        <f t="shared" si="24"/>
        <v>YES</v>
      </c>
      <c r="AK23" s="8">
        <f t="shared" si="25"/>
        <v>28</v>
      </c>
      <c r="AL23" s="121">
        <f t="shared" si="26"/>
        <v>82.399999999999991</v>
      </c>
      <c r="AM23" s="14" t="str">
        <f t="shared" si="27"/>
        <v>YES</v>
      </c>
      <c r="AN23" s="8">
        <f t="shared" si="28"/>
        <v>28</v>
      </c>
      <c r="AO23" s="121">
        <f t="shared" si="29"/>
        <v>82.399999999999991</v>
      </c>
      <c r="AP23" s="14" t="str">
        <f t="shared" si="30"/>
        <v>YES</v>
      </c>
      <c r="AQ23" s="8">
        <f t="shared" si="31"/>
        <v>39</v>
      </c>
      <c r="AR23" s="121">
        <f t="shared" si="32"/>
        <v>81.3</v>
      </c>
      <c r="AS23" s="14" t="str">
        <f t="shared" si="33"/>
        <v>YES</v>
      </c>
      <c r="AT23" s="8">
        <f t="shared" si="34"/>
        <v>36</v>
      </c>
      <c r="AU23" s="121">
        <f t="shared" si="35"/>
        <v>78.3</v>
      </c>
      <c r="AV23" s="14" t="str">
        <f t="shared" si="36"/>
        <v>YES</v>
      </c>
    </row>
    <row r="24" spans="1:57" x14ac:dyDescent="0.2">
      <c r="A24" s="160">
        <v>14</v>
      </c>
      <c r="B24" s="169" t="s">
        <v>131</v>
      </c>
      <c r="C24" s="169" t="s">
        <v>132</v>
      </c>
      <c r="D24" s="170" t="s">
        <v>110</v>
      </c>
      <c r="E24" s="12">
        <f t="shared" ca="1" si="5"/>
        <v>76</v>
      </c>
      <c r="F24" s="161">
        <f t="shared" si="6"/>
        <v>35</v>
      </c>
      <c r="G24" s="11"/>
      <c r="H24" s="8">
        <v>19</v>
      </c>
      <c r="I24" s="8">
        <v>11</v>
      </c>
      <c r="J24" s="8">
        <v>7</v>
      </c>
      <c r="K24" s="8">
        <v>7</v>
      </c>
      <c r="L24" s="8">
        <v>8</v>
      </c>
      <c r="M24" s="8">
        <v>8</v>
      </c>
      <c r="N24" s="8">
        <v>7</v>
      </c>
      <c r="O24" s="8">
        <v>9</v>
      </c>
      <c r="P24" s="8">
        <v>10</v>
      </c>
      <c r="Q24" s="8">
        <v>9</v>
      </c>
      <c r="R24" s="8">
        <v>10</v>
      </c>
      <c r="S24" s="121">
        <f t="shared" si="7"/>
        <v>30</v>
      </c>
      <c r="T24" s="121">
        <f t="shared" si="8"/>
        <v>75</v>
      </c>
      <c r="U24" s="14" t="str">
        <f t="shared" si="9"/>
        <v>YES</v>
      </c>
      <c r="V24" s="121">
        <f t="shared" si="10"/>
        <v>30</v>
      </c>
      <c r="W24" s="121">
        <f t="shared" si="11"/>
        <v>75</v>
      </c>
      <c r="X24" s="14" t="str">
        <f t="shared" si="12"/>
        <v>YES</v>
      </c>
      <c r="Y24" s="121">
        <f t="shared" si="13"/>
        <v>30</v>
      </c>
      <c r="Z24" s="121">
        <f t="shared" si="14"/>
        <v>75</v>
      </c>
      <c r="AA24" s="14" t="str">
        <f t="shared" si="15"/>
        <v>YES</v>
      </c>
      <c r="AB24" s="121">
        <f t="shared" si="16"/>
        <v>30</v>
      </c>
      <c r="AC24" s="121">
        <f t="shared" si="17"/>
        <v>75</v>
      </c>
      <c r="AD24" s="14" t="str">
        <f t="shared" si="18"/>
        <v>YES</v>
      </c>
      <c r="AE24" s="121">
        <f t="shared" si="19"/>
        <v>30</v>
      </c>
      <c r="AF24" s="121">
        <f t="shared" si="20"/>
        <v>75</v>
      </c>
      <c r="AG24" s="14" t="str">
        <f t="shared" si="21"/>
        <v>YES</v>
      </c>
      <c r="AH24" s="121">
        <f t="shared" si="22"/>
        <v>26</v>
      </c>
      <c r="AI24" s="121">
        <f t="shared" si="23"/>
        <v>76.5</v>
      </c>
      <c r="AJ24" s="14" t="str">
        <f t="shared" si="24"/>
        <v>YES</v>
      </c>
      <c r="AK24" s="8">
        <f t="shared" si="25"/>
        <v>26</v>
      </c>
      <c r="AL24" s="121">
        <f t="shared" si="26"/>
        <v>76.5</v>
      </c>
      <c r="AM24" s="14" t="str">
        <f t="shared" si="27"/>
        <v>YES</v>
      </c>
      <c r="AN24" s="8">
        <f t="shared" si="28"/>
        <v>27</v>
      </c>
      <c r="AO24" s="121">
        <f t="shared" si="29"/>
        <v>79.5</v>
      </c>
      <c r="AP24" s="14" t="str">
        <f t="shared" si="30"/>
        <v>YES</v>
      </c>
      <c r="AQ24" s="8">
        <f t="shared" si="31"/>
        <v>37</v>
      </c>
      <c r="AR24" s="121">
        <f t="shared" si="32"/>
        <v>77.099999999999994</v>
      </c>
      <c r="AS24" s="14" t="str">
        <f t="shared" si="33"/>
        <v>YES</v>
      </c>
      <c r="AT24" s="8">
        <f t="shared" si="34"/>
        <v>35</v>
      </c>
      <c r="AU24" s="121">
        <f t="shared" si="35"/>
        <v>76.099999999999994</v>
      </c>
      <c r="AV24" s="14" t="str">
        <f t="shared" si="36"/>
        <v>YES</v>
      </c>
    </row>
    <row r="25" spans="1:57" x14ac:dyDescent="0.2">
      <c r="A25" s="160">
        <v>15</v>
      </c>
      <c r="B25" s="169" t="s">
        <v>133</v>
      </c>
      <c r="C25" s="169" t="s">
        <v>134</v>
      </c>
      <c r="D25" s="170" t="s">
        <v>145</v>
      </c>
      <c r="E25" s="12">
        <f t="shared" ca="1" si="5"/>
        <v>86</v>
      </c>
      <c r="F25" s="161">
        <f t="shared" si="6"/>
        <v>39.666666666666664</v>
      </c>
      <c r="G25" s="11"/>
      <c r="H25" s="8">
        <v>22</v>
      </c>
      <c r="I25" s="8">
        <v>13</v>
      </c>
      <c r="J25" s="8">
        <v>8</v>
      </c>
      <c r="K25" s="8">
        <v>8</v>
      </c>
      <c r="L25" s="8">
        <v>8</v>
      </c>
      <c r="M25" s="8">
        <v>9</v>
      </c>
      <c r="N25" s="8">
        <v>8</v>
      </c>
      <c r="O25" s="8">
        <v>11</v>
      </c>
      <c r="P25" s="8">
        <v>13</v>
      </c>
      <c r="Q25" s="8">
        <v>9</v>
      </c>
      <c r="R25" s="8">
        <v>10</v>
      </c>
      <c r="S25" s="121">
        <f t="shared" si="7"/>
        <v>35</v>
      </c>
      <c r="T25" s="121">
        <f t="shared" si="8"/>
        <v>87.5</v>
      </c>
      <c r="U25" s="14" t="str">
        <f t="shared" si="9"/>
        <v>YES</v>
      </c>
      <c r="V25" s="121">
        <f t="shared" si="10"/>
        <v>35</v>
      </c>
      <c r="W25" s="121">
        <f t="shared" si="11"/>
        <v>87.5</v>
      </c>
      <c r="X25" s="14" t="str">
        <f t="shared" si="12"/>
        <v>YES</v>
      </c>
      <c r="Y25" s="121">
        <f t="shared" si="13"/>
        <v>35</v>
      </c>
      <c r="Z25" s="121">
        <f t="shared" si="14"/>
        <v>87.5</v>
      </c>
      <c r="AA25" s="14" t="str">
        <f t="shared" si="15"/>
        <v>YES</v>
      </c>
      <c r="AB25" s="121">
        <f t="shared" si="16"/>
        <v>35</v>
      </c>
      <c r="AC25" s="121">
        <f t="shared" si="17"/>
        <v>87.5</v>
      </c>
      <c r="AD25" s="14" t="str">
        <f t="shared" si="18"/>
        <v>YES</v>
      </c>
      <c r="AE25" s="121">
        <f t="shared" si="19"/>
        <v>35</v>
      </c>
      <c r="AF25" s="121">
        <f t="shared" si="20"/>
        <v>87.5</v>
      </c>
      <c r="AG25" s="14" t="str">
        <f t="shared" si="21"/>
        <v>YES</v>
      </c>
      <c r="AH25" s="121">
        <f t="shared" si="22"/>
        <v>29</v>
      </c>
      <c r="AI25" s="121">
        <f t="shared" si="23"/>
        <v>85.3</v>
      </c>
      <c r="AJ25" s="14" t="str">
        <f t="shared" si="24"/>
        <v>YES</v>
      </c>
      <c r="AK25" s="8">
        <f t="shared" si="25"/>
        <v>29</v>
      </c>
      <c r="AL25" s="121">
        <f t="shared" si="26"/>
        <v>85.3</v>
      </c>
      <c r="AM25" s="14" t="str">
        <f t="shared" si="27"/>
        <v>YES</v>
      </c>
      <c r="AN25" s="8">
        <f t="shared" si="28"/>
        <v>29</v>
      </c>
      <c r="AO25" s="121">
        <f t="shared" si="29"/>
        <v>85.3</v>
      </c>
      <c r="AP25" s="14" t="str">
        <f t="shared" si="30"/>
        <v>YES</v>
      </c>
      <c r="AQ25" s="8">
        <f t="shared" si="31"/>
        <v>43</v>
      </c>
      <c r="AR25" s="121">
        <f t="shared" si="32"/>
        <v>89.6</v>
      </c>
      <c r="AS25" s="14" t="str">
        <f t="shared" si="33"/>
        <v>YES</v>
      </c>
      <c r="AT25" s="8">
        <f t="shared" si="34"/>
        <v>38</v>
      </c>
      <c r="AU25" s="121">
        <f t="shared" si="35"/>
        <v>82.699999999999989</v>
      </c>
      <c r="AV25" s="14" t="str">
        <f t="shared" si="36"/>
        <v>YES</v>
      </c>
    </row>
    <row r="26" spans="1:57" x14ac:dyDescent="0.2">
      <c r="A26" s="160">
        <v>16</v>
      </c>
      <c r="B26" s="169" t="s">
        <v>135</v>
      </c>
      <c r="C26" s="169" t="s">
        <v>136</v>
      </c>
      <c r="D26" s="170" t="s">
        <v>145</v>
      </c>
      <c r="E26" s="12">
        <f t="shared" ca="1" si="5"/>
        <v>87</v>
      </c>
      <c r="F26" s="161">
        <f t="shared" si="6"/>
        <v>39.333333333333336</v>
      </c>
      <c r="G26" s="11"/>
      <c r="H26" s="8">
        <v>22</v>
      </c>
      <c r="I26" s="8">
        <v>13</v>
      </c>
      <c r="J26" s="8">
        <v>8</v>
      </c>
      <c r="K26" s="8">
        <v>8</v>
      </c>
      <c r="L26" s="8">
        <v>9</v>
      </c>
      <c r="M26" s="8">
        <v>8</v>
      </c>
      <c r="N26" s="8">
        <v>8</v>
      </c>
      <c r="O26" s="8">
        <v>11</v>
      </c>
      <c r="P26" s="8">
        <v>11</v>
      </c>
      <c r="Q26" s="8">
        <v>10</v>
      </c>
      <c r="R26" s="8">
        <v>10</v>
      </c>
      <c r="S26" s="121">
        <f t="shared" si="7"/>
        <v>35</v>
      </c>
      <c r="T26" s="121">
        <f t="shared" si="8"/>
        <v>87.5</v>
      </c>
      <c r="U26" s="14" t="str">
        <f t="shared" si="9"/>
        <v>YES</v>
      </c>
      <c r="V26" s="121">
        <f t="shared" si="10"/>
        <v>35</v>
      </c>
      <c r="W26" s="121">
        <f t="shared" si="11"/>
        <v>87.5</v>
      </c>
      <c r="X26" s="14" t="str">
        <f t="shared" si="12"/>
        <v>YES</v>
      </c>
      <c r="Y26" s="121">
        <f t="shared" si="13"/>
        <v>35</v>
      </c>
      <c r="Z26" s="121">
        <f t="shared" si="14"/>
        <v>87.5</v>
      </c>
      <c r="AA26" s="14" t="str">
        <f t="shared" si="15"/>
        <v>YES</v>
      </c>
      <c r="AB26" s="121">
        <f t="shared" si="16"/>
        <v>35</v>
      </c>
      <c r="AC26" s="121">
        <f t="shared" si="17"/>
        <v>87.5</v>
      </c>
      <c r="AD26" s="14" t="str">
        <f t="shared" si="18"/>
        <v>YES</v>
      </c>
      <c r="AE26" s="121">
        <f t="shared" si="19"/>
        <v>35</v>
      </c>
      <c r="AF26" s="121">
        <f t="shared" si="20"/>
        <v>87.5</v>
      </c>
      <c r="AG26" s="14" t="str">
        <f t="shared" si="21"/>
        <v>YES</v>
      </c>
      <c r="AH26" s="121">
        <f t="shared" si="22"/>
        <v>29</v>
      </c>
      <c r="AI26" s="121">
        <f t="shared" si="23"/>
        <v>85.3</v>
      </c>
      <c r="AJ26" s="14" t="str">
        <f t="shared" si="24"/>
        <v>YES</v>
      </c>
      <c r="AK26" s="8">
        <f t="shared" si="25"/>
        <v>29</v>
      </c>
      <c r="AL26" s="121">
        <f t="shared" si="26"/>
        <v>85.3</v>
      </c>
      <c r="AM26" s="14" t="str">
        <f t="shared" si="27"/>
        <v>YES</v>
      </c>
      <c r="AN26" s="8">
        <f t="shared" si="28"/>
        <v>30</v>
      </c>
      <c r="AO26" s="121">
        <f t="shared" si="29"/>
        <v>88.3</v>
      </c>
      <c r="AP26" s="14" t="str">
        <f t="shared" si="30"/>
        <v>YES</v>
      </c>
      <c r="AQ26" s="8">
        <f t="shared" si="31"/>
        <v>40</v>
      </c>
      <c r="AR26" s="121">
        <f t="shared" si="32"/>
        <v>83.399999999999991</v>
      </c>
      <c r="AS26" s="14" t="str">
        <f t="shared" si="33"/>
        <v>YES</v>
      </c>
      <c r="AT26" s="8">
        <f t="shared" si="34"/>
        <v>39</v>
      </c>
      <c r="AU26" s="121">
        <f t="shared" si="35"/>
        <v>84.8</v>
      </c>
      <c r="AV26" s="14" t="str">
        <f t="shared" si="36"/>
        <v>YES</v>
      </c>
    </row>
    <row r="27" spans="1:57" x14ac:dyDescent="0.2">
      <c r="A27" s="160">
        <v>17</v>
      </c>
      <c r="B27" s="169" t="s">
        <v>137</v>
      </c>
      <c r="C27" s="169" t="s">
        <v>138</v>
      </c>
      <c r="D27" s="170" t="s">
        <v>110</v>
      </c>
      <c r="E27" s="12">
        <f t="shared" ca="1" si="5"/>
        <v>77</v>
      </c>
      <c r="F27" s="161">
        <f t="shared" si="6"/>
        <v>35</v>
      </c>
      <c r="G27" s="11"/>
      <c r="H27" s="8">
        <v>20</v>
      </c>
      <c r="I27" s="8">
        <v>12</v>
      </c>
      <c r="J27" s="8">
        <v>7</v>
      </c>
      <c r="K27" s="8">
        <v>7</v>
      </c>
      <c r="L27" s="8">
        <v>7</v>
      </c>
      <c r="M27" s="8">
        <v>7</v>
      </c>
      <c r="N27" s="8">
        <v>8</v>
      </c>
      <c r="O27" s="8">
        <v>8</v>
      </c>
      <c r="P27" s="8">
        <v>10</v>
      </c>
      <c r="Q27" s="8">
        <v>9</v>
      </c>
      <c r="R27" s="8">
        <v>10</v>
      </c>
      <c r="S27" s="121">
        <f t="shared" si="7"/>
        <v>32</v>
      </c>
      <c r="T27" s="121">
        <f t="shared" si="8"/>
        <v>80</v>
      </c>
      <c r="U27" s="14" t="str">
        <f t="shared" si="9"/>
        <v>YES</v>
      </c>
      <c r="V27" s="121">
        <f t="shared" si="10"/>
        <v>32</v>
      </c>
      <c r="W27" s="121">
        <f t="shared" si="11"/>
        <v>80</v>
      </c>
      <c r="X27" s="14" t="str">
        <f t="shared" si="12"/>
        <v>YES</v>
      </c>
      <c r="Y27" s="121">
        <f t="shared" si="13"/>
        <v>32</v>
      </c>
      <c r="Z27" s="121">
        <f t="shared" si="14"/>
        <v>80</v>
      </c>
      <c r="AA27" s="14" t="str">
        <f t="shared" si="15"/>
        <v>YES</v>
      </c>
      <c r="AB27" s="121">
        <f t="shared" si="16"/>
        <v>32</v>
      </c>
      <c r="AC27" s="121">
        <f t="shared" si="17"/>
        <v>80</v>
      </c>
      <c r="AD27" s="14" t="str">
        <f t="shared" si="18"/>
        <v>YES</v>
      </c>
      <c r="AE27" s="121">
        <f t="shared" si="19"/>
        <v>32</v>
      </c>
      <c r="AF27" s="121">
        <f t="shared" si="20"/>
        <v>80</v>
      </c>
      <c r="AG27" s="14" t="str">
        <f t="shared" si="21"/>
        <v>YES</v>
      </c>
      <c r="AH27" s="121">
        <f t="shared" si="22"/>
        <v>25</v>
      </c>
      <c r="AI27" s="121">
        <f t="shared" si="23"/>
        <v>73.599999999999994</v>
      </c>
      <c r="AJ27" s="14" t="str">
        <f t="shared" si="24"/>
        <v>YES</v>
      </c>
      <c r="AK27" s="8">
        <f t="shared" si="25"/>
        <v>25</v>
      </c>
      <c r="AL27" s="121">
        <f t="shared" si="26"/>
        <v>73.599999999999994</v>
      </c>
      <c r="AM27" s="14" t="str">
        <f t="shared" si="27"/>
        <v>YES</v>
      </c>
      <c r="AN27" s="8">
        <f t="shared" si="28"/>
        <v>25</v>
      </c>
      <c r="AO27" s="121">
        <f t="shared" si="29"/>
        <v>73.599999999999994</v>
      </c>
      <c r="AP27" s="14" t="str">
        <f t="shared" si="30"/>
        <v>YES</v>
      </c>
      <c r="AQ27" s="8">
        <f t="shared" si="31"/>
        <v>35</v>
      </c>
      <c r="AR27" s="121">
        <f t="shared" si="32"/>
        <v>73</v>
      </c>
      <c r="AS27" s="14" t="str">
        <f t="shared" si="33"/>
        <v>YES</v>
      </c>
      <c r="AT27" s="8">
        <f t="shared" si="34"/>
        <v>35</v>
      </c>
      <c r="AU27" s="121">
        <f t="shared" si="35"/>
        <v>76.099999999999994</v>
      </c>
      <c r="AV27" s="14" t="str">
        <f t="shared" si="36"/>
        <v>YES</v>
      </c>
    </row>
    <row r="28" spans="1:57" x14ac:dyDescent="0.2">
      <c r="A28" s="160">
        <v>18</v>
      </c>
      <c r="B28" s="169" t="s">
        <v>139</v>
      </c>
      <c r="C28" s="169" t="s">
        <v>140</v>
      </c>
      <c r="D28" s="170" t="s">
        <v>110</v>
      </c>
      <c r="E28" s="12">
        <f t="shared" ca="1" si="5"/>
        <v>77</v>
      </c>
      <c r="F28" s="161">
        <f t="shared" si="6"/>
        <v>35.333333333333336</v>
      </c>
      <c r="G28" s="11"/>
      <c r="H28" s="8">
        <v>20</v>
      </c>
      <c r="I28" s="8">
        <v>11</v>
      </c>
      <c r="J28" s="8">
        <v>8</v>
      </c>
      <c r="K28" s="8">
        <v>8</v>
      </c>
      <c r="L28" s="8">
        <v>7</v>
      </c>
      <c r="M28" s="8">
        <v>7</v>
      </c>
      <c r="N28" s="8">
        <v>7</v>
      </c>
      <c r="O28" s="8">
        <v>8</v>
      </c>
      <c r="P28" s="8">
        <v>11</v>
      </c>
      <c r="Q28" s="8">
        <v>10</v>
      </c>
      <c r="R28" s="8">
        <v>9</v>
      </c>
      <c r="S28" s="121">
        <f t="shared" si="7"/>
        <v>31</v>
      </c>
      <c r="T28" s="121">
        <f t="shared" si="8"/>
        <v>77.5</v>
      </c>
      <c r="U28" s="14" t="str">
        <f t="shared" si="9"/>
        <v>YES</v>
      </c>
      <c r="V28" s="121">
        <f t="shared" si="10"/>
        <v>31</v>
      </c>
      <c r="W28" s="121">
        <f t="shared" si="11"/>
        <v>77.5</v>
      </c>
      <c r="X28" s="14" t="str">
        <f t="shared" si="12"/>
        <v>YES</v>
      </c>
      <c r="Y28" s="121">
        <f t="shared" si="13"/>
        <v>31</v>
      </c>
      <c r="Z28" s="121">
        <f t="shared" si="14"/>
        <v>77.5</v>
      </c>
      <c r="AA28" s="14" t="str">
        <f t="shared" si="15"/>
        <v>YES</v>
      </c>
      <c r="AB28" s="121">
        <f t="shared" si="16"/>
        <v>31</v>
      </c>
      <c r="AC28" s="121">
        <f t="shared" si="17"/>
        <v>77.5</v>
      </c>
      <c r="AD28" s="14" t="str">
        <f t="shared" si="18"/>
        <v>YES</v>
      </c>
      <c r="AE28" s="121">
        <f t="shared" si="19"/>
        <v>31</v>
      </c>
      <c r="AF28" s="121">
        <f t="shared" si="20"/>
        <v>77.5</v>
      </c>
      <c r="AG28" s="14" t="str">
        <f t="shared" si="21"/>
        <v>YES</v>
      </c>
      <c r="AH28" s="121">
        <f t="shared" si="22"/>
        <v>25</v>
      </c>
      <c r="AI28" s="121">
        <f t="shared" si="23"/>
        <v>73.599999999999994</v>
      </c>
      <c r="AJ28" s="14" t="str">
        <f t="shared" si="24"/>
        <v>YES</v>
      </c>
      <c r="AK28" s="8">
        <f t="shared" si="25"/>
        <v>25</v>
      </c>
      <c r="AL28" s="121">
        <f t="shared" si="26"/>
        <v>73.599999999999994</v>
      </c>
      <c r="AM28" s="14" t="str">
        <f t="shared" si="27"/>
        <v>YES</v>
      </c>
      <c r="AN28" s="8">
        <f t="shared" si="28"/>
        <v>24</v>
      </c>
      <c r="AO28" s="121">
        <f t="shared" si="29"/>
        <v>70.599999999999994</v>
      </c>
      <c r="AP28" s="14" t="str">
        <f t="shared" si="30"/>
        <v>YES</v>
      </c>
      <c r="AQ28" s="8">
        <f t="shared" si="31"/>
        <v>35</v>
      </c>
      <c r="AR28" s="121">
        <f t="shared" si="32"/>
        <v>73</v>
      </c>
      <c r="AS28" s="14" t="str">
        <f t="shared" si="33"/>
        <v>YES</v>
      </c>
      <c r="AT28" s="8">
        <f t="shared" si="34"/>
        <v>34</v>
      </c>
      <c r="AU28" s="121">
        <f t="shared" si="35"/>
        <v>74</v>
      </c>
      <c r="AV28" s="14" t="str">
        <f t="shared" si="36"/>
        <v>YES</v>
      </c>
    </row>
    <row r="29" spans="1:57" x14ac:dyDescent="0.2">
      <c r="A29" s="160">
        <v>19</v>
      </c>
      <c r="B29" s="169" t="s">
        <v>141</v>
      </c>
      <c r="C29" s="169" t="s">
        <v>142</v>
      </c>
      <c r="D29" s="170" t="s">
        <v>110</v>
      </c>
      <c r="E29" s="12">
        <f t="shared" ca="1" si="5"/>
        <v>76</v>
      </c>
      <c r="F29" s="161">
        <f t="shared" si="6"/>
        <v>34.666666666666664</v>
      </c>
      <c r="G29" s="11"/>
      <c r="H29" s="8">
        <v>20</v>
      </c>
      <c r="I29" s="8">
        <v>11</v>
      </c>
      <c r="J29" s="8">
        <v>7</v>
      </c>
      <c r="K29" s="8">
        <v>7</v>
      </c>
      <c r="L29" s="8">
        <v>7</v>
      </c>
      <c r="M29" s="8">
        <v>7</v>
      </c>
      <c r="N29" s="8">
        <v>7</v>
      </c>
      <c r="O29" s="8">
        <v>10</v>
      </c>
      <c r="P29" s="8">
        <v>11</v>
      </c>
      <c r="Q29" s="8">
        <v>9</v>
      </c>
      <c r="R29" s="8">
        <v>8</v>
      </c>
      <c r="S29" s="121">
        <f t="shared" si="7"/>
        <v>31</v>
      </c>
      <c r="T29" s="121">
        <f t="shared" si="8"/>
        <v>77.5</v>
      </c>
      <c r="U29" s="14" t="str">
        <f t="shared" si="9"/>
        <v>YES</v>
      </c>
      <c r="V29" s="121">
        <f t="shared" si="10"/>
        <v>31</v>
      </c>
      <c r="W29" s="121">
        <f t="shared" si="11"/>
        <v>77.5</v>
      </c>
      <c r="X29" s="14" t="str">
        <f t="shared" si="12"/>
        <v>YES</v>
      </c>
      <c r="Y29" s="121">
        <f t="shared" si="13"/>
        <v>31</v>
      </c>
      <c r="Z29" s="121">
        <f t="shared" si="14"/>
        <v>77.5</v>
      </c>
      <c r="AA29" s="14" t="str">
        <f t="shared" si="15"/>
        <v>YES</v>
      </c>
      <c r="AB29" s="121">
        <f t="shared" si="16"/>
        <v>31</v>
      </c>
      <c r="AC29" s="121">
        <f t="shared" si="17"/>
        <v>77.5</v>
      </c>
      <c r="AD29" s="14" t="str">
        <f t="shared" si="18"/>
        <v>YES</v>
      </c>
      <c r="AE29" s="121">
        <f t="shared" si="19"/>
        <v>31</v>
      </c>
      <c r="AF29" s="121">
        <f t="shared" si="20"/>
        <v>77.5</v>
      </c>
      <c r="AG29" s="14" t="str">
        <f t="shared" si="21"/>
        <v>YES</v>
      </c>
      <c r="AH29" s="121">
        <f t="shared" si="22"/>
        <v>25</v>
      </c>
      <c r="AI29" s="121">
        <f t="shared" si="23"/>
        <v>73.599999999999994</v>
      </c>
      <c r="AJ29" s="14" t="str">
        <f t="shared" si="24"/>
        <v>YES</v>
      </c>
      <c r="AK29" s="8">
        <f t="shared" si="25"/>
        <v>25</v>
      </c>
      <c r="AL29" s="121">
        <f t="shared" si="26"/>
        <v>73.599999999999994</v>
      </c>
      <c r="AM29" s="14" t="str">
        <f t="shared" si="27"/>
        <v>YES</v>
      </c>
      <c r="AN29" s="8">
        <f t="shared" si="28"/>
        <v>25</v>
      </c>
      <c r="AO29" s="121">
        <f t="shared" si="29"/>
        <v>73.599999999999994</v>
      </c>
      <c r="AP29" s="14" t="str">
        <f t="shared" si="30"/>
        <v>YES</v>
      </c>
      <c r="AQ29" s="8">
        <f t="shared" si="31"/>
        <v>36</v>
      </c>
      <c r="AR29" s="121">
        <f t="shared" si="32"/>
        <v>75</v>
      </c>
      <c r="AS29" s="14" t="str">
        <f t="shared" si="33"/>
        <v>YES</v>
      </c>
      <c r="AT29" s="8">
        <f t="shared" si="34"/>
        <v>34</v>
      </c>
      <c r="AU29" s="121">
        <f t="shared" si="35"/>
        <v>74</v>
      </c>
      <c r="AV29" s="14" t="str">
        <f t="shared" si="36"/>
        <v>YES</v>
      </c>
    </row>
    <row r="30" spans="1:57" x14ac:dyDescent="0.2">
      <c r="A30" s="160">
        <v>20</v>
      </c>
      <c r="B30" s="169" t="s">
        <v>143</v>
      </c>
      <c r="C30" s="169" t="s">
        <v>144</v>
      </c>
      <c r="D30" s="170" t="s">
        <v>110</v>
      </c>
      <c r="E30" s="12">
        <f t="shared" ca="1" si="5"/>
        <v>76</v>
      </c>
      <c r="F30" s="161">
        <f t="shared" si="6"/>
        <v>34</v>
      </c>
      <c r="G30" s="11"/>
      <c r="H30" s="8">
        <v>19</v>
      </c>
      <c r="I30" s="8">
        <v>10</v>
      </c>
      <c r="J30" s="8">
        <v>7</v>
      </c>
      <c r="K30" s="8">
        <v>7</v>
      </c>
      <c r="L30" s="8">
        <v>7</v>
      </c>
      <c r="M30" s="8">
        <v>8</v>
      </c>
      <c r="N30" s="8">
        <v>7</v>
      </c>
      <c r="O30" s="8">
        <v>9</v>
      </c>
      <c r="P30" s="8">
        <v>10</v>
      </c>
      <c r="Q30" s="8">
        <v>9</v>
      </c>
      <c r="R30" s="8">
        <v>9</v>
      </c>
      <c r="S30" s="121">
        <f t="shared" si="7"/>
        <v>29</v>
      </c>
      <c r="T30" s="121">
        <f t="shared" si="8"/>
        <v>72.5</v>
      </c>
      <c r="U30" s="14" t="str">
        <f t="shared" si="9"/>
        <v>YES</v>
      </c>
      <c r="V30" s="121">
        <f t="shared" si="10"/>
        <v>29</v>
      </c>
      <c r="W30" s="121">
        <f t="shared" si="11"/>
        <v>72.5</v>
      </c>
      <c r="X30" s="14" t="str">
        <f t="shared" si="12"/>
        <v>YES</v>
      </c>
      <c r="Y30" s="121">
        <f t="shared" si="13"/>
        <v>29</v>
      </c>
      <c r="Z30" s="121">
        <f t="shared" si="14"/>
        <v>72.5</v>
      </c>
      <c r="AA30" s="14" t="str">
        <f t="shared" si="15"/>
        <v>YES</v>
      </c>
      <c r="AB30" s="121">
        <f t="shared" si="16"/>
        <v>29</v>
      </c>
      <c r="AC30" s="121">
        <f t="shared" si="17"/>
        <v>72.5</v>
      </c>
      <c r="AD30" s="14" t="str">
        <f t="shared" si="18"/>
        <v>YES</v>
      </c>
      <c r="AE30" s="121">
        <f t="shared" si="19"/>
        <v>29</v>
      </c>
      <c r="AF30" s="121">
        <f t="shared" si="20"/>
        <v>72.5</v>
      </c>
      <c r="AG30" s="14" t="str">
        <f t="shared" si="21"/>
        <v>YES</v>
      </c>
      <c r="AH30" s="121">
        <f t="shared" si="22"/>
        <v>25</v>
      </c>
      <c r="AI30" s="121">
        <f t="shared" si="23"/>
        <v>73.599999999999994</v>
      </c>
      <c r="AJ30" s="14" t="str">
        <f t="shared" si="24"/>
        <v>YES</v>
      </c>
      <c r="AK30" s="8">
        <f t="shared" si="25"/>
        <v>25</v>
      </c>
      <c r="AL30" s="121">
        <f t="shared" si="26"/>
        <v>73.599999999999994</v>
      </c>
      <c r="AM30" s="14" t="str">
        <f t="shared" si="27"/>
        <v>YES</v>
      </c>
      <c r="AN30" s="8">
        <f t="shared" si="28"/>
        <v>25</v>
      </c>
      <c r="AO30" s="121">
        <f t="shared" si="29"/>
        <v>73.599999999999994</v>
      </c>
      <c r="AP30" s="14" t="str">
        <f t="shared" si="30"/>
        <v>YES</v>
      </c>
      <c r="AQ30" s="8">
        <f t="shared" si="31"/>
        <v>36</v>
      </c>
      <c r="AR30" s="121">
        <f t="shared" si="32"/>
        <v>75</v>
      </c>
      <c r="AS30" s="14" t="str">
        <f t="shared" si="33"/>
        <v>YES</v>
      </c>
      <c r="AT30" s="8">
        <f t="shared" si="34"/>
        <v>34</v>
      </c>
      <c r="AU30" s="121">
        <f t="shared" si="35"/>
        <v>74</v>
      </c>
      <c r="AV30" s="14" t="str">
        <f t="shared" si="36"/>
        <v>YES</v>
      </c>
    </row>
    <row r="31" spans="1:57" x14ac:dyDescent="0.2">
      <c r="A31" s="160">
        <v>21</v>
      </c>
      <c r="B31" s="169" t="s">
        <v>146</v>
      </c>
      <c r="C31" s="169" t="s">
        <v>147</v>
      </c>
      <c r="D31" s="170" t="s">
        <v>110</v>
      </c>
      <c r="E31" s="12">
        <f t="shared" ca="1" si="5"/>
        <v>77</v>
      </c>
      <c r="F31" s="161">
        <f t="shared" si="6"/>
        <v>36</v>
      </c>
      <c r="G31" s="11"/>
      <c r="H31" s="8">
        <v>19</v>
      </c>
      <c r="I31" s="8">
        <v>12</v>
      </c>
      <c r="J31" s="8">
        <v>8</v>
      </c>
      <c r="K31" s="8">
        <v>8</v>
      </c>
      <c r="L31" s="8">
        <v>7</v>
      </c>
      <c r="M31" s="8">
        <v>7</v>
      </c>
      <c r="N31" s="8">
        <v>7</v>
      </c>
      <c r="O31" s="8">
        <v>9</v>
      </c>
      <c r="P31" s="8">
        <v>11</v>
      </c>
      <c r="Q31" s="8">
        <v>10</v>
      </c>
      <c r="R31" s="8">
        <v>10</v>
      </c>
      <c r="S31" s="121">
        <f t="shared" si="7"/>
        <v>31</v>
      </c>
      <c r="T31" s="121">
        <f t="shared" si="8"/>
        <v>77.5</v>
      </c>
      <c r="U31" s="14" t="str">
        <f t="shared" si="9"/>
        <v>YES</v>
      </c>
      <c r="V31" s="121">
        <f t="shared" si="10"/>
        <v>31</v>
      </c>
      <c r="W31" s="121">
        <f t="shared" si="11"/>
        <v>77.5</v>
      </c>
      <c r="X31" s="14" t="str">
        <f t="shared" si="12"/>
        <v>YES</v>
      </c>
      <c r="Y31" s="121">
        <f t="shared" si="13"/>
        <v>31</v>
      </c>
      <c r="Z31" s="121">
        <f t="shared" si="14"/>
        <v>77.5</v>
      </c>
      <c r="AA31" s="14" t="str">
        <f t="shared" si="15"/>
        <v>YES</v>
      </c>
      <c r="AB31" s="121">
        <f t="shared" si="16"/>
        <v>31</v>
      </c>
      <c r="AC31" s="121">
        <f t="shared" si="17"/>
        <v>77.5</v>
      </c>
      <c r="AD31" s="14" t="str">
        <f t="shared" si="18"/>
        <v>YES</v>
      </c>
      <c r="AE31" s="121">
        <f t="shared" si="19"/>
        <v>31</v>
      </c>
      <c r="AF31" s="121">
        <f t="shared" si="20"/>
        <v>77.5</v>
      </c>
      <c r="AG31" s="14" t="str">
        <f t="shared" si="21"/>
        <v>YES</v>
      </c>
      <c r="AH31" s="121">
        <f t="shared" si="22"/>
        <v>27</v>
      </c>
      <c r="AI31" s="121">
        <f t="shared" si="23"/>
        <v>79.5</v>
      </c>
      <c r="AJ31" s="14" t="str">
        <f t="shared" si="24"/>
        <v>YES</v>
      </c>
      <c r="AK31" s="8">
        <f t="shared" si="25"/>
        <v>27</v>
      </c>
      <c r="AL31" s="121">
        <f t="shared" si="26"/>
        <v>79.5</v>
      </c>
      <c r="AM31" s="14" t="str">
        <f t="shared" si="27"/>
        <v>YES</v>
      </c>
      <c r="AN31" s="8">
        <f t="shared" si="28"/>
        <v>26</v>
      </c>
      <c r="AO31" s="121">
        <f t="shared" si="29"/>
        <v>76.5</v>
      </c>
      <c r="AP31" s="14" t="str">
        <f t="shared" si="30"/>
        <v>YES</v>
      </c>
      <c r="AQ31" s="8">
        <f t="shared" si="31"/>
        <v>37</v>
      </c>
      <c r="AR31" s="121">
        <f t="shared" si="32"/>
        <v>77.099999999999994</v>
      </c>
      <c r="AS31" s="14" t="str">
        <f t="shared" si="33"/>
        <v>YES</v>
      </c>
      <c r="AT31" s="8">
        <f t="shared" si="34"/>
        <v>36</v>
      </c>
      <c r="AU31" s="121">
        <f t="shared" si="35"/>
        <v>78.3</v>
      </c>
      <c r="AV31" s="14" t="str">
        <f t="shared" si="36"/>
        <v>YES</v>
      </c>
    </row>
    <row r="32" spans="1:57" x14ac:dyDescent="0.2">
      <c r="A32" s="160">
        <v>22</v>
      </c>
      <c r="B32" s="169" t="s">
        <v>148</v>
      </c>
      <c r="C32" s="169" t="s">
        <v>149</v>
      </c>
      <c r="D32" s="170" t="s">
        <v>110</v>
      </c>
      <c r="E32" s="12">
        <f t="shared" ca="1" si="5"/>
        <v>77</v>
      </c>
      <c r="F32" s="161">
        <f t="shared" si="6"/>
        <v>34</v>
      </c>
      <c r="G32" s="11"/>
      <c r="H32" s="8">
        <v>18</v>
      </c>
      <c r="I32" s="8">
        <v>12</v>
      </c>
      <c r="J32" s="8">
        <v>7</v>
      </c>
      <c r="K32" s="8">
        <v>7</v>
      </c>
      <c r="L32" s="8">
        <v>7</v>
      </c>
      <c r="M32" s="8">
        <v>8</v>
      </c>
      <c r="N32" s="8">
        <v>7</v>
      </c>
      <c r="O32" s="8">
        <v>9</v>
      </c>
      <c r="P32" s="8">
        <v>10</v>
      </c>
      <c r="Q32" s="8">
        <v>8</v>
      </c>
      <c r="R32" s="8">
        <v>9</v>
      </c>
      <c r="S32" s="121">
        <f t="shared" si="7"/>
        <v>30</v>
      </c>
      <c r="T32" s="121">
        <f t="shared" si="8"/>
        <v>75</v>
      </c>
      <c r="U32" s="14" t="str">
        <f t="shared" si="9"/>
        <v>YES</v>
      </c>
      <c r="V32" s="121">
        <f t="shared" si="10"/>
        <v>30</v>
      </c>
      <c r="W32" s="121">
        <f t="shared" si="11"/>
        <v>75</v>
      </c>
      <c r="X32" s="14" t="str">
        <f t="shared" si="12"/>
        <v>YES</v>
      </c>
      <c r="Y32" s="121">
        <f t="shared" si="13"/>
        <v>30</v>
      </c>
      <c r="Z32" s="121">
        <f t="shared" si="14"/>
        <v>75</v>
      </c>
      <c r="AA32" s="14" t="str">
        <f t="shared" si="15"/>
        <v>YES</v>
      </c>
      <c r="AB32" s="121">
        <f t="shared" si="16"/>
        <v>30</v>
      </c>
      <c r="AC32" s="121">
        <f t="shared" si="17"/>
        <v>75</v>
      </c>
      <c r="AD32" s="14" t="str">
        <f t="shared" si="18"/>
        <v>YES</v>
      </c>
      <c r="AE32" s="121">
        <f t="shared" si="19"/>
        <v>30</v>
      </c>
      <c r="AF32" s="121">
        <f t="shared" si="20"/>
        <v>75</v>
      </c>
      <c r="AG32" s="14" t="str">
        <f t="shared" si="21"/>
        <v>YES</v>
      </c>
      <c r="AH32" s="121">
        <f t="shared" si="22"/>
        <v>25</v>
      </c>
      <c r="AI32" s="121">
        <f t="shared" si="23"/>
        <v>73.599999999999994</v>
      </c>
      <c r="AJ32" s="14" t="str">
        <f t="shared" si="24"/>
        <v>YES</v>
      </c>
      <c r="AK32" s="8">
        <f t="shared" si="25"/>
        <v>25</v>
      </c>
      <c r="AL32" s="121">
        <f t="shared" si="26"/>
        <v>73.599999999999994</v>
      </c>
      <c r="AM32" s="14" t="str">
        <f t="shared" si="27"/>
        <v>YES</v>
      </c>
      <c r="AN32" s="8">
        <f t="shared" si="28"/>
        <v>25</v>
      </c>
      <c r="AO32" s="121">
        <f t="shared" si="29"/>
        <v>73.599999999999994</v>
      </c>
      <c r="AP32" s="14" t="str">
        <f t="shared" si="30"/>
        <v>YES</v>
      </c>
      <c r="AQ32" s="8">
        <f t="shared" si="31"/>
        <v>36</v>
      </c>
      <c r="AR32" s="121">
        <f t="shared" si="32"/>
        <v>75</v>
      </c>
      <c r="AS32" s="14" t="str">
        <f t="shared" si="33"/>
        <v>YES</v>
      </c>
      <c r="AT32" s="8">
        <f t="shared" si="34"/>
        <v>33</v>
      </c>
      <c r="AU32" s="121">
        <f t="shared" si="35"/>
        <v>71.8</v>
      </c>
      <c r="AV32" s="14" t="str">
        <f t="shared" si="36"/>
        <v>YES</v>
      </c>
    </row>
    <row r="33" spans="1:48" x14ac:dyDescent="0.2">
      <c r="A33" s="160">
        <v>23</v>
      </c>
      <c r="B33" s="169" t="s">
        <v>150</v>
      </c>
      <c r="C33" s="169" t="s">
        <v>151</v>
      </c>
      <c r="D33" s="170" t="s">
        <v>145</v>
      </c>
      <c r="E33" s="12">
        <f t="shared" ca="1" si="5"/>
        <v>88</v>
      </c>
      <c r="F33" s="161">
        <f t="shared" si="6"/>
        <v>38</v>
      </c>
      <c r="G33" s="11"/>
      <c r="H33" s="8">
        <v>21</v>
      </c>
      <c r="I33" s="8">
        <v>13</v>
      </c>
      <c r="J33" s="8">
        <v>7</v>
      </c>
      <c r="K33" s="8">
        <v>7</v>
      </c>
      <c r="L33" s="8">
        <v>9</v>
      </c>
      <c r="M33" s="8">
        <v>7</v>
      </c>
      <c r="N33" s="8">
        <v>8</v>
      </c>
      <c r="O33" s="8">
        <v>9</v>
      </c>
      <c r="P33" s="8">
        <v>13</v>
      </c>
      <c r="Q33" s="8">
        <v>9</v>
      </c>
      <c r="R33" s="8">
        <v>11</v>
      </c>
      <c r="S33" s="121">
        <f t="shared" si="7"/>
        <v>34</v>
      </c>
      <c r="T33" s="121">
        <f t="shared" si="8"/>
        <v>85</v>
      </c>
      <c r="U33" s="14" t="str">
        <f t="shared" si="9"/>
        <v>YES</v>
      </c>
      <c r="V33" s="121">
        <f t="shared" si="10"/>
        <v>34</v>
      </c>
      <c r="W33" s="121">
        <f t="shared" si="11"/>
        <v>85</v>
      </c>
      <c r="X33" s="14" t="str">
        <f t="shared" si="12"/>
        <v>YES</v>
      </c>
      <c r="Y33" s="121">
        <f t="shared" si="13"/>
        <v>34</v>
      </c>
      <c r="Z33" s="121">
        <f t="shared" si="14"/>
        <v>85</v>
      </c>
      <c r="AA33" s="14" t="str">
        <f t="shared" si="15"/>
        <v>YES</v>
      </c>
      <c r="AB33" s="121">
        <f t="shared" si="16"/>
        <v>34</v>
      </c>
      <c r="AC33" s="121">
        <f t="shared" si="17"/>
        <v>85</v>
      </c>
      <c r="AD33" s="14" t="str">
        <f t="shared" si="18"/>
        <v>YES</v>
      </c>
      <c r="AE33" s="121">
        <f t="shared" si="19"/>
        <v>34</v>
      </c>
      <c r="AF33" s="121">
        <f t="shared" si="20"/>
        <v>85</v>
      </c>
      <c r="AG33" s="14" t="str">
        <f t="shared" si="21"/>
        <v>YES</v>
      </c>
      <c r="AH33" s="121">
        <f t="shared" si="22"/>
        <v>27</v>
      </c>
      <c r="AI33" s="121">
        <f t="shared" si="23"/>
        <v>79.5</v>
      </c>
      <c r="AJ33" s="14" t="str">
        <f t="shared" si="24"/>
        <v>YES</v>
      </c>
      <c r="AK33" s="8">
        <f t="shared" si="25"/>
        <v>27</v>
      </c>
      <c r="AL33" s="121">
        <f t="shared" si="26"/>
        <v>79.5</v>
      </c>
      <c r="AM33" s="14" t="str">
        <f t="shared" si="27"/>
        <v>YES</v>
      </c>
      <c r="AN33" s="8">
        <f t="shared" si="28"/>
        <v>29</v>
      </c>
      <c r="AO33" s="121">
        <f t="shared" si="29"/>
        <v>85.3</v>
      </c>
      <c r="AP33" s="14" t="str">
        <f t="shared" si="30"/>
        <v>YES</v>
      </c>
      <c r="AQ33" s="8">
        <f t="shared" si="31"/>
        <v>40</v>
      </c>
      <c r="AR33" s="121">
        <f t="shared" si="32"/>
        <v>83.399999999999991</v>
      </c>
      <c r="AS33" s="14" t="str">
        <f t="shared" si="33"/>
        <v>YES</v>
      </c>
      <c r="AT33" s="8">
        <f t="shared" si="34"/>
        <v>37</v>
      </c>
      <c r="AU33" s="121">
        <f t="shared" si="35"/>
        <v>80.5</v>
      </c>
      <c r="AV33" s="14" t="str">
        <f t="shared" si="36"/>
        <v>YES</v>
      </c>
    </row>
    <row r="34" spans="1:48" x14ac:dyDescent="0.2">
      <c r="A34" s="160">
        <v>24</v>
      </c>
      <c r="B34" s="169" t="s">
        <v>152</v>
      </c>
      <c r="C34" s="169" t="s">
        <v>153</v>
      </c>
      <c r="D34" s="170" t="s">
        <v>110</v>
      </c>
      <c r="E34" s="12">
        <f t="shared" ca="1" si="5"/>
        <v>76</v>
      </c>
      <c r="F34" s="161">
        <f t="shared" si="6"/>
        <v>34.333333333333336</v>
      </c>
      <c r="G34" s="11"/>
      <c r="H34" s="8">
        <v>19</v>
      </c>
      <c r="I34" s="8">
        <v>11</v>
      </c>
      <c r="J34" s="8">
        <v>7</v>
      </c>
      <c r="K34" s="8">
        <v>7</v>
      </c>
      <c r="L34" s="8">
        <v>7</v>
      </c>
      <c r="M34" s="8">
        <v>8</v>
      </c>
      <c r="N34" s="8">
        <v>7</v>
      </c>
      <c r="O34" s="8">
        <v>10</v>
      </c>
      <c r="P34" s="8">
        <v>10</v>
      </c>
      <c r="Q34" s="8">
        <v>8</v>
      </c>
      <c r="R34" s="8">
        <v>9</v>
      </c>
      <c r="S34" s="121">
        <f t="shared" si="7"/>
        <v>30</v>
      </c>
      <c r="T34" s="121">
        <f t="shared" si="8"/>
        <v>75</v>
      </c>
      <c r="U34" s="14" t="str">
        <f t="shared" si="9"/>
        <v>YES</v>
      </c>
      <c r="V34" s="121">
        <f t="shared" si="10"/>
        <v>30</v>
      </c>
      <c r="W34" s="121">
        <f t="shared" si="11"/>
        <v>75</v>
      </c>
      <c r="X34" s="14" t="str">
        <f t="shared" si="12"/>
        <v>YES</v>
      </c>
      <c r="Y34" s="121">
        <f t="shared" si="13"/>
        <v>30</v>
      </c>
      <c r="Z34" s="121">
        <f t="shared" si="14"/>
        <v>75</v>
      </c>
      <c r="AA34" s="14" t="str">
        <f t="shared" si="15"/>
        <v>YES</v>
      </c>
      <c r="AB34" s="121">
        <f t="shared" si="16"/>
        <v>30</v>
      </c>
      <c r="AC34" s="121">
        <f t="shared" si="17"/>
        <v>75</v>
      </c>
      <c r="AD34" s="14" t="str">
        <f t="shared" si="18"/>
        <v>YES</v>
      </c>
      <c r="AE34" s="121">
        <f t="shared" si="19"/>
        <v>30</v>
      </c>
      <c r="AF34" s="121">
        <f t="shared" si="20"/>
        <v>75</v>
      </c>
      <c r="AG34" s="14" t="str">
        <f t="shared" si="21"/>
        <v>YES</v>
      </c>
      <c r="AH34" s="121">
        <f t="shared" si="22"/>
        <v>26</v>
      </c>
      <c r="AI34" s="121">
        <f t="shared" si="23"/>
        <v>76.5</v>
      </c>
      <c r="AJ34" s="14" t="str">
        <f t="shared" si="24"/>
        <v>YES</v>
      </c>
      <c r="AK34" s="8">
        <f t="shared" si="25"/>
        <v>26</v>
      </c>
      <c r="AL34" s="121">
        <f t="shared" si="26"/>
        <v>76.5</v>
      </c>
      <c r="AM34" s="14" t="str">
        <f t="shared" si="27"/>
        <v>YES</v>
      </c>
      <c r="AN34" s="8">
        <f t="shared" si="28"/>
        <v>26</v>
      </c>
      <c r="AO34" s="121">
        <f t="shared" si="29"/>
        <v>76.5</v>
      </c>
      <c r="AP34" s="14" t="str">
        <f t="shared" si="30"/>
        <v>YES</v>
      </c>
      <c r="AQ34" s="8">
        <f t="shared" si="31"/>
        <v>37</v>
      </c>
      <c r="AR34" s="121">
        <f t="shared" si="32"/>
        <v>77.099999999999994</v>
      </c>
      <c r="AS34" s="14" t="str">
        <f t="shared" si="33"/>
        <v>YES</v>
      </c>
      <c r="AT34" s="8">
        <f t="shared" si="34"/>
        <v>34</v>
      </c>
      <c r="AU34" s="121">
        <f t="shared" si="35"/>
        <v>74</v>
      </c>
      <c r="AV34" s="14" t="str">
        <f t="shared" si="36"/>
        <v>YES</v>
      </c>
    </row>
    <row r="35" spans="1:48" x14ac:dyDescent="0.2">
      <c r="A35" s="160">
        <v>25</v>
      </c>
      <c r="B35" s="169" t="s">
        <v>154</v>
      </c>
      <c r="C35" s="169" t="s">
        <v>155</v>
      </c>
      <c r="D35" s="170" t="s">
        <v>110</v>
      </c>
      <c r="E35" s="12">
        <f t="shared" ca="1" si="5"/>
        <v>76</v>
      </c>
      <c r="F35" s="161">
        <f t="shared" si="6"/>
        <v>35</v>
      </c>
      <c r="G35" s="11"/>
      <c r="H35" s="8">
        <v>19</v>
      </c>
      <c r="I35" s="8">
        <v>12</v>
      </c>
      <c r="J35" s="8">
        <v>8</v>
      </c>
      <c r="K35" s="8">
        <v>7</v>
      </c>
      <c r="L35" s="8">
        <v>7</v>
      </c>
      <c r="M35" s="8">
        <v>7</v>
      </c>
      <c r="N35" s="8">
        <v>7</v>
      </c>
      <c r="O35" s="8">
        <v>10</v>
      </c>
      <c r="P35" s="8">
        <v>10</v>
      </c>
      <c r="Q35" s="8">
        <v>10</v>
      </c>
      <c r="R35" s="8">
        <v>8</v>
      </c>
      <c r="S35" s="121">
        <f t="shared" si="7"/>
        <v>31</v>
      </c>
      <c r="T35" s="121">
        <f t="shared" si="8"/>
        <v>77.5</v>
      </c>
      <c r="U35" s="14" t="str">
        <f t="shared" si="9"/>
        <v>YES</v>
      </c>
      <c r="V35" s="121">
        <f t="shared" si="10"/>
        <v>31</v>
      </c>
      <c r="W35" s="121">
        <f t="shared" si="11"/>
        <v>77.5</v>
      </c>
      <c r="X35" s="14" t="str">
        <f t="shared" si="12"/>
        <v>YES</v>
      </c>
      <c r="Y35" s="121">
        <f t="shared" si="13"/>
        <v>31</v>
      </c>
      <c r="Z35" s="121">
        <f t="shared" si="14"/>
        <v>77.5</v>
      </c>
      <c r="AA35" s="14" t="str">
        <f t="shared" si="15"/>
        <v>YES</v>
      </c>
      <c r="AB35" s="121">
        <f t="shared" si="16"/>
        <v>31</v>
      </c>
      <c r="AC35" s="121">
        <f t="shared" si="17"/>
        <v>77.5</v>
      </c>
      <c r="AD35" s="14" t="str">
        <f t="shared" si="18"/>
        <v>YES</v>
      </c>
      <c r="AE35" s="121">
        <f t="shared" si="19"/>
        <v>31</v>
      </c>
      <c r="AF35" s="121">
        <f t="shared" si="20"/>
        <v>77.5</v>
      </c>
      <c r="AG35" s="14" t="str">
        <f t="shared" si="21"/>
        <v>YES</v>
      </c>
      <c r="AH35" s="121">
        <f t="shared" si="22"/>
        <v>26</v>
      </c>
      <c r="AI35" s="121">
        <f t="shared" si="23"/>
        <v>76.5</v>
      </c>
      <c r="AJ35" s="14" t="str">
        <f t="shared" si="24"/>
        <v>YES</v>
      </c>
      <c r="AK35" s="8">
        <f t="shared" si="25"/>
        <v>25</v>
      </c>
      <c r="AL35" s="121">
        <f t="shared" si="26"/>
        <v>73.599999999999994</v>
      </c>
      <c r="AM35" s="14" t="str">
        <f t="shared" si="27"/>
        <v>YES</v>
      </c>
      <c r="AN35" s="8">
        <f t="shared" si="28"/>
        <v>25</v>
      </c>
      <c r="AO35" s="121">
        <f t="shared" si="29"/>
        <v>73.599999999999994</v>
      </c>
      <c r="AP35" s="14" t="str">
        <f t="shared" si="30"/>
        <v>YES</v>
      </c>
      <c r="AQ35" s="8">
        <f t="shared" si="31"/>
        <v>35</v>
      </c>
      <c r="AR35" s="121">
        <f t="shared" si="32"/>
        <v>73</v>
      </c>
      <c r="AS35" s="14" t="str">
        <f t="shared" si="33"/>
        <v>YES</v>
      </c>
      <c r="AT35" s="8">
        <f t="shared" si="34"/>
        <v>35</v>
      </c>
      <c r="AU35" s="121">
        <f t="shared" si="35"/>
        <v>76.099999999999994</v>
      </c>
      <c r="AV35" s="14" t="str">
        <f t="shared" si="36"/>
        <v>YES</v>
      </c>
    </row>
    <row r="36" spans="1:48" x14ac:dyDescent="0.2">
      <c r="A36" s="160">
        <v>26</v>
      </c>
      <c r="B36" s="169" t="s">
        <v>156</v>
      </c>
      <c r="C36" s="169" t="s">
        <v>157</v>
      </c>
      <c r="D36" s="170" t="s">
        <v>107</v>
      </c>
      <c r="E36" s="12">
        <f t="shared" ca="1" si="5"/>
        <v>66</v>
      </c>
      <c r="F36" s="161">
        <f t="shared" si="6"/>
        <v>31.333333333333332</v>
      </c>
      <c r="G36" s="11"/>
      <c r="H36" s="8">
        <v>17</v>
      </c>
      <c r="I36" s="8">
        <v>10</v>
      </c>
      <c r="J36" s="8">
        <v>6</v>
      </c>
      <c r="K36" s="8">
        <v>6</v>
      </c>
      <c r="L36" s="8">
        <v>7</v>
      </c>
      <c r="M36" s="8">
        <v>6</v>
      </c>
      <c r="N36" s="8">
        <v>7</v>
      </c>
      <c r="O36" s="8">
        <v>8</v>
      </c>
      <c r="P36" s="8">
        <v>10</v>
      </c>
      <c r="Q36" s="8">
        <v>8</v>
      </c>
      <c r="R36" s="8">
        <v>9</v>
      </c>
      <c r="S36" s="121">
        <f t="shared" si="7"/>
        <v>27</v>
      </c>
      <c r="T36" s="121">
        <f t="shared" si="8"/>
        <v>67.5</v>
      </c>
      <c r="U36" s="14" t="str">
        <f t="shared" si="9"/>
        <v>YES</v>
      </c>
      <c r="V36" s="121">
        <f t="shared" si="10"/>
        <v>27</v>
      </c>
      <c r="W36" s="121">
        <f t="shared" si="11"/>
        <v>67.5</v>
      </c>
      <c r="X36" s="14" t="str">
        <f t="shared" si="12"/>
        <v>YES</v>
      </c>
      <c r="Y36" s="121">
        <f t="shared" si="13"/>
        <v>27</v>
      </c>
      <c r="Z36" s="121">
        <f t="shared" si="14"/>
        <v>67.5</v>
      </c>
      <c r="AA36" s="14" t="str">
        <f t="shared" si="15"/>
        <v>YES</v>
      </c>
      <c r="AB36" s="121">
        <f t="shared" si="16"/>
        <v>27</v>
      </c>
      <c r="AC36" s="121">
        <f t="shared" si="17"/>
        <v>67.5</v>
      </c>
      <c r="AD36" s="14" t="str">
        <f t="shared" si="18"/>
        <v>YES</v>
      </c>
      <c r="AE36" s="121">
        <f t="shared" si="19"/>
        <v>27</v>
      </c>
      <c r="AF36" s="121">
        <f t="shared" si="20"/>
        <v>67.5</v>
      </c>
      <c r="AG36" s="14" t="str">
        <f t="shared" si="21"/>
        <v>YES</v>
      </c>
      <c r="AH36" s="121">
        <f t="shared" si="22"/>
        <v>23</v>
      </c>
      <c r="AI36" s="121">
        <f t="shared" si="23"/>
        <v>67.699999999999989</v>
      </c>
      <c r="AJ36" s="14" t="str">
        <f t="shared" si="24"/>
        <v>YES</v>
      </c>
      <c r="AK36" s="8">
        <f t="shared" si="25"/>
        <v>23</v>
      </c>
      <c r="AL36" s="121">
        <f t="shared" si="26"/>
        <v>67.699999999999989</v>
      </c>
      <c r="AM36" s="14" t="str">
        <f t="shared" si="27"/>
        <v>YES</v>
      </c>
      <c r="AN36" s="8">
        <f t="shared" si="28"/>
        <v>24</v>
      </c>
      <c r="AO36" s="121">
        <f t="shared" si="29"/>
        <v>70.599999999999994</v>
      </c>
      <c r="AP36" s="14" t="str">
        <f t="shared" si="30"/>
        <v>YES</v>
      </c>
      <c r="AQ36" s="8">
        <f t="shared" si="31"/>
        <v>33</v>
      </c>
      <c r="AR36" s="121">
        <f t="shared" si="32"/>
        <v>68.8</v>
      </c>
      <c r="AS36" s="14" t="str">
        <f t="shared" si="33"/>
        <v>YES</v>
      </c>
      <c r="AT36" s="8">
        <f t="shared" si="34"/>
        <v>32</v>
      </c>
      <c r="AU36" s="121">
        <f t="shared" si="35"/>
        <v>69.599999999999994</v>
      </c>
      <c r="AV36" s="14" t="str">
        <f t="shared" si="36"/>
        <v>YES</v>
      </c>
    </row>
    <row r="37" spans="1:48" x14ac:dyDescent="0.2">
      <c r="A37" s="160">
        <v>27</v>
      </c>
      <c r="B37" s="169" t="s">
        <v>158</v>
      </c>
      <c r="C37" s="169" t="s">
        <v>159</v>
      </c>
      <c r="D37" s="170" t="s">
        <v>110</v>
      </c>
      <c r="E37" s="12">
        <f t="shared" ca="1" si="5"/>
        <v>77</v>
      </c>
      <c r="F37" s="161">
        <f t="shared" si="6"/>
        <v>33.333333333333336</v>
      </c>
      <c r="G37" s="11"/>
      <c r="H37" s="8">
        <v>18</v>
      </c>
      <c r="I37" s="8">
        <v>11</v>
      </c>
      <c r="J37" s="8">
        <v>7</v>
      </c>
      <c r="K37" s="8">
        <v>7</v>
      </c>
      <c r="L37" s="8">
        <v>7</v>
      </c>
      <c r="M37" s="8">
        <v>8</v>
      </c>
      <c r="N37" s="8">
        <v>8</v>
      </c>
      <c r="O37" s="8">
        <v>8</v>
      </c>
      <c r="P37" s="8">
        <v>10</v>
      </c>
      <c r="Q37" s="8">
        <v>8</v>
      </c>
      <c r="R37" s="8">
        <v>8</v>
      </c>
      <c r="S37" s="121">
        <f t="shared" si="7"/>
        <v>29</v>
      </c>
      <c r="T37" s="121">
        <f t="shared" si="8"/>
        <v>72.5</v>
      </c>
      <c r="U37" s="14" t="str">
        <f t="shared" si="9"/>
        <v>YES</v>
      </c>
      <c r="V37" s="121">
        <f t="shared" si="10"/>
        <v>29</v>
      </c>
      <c r="W37" s="121">
        <f t="shared" si="11"/>
        <v>72.5</v>
      </c>
      <c r="X37" s="14" t="str">
        <f t="shared" si="12"/>
        <v>YES</v>
      </c>
      <c r="Y37" s="121">
        <f t="shared" si="13"/>
        <v>29</v>
      </c>
      <c r="Z37" s="121">
        <f t="shared" si="14"/>
        <v>72.5</v>
      </c>
      <c r="AA37" s="14" t="str">
        <f t="shared" si="15"/>
        <v>YES</v>
      </c>
      <c r="AB37" s="121">
        <f t="shared" si="16"/>
        <v>29</v>
      </c>
      <c r="AC37" s="121">
        <f t="shared" si="17"/>
        <v>72.5</v>
      </c>
      <c r="AD37" s="14" t="str">
        <f t="shared" si="18"/>
        <v>YES</v>
      </c>
      <c r="AE37" s="121">
        <f t="shared" si="19"/>
        <v>29</v>
      </c>
      <c r="AF37" s="121">
        <f t="shared" si="20"/>
        <v>72.5</v>
      </c>
      <c r="AG37" s="14" t="str">
        <f t="shared" si="21"/>
        <v>YES</v>
      </c>
      <c r="AH37" s="121">
        <f t="shared" si="22"/>
        <v>23</v>
      </c>
      <c r="AI37" s="121">
        <f t="shared" si="23"/>
        <v>67.699999999999989</v>
      </c>
      <c r="AJ37" s="14" t="str">
        <f t="shared" si="24"/>
        <v>YES</v>
      </c>
      <c r="AK37" s="8">
        <f t="shared" si="25"/>
        <v>23</v>
      </c>
      <c r="AL37" s="121">
        <f t="shared" si="26"/>
        <v>67.699999999999989</v>
      </c>
      <c r="AM37" s="14" t="str">
        <f t="shared" si="27"/>
        <v>YES</v>
      </c>
      <c r="AN37" s="8">
        <f t="shared" si="28"/>
        <v>23</v>
      </c>
      <c r="AO37" s="121">
        <f t="shared" si="29"/>
        <v>67.699999999999989</v>
      </c>
      <c r="AP37" s="14" t="str">
        <f t="shared" si="30"/>
        <v>YES</v>
      </c>
      <c r="AQ37" s="8">
        <f t="shared" si="31"/>
        <v>34</v>
      </c>
      <c r="AR37" s="121">
        <f t="shared" si="32"/>
        <v>70.899999999999991</v>
      </c>
      <c r="AS37" s="14" t="str">
        <f t="shared" si="33"/>
        <v>YES</v>
      </c>
      <c r="AT37" s="8">
        <f t="shared" si="34"/>
        <v>32</v>
      </c>
      <c r="AU37" s="121">
        <f t="shared" si="35"/>
        <v>69.599999999999994</v>
      </c>
      <c r="AV37" s="14" t="str">
        <f t="shared" si="36"/>
        <v>YES</v>
      </c>
    </row>
    <row r="38" spans="1:48" x14ac:dyDescent="0.2">
      <c r="A38" s="160">
        <v>28</v>
      </c>
      <c r="B38" s="169" t="s">
        <v>160</v>
      </c>
      <c r="C38" s="169" t="s">
        <v>161</v>
      </c>
      <c r="D38" s="170" t="s">
        <v>110</v>
      </c>
      <c r="E38" s="12">
        <f t="shared" ca="1" si="5"/>
        <v>76</v>
      </c>
      <c r="F38" s="161">
        <f t="shared" si="6"/>
        <v>36</v>
      </c>
      <c r="G38" s="11"/>
      <c r="H38" s="8">
        <v>19</v>
      </c>
      <c r="I38" s="8">
        <v>12</v>
      </c>
      <c r="J38" s="8">
        <v>8</v>
      </c>
      <c r="K38" s="8">
        <v>7</v>
      </c>
      <c r="L38" s="8">
        <v>8</v>
      </c>
      <c r="M38" s="8">
        <v>7</v>
      </c>
      <c r="N38" s="8">
        <v>7</v>
      </c>
      <c r="O38" s="8">
        <v>10</v>
      </c>
      <c r="P38" s="8">
        <v>10</v>
      </c>
      <c r="Q38" s="8">
        <v>10</v>
      </c>
      <c r="R38" s="8">
        <v>10</v>
      </c>
      <c r="S38" s="121">
        <f t="shared" si="7"/>
        <v>31</v>
      </c>
      <c r="T38" s="121">
        <f t="shared" si="8"/>
        <v>77.5</v>
      </c>
      <c r="U38" s="14" t="str">
        <f t="shared" si="9"/>
        <v>YES</v>
      </c>
      <c r="V38" s="121">
        <f t="shared" si="10"/>
        <v>31</v>
      </c>
      <c r="W38" s="121">
        <f t="shared" si="11"/>
        <v>77.5</v>
      </c>
      <c r="X38" s="14" t="str">
        <f t="shared" si="12"/>
        <v>YES</v>
      </c>
      <c r="Y38" s="121">
        <f t="shared" si="13"/>
        <v>31</v>
      </c>
      <c r="Z38" s="121">
        <f t="shared" si="14"/>
        <v>77.5</v>
      </c>
      <c r="AA38" s="14" t="str">
        <f t="shared" si="15"/>
        <v>YES</v>
      </c>
      <c r="AB38" s="121">
        <f t="shared" si="16"/>
        <v>31</v>
      </c>
      <c r="AC38" s="121">
        <f t="shared" si="17"/>
        <v>77.5</v>
      </c>
      <c r="AD38" s="14" t="str">
        <f t="shared" si="18"/>
        <v>YES</v>
      </c>
      <c r="AE38" s="121">
        <f t="shared" si="19"/>
        <v>31</v>
      </c>
      <c r="AF38" s="121">
        <f t="shared" si="20"/>
        <v>77.5</v>
      </c>
      <c r="AG38" s="14" t="str">
        <f t="shared" si="21"/>
        <v>YES</v>
      </c>
      <c r="AH38" s="121">
        <f t="shared" si="22"/>
        <v>28</v>
      </c>
      <c r="AI38" s="121">
        <f t="shared" si="23"/>
        <v>82.399999999999991</v>
      </c>
      <c r="AJ38" s="14" t="str">
        <f t="shared" si="24"/>
        <v>YES</v>
      </c>
      <c r="AK38" s="8">
        <f t="shared" si="25"/>
        <v>27</v>
      </c>
      <c r="AL38" s="121">
        <f t="shared" si="26"/>
        <v>79.5</v>
      </c>
      <c r="AM38" s="14" t="str">
        <f t="shared" si="27"/>
        <v>YES</v>
      </c>
      <c r="AN38" s="8">
        <f t="shared" si="28"/>
        <v>28</v>
      </c>
      <c r="AO38" s="121">
        <f t="shared" si="29"/>
        <v>82.399999999999991</v>
      </c>
      <c r="AP38" s="14" t="str">
        <f t="shared" si="30"/>
        <v>YES</v>
      </c>
      <c r="AQ38" s="8">
        <f t="shared" si="31"/>
        <v>37</v>
      </c>
      <c r="AR38" s="121">
        <f t="shared" si="32"/>
        <v>77.099999999999994</v>
      </c>
      <c r="AS38" s="14" t="str">
        <f t="shared" si="33"/>
        <v>YES</v>
      </c>
      <c r="AT38" s="8">
        <f t="shared" si="34"/>
        <v>37</v>
      </c>
      <c r="AU38" s="121">
        <f t="shared" si="35"/>
        <v>80.5</v>
      </c>
      <c r="AV38" s="14" t="str">
        <f t="shared" si="36"/>
        <v>YES</v>
      </c>
    </row>
    <row r="39" spans="1:48" x14ac:dyDescent="0.2">
      <c r="A39" s="160">
        <v>29</v>
      </c>
      <c r="B39" s="169" t="s">
        <v>162</v>
      </c>
      <c r="C39" s="169" t="s">
        <v>163</v>
      </c>
      <c r="D39" s="170" t="s">
        <v>110</v>
      </c>
      <c r="E39" s="12">
        <f t="shared" ca="1" si="5"/>
        <v>77</v>
      </c>
      <c r="F39" s="161">
        <f t="shared" si="6"/>
        <v>34</v>
      </c>
      <c r="G39" s="11"/>
      <c r="H39" s="8">
        <v>18</v>
      </c>
      <c r="I39" s="8">
        <v>11</v>
      </c>
      <c r="J39" s="8">
        <v>7</v>
      </c>
      <c r="K39" s="8">
        <v>7</v>
      </c>
      <c r="L39" s="8">
        <v>7</v>
      </c>
      <c r="M39" s="8">
        <v>7</v>
      </c>
      <c r="N39" s="8">
        <v>7</v>
      </c>
      <c r="O39" s="8">
        <v>8</v>
      </c>
      <c r="P39" s="8">
        <v>11</v>
      </c>
      <c r="Q39" s="8">
        <v>10</v>
      </c>
      <c r="R39" s="8">
        <v>9</v>
      </c>
      <c r="S39" s="121">
        <f t="shared" si="7"/>
        <v>29</v>
      </c>
      <c r="T39" s="121">
        <f t="shared" si="8"/>
        <v>72.5</v>
      </c>
      <c r="U39" s="14" t="str">
        <f t="shared" si="9"/>
        <v>YES</v>
      </c>
      <c r="V39" s="121">
        <f t="shared" si="10"/>
        <v>29</v>
      </c>
      <c r="W39" s="121">
        <f t="shared" si="11"/>
        <v>72.5</v>
      </c>
      <c r="X39" s="14" t="str">
        <f t="shared" si="12"/>
        <v>YES</v>
      </c>
      <c r="Y39" s="121">
        <f t="shared" si="13"/>
        <v>29</v>
      </c>
      <c r="Z39" s="121">
        <f t="shared" si="14"/>
        <v>72.5</v>
      </c>
      <c r="AA39" s="14" t="str">
        <f t="shared" si="15"/>
        <v>YES</v>
      </c>
      <c r="AB39" s="121">
        <f t="shared" si="16"/>
        <v>29</v>
      </c>
      <c r="AC39" s="121">
        <f t="shared" si="17"/>
        <v>72.5</v>
      </c>
      <c r="AD39" s="14" t="str">
        <f t="shared" si="18"/>
        <v>YES</v>
      </c>
      <c r="AE39" s="121">
        <f t="shared" si="19"/>
        <v>29</v>
      </c>
      <c r="AF39" s="121">
        <f t="shared" si="20"/>
        <v>72.5</v>
      </c>
      <c r="AG39" s="14" t="str">
        <f t="shared" si="21"/>
        <v>YES</v>
      </c>
      <c r="AH39" s="121">
        <f t="shared" si="22"/>
        <v>24</v>
      </c>
      <c r="AI39" s="121">
        <f t="shared" si="23"/>
        <v>70.599999999999994</v>
      </c>
      <c r="AJ39" s="14" t="str">
        <f t="shared" si="24"/>
        <v>YES</v>
      </c>
      <c r="AK39" s="8">
        <f t="shared" si="25"/>
        <v>24</v>
      </c>
      <c r="AL39" s="121">
        <f t="shared" si="26"/>
        <v>70.599999999999994</v>
      </c>
      <c r="AM39" s="14" t="str">
        <f t="shared" si="27"/>
        <v>YES</v>
      </c>
      <c r="AN39" s="8">
        <f t="shared" si="28"/>
        <v>24</v>
      </c>
      <c r="AO39" s="121">
        <f t="shared" si="29"/>
        <v>70.599999999999994</v>
      </c>
      <c r="AP39" s="14" t="str">
        <f t="shared" si="30"/>
        <v>YES</v>
      </c>
      <c r="AQ39" s="8">
        <f t="shared" si="31"/>
        <v>35</v>
      </c>
      <c r="AR39" s="121">
        <f t="shared" si="32"/>
        <v>73</v>
      </c>
      <c r="AS39" s="14" t="str">
        <f t="shared" si="33"/>
        <v>YES</v>
      </c>
      <c r="AT39" s="8">
        <f t="shared" si="34"/>
        <v>34</v>
      </c>
      <c r="AU39" s="121">
        <f t="shared" si="35"/>
        <v>74</v>
      </c>
      <c r="AV39" s="14" t="str">
        <f t="shared" si="36"/>
        <v>YES</v>
      </c>
    </row>
    <row r="40" spans="1:48" x14ac:dyDescent="0.2">
      <c r="A40" s="160">
        <v>30</v>
      </c>
      <c r="B40" s="169" t="s">
        <v>164</v>
      </c>
      <c r="C40" s="169" t="s">
        <v>165</v>
      </c>
      <c r="D40" s="170" t="s">
        <v>145</v>
      </c>
      <c r="E40" s="12">
        <f t="shared" ca="1" si="5"/>
        <v>86</v>
      </c>
      <c r="F40" s="161">
        <f t="shared" si="6"/>
        <v>39</v>
      </c>
      <c r="G40" s="11"/>
      <c r="H40" s="8">
        <v>21</v>
      </c>
      <c r="I40" s="8">
        <v>13</v>
      </c>
      <c r="J40" s="8">
        <v>8</v>
      </c>
      <c r="K40" s="8">
        <v>8</v>
      </c>
      <c r="L40" s="8">
        <v>9</v>
      </c>
      <c r="M40" s="8">
        <v>8</v>
      </c>
      <c r="N40" s="8">
        <v>8</v>
      </c>
      <c r="O40" s="8">
        <v>11</v>
      </c>
      <c r="P40" s="8">
        <v>13</v>
      </c>
      <c r="Q40" s="8">
        <v>9</v>
      </c>
      <c r="R40" s="8">
        <v>9</v>
      </c>
      <c r="S40" s="121">
        <f t="shared" si="7"/>
        <v>34</v>
      </c>
      <c r="T40" s="121">
        <f t="shared" si="8"/>
        <v>85</v>
      </c>
      <c r="U40" s="14" t="str">
        <f t="shared" si="9"/>
        <v>YES</v>
      </c>
      <c r="V40" s="121">
        <f t="shared" si="10"/>
        <v>34</v>
      </c>
      <c r="W40" s="121">
        <f t="shared" si="11"/>
        <v>85</v>
      </c>
      <c r="X40" s="14" t="str">
        <f t="shared" si="12"/>
        <v>YES</v>
      </c>
      <c r="Y40" s="121">
        <f t="shared" si="13"/>
        <v>34</v>
      </c>
      <c r="Z40" s="121">
        <f t="shared" si="14"/>
        <v>85</v>
      </c>
      <c r="AA40" s="14" t="str">
        <f t="shared" si="15"/>
        <v>YES</v>
      </c>
      <c r="AB40" s="121">
        <f t="shared" si="16"/>
        <v>34</v>
      </c>
      <c r="AC40" s="121">
        <f t="shared" si="17"/>
        <v>85</v>
      </c>
      <c r="AD40" s="14" t="str">
        <f t="shared" si="18"/>
        <v>YES</v>
      </c>
      <c r="AE40" s="121">
        <f t="shared" si="19"/>
        <v>34</v>
      </c>
      <c r="AF40" s="121">
        <f t="shared" si="20"/>
        <v>85</v>
      </c>
      <c r="AG40" s="14" t="str">
        <f t="shared" si="21"/>
        <v>YES</v>
      </c>
      <c r="AH40" s="121">
        <f t="shared" si="22"/>
        <v>28</v>
      </c>
      <c r="AI40" s="121">
        <f t="shared" si="23"/>
        <v>82.399999999999991</v>
      </c>
      <c r="AJ40" s="14" t="str">
        <f t="shared" si="24"/>
        <v>YES</v>
      </c>
      <c r="AK40" s="8">
        <f t="shared" si="25"/>
        <v>28</v>
      </c>
      <c r="AL40" s="121">
        <f t="shared" si="26"/>
        <v>82.399999999999991</v>
      </c>
      <c r="AM40" s="14" t="str">
        <f t="shared" si="27"/>
        <v>YES</v>
      </c>
      <c r="AN40" s="8">
        <f t="shared" si="28"/>
        <v>29</v>
      </c>
      <c r="AO40" s="121">
        <f t="shared" si="29"/>
        <v>85.3</v>
      </c>
      <c r="AP40" s="14" t="str">
        <f t="shared" si="30"/>
        <v>YES</v>
      </c>
      <c r="AQ40" s="8">
        <f t="shared" si="31"/>
        <v>41</v>
      </c>
      <c r="AR40" s="121">
        <f t="shared" si="32"/>
        <v>85.5</v>
      </c>
      <c r="AS40" s="14" t="str">
        <f t="shared" si="33"/>
        <v>YES</v>
      </c>
      <c r="AT40" s="8">
        <f t="shared" si="34"/>
        <v>37</v>
      </c>
      <c r="AU40" s="121">
        <f t="shared" si="35"/>
        <v>80.5</v>
      </c>
      <c r="AV40" s="14" t="str">
        <f t="shared" si="36"/>
        <v>YES</v>
      </c>
    </row>
    <row r="41" spans="1:48" x14ac:dyDescent="0.2">
      <c r="A41" s="160">
        <v>31</v>
      </c>
      <c r="B41" s="169" t="s">
        <v>166</v>
      </c>
      <c r="C41" s="169" t="s">
        <v>167</v>
      </c>
      <c r="D41" s="170" t="s">
        <v>110</v>
      </c>
      <c r="E41" s="12">
        <f t="shared" ca="1" si="5"/>
        <v>77</v>
      </c>
      <c r="F41" s="161">
        <f t="shared" si="6"/>
        <v>35</v>
      </c>
      <c r="G41" s="11"/>
      <c r="H41" s="8">
        <v>19</v>
      </c>
      <c r="I41" s="8">
        <v>12</v>
      </c>
      <c r="J41" s="8">
        <v>8</v>
      </c>
      <c r="K41" s="8">
        <v>7</v>
      </c>
      <c r="L41" s="8">
        <v>8</v>
      </c>
      <c r="M41" s="8">
        <v>8</v>
      </c>
      <c r="N41" s="8">
        <v>8</v>
      </c>
      <c r="O41" s="8">
        <v>9</v>
      </c>
      <c r="P41" s="8">
        <v>10</v>
      </c>
      <c r="Q41" s="8">
        <v>8</v>
      </c>
      <c r="R41" s="8">
        <v>8</v>
      </c>
      <c r="S41" s="121">
        <f t="shared" si="7"/>
        <v>31</v>
      </c>
      <c r="T41" s="121">
        <f t="shared" si="8"/>
        <v>77.5</v>
      </c>
      <c r="U41" s="14" t="str">
        <f t="shared" si="9"/>
        <v>YES</v>
      </c>
      <c r="V41" s="121">
        <f t="shared" si="10"/>
        <v>31</v>
      </c>
      <c r="W41" s="121">
        <f t="shared" si="11"/>
        <v>77.5</v>
      </c>
      <c r="X41" s="14" t="str">
        <f t="shared" si="12"/>
        <v>YES</v>
      </c>
      <c r="Y41" s="121">
        <f t="shared" si="13"/>
        <v>31</v>
      </c>
      <c r="Z41" s="121">
        <f t="shared" si="14"/>
        <v>77.5</v>
      </c>
      <c r="AA41" s="14" t="str">
        <f t="shared" si="15"/>
        <v>YES</v>
      </c>
      <c r="AB41" s="121">
        <f t="shared" si="16"/>
        <v>31</v>
      </c>
      <c r="AC41" s="121">
        <f t="shared" si="17"/>
        <v>77.5</v>
      </c>
      <c r="AD41" s="14" t="str">
        <f t="shared" si="18"/>
        <v>YES</v>
      </c>
      <c r="AE41" s="121">
        <f t="shared" si="19"/>
        <v>31</v>
      </c>
      <c r="AF41" s="121">
        <f t="shared" si="20"/>
        <v>77.5</v>
      </c>
      <c r="AG41" s="14" t="str">
        <f t="shared" si="21"/>
        <v>YES</v>
      </c>
      <c r="AH41" s="121">
        <f t="shared" si="22"/>
        <v>25</v>
      </c>
      <c r="AI41" s="121">
        <f t="shared" si="23"/>
        <v>73.599999999999994</v>
      </c>
      <c r="AJ41" s="14" t="str">
        <f t="shared" si="24"/>
        <v>YES</v>
      </c>
      <c r="AK41" s="8">
        <f t="shared" si="25"/>
        <v>24</v>
      </c>
      <c r="AL41" s="121">
        <f t="shared" si="26"/>
        <v>70.599999999999994</v>
      </c>
      <c r="AM41" s="14" t="str">
        <f t="shared" si="27"/>
        <v>YES</v>
      </c>
      <c r="AN41" s="8">
        <f t="shared" si="28"/>
        <v>25</v>
      </c>
      <c r="AO41" s="121">
        <f t="shared" si="29"/>
        <v>73.599999999999994</v>
      </c>
      <c r="AP41" s="14" t="str">
        <f t="shared" si="30"/>
        <v>YES</v>
      </c>
      <c r="AQ41" s="8">
        <f t="shared" si="31"/>
        <v>35</v>
      </c>
      <c r="AR41" s="121">
        <f t="shared" si="32"/>
        <v>73</v>
      </c>
      <c r="AS41" s="14" t="str">
        <f t="shared" si="33"/>
        <v>YES</v>
      </c>
      <c r="AT41" s="8">
        <f t="shared" si="34"/>
        <v>33</v>
      </c>
      <c r="AU41" s="121">
        <f t="shared" si="35"/>
        <v>71.8</v>
      </c>
      <c r="AV41" s="14" t="str">
        <f t="shared" si="36"/>
        <v>YES</v>
      </c>
    </row>
    <row r="42" spans="1:48" x14ac:dyDescent="0.2">
      <c r="A42" s="160">
        <v>32</v>
      </c>
      <c r="B42" s="169" t="s">
        <v>168</v>
      </c>
      <c r="C42" s="169" t="s">
        <v>169</v>
      </c>
      <c r="D42" s="170" t="s">
        <v>110</v>
      </c>
      <c r="E42" s="12">
        <f t="shared" ca="1" si="5"/>
        <v>77</v>
      </c>
      <c r="F42" s="161">
        <f t="shared" si="6"/>
        <v>33.666666666666664</v>
      </c>
      <c r="G42" s="11"/>
      <c r="H42" s="8">
        <v>19</v>
      </c>
      <c r="I42" s="8">
        <v>10</v>
      </c>
      <c r="J42" s="8">
        <v>7</v>
      </c>
      <c r="K42" s="8">
        <v>7</v>
      </c>
      <c r="L42" s="8">
        <v>7</v>
      </c>
      <c r="M42" s="8">
        <v>7</v>
      </c>
      <c r="N42" s="8">
        <v>7</v>
      </c>
      <c r="O42" s="8">
        <v>8</v>
      </c>
      <c r="P42" s="8">
        <v>11</v>
      </c>
      <c r="Q42" s="8">
        <v>10</v>
      </c>
      <c r="R42" s="8">
        <v>8</v>
      </c>
      <c r="S42" s="121">
        <f t="shared" si="7"/>
        <v>29</v>
      </c>
      <c r="T42" s="121">
        <f t="shared" si="8"/>
        <v>72.5</v>
      </c>
      <c r="U42" s="14" t="str">
        <f t="shared" si="9"/>
        <v>YES</v>
      </c>
      <c r="V42" s="121">
        <f t="shared" si="10"/>
        <v>29</v>
      </c>
      <c r="W42" s="121">
        <f t="shared" si="11"/>
        <v>72.5</v>
      </c>
      <c r="X42" s="14" t="str">
        <f t="shared" si="12"/>
        <v>YES</v>
      </c>
      <c r="Y42" s="121">
        <f t="shared" si="13"/>
        <v>29</v>
      </c>
      <c r="Z42" s="121">
        <f t="shared" si="14"/>
        <v>72.5</v>
      </c>
      <c r="AA42" s="14" t="str">
        <f t="shared" si="15"/>
        <v>YES</v>
      </c>
      <c r="AB42" s="121">
        <f t="shared" si="16"/>
        <v>29</v>
      </c>
      <c r="AC42" s="121">
        <f t="shared" si="17"/>
        <v>72.5</v>
      </c>
      <c r="AD42" s="14" t="str">
        <f t="shared" si="18"/>
        <v>YES</v>
      </c>
      <c r="AE42" s="121">
        <f t="shared" si="19"/>
        <v>29</v>
      </c>
      <c r="AF42" s="121">
        <f t="shared" si="20"/>
        <v>72.5</v>
      </c>
      <c r="AG42" s="14" t="str">
        <f t="shared" si="21"/>
        <v>YES</v>
      </c>
      <c r="AH42" s="121">
        <f t="shared" si="22"/>
        <v>23</v>
      </c>
      <c r="AI42" s="121">
        <f t="shared" si="23"/>
        <v>67.699999999999989</v>
      </c>
      <c r="AJ42" s="14" t="str">
        <f t="shared" si="24"/>
        <v>YES</v>
      </c>
      <c r="AK42" s="8">
        <f t="shared" si="25"/>
        <v>23</v>
      </c>
      <c r="AL42" s="121">
        <f t="shared" si="26"/>
        <v>67.699999999999989</v>
      </c>
      <c r="AM42" s="14" t="str">
        <f t="shared" si="27"/>
        <v>YES</v>
      </c>
      <c r="AN42" s="8">
        <f t="shared" si="28"/>
        <v>23</v>
      </c>
      <c r="AO42" s="121">
        <f t="shared" si="29"/>
        <v>67.699999999999989</v>
      </c>
      <c r="AP42" s="14" t="str">
        <f t="shared" si="30"/>
        <v>YES</v>
      </c>
      <c r="AQ42" s="8">
        <f t="shared" si="31"/>
        <v>34</v>
      </c>
      <c r="AR42" s="121">
        <f t="shared" si="32"/>
        <v>70.899999999999991</v>
      </c>
      <c r="AS42" s="14" t="str">
        <f t="shared" si="33"/>
        <v>YES</v>
      </c>
      <c r="AT42" s="8">
        <f t="shared" si="34"/>
        <v>33</v>
      </c>
      <c r="AU42" s="121">
        <f t="shared" si="35"/>
        <v>71.8</v>
      </c>
      <c r="AV42" s="14" t="str">
        <f t="shared" si="36"/>
        <v>YES</v>
      </c>
    </row>
    <row r="43" spans="1:48" x14ac:dyDescent="0.2">
      <c r="A43" s="160">
        <v>33</v>
      </c>
      <c r="B43" s="169" t="s">
        <v>170</v>
      </c>
      <c r="C43" s="169" t="s">
        <v>171</v>
      </c>
      <c r="D43" s="170" t="s">
        <v>145</v>
      </c>
      <c r="E43" s="12">
        <f t="shared" ca="1" si="5"/>
        <v>86</v>
      </c>
      <c r="F43" s="161">
        <f t="shared" ref="F43:F70" si="37">SUM(H43:R43)/3</f>
        <v>38.333333333333336</v>
      </c>
      <c r="G43" s="11"/>
      <c r="H43" s="8">
        <v>21</v>
      </c>
      <c r="I43" s="8">
        <v>14</v>
      </c>
      <c r="J43" s="8">
        <v>7</v>
      </c>
      <c r="K43" s="8">
        <v>8</v>
      </c>
      <c r="L43" s="8">
        <v>9</v>
      </c>
      <c r="M43" s="8">
        <v>7</v>
      </c>
      <c r="N43" s="8">
        <v>7</v>
      </c>
      <c r="O43" s="8">
        <v>9</v>
      </c>
      <c r="P43" s="8">
        <v>13</v>
      </c>
      <c r="Q43" s="8">
        <v>9</v>
      </c>
      <c r="R43" s="8">
        <v>11</v>
      </c>
      <c r="S43" s="121">
        <f t="shared" si="7"/>
        <v>35</v>
      </c>
      <c r="T43" s="121">
        <f t="shared" si="8"/>
        <v>87.5</v>
      </c>
      <c r="U43" s="14" t="str">
        <f t="shared" si="9"/>
        <v>YES</v>
      </c>
      <c r="V43" s="121">
        <f t="shared" si="10"/>
        <v>35</v>
      </c>
      <c r="W43" s="121">
        <f t="shared" si="11"/>
        <v>87.5</v>
      </c>
      <c r="X43" s="14" t="str">
        <f t="shared" si="12"/>
        <v>YES</v>
      </c>
      <c r="Y43" s="121">
        <f t="shared" si="13"/>
        <v>35</v>
      </c>
      <c r="Z43" s="121">
        <f t="shared" si="14"/>
        <v>87.5</v>
      </c>
      <c r="AA43" s="14" t="str">
        <f t="shared" si="15"/>
        <v>YES</v>
      </c>
      <c r="AB43" s="121">
        <f t="shared" si="16"/>
        <v>35</v>
      </c>
      <c r="AC43" s="121">
        <f t="shared" si="17"/>
        <v>87.5</v>
      </c>
      <c r="AD43" s="14" t="str">
        <f t="shared" si="18"/>
        <v>YES</v>
      </c>
      <c r="AE43" s="121">
        <f t="shared" si="19"/>
        <v>35</v>
      </c>
      <c r="AF43" s="121">
        <f t="shared" si="20"/>
        <v>87.5</v>
      </c>
      <c r="AG43" s="14" t="str">
        <f t="shared" si="21"/>
        <v>YES</v>
      </c>
      <c r="AH43" s="121">
        <f t="shared" si="22"/>
        <v>27</v>
      </c>
      <c r="AI43" s="121">
        <f t="shared" si="23"/>
        <v>79.5</v>
      </c>
      <c r="AJ43" s="14" t="str">
        <f t="shared" si="24"/>
        <v>YES</v>
      </c>
      <c r="AK43" s="8">
        <f t="shared" si="25"/>
        <v>28</v>
      </c>
      <c r="AL43" s="121">
        <f t="shared" si="26"/>
        <v>82.399999999999991</v>
      </c>
      <c r="AM43" s="14" t="str">
        <f t="shared" si="27"/>
        <v>YES</v>
      </c>
      <c r="AN43" s="8">
        <f t="shared" si="28"/>
        <v>29</v>
      </c>
      <c r="AO43" s="121">
        <f t="shared" si="29"/>
        <v>85.3</v>
      </c>
      <c r="AP43" s="14" t="str">
        <f t="shared" si="30"/>
        <v>YES</v>
      </c>
      <c r="AQ43" s="8">
        <f t="shared" si="31"/>
        <v>40</v>
      </c>
      <c r="AR43" s="121">
        <f t="shared" si="32"/>
        <v>83.399999999999991</v>
      </c>
      <c r="AS43" s="14" t="str">
        <f t="shared" si="33"/>
        <v>YES</v>
      </c>
      <c r="AT43" s="8">
        <f t="shared" si="34"/>
        <v>36</v>
      </c>
      <c r="AU43" s="121">
        <f t="shared" si="35"/>
        <v>78.3</v>
      </c>
      <c r="AV43" s="14" t="str">
        <f t="shared" si="36"/>
        <v>YES</v>
      </c>
    </row>
    <row r="44" spans="1:48" x14ac:dyDescent="0.2">
      <c r="A44" s="160">
        <v>34</v>
      </c>
      <c r="B44" s="169" t="s">
        <v>172</v>
      </c>
      <c r="C44" s="169" t="s">
        <v>173</v>
      </c>
      <c r="D44" s="170" t="s">
        <v>145</v>
      </c>
      <c r="E44" s="12">
        <f t="shared" ca="1" si="5"/>
        <v>88</v>
      </c>
      <c r="F44" s="161">
        <f t="shared" si="37"/>
        <v>38.666666666666664</v>
      </c>
      <c r="G44" s="11"/>
      <c r="H44" s="8">
        <v>22</v>
      </c>
      <c r="I44" s="8">
        <v>13</v>
      </c>
      <c r="J44" s="8">
        <v>8</v>
      </c>
      <c r="K44" s="8">
        <v>8</v>
      </c>
      <c r="L44" s="8">
        <v>7</v>
      </c>
      <c r="M44" s="8">
        <v>8</v>
      </c>
      <c r="N44" s="8">
        <v>8</v>
      </c>
      <c r="O44" s="8">
        <v>11</v>
      </c>
      <c r="P44" s="8">
        <v>13</v>
      </c>
      <c r="Q44" s="8">
        <v>9</v>
      </c>
      <c r="R44" s="8">
        <v>9</v>
      </c>
      <c r="S44" s="121">
        <f t="shared" si="7"/>
        <v>35</v>
      </c>
      <c r="T44" s="121">
        <f t="shared" si="8"/>
        <v>87.5</v>
      </c>
      <c r="U44" s="14" t="str">
        <f t="shared" si="9"/>
        <v>YES</v>
      </c>
      <c r="V44" s="121">
        <f t="shared" si="10"/>
        <v>35</v>
      </c>
      <c r="W44" s="121">
        <f t="shared" si="11"/>
        <v>87.5</v>
      </c>
      <c r="X44" s="14" t="str">
        <f t="shared" si="12"/>
        <v>YES</v>
      </c>
      <c r="Y44" s="121">
        <f t="shared" si="13"/>
        <v>35</v>
      </c>
      <c r="Z44" s="121">
        <f t="shared" si="14"/>
        <v>87.5</v>
      </c>
      <c r="AA44" s="14" t="str">
        <f t="shared" si="15"/>
        <v>YES</v>
      </c>
      <c r="AB44" s="121">
        <f t="shared" si="16"/>
        <v>35</v>
      </c>
      <c r="AC44" s="121">
        <f t="shared" si="17"/>
        <v>87.5</v>
      </c>
      <c r="AD44" s="14" t="str">
        <f t="shared" si="18"/>
        <v>YES</v>
      </c>
      <c r="AE44" s="121">
        <f t="shared" si="19"/>
        <v>35</v>
      </c>
      <c r="AF44" s="121">
        <f t="shared" si="20"/>
        <v>87.5</v>
      </c>
      <c r="AG44" s="14" t="str">
        <f t="shared" si="21"/>
        <v>YES</v>
      </c>
      <c r="AH44" s="121">
        <f t="shared" si="22"/>
        <v>28</v>
      </c>
      <c r="AI44" s="121">
        <f t="shared" si="23"/>
        <v>82.399999999999991</v>
      </c>
      <c r="AJ44" s="14" t="str">
        <f t="shared" si="24"/>
        <v>YES</v>
      </c>
      <c r="AK44" s="8">
        <f t="shared" si="25"/>
        <v>28</v>
      </c>
      <c r="AL44" s="121">
        <f t="shared" si="26"/>
        <v>82.399999999999991</v>
      </c>
      <c r="AM44" s="14" t="str">
        <f t="shared" si="27"/>
        <v>YES</v>
      </c>
      <c r="AN44" s="8">
        <f t="shared" si="28"/>
        <v>27</v>
      </c>
      <c r="AO44" s="121">
        <f t="shared" si="29"/>
        <v>79.5</v>
      </c>
      <c r="AP44" s="14" t="str">
        <f t="shared" si="30"/>
        <v>YES</v>
      </c>
      <c r="AQ44" s="8">
        <f t="shared" si="31"/>
        <v>41</v>
      </c>
      <c r="AR44" s="121">
        <f t="shared" si="32"/>
        <v>85.5</v>
      </c>
      <c r="AS44" s="14" t="str">
        <f t="shared" si="33"/>
        <v>YES</v>
      </c>
      <c r="AT44" s="8">
        <f t="shared" si="34"/>
        <v>37</v>
      </c>
      <c r="AU44" s="121">
        <f t="shared" si="35"/>
        <v>80.5</v>
      </c>
      <c r="AV44" s="14" t="str">
        <f t="shared" si="36"/>
        <v>YES</v>
      </c>
    </row>
    <row r="45" spans="1:48" x14ac:dyDescent="0.2">
      <c r="A45" s="160">
        <v>35</v>
      </c>
      <c r="B45" s="169" t="s">
        <v>174</v>
      </c>
      <c r="C45" s="169" t="s">
        <v>175</v>
      </c>
      <c r="D45" s="170" t="s">
        <v>145</v>
      </c>
      <c r="E45" s="12">
        <f t="shared" ca="1" si="5"/>
        <v>87</v>
      </c>
      <c r="F45" s="161">
        <f t="shared" si="37"/>
        <v>39</v>
      </c>
      <c r="G45" s="11"/>
      <c r="H45" s="8">
        <v>22</v>
      </c>
      <c r="I45" s="8">
        <v>12</v>
      </c>
      <c r="J45" s="8">
        <v>9</v>
      </c>
      <c r="K45" s="8">
        <v>9</v>
      </c>
      <c r="L45" s="8">
        <v>9</v>
      </c>
      <c r="M45" s="8">
        <v>8</v>
      </c>
      <c r="N45" s="8">
        <v>7</v>
      </c>
      <c r="O45" s="8">
        <v>9</v>
      </c>
      <c r="P45" s="8">
        <v>11</v>
      </c>
      <c r="Q45" s="8">
        <v>11</v>
      </c>
      <c r="R45" s="8">
        <v>10</v>
      </c>
      <c r="S45" s="121">
        <f t="shared" si="7"/>
        <v>34</v>
      </c>
      <c r="T45" s="121">
        <f t="shared" si="8"/>
        <v>85</v>
      </c>
      <c r="U45" s="14" t="str">
        <f t="shared" si="9"/>
        <v>YES</v>
      </c>
      <c r="V45" s="121">
        <f t="shared" si="10"/>
        <v>34</v>
      </c>
      <c r="W45" s="121">
        <f t="shared" si="11"/>
        <v>85</v>
      </c>
      <c r="X45" s="14" t="str">
        <f t="shared" si="12"/>
        <v>YES</v>
      </c>
      <c r="Y45" s="121">
        <f t="shared" si="13"/>
        <v>34</v>
      </c>
      <c r="Z45" s="121">
        <f t="shared" si="14"/>
        <v>85</v>
      </c>
      <c r="AA45" s="14" t="str">
        <f t="shared" si="15"/>
        <v>YES</v>
      </c>
      <c r="AB45" s="121">
        <f t="shared" si="16"/>
        <v>34</v>
      </c>
      <c r="AC45" s="121">
        <f t="shared" si="17"/>
        <v>85</v>
      </c>
      <c r="AD45" s="14" t="str">
        <f t="shared" si="18"/>
        <v>YES</v>
      </c>
      <c r="AE45" s="121">
        <f t="shared" si="19"/>
        <v>34</v>
      </c>
      <c r="AF45" s="121">
        <f t="shared" si="20"/>
        <v>85</v>
      </c>
      <c r="AG45" s="14" t="str">
        <f t="shared" si="21"/>
        <v>YES</v>
      </c>
      <c r="AH45" s="121">
        <f t="shared" si="22"/>
        <v>28</v>
      </c>
      <c r="AI45" s="121">
        <f t="shared" si="23"/>
        <v>82.399999999999991</v>
      </c>
      <c r="AJ45" s="14" t="str">
        <f t="shared" si="24"/>
        <v>YES</v>
      </c>
      <c r="AK45" s="8">
        <f t="shared" si="25"/>
        <v>28</v>
      </c>
      <c r="AL45" s="121">
        <f t="shared" si="26"/>
        <v>82.399999999999991</v>
      </c>
      <c r="AM45" s="14" t="str">
        <f t="shared" si="27"/>
        <v>YES</v>
      </c>
      <c r="AN45" s="8">
        <f t="shared" si="28"/>
        <v>28</v>
      </c>
      <c r="AO45" s="121">
        <f t="shared" si="29"/>
        <v>82.399999999999991</v>
      </c>
      <c r="AP45" s="14" t="str">
        <f t="shared" si="30"/>
        <v>YES</v>
      </c>
      <c r="AQ45" s="8">
        <f t="shared" si="31"/>
        <v>38</v>
      </c>
      <c r="AR45" s="121">
        <f t="shared" si="32"/>
        <v>79.199999999999989</v>
      </c>
      <c r="AS45" s="14" t="str">
        <f t="shared" si="33"/>
        <v>YES</v>
      </c>
      <c r="AT45" s="8">
        <f t="shared" si="34"/>
        <v>37</v>
      </c>
      <c r="AU45" s="121">
        <f t="shared" si="35"/>
        <v>80.5</v>
      </c>
      <c r="AV45" s="14" t="str">
        <f t="shared" si="36"/>
        <v>YES</v>
      </c>
    </row>
    <row r="46" spans="1:48" x14ac:dyDescent="0.2">
      <c r="A46" s="160">
        <v>36</v>
      </c>
      <c r="B46" s="169" t="s">
        <v>176</v>
      </c>
      <c r="C46" s="169" t="s">
        <v>177</v>
      </c>
      <c r="D46" s="170" t="s">
        <v>110</v>
      </c>
      <c r="E46" s="12">
        <f t="shared" ca="1" si="5"/>
        <v>76</v>
      </c>
      <c r="F46" s="161">
        <f t="shared" si="37"/>
        <v>34.666666666666664</v>
      </c>
      <c r="G46" s="11"/>
      <c r="H46" s="8">
        <v>18</v>
      </c>
      <c r="I46" s="8">
        <v>12</v>
      </c>
      <c r="J46" s="8">
        <v>7</v>
      </c>
      <c r="K46" s="8">
        <v>8</v>
      </c>
      <c r="L46" s="8">
        <v>7</v>
      </c>
      <c r="M46" s="8">
        <v>7</v>
      </c>
      <c r="N46" s="8">
        <v>7</v>
      </c>
      <c r="O46" s="8">
        <v>9</v>
      </c>
      <c r="P46" s="8">
        <v>10</v>
      </c>
      <c r="Q46" s="8">
        <v>9</v>
      </c>
      <c r="R46" s="8">
        <v>10</v>
      </c>
      <c r="S46" s="121">
        <f t="shared" si="7"/>
        <v>30</v>
      </c>
      <c r="T46" s="121">
        <f t="shared" si="8"/>
        <v>75</v>
      </c>
      <c r="U46" s="14" t="str">
        <f t="shared" si="9"/>
        <v>YES</v>
      </c>
      <c r="V46" s="121">
        <f t="shared" si="10"/>
        <v>30</v>
      </c>
      <c r="W46" s="121">
        <f t="shared" si="11"/>
        <v>75</v>
      </c>
      <c r="X46" s="14" t="str">
        <f t="shared" si="12"/>
        <v>YES</v>
      </c>
      <c r="Y46" s="121">
        <f t="shared" si="13"/>
        <v>30</v>
      </c>
      <c r="Z46" s="121">
        <f t="shared" si="14"/>
        <v>75</v>
      </c>
      <c r="AA46" s="14" t="str">
        <f t="shared" si="15"/>
        <v>YES</v>
      </c>
      <c r="AB46" s="121">
        <f t="shared" si="16"/>
        <v>30</v>
      </c>
      <c r="AC46" s="121">
        <f t="shared" si="17"/>
        <v>75</v>
      </c>
      <c r="AD46" s="14" t="str">
        <f t="shared" si="18"/>
        <v>YES</v>
      </c>
      <c r="AE46" s="121">
        <f t="shared" si="19"/>
        <v>30</v>
      </c>
      <c r="AF46" s="121">
        <f t="shared" si="20"/>
        <v>75</v>
      </c>
      <c r="AG46" s="14" t="str">
        <f t="shared" si="21"/>
        <v>YES</v>
      </c>
      <c r="AH46" s="121">
        <f t="shared" si="22"/>
        <v>26</v>
      </c>
      <c r="AI46" s="121">
        <f t="shared" si="23"/>
        <v>76.5</v>
      </c>
      <c r="AJ46" s="14" t="str">
        <f t="shared" si="24"/>
        <v>YES</v>
      </c>
      <c r="AK46" s="8">
        <f t="shared" si="25"/>
        <v>27</v>
      </c>
      <c r="AL46" s="121">
        <f t="shared" si="26"/>
        <v>79.5</v>
      </c>
      <c r="AM46" s="14" t="str">
        <f t="shared" si="27"/>
        <v>YES</v>
      </c>
      <c r="AN46" s="8">
        <f t="shared" si="28"/>
        <v>26</v>
      </c>
      <c r="AO46" s="121">
        <f t="shared" si="29"/>
        <v>76.5</v>
      </c>
      <c r="AP46" s="14" t="str">
        <f t="shared" si="30"/>
        <v>YES</v>
      </c>
      <c r="AQ46" s="8">
        <f t="shared" si="31"/>
        <v>36</v>
      </c>
      <c r="AR46" s="121">
        <f t="shared" si="32"/>
        <v>75</v>
      </c>
      <c r="AS46" s="14" t="str">
        <f t="shared" si="33"/>
        <v>YES</v>
      </c>
      <c r="AT46" s="8">
        <f t="shared" si="34"/>
        <v>35</v>
      </c>
      <c r="AU46" s="121">
        <f t="shared" si="35"/>
        <v>76.099999999999994</v>
      </c>
      <c r="AV46" s="14" t="str">
        <f t="shared" si="36"/>
        <v>YES</v>
      </c>
    </row>
    <row r="47" spans="1:48" x14ac:dyDescent="0.2">
      <c r="A47" s="160">
        <v>37</v>
      </c>
      <c r="B47" s="169" t="s">
        <v>178</v>
      </c>
      <c r="C47" s="169" t="s">
        <v>179</v>
      </c>
      <c r="D47" s="170" t="s">
        <v>110</v>
      </c>
      <c r="E47" s="12">
        <f t="shared" ca="1" si="5"/>
        <v>76</v>
      </c>
      <c r="F47" s="161">
        <f t="shared" si="37"/>
        <v>35.333333333333336</v>
      </c>
      <c r="G47" s="11"/>
      <c r="H47" s="8">
        <v>18</v>
      </c>
      <c r="I47" s="8">
        <v>12</v>
      </c>
      <c r="J47" s="8">
        <v>8</v>
      </c>
      <c r="K47" s="8">
        <v>7</v>
      </c>
      <c r="L47" s="8">
        <v>7</v>
      </c>
      <c r="M47" s="8">
        <v>7</v>
      </c>
      <c r="N47" s="8">
        <v>8</v>
      </c>
      <c r="O47" s="8">
        <v>9</v>
      </c>
      <c r="P47" s="8">
        <v>11</v>
      </c>
      <c r="Q47" s="8">
        <v>9</v>
      </c>
      <c r="R47" s="8">
        <v>10</v>
      </c>
      <c r="S47" s="121">
        <f t="shared" si="7"/>
        <v>30</v>
      </c>
      <c r="T47" s="121">
        <f t="shared" si="8"/>
        <v>75</v>
      </c>
      <c r="U47" s="14" t="str">
        <f t="shared" si="9"/>
        <v>YES</v>
      </c>
      <c r="V47" s="121">
        <f t="shared" si="10"/>
        <v>30</v>
      </c>
      <c r="W47" s="121">
        <f t="shared" si="11"/>
        <v>75</v>
      </c>
      <c r="X47" s="14" t="str">
        <f t="shared" si="12"/>
        <v>YES</v>
      </c>
      <c r="Y47" s="121">
        <f t="shared" si="13"/>
        <v>30</v>
      </c>
      <c r="Z47" s="121">
        <f t="shared" si="14"/>
        <v>75</v>
      </c>
      <c r="AA47" s="14" t="str">
        <f t="shared" si="15"/>
        <v>YES</v>
      </c>
      <c r="AB47" s="121">
        <f t="shared" si="16"/>
        <v>30</v>
      </c>
      <c r="AC47" s="121">
        <f t="shared" si="17"/>
        <v>75</v>
      </c>
      <c r="AD47" s="14" t="str">
        <f t="shared" si="18"/>
        <v>YES</v>
      </c>
      <c r="AE47" s="121">
        <f t="shared" si="19"/>
        <v>30</v>
      </c>
      <c r="AF47" s="121">
        <f t="shared" si="20"/>
        <v>75</v>
      </c>
      <c r="AG47" s="14" t="str">
        <f t="shared" si="21"/>
        <v>YES</v>
      </c>
      <c r="AH47" s="121">
        <f t="shared" si="22"/>
        <v>27</v>
      </c>
      <c r="AI47" s="121">
        <f t="shared" si="23"/>
        <v>79.5</v>
      </c>
      <c r="AJ47" s="14" t="str">
        <f t="shared" si="24"/>
        <v>YES</v>
      </c>
      <c r="AK47" s="8">
        <f t="shared" si="25"/>
        <v>26</v>
      </c>
      <c r="AL47" s="121">
        <f t="shared" si="26"/>
        <v>76.5</v>
      </c>
      <c r="AM47" s="14" t="str">
        <f t="shared" si="27"/>
        <v>YES</v>
      </c>
      <c r="AN47" s="8">
        <f t="shared" si="28"/>
        <v>26</v>
      </c>
      <c r="AO47" s="121">
        <f t="shared" si="29"/>
        <v>76.5</v>
      </c>
      <c r="AP47" s="14" t="str">
        <f t="shared" si="30"/>
        <v>YES</v>
      </c>
      <c r="AQ47" s="8">
        <f t="shared" si="31"/>
        <v>37</v>
      </c>
      <c r="AR47" s="121">
        <f t="shared" si="32"/>
        <v>77.099999999999994</v>
      </c>
      <c r="AS47" s="14" t="str">
        <f t="shared" si="33"/>
        <v>YES</v>
      </c>
      <c r="AT47" s="8">
        <f t="shared" si="34"/>
        <v>36</v>
      </c>
      <c r="AU47" s="121">
        <f t="shared" si="35"/>
        <v>78.3</v>
      </c>
      <c r="AV47" s="14" t="str">
        <f t="shared" si="36"/>
        <v>YES</v>
      </c>
    </row>
    <row r="48" spans="1:48" x14ac:dyDescent="0.2">
      <c r="A48" s="160">
        <v>38</v>
      </c>
      <c r="B48" s="169" t="s">
        <v>180</v>
      </c>
      <c r="C48" s="169" t="s">
        <v>181</v>
      </c>
      <c r="D48" s="170" t="s">
        <v>110</v>
      </c>
      <c r="E48" s="12">
        <f t="shared" ca="1" si="5"/>
        <v>77</v>
      </c>
      <c r="F48" s="161">
        <f t="shared" si="37"/>
        <v>35</v>
      </c>
      <c r="G48" s="11"/>
      <c r="H48" s="8">
        <v>19</v>
      </c>
      <c r="I48" s="8">
        <v>11</v>
      </c>
      <c r="J48" s="8">
        <v>8</v>
      </c>
      <c r="K48" s="8">
        <v>8</v>
      </c>
      <c r="L48" s="8">
        <v>7</v>
      </c>
      <c r="M48" s="8">
        <v>7</v>
      </c>
      <c r="N48" s="8">
        <v>7</v>
      </c>
      <c r="O48" s="8">
        <v>9</v>
      </c>
      <c r="P48" s="8">
        <v>11</v>
      </c>
      <c r="Q48" s="8">
        <v>8</v>
      </c>
      <c r="R48" s="8">
        <v>10</v>
      </c>
      <c r="S48" s="121">
        <f t="shared" si="7"/>
        <v>30</v>
      </c>
      <c r="T48" s="121">
        <f t="shared" si="8"/>
        <v>75</v>
      </c>
      <c r="U48" s="14" t="str">
        <f t="shared" si="9"/>
        <v>YES</v>
      </c>
      <c r="V48" s="121">
        <f t="shared" si="10"/>
        <v>30</v>
      </c>
      <c r="W48" s="121">
        <f t="shared" si="11"/>
        <v>75</v>
      </c>
      <c r="X48" s="14" t="str">
        <f t="shared" si="12"/>
        <v>YES</v>
      </c>
      <c r="Y48" s="121">
        <f t="shared" si="13"/>
        <v>30</v>
      </c>
      <c r="Z48" s="121">
        <f t="shared" si="14"/>
        <v>75</v>
      </c>
      <c r="AA48" s="14" t="str">
        <f t="shared" si="15"/>
        <v>YES</v>
      </c>
      <c r="AB48" s="121">
        <f t="shared" si="16"/>
        <v>30</v>
      </c>
      <c r="AC48" s="121">
        <f t="shared" si="17"/>
        <v>75</v>
      </c>
      <c r="AD48" s="14" t="str">
        <f t="shared" si="18"/>
        <v>YES</v>
      </c>
      <c r="AE48" s="121">
        <f t="shared" si="19"/>
        <v>30</v>
      </c>
      <c r="AF48" s="121">
        <f t="shared" si="20"/>
        <v>75</v>
      </c>
      <c r="AG48" s="14" t="str">
        <f t="shared" si="21"/>
        <v>YES</v>
      </c>
      <c r="AH48" s="121">
        <f t="shared" si="22"/>
        <v>27</v>
      </c>
      <c r="AI48" s="121">
        <f t="shared" si="23"/>
        <v>79.5</v>
      </c>
      <c r="AJ48" s="14" t="str">
        <f t="shared" si="24"/>
        <v>YES</v>
      </c>
      <c r="AK48" s="8">
        <f t="shared" si="25"/>
        <v>27</v>
      </c>
      <c r="AL48" s="121">
        <f t="shared" si="26"/>
        <v>79.5</v>
      </c>
      <c r="AM48" s="14" t="str">
        <f t="shared" si="27"/>
        <v>YES</v>
      </c>
      <c r="AN48" s="8">
        <f t="shared" si="28"/>
        <v>26</v>
      </c>
      <c r="AO48" s="121">
        <f t="shared" si="29"/>
        <v>76.5</v>
      </c>
      <c r="AP48" s="14" t="str">
        <f t="shared" si="30"/>
        <v>YES</v>
      </c>
      <c r="AQ48" s="8">
        <f t="shared" si="31"/>
        <v>37</v>
      </c>
      <c r="AR48" s="121">
        <f t="shared" si="32"/>
        <v>77.099999999999994</v>
      </c>
      <c r="AS48" s="14" t="str">
        <f t="shared" si="33"/>
        <v>YES</v>
      </c>
      <c r="AT48" s="8">
        <f t="shared" si="34"/>
        <v>34</v>
      </c>
      <c r="AU48" s="121">
        <f t="shared" si="35"/>
        <v>74</v>
      </c>
      <c r="AV48" s="14" t="str">
        <f t="shared" si="36"/>
        <v>YES</v>
      </c>
    </row>
    <row r="49" spans="1:48" x14ac:dyDescent="0.2">
      <c r="A49" s="160">
        <v>39</v>
      </c>
      <c r="B49" s="169" t="s">
        <v>182</v>
      </c>
      <c r="C49" s="169" t="s">
        <v>183</v>
      </c>
      <c r="D49" s="170" t="s">
        <v>110</v>
      </c>
      <c r="E49" s="12">
        <f t="shared" ca="1" si="5"/>
        <v>77</v>
      </c>
      <c r="F49" s="161">
        <f t="shared" si="37"/>
        <v>34.666666666666664</v>
      </c>
      <c r="G49" s="11"/>
      <c r="H49" s="8">
        <v>20</v>
      </c>
      <c r="I49" s="8">
        <v>11</v>
      </c>
      <c r="J49" s="8">
        <v>7</v>
      </c>
      <c r="K49" s="8">
        <v>7</v>
      </c>
      <c r="L49" s="8">
        <v>7</v>
      </c>
      <c r="M49" s="8">
        <v>7</v>
      </c>
      <c r="N49" s="8">
        <v>7</v>
      </c>
      <c r="O49" s="8">
        <v>8</v>
      </c>
      <c r="P49" s="8">
        <v>11</v>
      </c>
      <c r="Q49" s="8">
        <v>9</v>
      </c>
      <c r="R49" s="8">
        <v>10</v>
      </c>
      <c r="S49" s="121">
        <f t="shared" si="7"/>
        <v>31</v>
      </c>
      <c r="T49" s="121">
        <f t="shared" si="8"/>
        <v>77.5</v>
      </c>
      <c r="U49" s="14" t="str">
        <f t="shared" si="9"/>
        <v>YES</v>
      </c>
      <c r="V49" s="121">
        <f t="shared" si="10"/>
        <v>31</v>
      </c>
      <c r="W49" s="121">
        <f t="shared" si="11"/>
        <v>77.5</v>
      </c>
      <c r="X49" s="14" t="str">
        <f t="shared" si="12"/>
        <v>YES</v>
      </c>
      <c r="Y49" s="121">
        <f t="shared" si="13"/>
        <v>31</v>
      </c>
      <c r="Z49" s="121">
        <f t="shared" si="14"/>
        <v>77.5</v>
      </c>
      <c r="AA49" s="14" t="str">
        <f t="shared" si="15"/>
        <v>YES</v>
      </c>
      <c r="AB49" s="121">
        <f t="shared" si="16"/>
        <v>31</v>
      </c>
      <c r="AC49" s="121">
        <f t="shared" si="17"/>
        <v>77.5</v>
      </c>
      <c r="AD49" s="14" t="str">
        <f t="shared" si="18"/>
        <v>YES</v>
      </c>
      <c r="AE49" s="121">
        <f t="shared" si="19"/>
        <v>31</v>
      </c>
      <c r="AF49" s="121">
        <f t="shared" si="20"/>
        <v>77.5</v>
      </c>
      <c r="AG49" s="14" t="str">
        <f t="shared" si="21"/>
        <v>YES</v>
      </c>
      <c r="AH49" s="121">
        <f t="shared" si="22"/>
        <v>25</v>
      </c>
      <c r="AI49" s="121">
        <f t="shared" si="23"/>
        <v>73.599999999999994</v>
      </c>
      <c r="AJ49" s="14" t="str">
        <f t="shared" si="24"/>
        <v>YES</v>
      </c>
      <c r="AK49" s="8">
        <f t="shared" si="25"/>
        <v>25</v>
      </c>
      <c r="AL49" s="121">
        <f t="shared" si="26"/>
        <v>73.599999999999994</v>
      </c>
      <c r="AM49" s="14" t="str">
        <f t="shared" si="27"/>
        <v>YES</v>
      </c>
      <c r="AN49" s="8">
        <f t="shared" si="28"/>
        <v>25</v>
      </c>
      <c r="AO49" s="121">
        <f t="shared" si="29"/>
        <v>73.599999999999994</v>
      </c>
      <c r="AP49" s="14" t="str">
        <f t="shared" si="30"/>
        <v>YES</v>
      </c>
      <c r="AQ49" s="8">
        <f t="shared" si="31"/>
        <v>36</v>
      </c>
      <c r="AR49" s="121">
        <f t="shared" si="32"/>
        <v>75</v>
      </c>
      <c r="AS49" s="14" t="str">
        <f t="shared" si="33"/>
        <v>YES</v>
      </c>
      <c r="AT49" s="8">
        <f t="shared" si="34"/>
        <v>34</v>
      </c>
      <c r="AU49" s="121">
        <f t="shared" si="35"/>
        <v>74</v>
      </c>
      <c r="AV49" s="14" t="str">
        <f t="shared" si="36"/>
        <v>YES</v>
      </c>
    </row>
    <row r="50" spans="1:48" x14ac:dyDescent="0.2">
      <c r="A50" s="160">
        <v>40</v>
      </c>
      <c r="B50" s="169" t="s">
        <v>184</v>
      </c>
      <c r="C50" s="169" t="s">
        <v>185</v>
      </c>
      <c r="D50" s="170" t="s">
        <v>110</v>
      </c>
      <c r="E50" s="12">
        <f t="shared" ca="1" si="5"/>
        <v>76</v>
      </c>
      <c r="F50" s="161">
        <f t="shared" si="37"/>
        <v>34</v>
      </c>
      <c r="G50" s="11"/>
      <c r="H50" s="8">
        <v>19</v>
      </c>
      <c r="I50" s="8">
        <v>10</v>
      </c>
      <c r="J50" s="8">
        <v>8</v>
      </c>
      <c r="K50" s="8">
        <v>7</v>
      </c>
      <c r="L50" s="8">
        <v>7</v>
      </c>
      <c r="M50" s="8">
        <v>8</v>
      </c>
      <c r="N50" s="8">
        <v>7</v>
      </c>
      <c r="O50" s="8">
        <v>9</v>
      </c>
      <c r="P50" s="8">
        <v>10</v>
      </c>
      <c r="Q50" s="8">
        <v>9</v>
      </c>
      <c r="R50" s="8">
        <v>8</v>
      </c>
      <c r="S50" s="121">
        <f t="shared" si="7"/>
        <v>29</v>
      </c>
      <c r="T50" s="121">
        <f t="shared" si="8"/>
        <v>72.5</v>
      </c>
      <c r="U50" s="14" t="str">
        <f t="shared" si="9"/>
        <v>YES</v>
      </c>
      <c r="V50" s="121">
        <f t="shared" si="10"/>
        <v>29</v>
      </c>
      <c r="W50" s="121">
        <f t="shared" si="11"/>
        <v>72.5</v>
      </c>
      <c r="X50" s="14" t="str">
        <f t="shared" si="12"/>
        <v>YES</v>
      </c>
      <c r="Y50" s="121">
        <f t="shared" si="13"/>
        <v>29</v>
      </c>
      <c r="Z50" s="121">
        <f t="shared" si="14"/>
        <v>72.5</v>
      </c>
      <c r="AA50" s="14" t="str">
        <f t="shared" si="15"/>
        <v>YES</v>
      </c>
      <c r="AB50" s="121">
        <f t="shared" si="16"/>
        <v>29</v>
      </c>
      <c r="AC50" s="121">
        <f t="shared" si="17"/>
        <v>72.5</v>
      </c>
      <c r="AD50" s="14" t="str">
        <f t="shared" si="18"/>
        <v>YES</v>
      </c>
      <c r="AE50" s="121">
        <f t="shared" si="19"/>
        <v>29</v>
      </c>
      <c r="AF50" s="121">
        <f t="shared" si="20"/>
        <v>72.5</v>
      </c>
      <c r="AG50" s="14" t="str">
        <f t="shared" si="21"/>
        <v>YES</v>
      </c>
      <c r="AH50" s="121">
        <f t="shared" si="22"/>
        <v>25</v>
      </c>
      <c r="AI50" s="121">
        <f t="shared" si="23"/>
        <v>73.599999999999994</v>
      </c>
      <c r="AJ50" s="14" t="str">
        <f t="shared" si="24"/>
        <v>YES</v>
      </c>
      <c r="AK50" s="8">
        <f t="shared" si="25"/>
        <v>24</v>
      </c>
      <c r="AL50" s="121">
        <f t="shared" si="26"/>
        <v>70.599999999999994</v>
      </c>
      <c r="AM50" s="14" t="str">
        <f t="shared" si="27"/>
        <v>YES</v>
      </c>
      <c r="AN50" s="8">
        <f t="shared" si="28"/>
        <v>24</v>
      </c>
      <c r="AO50" s="121">
        <f t="shared" si="29"/>
        <v>70.599999999999994</v>
      </c>
      <c r="AP50" s="14" t="str">
        <f t="shared" si="30"/>
        <v>YES</v>
      </c>
      <c r="AQ50" s="8">
        <f t="shared" si="31"/>
        <v>35</v>
      </c>
      <c r="AR50" s="121">
        <f t="shared" si="32"/>
        <v>73</v>
      </c>
      <c r="AS50" s="14" t="str">
        <f t="shared" si="33"/>
        <v>YES</v>
      </c>
      <c r="AT50" s="8">
        <f t="shared" si="34"/>
        <v>33</v>
      </c>
      <c r="AU50" s="121">
        <f t="shared" si="35"/>
        <v>71.8</v>
      </c>
      <c r="AV50" s="14" t="str">
        <f t="shared" si="36"/>
        <v>YES</v>
      </c>
    </row>
    <row r="51" spans="1:48" x14ac:dyDescent="0.2">
      <c r="A51" s="160">
        <v>41</v>
      </c>
      <c r="B51" s="169" t="s">
        <v>186</v>
      </c>
      <c r="C51" s="169" t="s">
        <v>187</v>
      </c>
      <c r="D51" s="170" t="s">
        <v>110</v>
      </c>
      <c r="E51" s="12">
        <f t="shared" ca="1" si="5"/>
        <v>76</v>
      </c>
      <c r="F51" s="161">
        <f t="shared" si="37"/>
        <v>33.333333333333336</v>
      </c>
      <c r="G51" s="11"/>
      <c r="H51" s="8">
        <v>19</v>
      </c>
      <c r="I51" s="8">
        <v>11</v>
      </c>
      <c r="J51" s="8">
        <v>7</v>
      </c>
      <c r="K51" s="8">
        <v>7</v>
      </c>
      <c r="L51" s="8">
        <v>7</v>
      </c>
      <c r="M51" s="8">
        <v>8</v>
      </c>
      <c r="N51" s="8">
        <v>7</v>
      </c>
      <c r="O51" s="8">
        <v>8</v>
      </c>
      <c r="P51" s="8">
        <v>10</v>
      </c>
      <c r="Q51" s="8">
        <v>8</v>
      </c>
      <c r="R51" s="8">
        <v>8</v>
      </c>
      <c r="S51" s="121">
        <f t="shared" si="7"/>
        <v>30</v>
      </c>
      <c r="T51" s="121">
        <f t="shared" si="8"/>
        <v>75</v>
      </c>
      <c r="U51" s="14" t="str">
        <f t="shared" si="9"/>
        <v>YES</v>
      </c>
      <c r="V51" s="121">
        <f t="shared" si="10"/>
        <v>30</v>
      </c>
      <c r="W51" s="121">
        <f t="shared" si="11"/>
        <v>75</v>
      </c>
      <c r="X51" s="14" t="str">
        <f t="shared" si="12"/>
        <v>YES</v>
      </c>
      <c r="Y51" s="121">
        <f t="shared" si="13"/>
        <v>30</v>
      </c>
      <c r="Z51" s="121">
        <f t="shared" si="14"/>
        <v>75</v>
      </c>
      <c r="AA51" s="14" t="str">
        <f t="shared" si="15"/>
        <v>YES</v>
      </c>
      <c r="AB51" s="121">
        <f t="shared" si="16"/>
        <v>30</v>
      </c>
      <c r="AC51" s="121">
        <f t="shared" si="17"/>
        <v>75</v>
      </c>
      <c r="AD51" s="14" t="str">
        <f t="shared" si="18"/>
        <v>YES</v>
      </c>
      <c r="AE51" s="121">
        <f t="shared" si="19"/>
        <v>30</v>
      </c>
      <c r="AF51" s="121">
        <f t="shared" si="20"/>
        <v>75</v>
      </c>
      <c r="AG51" s="14" t="str">
        <f t="shared" si="21"/>
        <v>YES</v>
      </c>
      <c r="AH51" s="121">
        <f t="shared" si="22"/>
        <v>23</v>
      </c>
      <c r="AI51" s="121">
        <f t="shared" si="23"/>
        <v>67.699999999999989</v>
      </c>
      <c r="AJ51" s="14" t="str">
        <f t="shared" si="24"/>
        <v>YES</v>
      </c>
      <c r="AK51" s="8">
        <f t="shared" si="25"/>
        <v>23</v>
      </c>
      <c r="AL51" s="121">
        <f t="shared" si="26"/>
        <v>67.699999999999989</v>
      </c>
      <c r="AM51" s="14" t="str">
        <f t="shared" si="27"/>
        <v>YES</v>
      </c>
      <c r="AN51" s="8">
        <f t="shared" si="28"/>
        <v>23</v>
      </c>
      <c r="AO51" s="121">
        <f t="shared" si="29"/>
        <v>67.699999999999989</v>
      </c>
      <c r="AP51" s="14" t="str">
        <f t="shared" si="30"/>
        <v>YES</v>
      </c>
      <c r="AQ51" s="8">
        <f t="shared" si="31"/>
        <v>34</v>
      </c>
      <c r="AR51" s="121">
        <f t="shared" si="32"/>
        <v>70.899999999999991</v>
      </c>
      <c r="AS51" s="14" t="str">
        <f t="shared" si="33"/>
        <v>YES</v>
      </c>
      <c r="AT51" s="8">
        <f t="shared" si="34"/>
        <v>31</v>
      </c>
      <c r="AU51" s="121">
        <f t="shared" si="35"/>
        <v>67.399999999999991</v>
      </c>
      <c r="AV51" s="14" t="str">
        <f t="shared" si="36"/>
        <v>YES</v>
      </c>
    </row>
    <row r="52" spans="1:48" x14ac:dyDescent="0.2">
      <c r="A52" s="160">
        <v>42</v>
      </c>
      <c r="B52" s="169" t="s">
        <v>188</v>
      </c>
      <c r="C52" s="169" t="s">
        <v>189</v>
      </c>
      <c r="D52" s="170" t="s">
        <v>145</v>
      </c>
      <c r="E52" s="12">
        <f t="shared" ca="1" si="5"/>
        <v>87</v>
      </c>
      <c r="F52" s="161">
        <f t="shared" si="37"/>
        <v>38.666666666666664</v>
      </c>
      <c r="G52" s="11"/>
      <c r="H52" s="8">
        <v>22</v>
      </c>
      <c r="I52" s="8">
        <v>13</v>
      </c>
      <c r="J52" s="8">
        <v>8</v>
      </c>
      <c r="K52" s="8">
        <v>7</v>
      </c>
      <c r="L52" s="8">
        <v>8</v>
      </c>
      <c r="M52" s="8">
        <v>7</v>
      </c>
      <c r="N52" s="8">
        <v>8</v>
      </c>
      <c r="O52" s="8">
        <v>10</v>
      </c>
      <c r="P52" s="8">
        <v>13</v>
      </c>
      <c r="Q52" s="8">
        <v>9</v>
      </c>
      <c r="R52" s="8">
        <v>11</v>
      </c>
      <c r="S52" s="121">
        <f t="shared" si="7"/>
        <v>35</v>
      </c>
      <c r="T52" s="121">
        <f t="shared" si="8"/>
        <v>87.5</v>
      </c>
      <c r="U52" s="14" t="str">
        <f t="shared" si="9"/>
        <v>YES</v>
      </c>
      <c r="V52" s="121">
        <f t="shared" si="10"/>
        <v>35</v>
      </c>
      <c r="W52" s="121">
        <f t="shared" si="11"/>
        <v>87.5</v>
      </c>
      <c r="X52" s="14" t="str">
        <f t="shared" si="12"/>
        <v>YES</v>
      </c>
      <c r="Y52" s="121">
        <f t="shared" si="13"/>
        <v>35</v>
      </c>
      <c r="Z52" s="121">
        <f t="shared" si="14"/>
        <v>87.5</v>
      </c>
      <c r="AA52" s="14" t="str">
        <f t="shared" si="15"/>
        <v>YES</v>
      </c>
      <c r="AB52" s="121">
        <f t="shared" si="16"/>
        <v>35</v>
      </c>
      <c r="AC52" s="121">
        <f t="shared" si="17"/>
        <v>87.5</v>
      </c>
      <c r="AD52" s="14" t="str">
        <f t="shared" si="18"/>
        <v>YES</v>
      </c>
      <c r="AE52" s="121">
        <f t="shared" si="19"/>
        <v>35</v>
      </c>
      <c r="AF52" s="121">
        <f t="shared" si="20"/>
        <v>87.5</v>
      </c>
      <c r="AG52" s="14" t="str">
        <f t="shared" si="21"/>
        <v>YES</v>
      </c>
      <c r="AH52" s="121">
        <f t="shared" si="22"/>
        <v>29</v>
      </c>
      <c r="AI52" s="121">
        <f t="shared" si="23"/>
        <v>85.3</v>
      </c>
      <c r="AJ52" s="14" t="str">
        <f t="shared" si="24"/>
        <v>YES</v>
      </c>
      <c r="AK52" s="8">
        <f t="shared" si="25"/>
        <v>28</v>
      </c>
      <c r="AL52" s="121">
        <f t="shared" si="26"/>
        <v>82.399999999999991</v>
      </c>
      <c r="AM52" s="14" t="str">
        <f t="shared" si="27"/>
        <v>YES</v>
      </c>
      <c r="AN52" s="8">
        <f t="shared" si="28"/>
        <v>29</v>
      </c>
      <c r="AO52" s="121">
        <f t="shared" si="29"/>
        <v>85.3</v>
      </c>
      <c r="AP52" s="14" t="str">
        <f t="shared" si="30"/>
        <v>YES</v>
      </c>
      <c r="AQ52" s="8">
        <f t="shared" si="31"/>
        <v>41</v>
      </c>
      <c r="AR52" s="121">
        <f t="shared" si="32"/>
        <v>85.5</v>
      </c>
      <c r="AS52" s="14" t="str">
        <f t="shared" si="33"/>
        <v>YES</v>
      </c>
      <c r="AT52" s="8">
        <f t="shared" si="34"/>
        <v>38</v>
      </c>
      <c r="AU52" s="121">
        <f t="shared" si="35"/>
        <v>82.699999999999989</v>
      </c>
      <c r="AV52" s="14" t="str">
        <f t="shared" si="36"/>
        <v>YES</v>
      </c>
    </row>
    <row r="53" spans="1:48" x14ac:dyDescent="0.2">
      <c r="A53" s="160">
        <v>43</v>
      </c>
      <c r="B53" s="169" t="s">
        <v>190</v>
      </c>
      <c r="C53" s="169" t="s">
        <v>191</v>
      </c>
      <c r="D53" s="170" t="s">
        <v>110</v>
      </c>
      <c r="E53" s="12">
        <f t="shared" ca="1" si="5"/>
        <v>77</v>
      </c>
      <c r="F53" s="161">
        <f t="shared" si="37"/>
        <v>34.333333333333336</v>
      </c>
      <c r="G53" s="11"/>
      <c r="H53" s="8">
        <v>19</v>
      </c>
      <c r="I53" s="8">
        <v>11</v>
      </c>
      <c r="J53" s="8">
        <v>7</v>
      </c>
      <c r="K53" s="8">
        <v>8</v>
      </c>
      <c r="L53" s="8">
        <v>7</v>
      </c>
      <c r="M53" s="8">
        <v>7</v>
      </c>
      <c r="N53" s="8">
        <v>7</v>
      </c>
      <c r="O53" s="8">
        <v>9</v>
      </c>
      <c r="P53" s="8">
        <v>11</v>
      </c>
      <c r="Q53" s="8">
        <v>9</v>
      </c>
      <c r="R53" s="8">
        <v>8</v>
      </c>
      <c r="S53" s="121">
        <f t="shared" si="7"/>
        <v>30</v>
      </c>
      <c r="T53" s="121">
        <f t="shared" si="8"/>
        <v>75</v>
      </c>
      <c r="U53" s="14" t="str">
        <f t="shared" si="9"/>
        <v>YES</v>
      </c>
      <c r="V53" s="121">
        <f t="shared" si="10"/>
        <v>30</v>
      </c>
      <c r="W53" s="121">
        <f t="shared" si="11"/>
        <v>75</v>
      </c>
      <c r="X53" s="14" t="str">
        <f t="shared" si="12"/>
        <v>YES</v>
      </c>
      <c r="Y53" s="121">
        <f t="shared" si="13"/>
        <v>30</v>
      </c>
      <c r="Z53" s="121">
        <f t="shared" si="14"/>
        <v>75</v>
      </c>
      <c r="AA53" s="14" t="str">
        <f t="shared" si="15"/>
        <v>YES</v>
      </c>
      <c r="AB53" s="121">
        <f t="shared" si="16"/>
        <v>30</v>
      </c>
      <c r="AC53" s="121">
        <f t="shared" si="17"/>
        <v>75</v>
      </c>
      <c r="AD53" s="14" t="str">
        <f t="shared" si="18"/>
        <v>YES</v>
      </c>
      <c r="AE53" s="121">
        <f t="shared" si="19"/>
        <v>30</v>
      </c>
      <c r="AF53" s="121">
        <f t="shared" si="20"/>
        <v>75</v>
      </c>
      <c r="AG53" s="14" t="str">
        <f t="shared" si="21"/>
        <v>YES</v>
      </c>
      <c r="AH53" s="121">
        <f t="shared" si="22"/>
        <v>24</v>
      </c>
      <c r="AI53" s="121">
        <f t="shared" si="23"/>
        <v>70.599999999999994</v>
      </c>
      <c r="AJ53" s="14" t="str">
        <f t="shared" si="24"/>
        <v>YES</v>
      </c>
      <c r="AK53" s="8">
        <f t="shared" si="25"/>
        <v>25</v>
      </c>
      <c r="AL53" s="121">
        <f t="shared" si="26"/>
        <v>73.599999999999994</v>
      </c>
      <c r="AM53" s="14" t="str">
        <f t="shared" si="27"/>
        <v>YES</v>
      </c>
      <c r="AN53" s="8">
        <f t="shared" si="28"/>
        <v>24</v>
      </c>
      <c r="AO53" s="121">
        <f t="shared" si="29"/>
        <v>70.599999999999994</v>
      </c>
      <c r="AP53" s="14" t="str">
        <f t="shared" si="30"/>
        <v>YES</v>
      </c>
      <c r="AQ53" s="8">
        <f t="shared" si="31"/>
        <v>35</v>
      </c>
      <c r="AR53" s="121">
        <f t="shared" si="32"/>
        <v>73</v>
      </c>
      <c r="AS53" s="14" t="str">
        <f t="shared" si="33"/>
        <v>YES</v>
      </c>
      <c r="AT53" s="8">
        <f t="shared" si="34"/>
        <v>33</v>
      </c>
      <c r="AU53" s="121">
        <f t="shared" si="35"/>
        <v>71.8</v>
      </c>
      <c r="AV53" s="14" t="str">
        <f t="shared" si="36"/>
        <v>YES</v>
      </c>
    </row>
    <row r="54" spans="1:48" x14ac:dyDescent="0.2">
      <c r="A54" s="160">
        <v>44</v>
      </c>
      <c r="B54" s="169" t="s">
        <v>192</v>
      </c>
      <c r="C54" s="169" t="s">
        <v>193</v>
      </c>
      <c r="D54" s="170" t="s">
        <v>145</v>
      </c>
      <c r="E54" s="12">
        <f t="shared" ca="1" si="5"/>
        <v>88</v>
      </c>
      <c r="F54" s="161">
        <f t="shared" si="37"/>
        <v>39.333333333333336</v>
      </c>
      <c r="G54" s="11"/>
      <c r="H54" s="8">
        <v>22</v>
      </c>
      <c r="I54" s="8">
        <v>13</v>
      </c>
      <c r="J54" s="8">
        <v>8</v>
      </c>
      <c r="K54" s="8">
        <v>9</v>
      </c>
      <c r="L54" s="8">
        <v>9</v>
      </c>
      <c r="M54" s="8">
        <v>8</v>
      </c>
      <c r="N54" s="8">
        <v>8</v>
      </c>
      <c r="O54" s="8">
        <v>10</v>
      </c>
      <c r="P54" s="8">
        <v>12</v>
      </c>
      <c r="Q54" s="8">
        <v>10</v>
      </c>
      <c r="R54" s="8">
        <v>9</v>
      </c>
      <c r="S54" s="121">
        <f t="shared" si="7"/>
        <v>35</v>
      </c>
      <c r="T54" s="121">
        <f t="shared" si="8"/>
        <v>87.5</v>
      </c>
      <c r="U54" s="14" t="str">
        <f t="shared" si="9"/>
        <v>YES</v>
      </c>
      <c r="V54" s="121">
        <f t="shared" si="10"/>
        <v>35</v>
      </c>
      <c r="W54" s="121">
        <f t="shared" si="11"/>
        <v>87.5</v>
      </c>
      <c r="X54" s="14" t="str">
        <f t="shared" si="12"/>
        <v>YES</v>
      </c>
      <c r="Y54" s="121">
        <f t="shared" si="13"/>
        <v>35</v>
      </c>
      <c r="Z54" s="121">
        <f t="shared" si="14"/>
        <v>87.5</v>
      </c>
      <c r="AA54" s="14" t="str">
        <f t="shared" si="15"/>
        <v>YES</v>
      </c>
      <c r="AB54" s="121">
        <f t="shared" si="16"/>
        <v>35</v>
      </c>
      <c r="AC54" s="121">
        <f t="shared" si="17"/>
        <v>87.5</v>
      </c>
      <c r="AD54" s="14" t="str">
        <f t="shared" si="18"/>
        <v>YES</v>
      </c>
      <c r="AE54" s="121">
        <f t="shared" si="19"/>
        <v>35</v>
      </c>
      <c r="AF54" s="121">
        <f t="shared" si="20"/>
        <v>87.5</v>
      </c>
      <c r="AG54" s="14" t="str">
        <f t="shared" si="21"/>
        <v>YES</v>
      </c>
      <c r="AH54" s="121">
        <f t="shared" si="22"/>
        <v>27</v>
      </c>
      <c r="AI54" s="121">
        <f t="shared" si="23"/>
        <v>79.5</v>
      </c>
      <c r="AJ54" s="14" t="str">
        <f t="shared" si="24"/>
        <v>YES</v>
      </c>
      <c r="AK54" s="8">
        <f t="shared" si="25"/>
        <v>28</v>
      </c>
      <c r="AL54" s="121">
        <f t="shared" si="26"/>
        <v>82.399999999999991</v>
      </c>
      <c r="AM54" s="14" t="str">
        <f t="shared" si="27"/>
        <v>YES</v>
      </c>
      <c r="AN54" s="8">
        <f t="shared" si="28"/>
        <v>28</v>
      </c>
      <c r="AO54" s="121">
        <f t="shared" si="29"/>
        <v>82.399999999999991</v>
      </c>
      <c r="AP54" s="14" t="str">
        <f t="shared" si="30"/>
        <v>YES</v>
      </c>
      <c r="AQ54" s="8">
        <f t="shared" si="31"/>
        <v>39</v>
      </c>
      <c r="AR54" s="121">
        <f t="shared" si="32"/>
        <v>81.3</v>
      </c>
      <c r="AS54" s="14" t="str">
        <f t="shared" si="33"/>
        <v>YES</v>
      </c>
      <c r="AT54" s="8">
        <f t="shared" si="34"/>
        <v>37</v>
      </c>
      <c r="AU54" s="121">
        <f t="shared" si="35"/>
        <v>80.5</v>
      </c>
      <c r="AV54" s="14" t="str">
        <f t="shared" si="36"/>
        <v>YES</v>
      </c>
    </row>
    <row r="55" spans="1:48" x14ac:dyDescent="0.2">
      <c r="A55" s="160">
        <v>45</v>
      </c>
      <c r="B55" s="169" t="s">
        <v>194</v>
      </c>
      <c r="C55" s="169" t="s">
        <v>195</v>
      </c>
      <c r="D55" s="170" t="s">
        <v>110</v>
      </c>
      <c r="E55" s="12">
        <f t="shared" ca="1" si="5"/>
        <v>76</v>
      </c>
      <c r="F55" s="161">
        <f t="shared" si="37"/>
        <v>34</v>
      </c>
      <c r="G55" s="11"/>
      <c r="H55" s="8">
        <v>18</v>
      </c>
      <c r="I55" s="8">
        <v>10</v>
      </c>
      <c r="J55" s="8">
        <v>7</v>
      </c>
      <c r="K55" s="8">
        <v>8</v>
      </c>
      <c r="L55" s="8">
        <v>8</v>
      </c>
      <c r="M55" s="8">
        <v>8</v>
      </c>
      <c r="N55" s="8">
        <v>7</v>
      </c>
      <c r="O55" s="8">
        <v>9</v>
      </c>
      <c r="P55" s="8">
        <v>10</v>
      </c>
      <c r="Q55" s="8">
        <v>8</v>
      </c>
      <c r="R55" s="8">
        <v>9</v>
      </c>
      <c r="S55" s="121">
        <f t="shared" si="7"/>
        <v>28</v>
      </c>
      <c r="T55" s="121">
        <f t="shared" si="8"/>
        <v>70</v>
      </c>
      <c r="U55" s="14" t="str">
        <f t="shared" si="9"/>
        <v>YES</v>
      </c>
      <c r="V55" s="121">
        <f t="shared" si="10"/>
        <v>28</v>
      </c>
      <c r="W55" s="121">
        <f t="shared" si="11"/>
        <v>70</v>
      </c>
      <c r="X55" s="14" t="str">
        <f t="shared" si="12"/>
        <v>YES</v>
      </c>
      <c r="Y55" s="121">
        <f t="shared" si="13"/>
        <v>28</v>
      </c>
      <c r="Z55" s="121">
        <f t="shared" si="14"/>
        <v>70</v>
      </c>
      <c r="AA55" s="14" t="str">
        <f t="shared" si="15"/>
        <v>YES</v>
      </c>
      <c r="AB55" s="121">
        <f t="shared" si="16"/>
        <v>28</v>
      </c>
      <c r="AC55" s="121">
        <f t="shared" si="17"/>
        <v>70</v>
      </c>
      <c r="AD55" s="14" t="str">
        <f t="shared" si="18"/>
        <v>YES</v>
      </c>
      <c r="AE55" s="121">
        <f t="shared" si="19"/>
        <v>28</v>
      </c>
      <c r="AF55" s="121">
        <f t="shared" si="20"/>
        <v>70</v>
      </c>
      <c r="AG55" s="14" t="str">
        <f t="shared" si="21"/>
        <v>YES</v>
      </c>
      <c r="AH55" s="121">
        <f t="shared" si="22"/>
        <v>25</v>
      </c>
      <c r="AI55" s="121">
        <f t="shared" si="23"/>
        <v>73.599999999999994</v>
      </c>
      <c r="AJ55" s="14" t="str">
        <f t="shared" si="24"/>
        <v>YES</v>
      </c>
      <c r="AK55" s="8">
        <f t="shared" si="25"/>
        <v>26</v>
      </c>
      <c r="AL55" s="121">
        <f t="shared" si="26"/>
        <v>76.5</v>
      </c>
      <c r="AM55" s="14" t="str">
        <f t="shared" si="27"/>
        <v>YES</v>
      </c>
      <c r="AN55" s="8">
        <f t="shared" si="28"/>
        <v>26</v>
      </c>
      <c r="AO55" s="121">
        <f t="shared" si="29"/>
        <v>76.5</v>
      </c>
      <c r="AP55" s="14" t="str">
        <f t="shared" si="30"/>
        <v>YES</v>
      </c>
      <c r="AQ55" s="8">
        <f t="shared" si="31"/>
        <v>36</v>
      </c>
      <c r="AR55" s="121">
        <f t="shared" si="32"/>
        <v>75</v>
      </c>
      <c r="AS55" s="14" t="str">
        <f t="shared" si="33"/>
        <v>YES</v>
      </c>
      <c r="AT55" s="8">
        <f t="shared" si="34"/>
        <v>33</v>
      </c>
      <c r="AU55" s="121">
        <f t="shared" si="35"/>
        <v>71.8</v>
      </c>
      <c r="AV55" s="14" t="str">
        <f t="shared" si="36"/>
        <v>YES</v>
      </c>
    </row>
    <row r="56" spans="1:48" x14ac:dyDescent="0.2">
      <c r="A56" s="160">
        <v>46</v>
      </c>
      <c r="B56" s="169" t="s">
        <v>196</v>
      </c>
      <c r="C56" s="169" t="s">
        <v>197</v>
      </c>
      <c r="D56" s="170" t="s">
        <v>110</v>
      </c>
      <c r="E56" s="12">
        <f t="shared" ca="1" si="5"/>
        <v>77</v>
      </c>
      <c r="F56" s="161">
        <f t="shared" si="37"/>
        <v>35</v>
      </c>
      <c r="G56" s="11"/>
      <c r="H56" s="8">
        <v>19</v>
      </c>
      <c r="I56" s="8">
        <v>12</v>
      </c>
      <c r="J56" s="8">
        <v>8</v>
      </c>
      <c r="K56" s="8">
        <v>7</v>
      </c>
      <c r="L56" s="8">
        <v>8</v>
      </c>
      <c r="M56" s="8">
        <v>7</v>
      </c>
      <c r="N56" s="8">
        <v>8</v>
      </c>
      <c r="O56" s="8">
        <v>8</v>
      </c>
      <c r="P56" s="8">
        <v>10</v>
      </c>
      <c r="Q56" s="8">
        <v>8</v>
      </c>
      <c r="R56" s="8">
        <v>10</v>
      </c>
      <c r="S56" s="121">
        <f t="shared" si="7"/>
        <v>31</v>
      </c>
      <c r="T56" s="121">
        <f t="shared" si="8"/>
        <v>77.5</v>
      </c>
      <c r="U56" s="14" t="str">
        <f t="shared" si="9"/>
        <v>YES</v>
      </c>
      <c r="V56" s="121">
        <f t="shared" si="10"/>
        <v>31</v>
      </c>
      <c r="W56" s="121">
        <f t="shared" si="11"/>
        <v>77.5</v>
      </c>
      <c r="X56" s="14" t="str">
        <f t="shared" si="12"/>
        <v>YES</v>
      </c>
      <c r="Y56" s="121">
        <f t="shared" si="13"/>
        <v>31</v>
      </c>
      <c r="Z56" s="121">
        <f t="shared" si="14"/>
        <v>77.5</v>
      </c>
      <c r="AA56" s="14" t="str">
        <f t="shared" si="15"/>
        <v>YES</v>
      </c>
      <c r="AB56" s="121">
        <f t="shared" si="16"/>
        <v>31</v>
      </c>
      <c r="AC56" s="121">
        <f t="shared" si="17"/>
        <v>77.5</v>
      </c>
      <c r="AD56" s="14" t="str">
        <f t="shared" si="18"/>
        <v>YES</v>
      </c>
      <c r="AE56" s="121">
        <f t="shared" si="19"/>
        <v>31</v>
      </c>
      <c r="AF56" s="121">
        <f t="shared" si="20"/>
        <v>77.5</v>
      </c>
      <c r="AG56" s="14" t="str">
        <f t="shared" si="21"/>
        <v>YES</v>
      </c>
      <c r="AH56" s="121">
        <f t="shared" si="22"/>
        <v>26</v>
      </c>
      <c r="AI56" s="121">
        <f t="shared" si="23"/>
        <v>76.5</v>
      </c>
      <c r="AJ56" s="14" t="str">
        <f t="shared" si="24"/>
        <v>YES</v>
      </c>
      <c r="AK56" s="8">
        <f t="shared" si="25"/>
        <v>25</v>
      </c>
      <c r="AL56" s="121">
        <f t="shared" si="26"/>
        <v>73.599999999999994</v>
      </c>
      <c r="AM56" s="14" t="str">
        <f t="shared" si="27"/>
        <v>YES</v>
      </c>
      <c r="AN56" s="8">
        <f t="shared" si="28"/>
        <v>26</v>
      </c>
      <c r="AO56" s="121">
        <f t="shared" si="29"/>
        <v>76.5</v>
      </c>
      <c r="AP56" s="14" t="str">
        <f t="shared" si="30"/>
        <v>YES</v>
      </c>
      <c r="AQ56" s="8">
        <f t="shared" si="31"/>
        <v>35</v>
      </c>
      <c r="AR56" s="121">
        <f t="shared" si="32"/>
        <v>73</v>
      </c>
      <c r="AS56" s="14" t="str">
        <f t="shared" si="33"/>
        <v>YES</v>
      </c>
      <c r="AT56" s="8">
        <f t="shared" si="34"/>
        <v>34</v>
      </c>
      <c r="AU56" s="121">
        <f t="shared" si="35"/>
        <v>74</v>
      </c>
      <c r="AV56" s="14" t="str">
        <f t="shared" si="36"/>
        <v>YES</v>
      </c>
    </row>
    <row r="57" spans="1:48" x14ac:dyDescent="0.2">
      <c r="A57" s="160">
        <v>47</v>
      </c>
      <c r="B57" s="169" t="s">
        <v>198</v>
      </c>
      <c r="C57" s="169" t="s">
        <v>199</v>
      </c>
      <c r="D57" s="170" t="s">
        <v>145</v>
      </c>
      <c r="E57" s="12">
        <f t="shared" ca="1" si="5"/>
        <v>87</v>
      </c>
      <c r="F57" s="161">
        <f t="shared" si="37"/>
        <v>39.333333333333336</v>
      </c>
      <c r="G57" s="11"/>
      <c r="H57" s="8">
        <v>22</v>
      </c>
      <c r="I57" s="8">
        <v>13</v>
      </c>
      <c r="J57" s="8">
        <v>7</v>
      </c>
      <c r="K57" s="8">
        <v>8</v>
      </c>
      <c r="L57" s="8">
        <v>9</v>
      </c>
      <c r="M57" s="8">
        <v>7</v>
      </c>
      <c r="N57" s="8">
        <v>8</v>
      </c>
      <c r="O57" s="8">
        <v>11</v>
      </c>
      <c r="P57" s="8">
        <v>13</v>
      </c>
      <c r="Q57" s="8">
        <v>9</v>
      </c>
      <c r="R57" s="8">
        <v>11</v>
      </c>
      <c r="S57" s="121">
        <f t="shared" si="7"/>
        <v>35</v>
      </c>
      <c r="T57" s="121">
        <f t="shared" si="8"/>
        <v>87.5</v>
      </c>
      <c r="U57" s="14" t="str">
        <f t="shared" si="9"/>
        <v>YES</v>
      </c>
      <c r="V57" s="121">
        <f t="shared" si="10"/>
        <v>35</v>
      </c>
      <c r="W57" s="121">
        <f t="shared" si="11"/>
        <v>87.5</v>
      </c>
      <c r="X57" s="14" t="str">
        <f t="shared" si="12"/>
        <v>YES</v>
      </c>
      <c r="Y57" s="121">
        <f t="shared" si="13"/>
        <v>35</v>
      </c>
      <c r="Z57" s="121">
        <f t="shared" si="14"/>
        <v>87.5</v>
      </c>
      <c r="AA57" s="14" t="str">
        <f t="shared" si="15"/>
        <v>YES</v>
      </c>
      <c r="AB57" s="121">
        <f t="shared" si="16"/>
        <v>35</v>
      </c>
      <c r="AC57" s="121">
        <f t="shared" si="17"/>
        <v>87.5</v>
      </c>
      <c r="AD57" s="14" t="str">
        <f t="shared" si="18"/>
        <v>YES</v>
      </c>
      <c r="AE57" s="121">
        <f t="shared" si="19"/>
        <v>35</v>
      </c>
      <c r="AF57" s="121">
        <f t="shared" si="20"/>
        <v>87.5</v>
      </c>
      <c r="AG57" s="14" t="str">
        <f t="shared" si="21"/>
        <v>YES</v>
      </c>
      <c r="AH57" s="121">
        <f t="shared" si="22"/>
        <v>29</v>
      </c>
      <c r="AI57" s="121">
        <f t="shared" si="23"/>
        <v>85.3</v>
      </c>
      <c r="AJ57" s="14" t="str">
        <f t="shared" si="24"/>
        <v>YES</v>
      </c>
      <c r="AK57" s="8">
        <f t="shared" si="25"/>
        <v>30</v>
      </c>
      <c r="AL57" s="121">
        <f t="shared" si="26"/>
        <v>88.3</v>
      </c>
      <c r="AM57" s="14" t="str">
        <f t="shared" si="27"/>
        <v>YES</v>
      </c>
      <c r="AN57" s="8">
        <f t="shared" si="28"/>
        <v>31</v>
      </c>
      <c r="AO57" s="121">
        <f t="shared" si="29"/>
        <v>91.199999999999989</v>
      </c>
      <c r="AP57" s="14" t="str">
        <f t="shared" si="30"/>
        <v>YES</v>
      </c>
      <c r="AQ57" s="8">
        <f t="shared" si="31"/>
        <v>42</v>
      </c>
      <c r="AR57" s="121">
        <f t="shared" si="32"/>
        <v>87.5</v>
      </c>
      <c r="AS57" s="14" t="str">
        <f t="shared" si="33"/>
        <v>YES</v>
      </c>
      <c r="AT57" s="8">
        <f t="shared" si="34"/>
        <v>39</v>
      </c>
      <c r="AU57" s="121">
        <f t="shared" si="35"/>
        <v>84.8</v>
      </c>
      <c r="AV57" s="14" t="str">
        <f t="shared" si="36"/>
        <v>YES</v>
      </c>
    </row>
    <row r="58" spans="1:48" x14ac:dyDescent="0.2">
      <c r="A58" s="160">
        <v>48</v>
      </c>
      <c r="B58" s="169" t="s">
        <v>200</v>
      </c>
      <c r="C58" s="169" t="s">
        <v>201</v>
      </c>
      <c r="D58" s="170" t="s">
        <v>145</v>
      </c>
      <c r="E58" s="12">
        <f t="shared" ca="1" si="5"/>
        <v>86</v>
      </c>
      <c r="F58" s="161">
        <f t="shared" si="37"/>
        <v>39.333333333333336</v>
      </c>
      <c r="G58" s="11"/>
      <c r="H58" s="8">
        <v>21</v>
      </c>
      <c r="I58" s="8">
        <v>12</v>
      </c>
      <c r="J58" s="8">
        <v>9</v>
      </c>
      <c r="K58" s="8">
        <v>8</v>
      </c>
      <c r="L58" s="8">
        <v>9</v>
      </c>
      <c r="M58" s="8">
        <v>8</v>
      </c>
      <c r="N58" s="8">
        <v>8</v>
      </c>
      <c r="O58" s="8">
        <v>9</v>
      </c>
      <c r="P58" s="8">
        <v>13</v>
      </c>
      <c r="Q58" s="8">
        <v>10</v>
      </c>
      <c r="R58" s="8">
        <v>11</v>
      </c>
      <c r="S58" s="121">
        <f t="shared" si="7"/>
        <v>33</v>
      </c>
      <c r="T58" s="121">
        <f t="shared" si="8"/>
        <v>82.5</v>
      </c>
      <c r="U58" s="14" t="str">
        <f t="shared" si="9"/>
        <v>YES</v>
      </c>
      <c r="V58" s="121">
        <f t="shared" si="10"/>
        <v>33</v>
      </c>
      <c r="W58" s="121">
        <f t="shared" si="11"/>
        <v>82.5</v>
      </c>
      <c r="X58" s="14" t="str">
        <f t="shared" si="12"/>
        <v>YES</v>
      </c>
      <c r="Y58" s="121">
        <f t="shared" si="13"/>
        <v>33</v>
      </c>
      <c r="Z58" s="121">
        <f t="shared" si="14"/>
        <v>82.5</v>
      </c>
      <c r="AA58" s="14" t="str">
        <f t="shared" si="15"/>
        <v>YES</v>
      </c>
      <c r="AB58" s="121">
        <f t="shared" si="16"/>
        <v>33</v>
      </c>
      <c r="AC58" s="121">
        <f t="shared" si="17"/>
        <v>82.5</v>
      </c>
      <c r="AD58" s="14" t="str">
        <f t="shared" si="18"/>
        <v>YES</v>
      </c>
      <c r="AE58" s="121">
        <f t="shared" si="19"/>
        <v>33</v>
      </c>
      <c r="AF58" s="121">
        <f t="shared" si="20"/>
        <v>82.5</v>
      </c>
      <c r="AG58" s="14" t="str">
        <f t="shared" si="21"/>
        <v>YES</v>
      </c>
      <c r="AH58" s="121">
        <f t="shared" si="22"/>
        <v>29</v>
      </c>
      <c r="AI58" s="121">
        <f t="shared" si="23"/>
        <v>85.3</v>
      </c>
      <c r="AJ58" s="14" t="str">
        <f t="shared" si="24"/>
        <v>YES</v>
      </c>
      <c r="AK58" s="8">
        <f t="shared" si="25"/>
        <v>28</v>
      </c>
      <c r="AL58" s="121">
        <f t="shared" si="26"/>
        <v>82.399999999999991</v>
      </c>
      <c r="AM58" s="14" t="str">
        <f t="shared" si="27"/>
        <v>YES</v>
      </c>
      <c r="AN58" s="8">
        <f t="shared" si="28"/>
        <v>29</v>
      </c>
      <c r="AO58" s="121">
        <f t="shared" si="29"/>
        <v>85.3</v>
      </c>
      <c r="AP58" s="14" t="str">
        <f t="shared" si="30"/>
        <v>YES</v>
      </c>
      <c r="AQ58" s="8">
        <f t="shared" si="31"/>
        <v>41</v>
      </c>
      <c r="AR58" s="121">
        <f t="shared" si="32"/>
        <v>85.5</v>
      </c>
      <c r="AS58" s="14" t="str">
        <f t="shared" si="33"/>
        <v>YES</v>
      </c>
      <c r="AT58" s="8">
        <f t="shared" si="34"/>
        <v>38</v>
      </c>
      <c r="AU58" s="121">
        <f t="shared" si="35"/>
        <v>82.699999999999989</v>
      </c>
      <c r="AV58" s="14" t="str">
        <f t="shared" si="36"/>
        <v>YES</v>
      </c>
    </row>
    <row r="59" spans="1:48" x14ac:dyDescent="0.2">
      <c r="A59" s="160">
        <v>49</v>
      </c>
      <c r="B59" s="169" t="s">
        <v>202</v>
      </c>
      <c r="C59" s="169" t="s">
        <v>203</v>
      </c>
      <c r="D59" s="170" t="s">
        <v>110</v>
      </c>
      <c r="E59" s="12">
        <f t="shared" ca="1" si="5"/>
        <v>76</v>
      </c>
      <c r="F59" s="161">
        <f t="shared" si="37"/>
        <v>35.333333333333336</v>
      </c>
      <c r="G59" s="11"/>
      <c r="H59" s="8">
        <v>18</v>
      </c>
      <c r="I59" s="8">
        <v>11</v>
      </c>
      <c r="J59" s="8">
        <v>8</v>
      </c>
      <c r="K59" s="8">
        <v>8</v>
      </c>
      <c r="L59" s="8">
        <v>8</v>
      </c>
      <c r="M59" s="8">
        <v>8</v>
      </c>
      <c r="N59" s="8">
        <v>8</v>
      </c>
      <c r="O59" s="8">
        <v>9</v>
      </c>
      <c r="P59" s="8">
        <v>11</v>
      </c>
      <c r="Q59" s="8">
        <v>8</v>
      </c>
      <c r="R59" s="8">
        <v>9</v>
      </c>
      <c r="S59" s="121">
        <f t="shared" si="7"/>
        <v>29</v>
      </c>
      <c r="T59" s="121">
        <f t="shared" si="8"/>
        <v>72.5</v>
      </c>
      <c r="U59" s="14" t="str">
        <f t="shared" si="9"/>
        <v>YES</v>
      </c>
      <c r="V59" s="121">
        <f t="shared" si="10"/>
        <v>29</v>
      </c>
      <c r="W59" s="121">
        <f t="shared" si="11"/>
        <v>72.5</v>
      </c>
      <c r="X59" s="14" t="str">
        <f t="shared" si="12"/>
        <v>YES</v>
      </c>
      <c r="Y59" s="121">
        <f t="shared" si="13"/>
        <v>29</v>
      </c>
      <c r="Z59" s="121">
        <f t="shared" si="14"/>
        <v>72.5</v>
      </c>
      <c r="AA59" s="14" t="str">
        <f t="shared" si="15"/>
        <v>YES</v>
      </c>
      <c r="AB59" s="121">
        <f t="shared" si="16"/>
        <v>29</v>
      </c>
      <c r="AC59" s="121">
        <f t="shared" si="17"/>
        <v>72.5</v>
      </c>
      <c r="AD59" s="14" t="str">
        <f t="shared" si="18"/>
        <v>YES</v>
      </c>
      <c r="AE59" s="121">
        <f t="shared" si="19"/>
        <v>29</v>
      </c>
      <c r="AF59" s="121">
        <f t="shared" si="20"/>
        <v>72.5</v>
      </c>
      <c r="AG59" s="14" t="str">
        <f t="shared" si="21"/>
        <v>YES</v>
      </c>
      <c r="AH59" s="121">
        <f t="shared" si="22"/>
        <v>26</v>
      </c>
      <c r="AI59" s="121">
        <f t="shared" si="23"/>
        <v>76.5</v>
      </c>
      <c r="AJ59" s="14" t="str">
        <f t="shared" si="24"/>
        <v>YES</v>
      </c>
      <c r="AK59" s="8">
        <f t="shared" si="25"/>
        <v>26</v>
      </c>
      <c r="AL59" s="121">
        <f t="shared" si="26"/>
        <v>76.5</v>
      </c>
      <c r="AM59" s="14" t="str">
        <f t="shared" si="27"/>
        <v>YES</v>
      </c>
      <c r="AN59" s="8">
        <f t="shared" si="28"/>
        <v>26</v>
      </c>
      <c r="AO59" s="121">
        <f t="shared" si="29"/>
        <v>76.5</v>
      </c>
      <c r="AP59" s="14" t="str">
        <f t="shared" si="30"/>
        <v>YES</v>
      </c>
      <c r="AQ59" s="8">
        <f t="shared" si="31"/>
        <v>37</v>
      </c>
      <c r="AR59" s="121">
        <f t="shared" si="32"/>
        <v>77.099999999999994</v>
      </c>
      <c r="AS59" s="14" t="str">
        <f t="shared" si="33"/>
        <v>YES</v>
      </c>
      <c r="AT59" s="8">
        <f t="shared" si="34"/>
        <v>34</v>
      </c>
      <c r="AU59" s="121">
        <f t="shared" si="35"/>
        <v>74</v>
      </c>
      <c r="AV59" s="14" t="str">
        <f t="shared" si="36"/>
        <v>YES</v>
      </c>
    </row>
    <row r="60" spans="1:48" x14ac:dyDescent="0.2">
      <c r="A60" s="160">
        <v>50</v>
      </c>
      <c r="B60" s="169" t="s">
        <v>204</v>
      </c>
      <c r="C60" s="169" t="s">
        <v>205</v>
      </c>
      <c r="D60" s="170" t="s">
        <v>110</v>
      </c>
      <c r="E60" s="12">
        <f t="shared" ca="1" si="5"/>
        <v>76</v>
      </c>
      <c r="F60" s="161">
        <f t="shared" si="37"/>
        <v>36</v>
      </c>
      <c r="G60" s="11"/>
      <c r="H60" s="8">
        <v>18</v>
      </c>
      <c r="I60" s="8">
        <v>12</v>
      </c>
      <c r="J60" s="8">
        <v>8</v>
      </c>
      <c r="K60" s="8">
        <v>7</v>
      </c>
      <c r="L60" s="8">
        <v>8</v>
      </c>
      <c r="M60" s="8">
        <v>7</v>
      </c>
      <c r="N60" s="8">
        <v>8</v>
      </c>
      <c r="O60" s="8">
        <v>10</v>
      </c>
      <c r="P60" s="8">
        <v>11</v>
      </c>
      <c r="Q60" s="8">
        <v>9</v>
      </c>
      <c r="R60" s="8">
        <v>10</v>
      </c>
      <c r="S60" s="121">
        <f t="shared" si="7"/>
        <v>30</v>
      </c>
      <c r="T60" s="121">
        <f t="shared" si="8"/>
        <v>75</v>
      </c>
      <c r="U60" s="14" t="str">
        <f t="shared" si="9"/>
        <v>YES</v>
      </c>
      <c r="V60" s="121">
        <f t="shared" si="10"/>
        <v>30</v>
      </c>
      <c r="W60" s="121">
        <f t="shared" si="11"/>
        <v>75</v>
      </c>
      <c r="X60" s="14" t="str">
        <f t="shared" si="12"/>
        <v>YES</v>
      </c>
      <c r="Y60" s="121">
        <f t="shared" si="13"/>
        <v>30</v>
      </c>
      <c r="Z60" s="121">
        <f t="shared" si="14"/>
        <v>75</v>
      </c>
      <c r="AA60" s="14" t="str">
        <f t="shared" si="15"/>
        <v>YES</v>
      </c>
      <c r="AB60" s="121">
        <f t="shared" si="16"/>
        <v>30</v>
      </c>
      <c r="AC60" s="121">
        <f t="shared" si="17"/>
        <v>75</v>
      </c>
      <c r="AD60" s="14" t="str">
        <f t="shared" si="18"/>
        <v>YES</v>
      </c>
      <c r="AE60" s="121">
        <f t="shared" si="19"/>
        <v>30</v>
      </c>
      <c r="AF60" s="121">
        <f t="shared" si="20"/>
        <v>75</v>
      </c>
      <c r="AG60" s="14" t="str">
        <f t="shared" si="21"/>
        <v>YES</v>
      </c>
      <c r="AH60" s="121">
        <f t="shared" si="22"/>
        <v>28</v>
      </c>
      <c r="AI60" s="121">
        <f t="shared" si="23"/>
        <v>82.399999999999991</v>
      </c>
      <c r="AJ60" s="14" t="str">
        <f t="shared" si="24"/>
        <v>YES</v>
      </c>
      <c r="AK60" s="8">
        <f t="shared" si="25"/>
        <v>27</v>
      </c>
      <c r="AL60" s="121">
        <f t="shared" si="26"/>
        <v>79.5</v>
      </c>
      <c r="AM60" s="14" t="str">
        <f t="shared" si="27"/>
        <v>YES</v>
      </c>
      <c r="AN60" s="8">
        <f t="shared" si="28"/>
        <v>28</v>
      </c>
      <c r="AO60" s="121">
        <f t="shared" si="29"/>
        <v>82.399999999999991</v>
      </c>
      <c r="AP60" s="14" t="str">
        <f t="shared" si="30"/>
        <v>YES</v>
      </c>
      <c r="AQ60" s="8">
        <f t="shared" si="31"/>
        <v>38</v>
      </c>
      <c r="AR60" s="121">
        <f t="shared" si="32"/>
        <v>79.199999999999989</v>
      </c>
      <c r="AS60" s="14" t="str">
        <f t="shared" si="33"/>
        <v>YES</v>
      </c>
      <c r="AT60" s="8">
        <f t="shared" si="34"/>
        <v>37</v>
      </c>
      <c r="AU60" s="121">
        <f t="shared" si="35"/>
        <v>80.5</v>
      </c>
      <c r="AV60" s="14" t="str">
        <f t="shared" si="36"/>
        <v>YES</v>
      </c>
    </row>
    <row r="61" spans="1:48" x14ac:dyDescent="0.2">
      <c r="A61" s="160">
        <v>51</v>
      </c>
      <c r="B61" s="169" t="s">
        <v>206</v>
      </c>
      <c r="C61" s="169" t="s">
        <v>207</v>
      </c>
      <c r="D61" s="170" t="s">
        <v>145</v>
      </c>
      <c r="E61" s="12">
        <f t="shared" ca="1" si="5"/>
        <v>86</v>
      </c>
      <c r="F61" s="161">
        <f t="shared" si="37"/>
        <v>37.333333333333336</v>
      </c>
      <c r="G61" s="11"/>
      <c r="H61" s="8">
        <v>20</v>
      </c>
      <c r="I61" s="8">
        <v>12</v>
      </c>
      <c r="J61" s="8">
        <v>9</v>
      </c>
      <c r="K61" s="8">
        <v>7</v>
      </c>
      <c r="L61" s="8">
        <v>7</v>
      </c>
      <c r="M61" s="8">
        <v>9</v>
      </c>
      <c r="N61" s="8">
        <v>7</v>
      </c>
      <c r="O61" s="8">
        <v>10</v>
      </c>
      <c r="P61" s="8">
        <v>11</v>
      </c>
      <c r="Q61" s="8">
        <v>10</v>
      </c>
      <c r="R61" s="8">
        <v>10</v>
      </c>
      <c r="S61" s="121">
        <f t="shared" si="7"/>
        <v>32</v>
      </c>
      <c r="T61" s="121">
        <f t="shared" si="8"/>
        <v>80</v>
      </c>
      <c r="U61" s="14" t="str">
        <f t="shared" si="9"/>
        <v>YES</v>
      </c>
      <c r="V61" s="121">
        <f t="shared" si="10"/>
        <v>32</v>
      </c>
      <c r="W61" s="121">
        <f t="shared" si="11"/>
        <v>80</v>
      </c>
      <c r="X61" s="14" t="str">
        <f t="shared" si="12"/>
        <v>YES</v>
      </c>
      <c r="Y61" s="121">
        <f t="shared" si="13"/>
        <v>32</v>
      </c>
      <c r="Z61" s="121">
        <f t="shared" si="14"/>
        <v>80</v>
      </c>
      <c r="AA61" s="14" t="str">
        <f t="shared" si="15"/>
        <v>YES</v>
      </c>
      <c r="AB61" s="121">
        <f t="shared" si="16"/>
        <v>32</v>
      </c>
      <c r="AC61" s="121">
        <f t="shared" si="17"/>
        <v>80</v>
      </c>
      <c r="AD61" s="14" t="str">
        <f t="shared" si="18"/>
        <v>YES</v>
      </c>
      <c r="AE61" s="121">
        <f t="shared" si="19"/>
        <v>32</v>
      </c>
      <c r="AF61" s="121">
        <f t="shared" si="20"/>
        <v>80</v>
      </c>
      <c r="AG61" s="14" t="str">
        <f t="shared" si="21"/>
        <v>YES</v>
      </c>
      <c r="AH61" s="121">
        <f t="shared" si="22"/>
        <v>29</v>
      </c>
      <c r="AI61" s="121">
        <f t="shared" si="23"/>
        <v>85.3</v>
      </c>
      <c r="AJ61" s="14" t="str">
        <f t="shared" si="24"/>
        <v>YES</v>
      </c>
      <c r="AK61" s="8">
        <f t="shared" si="25"/>
        <v>27</v>
      </c>
      <c r="AL61" s="121">
        <f t="shared" si="26"/>
        <v>79.5</v>
      </c>
      <c r="AM61" s="14" t="str">
        <f t="shared" si="27"/>
        <v>YES</v>
      </c>
      <c r="AN61" s="8">
        <f t="shared" si="28"/>
        <v>27</v>
      </c>
      <c r="AO61" s="121">
        <f t="shared" si="29"/>
        <v>79.5</v>
      </c>
      <c r="AP61" s="14" t="str">
        <f t="shared" si="30"/>
        <v>YES</v>
      </c>
      <c r="AQ61" s="8">
        <f t="shared" si="31"/>
        <v>40</v>
      </c>
      <c r="AR61" s="121">
        <f t="shared" si="32"/>
        <v>83.399999999999991</v>
      </c>
      <c r="AS61" s="14" t="str">
        <f t="shared" si="33"/>
        <v>YES</v>
      </c>
      <c r="AT61" s="8">
        <f t="shared" si="34"/>
        <v>37</v>
      </c>
      <c r="AU61" s="121">
        <f t="shared" si="35"/>
        <v>80.5</v>
      </c>
      <c r="AV61" s="14" t="str">
        <f t="shared" si="36"/>
        <v>YES</v>
      </c>
    </row>
    <row r="62" spans="1:48" x14ac:dyDescent="0.2">
      <c r="A62" s="160">
        <v>52</v>
      </c>
      <c r="B62" s="169" t="s">
        <v>208</v>
      </c>
      <c r="C62" s="169" t="s">
        <v>209</v>
      </c>
      <c r="D62" s="170" t="s">
        <v>145</v>
      </c>
      <c r="E62" s="12">
        <f t="shared" ca="1" si="5"/>
        <v>88</v>
      </c>
      <c r="F62" s="161">
        <f t="shared" si="37"/>
        <v>39.333333333333336</v>
      </c>
      <c r="G62" s="11"/>
      <c r="H62" s="8">
        <v>22</v>
      </c>
      <c r="I62" s="8">
        <v>13</v>
      </c>
      <c r="J62" s="8">
        <v>8</v>
      </c>
      <c r="K62" s="8">
        <v>8</v>
      </c>
      <c r="L62" s="8">
        <v>9</v>
      </c>
      <c r="M62" s="8">
        <v>8</v>
      </c>
      <c r="N62" s="8">
        <v>8</v>
      </c>
      <c r="O62" s="8">
        <v>11</v>
      </c>
      <c r="P62" s="8">
        <v>11</v>
      </c>
      <c r="Q62" s="8">
        <v>9</v>
      </c>
      <c r="R62" s="8">
        <v>11</v>
      </c>
      <c r="S62" s="121">
        <f t="shared" si="7"/>
        <v>35</v>
      </c>
      <c r="T62" s="121">
        <f t="shared" si="8"/>
        <v>87.5</v>
      </c>
      <c r="U62" s="14" t="str">
        <f t="shared" si="9"/>
        <v>YES</v>
      </c>
      <c r="V62" s="121">
        <f t="shared" si="10"/>
        <v>35</v>
      </c>
      <c r="W62" s="121">
        <f t="shared" si="11"/>
        <v>87.5</v>
      </c>
      <c r="X62" s="14" t="str">
        <f t="shared" si="12"/>
        <v>YES</v>
      </c>
      <c r="Y62" s="121">
        <f t="shared" si="13"/>
        <v>35</v>
      </c>
      <c r="Z62" s="121">
        <f t="shared" si="14"/>
        <v>87.5</v>
      </c>
      <c r="AA62" s="14" t="str">
        <f t="shared" si="15"/>
        <v>YES</v>
      </c>
      <c r="AB62" s="121">
        <f t="shared" si="16"/>
        <v>35</v>
      </c>
      <c r="AC62" s="121">
        <f t="shared" si="17"/>
        <v>87.5</v>
      </c>
      <c r="AD62" s="14" t="str">
        <f t="shared" si="18"/>
        <v>YES</v>
      </c>
      <c r="AE62" s="121">
        <f t="shared" si="19"/>
        <v>35</v>
      </c>
      <c r="AF62" s="121">
        <f t="shared" si="20"/>
        <v>87.5</v>
      </c>
      <c r="AG62" s="14" t="str">
        <f t="shared" si="21"/>
        <v>YES</v>
      </c>
      <c r="AH62" s="121">
        <f t="shared" si="22"/>
        <v>30</v>
      </c>
      <c r="AI62" s="121">
        <f t="shared" si="23"/>
        <v>88.3</v>
      </c>
      <c r="AJ62" s="14" t="str">
        <f t="shared" si="24"/>
        <v>YES</v>
      </c>
      <c r="AK62" s="8">
        <f t="shared" si="25"/>
        <v>30</v>
      </c>
      <c r="AL62" s="121">
        <f t="shared" si="26"/>
        <v>88.3</v>
      </c>
      <c r="AM62" s="14" t="str">
        <f t="shared" si="27"/>
        <v>YES</v>
      </c>
      <c r="AN62" s="8">
        <f t="shared" si="28"/>
        <v>31</v>
      </c>
      <c r="AO62" s="121">
        <f t="shared" si="29"/>
        <v>91.199999999999989</v>
      </c>
      <c r="AP62" s="14" t="str">
        <f t="shared" si="30"/>
        <v>YES</v>
      </c>
      <c r="AQ62" s="8">
        <f t="shared" si="31"/>
        <v>41</v>
      </c>
      <c r="AR62" s="121">
        <f t="shared" si="32"/>
        <v>85.5</v>
      </c>
      <c r="AS62" s="14" t="str">
        <f t="shared" si="33"/>
        <v>YES</v>
      </c>
      <c r="AT62" s="8">
        <f t="shared" si="34"/>
        <v>39</v>
      </c>
      <c r="AU62" s="121">
        <f t="shared" si="35"/>
        <v>84.8</v>
      </c>
      <c r="AV62" s="14" t="str">
        <f t="shared" si="36"/>
        <v>YES</v>
      </c>
    </row>
    <row r="63" spans="1:48" x14ac:dyDescent="0.2">
      <c r="A63" s="160">
        <v>53</v>
      </c>
      <c r="B63" s="169" t="s">
        <v>210</v>
      </c>
      <c r="C63" s="169" t="s">
        <v>211</v>
      </c>
      <c r="D63" s="170" t="s">
        <v>110</v>
      </c>
      <c r="E63" s="12">
        <f t="shared" ca="1" si="5"/>
        <v>77</v>
      </c>
      <c r="F63" s="161">
        <f t="shared" si="37"/>
        <v>35.666666666666664</v>
      </c>
      <c r="G63" s="11"/>
      <c r="H63" s="8">
        <v>19</v>
      </c>
      <c r="I63" s="8">
        <v>11</v>
      </c>
      <c r="J63" s="8">
        <v>8</v>
      </c>
      <c r="K63" s="8">
        <v>8</v>
      </c>
      <c r="L63" s="8">
        <v>7</v>
      </c>
      <c r="M63" s="8">
        <v>8</v>
      </c>
      <c r="N63" s="8">
        <v>8</v>
      </c>
      <c r="O63" s="8">
        <v>8</v>
      </c>
      <c r="P63" s="8">
        <v>10</v>
      </c>
      <c r="Q63" s="8">
        <v>10</v>
      </c>
      <c r="R63" s="8">
        <v>10</v>
      </c>
      <c r="S63" s="121">
        <f t="shared" si="7"/>
        <v>30</v>
      </c>
      <c r="T63" s="121">
        <f t="shared" si="8"/>
        <v>75</v>
      </c>
      <c r="U63" s="14" t="str">
        <f t="shared" si="9"/>
        <v>YES</v>
      </c>
      <c r="V63" s="121">
        <f t="shared" si="10"/>
        <v>30</v>
      </c>
      <c r="W63" s="121">
        <f t="shared" si="11"/>
        <v>75</v>
      </c>
      <c r="X63" s="14" t="str">
        <f t="shared" si="12"/>
        <v>YES</v>
      </c>
      <c r="Y63" s="121">
        <f t="shared" si="13"/>
        <v>30</v>
      </c>
      <c r="Z63" s="121">
        <f t="shared" si="14"/>
        <v>75</v>
      </c>
      <c r="AA63" s="14" t="str">
        <f t="shared" si="15"/>
        <v>YES</v>
      </c>
      <c r="AB63" s="121">
        <f t="shared" si="16"/>
        <v>30</v>
      </c>
      <c r="AC63" s="121">
        <f t="shared" si="17"/>
        <v>75</v>
      </c>
      <c r="AD63" s="14" t="str">
        <f t="shared" si="18"/>
        <v>YES</v>
      </c>
      <c r="AE63" s="121">
        <f t="shared" si="19"/>
        <v>30</v>
      </c>
      <c r="AF63" s="121">
        <f t="shared" si="20"/>
        <v>75</v>
      </c>
      <c r="AG63" s="14" t="str">
        <f t="shared" si="21"/>
        <v>YES</v>
      </c>
      <c r="AH63" s="121">
        <f t="shared" si="22"/>
        <v>26</v>
      </c>
      <c r="AI63" s="121">
        <f t="shared" si="23"/>
        <v>76.5</v>
      </c>
      <c r="AJ63" s="14" t="str">
        <f t="shared" si="24"/>
        <v>YES</v>
      </c>
      <c r="AK63" s="8">
        <f t="shared" si="25"/>
        <v>26</v>
      </c>
      <c r="AL63" s="121">
        <f t="shared" si="26"/>
        <v>76.5</v>
      </c>
      <c r="AM63" s="14" t="str">
        <f t="shared" si="27"/>
        <v>YES</v>
      </c>
      <c r="AN63" s="8">
        <f t="shared" si="28"/>
        <v>25</v>
      </c>
      <c r="AO63" s="121">
        <f t="shared" si="29"/>
        <v>73.599999999999994</v>
      </c>
      <c r="AP63" s="14" t="str">
        <f t="shared" si="30"/>
        <v>YES</v>
      </c>
      <c r="AQ63" s="8">
        <f t="shared" si="31"/>
        <v>36</v>
      </c>
      <c r="AR63" s="121">
        <f t="shared" si="32"/>
        <v>75</v>
      </c>
      <c r="AS63" s="14" t="str">
        <f t="shared" si="33"/>
        <v>YES</v>
      </c>
      <c r="AT63" s="8">
        <f t="shared" si="34"/>
        <v>36</v>
      </c>
      <c r="AU63" s="121">
        <f t="shared" si="35"/>
        <v>78.3</v>
      </c>
      <c r="AV63" s="14" t="str">
        <f t="shared" si="36"/>
        <v>YES</v>
      </c>
    </row>
    <row r="64" spans="1:48" x14ac:dyDescent="0.2">
      <c r="A64" s="160">
        <v>54</v>
      </c>
      <c r="B64" s="169" t="s">
        <v>212</v>
      </c>
      <c r="C64" s="169" t="s">
        <v>213</v>
      </c>
      <c r="D64" s="170" t="s">
        <v>110</v>
      </c>
      <c r="E64" s="12">
        <f t="shared" ca="1" si="5"/>
        <v>76</v>
      </c>
      <c r="F64" s="161">
        <f t="shared" si="37"/>
        <v>35</v>
      </c>
      <c r="G64" s="11"/>
      <c r="H64" s="8">
        <v>19</v>
      </c>
      <c r="I64" s="8">
        <v>12</v>
      </c>
      <c r="J64" s="8">
        <v>7</v>
      </c>
      <c r="K64" s="8">
        <v>7</v>
      </c>
      <c r="L64" s="8">
        <v>7</v>
      </c>
      <c r="M64" s="8">
        <v>7</v>
      </c>
      <c r="N64" s="8">
        <v>8</v>
      </c>
      <c r="O64" s="8">
        <v>9</v>
      </c>
      <c r="P64" s="8">
        <v>11</v>
      </c>
      <c r="Q64" s="8">
        <v>8</v>
      </c>
      <c r="R64" s="8">
        <v>10</v>
      </c>
      <c r="S64" s="121">
        <f t="shared" si="7"/>
        <v>31</v>
      </c>
      <c r="T64" s="121">
        <f t="shared" si="8"/>
        <v>77.5</v>
      </c>
      <c r="U64" s="14" t="str">
        <f t="shared" si="9"/>
        <v>YES</v>
      </c>
      <c r="V64" s="121">
        <f t="shared" si="10"/>
        <v>31</v>
      </c>
      <c r="W64" s="121">
        <f t="shared" si="11"/>
        <v>77.5</v>
      </c>
      <c r="X64" s="14" t="str">
        <f t="shared" si="12"/>
        <v>YES</v>
      </c>
      <c r="Y64" s="121">
        <f t="shared" si="13"/>
        <v>31</v>
      </c>
      <c r="Z64" s="121">
        <f t="shared" si="14"/>
        <v>77.5</v>
      </c>
      <c r="AA64" s="14" t="str">
        <f t="shared" si="15"/>
        <v>YES</v>
      </c>
      <c r="AB64" s="121">
        <f t="shared" si="16"/>
        <v>31</v>
      </c>
      <c r="AC64" s="121">
        <f t="shared" si="17"/>
        <v>77.5</v>
      </c>
      <c r="AD64" s="14" t="str">
        <f t="shared" si="18"/>
        <v>YES</v>
      </c>
      <c r="AE64" s="121">
        <f t="shared" si="19"/>
        <v>31</v>
      </c>
      <c r="AF64" s="121">
        <f t="shared" si="20"/>
        <v>77.5</v>
      </c>
      <c r="AG64" s="14" t="str">
        <f t="shared" si="21"/>
        <v>YES</v>
      </c>
      <c r="AH64" s="121">
        <f t="shared" si="22"/>
        <v>26</v>
      </c>
      <c r="AI64" s="121">
        <f t="shared" si="23"/>
        <v>76.5</v>
      </c>
      <c r="AJ64" s="14" t="str">
        <f t="shared" si="24"/>
        <v>YES</v>
      </c>
      <c r="AK64" s="8">
        <f t="shared" si="25"/>
        <v>26</v>
      </c>
      <c r="AL64" s="121">
        <f t="shared" si="26"/>
        <v>76.5</v>
      </c>
      <c r="AM64" s="14" t="str">
        <f t="shared" si="27"/>
        <v>YES</v>
      </c>
      <c r="AN64" s="8">
        <f t="shared" si="28"/>
        <v>26</v>
      </c>
      <c r="AO64" s="121">
        <f t="shared" si="29"/>
        <v>76.5</v>
      </c>
      <c r="AP64" s="14" t="str">
        <f t="shared" si="30"/>
        <v>YES</v>
      </c>
      <c r="AQ64" s="8">
        <f t="shared" si="31"/>
        <v>37</v>
      </c>
      <c r="AR64" s="121">
        <f t="shared" si="32"/>
        <v>77.099999999999994</v>
      </c>
      <c r="AS64" s="14" t="str">
        <f t="shared" si="33"/>
        <v>YES</v>
      </c>
      <c r="AT64" s="8">
        <f t="shared" si="34"/>
        <v>35</v>
      </c>
      <c r="AU64" s="121">
        <f t="shared" si="35"/>
        <v>76.099999999999994</v>
      </c>
      <c r="AV64" s="14" t="str">
        <f t="shared" si="36"/>
        <v>YES</v>
      </c>
    </row>
    <row r="65" spans="1:48" x14ac:dyDescent="0.2">
      <c r="A65" s="160">
        <v>55</v>
      </c>
      <c r="B65" s="169" t="s">
        <v>214</v>
      </c>
      <c r="C65" s="169" t="s">
        <v>215</v>
      </c>
      <c r="D65" s="170" t="s">
        <v>110</v>
      </c>
      <c r="E65" s="12">
        <f t="shared" ca="1" si="5"/>
        <v>77</v>
      </c>
      <c r="F65" s="161">
        <f t="shared" si="37"/>
        <v>35.333333333333336</v>
      </c>
      <c r="G65" s="11"/>
      <c r="H65" s="8">
        <v>19</v>
      </c>
      <c r="I65" s="8">
        <v>11</v>
      </c>
      <c r="J65" s="8">
        <v>7</v>
      </c>
      <c r="K65" s="8">
        <v>7</v>
      </c>
      <c r="L65" s="8">
        <v>8</v>
      </c>
      <c r="M65" s="8">
        <v>8</v>
      </c>
      <c r="N65" s="8">
        <v>7</v>
      </c>
      <c r="O65" s="8">
        <v>10</v>
      </c>
      <c r="P65" s="8">
        <v>11</v>
      </c>
      <c r="Q65" s="8">
        <v>10</v>
      </c>
      <c r="R65" s="8">
        <v>8</v>
      </c>
      <c r="S65" s="121">
        <f t="shared" si="7"/>
        <v>30</v>
      </c>
      <c r="T65" s="121">
        <f t="shared" si="8"/>
        <v>75</v>
      </c>
      <c r="U65" s="14" t="str">
        <f t="shared" si="9"/>
        <v>YES</v>
      </c>
      <c r="V65" s="121">
        <f t="shared" si="10"/>
        <v>30</v>
      </c>
      <c r="W65" s="121">
        <f t="shared" si="11"/>
        <v>75</v>
      </c>
      <c r="X65" s="14" t="str">
        <f t="shared" si="12"/>
        <v>YES</v>
      </c>
      <c r="Y65" s="121">
        <f t="shared" si="13"/>
        <v>30</v>
      </c>
      <c r="Z65" s="121">
        <f t="shared" si="14"/>
        <v>75</v>
      </c>
      <c r="AA65" s="14" t="str">
        <f t="shared" si="15"/>
        <v>YES</v>
      </c>
      <c r="AB65" s="121">
        <f t="shared" si="16"/>
        <v>30</v>
      </c>
      <c r="AC65" s="121">
        <f t="shared" si="17"/>
        <v>75</v>
      </c>
      <c r="AD65" s="14" t="str">
        <f t="shared" si="18"/>
        <v>YES</v>
      </c>
      <c r="AE65" s="121">
        <f t="shared" si="19"/>
        <v>30</v>
      </c>
      <c r="AF65" s="121">
        <f t="shared" si="20"/>
        <v>75</v>
      </c>
      <c r="AG65" s="14" t="str">
        <f t="shared" si="21"/>
        <v>YES</v>
      </c>
      <c r="AH65" s="121">
        <f t="shared" si="22"/>
        <v>25</v>
      </c>
      <c r="AI65" s="121">
        <f t="shared" si="23"/>
        <v>73.599999999999994</v>
      </c>
      <c r="AJ65" s="14" t="str">
        <f t="shared" si="24"/>
        <v>YES</v>
      </c>
      <c r="AK65" s="8">
        <f t="shared" si="25"/>
        <v>25</v>
      </c>
      <c r="AL65" s="121">
        <f t="shared" si="26"/>
        <v>73.599999999999994</v>
      </c>
      <c r="AM65" s="14" t="str">
        <f t="shared" si="27"/>
        <v>YES</v>
      </c>
      <c r="AN65" s="8">
        <f t="shared" si="28"/>
        <v>26</v>
      </c>
      <c r="AO65" s="121">
        <f t="shared" si="29"/>
        <v>76.5</v>
      </c>
      <c r="AP65" s="14" t="str">
        <f t="shared" si="30"/>
        <v>YES</v>
      </c>
      <c r="AQ65" s="8">
        <f t="shared" si="31"/>
        <v>37</v>
      </c>
      <c r="AR65" s="121">
        <f t="shared" si="32"/>
        <v>77.099999999999994</v>
      </c>
      <c r="AS65" s="14" t="str">
        <f t="shared" si="33"/>
        <v>YES</v>
      </c>
      <c r="AT65" s="8">
        <f t="shared" si="34"/>
        <v>35</v>
      </c>
      <c r="AU65" s="121">
        <f t="shared" si="35"/>
        <v>76.099999999999994</v>
      </c>
      <c r="AV65" s="14" t="str">
        <f t="shared" si="36"/>
        <v>YES</v>
      </c>
    </row>
    <row r="66" spans="1:48" x14ac:dyDescent="0.2">
      <c r="A66" s="160">
        <v>56</v>
      </c>
      <c r="B66" s="169" t="s">
        <v>216</v>
      </c>
      <c r="C66" s="169" t="s">
        <v>217</v>
      </c>
      <c r="D66" s="170" t="s">
        <v>110</v>
      </c>
      <c r="E66" s="12">
        <f t="shared" ca="1" si="5"/>
        <v>77</v>
      </c>
      <c r="F66" s="161">
        <f t="shared" si="37"/>
        <v>35</v>
      </c>
      <c r="G66" s="11"/>
      <c r="H66" s="8">
        <v>18</v>
      </c>
      <c r="I66" s="8">
        <v>11</v>
      </c>
      <c r="J66" s="8">
        <v>7</v>
      </c>
      <c r="K66" s="8">
        <v>7</v>
      </c>
      <c r="L66" s="8">
        <v>8</v>
      </c>
      <c r="M66" s="8">
        <v>8</v>
      </c>
      <c r="N66" s="8">
        <v>8</v>
      </c>
      <c r="O66" s="8">
        <v>10</v>
      </c>
      <c r="P66" s="8">
        <v>11</v>
      </c>
      <c r="Q66" s="8">
        <v>8</v>
      </c>
      <c r="R66" s="8">
        <v>9</v>
      </c>
      <c r="S66" s="121">
        <f t="shared" si="7"/>
        <v>29</v>
      </c>
      <c r="T66" s="121">
        <f t="shared" si="8"/>
        <v>72.5</v>
      </c>
      <c r="U66" s="14" t="str">
        <f t="shared" si="9"/>
        <v>YES</v>
      </c>
      <c r="V66" s="121">
        <f t="shared" si="10"/>
        <v>29</v>
      </c>
      <c r="W66" s="121">
        <f t="shared" si="11"/>
        <v>72.5</v>
      </c>
      <c r="X66" s="14" t="str">
        <f t="shared" si="12"/>
        <v>YES</v>
      </c>
      <c r="Y66" s="121">
        <f t="shared" si="13"/>
        <v>29</v>
      </c>
      <c r="Z66" s="121">
        <f t="shared" si="14"/>
        <v>72.5</v>
      </c>
      <c r="AA66" s="14" t="str">
        <f t="shared" si="15"/>
        <v>YES</v>
      </c>
      <c r="AB66" s="121">
        <f t="shared" si="16"/>
        <v>29</v>
      </c>
      <c r="AC66" s="121">
        <f t="shared" si="17"/>
        <v>72.5</v>
      </c>
      <c r="AD66" s="14" t="str">
        <f t="shared" si="18"/>
        <v>YES</v>
      </c>
      <c r="AE66" s="121">
        <f t="shared" si="19"/>
        <v>29</v>
      </c>
      <c r="AF66" s="121">
        <f t="shared" si="20"/>
        <v>72.5</v>
      </c>
      <c r="AG66" s="14" t="str">
        <f t="shared" si="21"/>
        <v>YES</v>
      </c>
      <c r="AH66" s="121">
        <f t="shared" si="22"/>
        <v>26</v>
      </c>
      <c r="AI66" s="121">
        <f t="shared" si="23"/>
        <v>76.5</v>
      </c>
      <c r="AJ66" s="14" t="str">
        <f t="shared" si="24"/>
        <v>YES</v>
      </c>
      <c r="AK66" s="8">
        <f t="shared" si="25"/>
        <v>26</v>
      </c>
      <c r="AL66" s="121">
        <f t="shared" si="26"/>
        <v>76.5</v>
      </c>
      <c r="AM66" s="14" t="str">
        <f t="shared" si="27"/>
        <v>YES</v>
      </c>
      <c r="AN66" s="8">
        <f t="shared" si="28"/>
        <v>27</v>
      </c>
      <c r="AO66" s="121">
        <f t="shared" si="29"/>
        <v>79.5</v>
      </c>
      <c r="AP66" s="14" t="str">
        <f t="shared" si="30"/>
        <v>YES</v>
      </c>
      <c r="AQ66" s="8">
        <f t="shared" si="31"/>
        <v>38</v>
      </c>
      <c r="AR66" s="121">
        <f t="shared" si="32"/>
        <v>79.199999999999989</v>
      </c>
      <c r="AS66" s="14" t="str">
        <f t="shared" si="33"/>
        <v>YES</v>
      </c>
      <c r="AT66" s="8">
        <f t="shared" si="34"/>
        <v>35</v>
      </c>
      <c r="AU66" s="121">
        <f t="shared" si="35"/>
        <v>76.099999999999994</v>
      </c>
      <c r="AV66" s="14" t="str">
        <f t="shared" si="36"/>
        <v>YES</v>
      </c>
    </row>
    <row r="67" spans="1:48" x14ac:dyDescent="0.2">
      <c r="A67" s="160">
        <v>57</v>
      </c>
      <c r="B67" s="169" t="s">
        <v>218</v>
      </c>
      <c r="C67" s="169" t="s">
        <v>219</v>
      </c>
      <c r="D67" s="170" t="s">
        <v>110</v>
      </c>
      <c r="E67" s="12">
        <f t="shared" ca="1" si="5"/>
        <v>76</v>
      </c>
      <c r="F67" s="161">
        <f t="shared" si="37"/>
        <v>34</v>
      </c>
      <c r="G67" s="11"/>
      <c r="H67" s="8">
        <v>20</v>
      </c>
      <c r="I67" s="8">
        <v>11</v>
      </c>
      <c r="J67" s="8">
        <v>7</v>
      </c>
      <c r="K67" s="8">
        <v>7</v>
      </c>
      <c r="L67" s="8">
        <v>7</v>
      </c>
      <c r="M67" s="8">
        <v>7</v>
      </c>
      <c r="N67" s="8">
        <v>7</v>
      </c>
      <c r="O67" s="8">
        <v>9</v>
      </c>
      <c r="P67" s="8">
        <v>11</v>
      </c>
      <c r="Q67" s="8">
        <v>8</v>
      </c>
      <c r="R67" s="8">
        <v>8</v>
      </c>
      <c r="S67" s="121">
        <f t="shared" si="7"/>
        <v>31</v>
      </c>
      <c r="T67" s="121">
        <f t="shared" si="8"/>
        <v>77.5</v>
      </c>
      <c r="U67" s="14" t="str">
        <f t="shared" si="9"/>
        <v>YES</v>
      </c>
      <c r="V67" s="121">
        <f t="shared" si="10"/>
        <v>31</v>
      </c>
      <c r="W67" s="121">
        <f t="shared" si="11"/>
        <v>77.5</v>
      </c>
      <c r="X67" s="14" t="str">
        <f t="shared" si="12"/>
        <v>YES</v>
      </c>
      <c r="Y67" s="121">
        <f t="shared" si="13"/>
        <v>31</v>
      </c>
      <c r="Z67" s="121">
        <f t="shared" si="14"/>
        <v>77.5</v>
      </c>
      <c r="AA67" s="14" t="str">
        <f t="shared" si="15"/>
        <v>YES</v>
      </c>
      <c r="AB67" s="121">
        <f t="shared" si="16"/>
        <v>31</v>
      </c>
      <c r="AC67" s="121">
        <f t="shared" si="17"/>
        <v>77.5</v>
      </c>
      <c r="AD67" s="14" t="str">
        <f t="shared" si="18"/>
        <v>YES</v>
      </c>
      <c r="AE67" s="121">
        <f t="shared" si="19"/>
        <v>31</v>
      </c>
      <c r="AF67" s="121">
        <f t="shared" si="20"/>
        <v>77.5</v>
      </c>
      <c r="AG67" s="14" t="str">
        <f t="shared" si="21"/>
        <v>YES</v>
      </c>
      <c r="AH67" s="121">
        <f t="shared" si="22"/>
        <v>24</v>
      </c>
      <c r="AI67" s="121">
        <f t="shared" si="23"/>
        <v>70.599999999999994</v>
      </c>
      <c r="AJ67" s="14" t="str">
        <f t="shared" si="24"/>
        <v>YES</v>
      </c>
      <c r="AK67" s="8">
        <f t="shared" si="25"/>
        <v>24</v>
      </c>
      <c r="AL67" s="121">
        <f t="shared" si="26"/>
        <v>70.599999999999994</v>
      </c>
      <c r="AM67" s="14" t="str">
        <f t="shared" si="27"/>
        <v>YES</v>
      </c>
      <c r="AN67" s="8">
        <f t="shared" si="28"/>
        <v>24</v>
      </c>
      <c r="AO67" s="121">
        <f t="shared" si="29"/>
        <v>70.599999999999994</v>
      </c>
      <c r="AP67" s="14" t="str">
        <f t="shared" si="30"/>
        <v>YES</v>
      </c>
      <c r="AQ67" s="8">
        <f t="shared" si="31"/>
        <v>35</v>
      </c>
      <c r="AR67" s="121">
        <f t="shared" si="32"/>
        <v>73</v>
      </c>
      <c r="AS67" s="14" t="str">
        <f t="shared" si="33"/>
        <v>YES</v>
      </c>
      <c r="AT67" s="8">
        <f t="shared" si="34"/>
        <v>32</v>
      </c>
      <c r="AU67" s="121">
        <f t="shared" si="35"/>
        <v>69.599999999999994</v>
      </c>
      <c r="AV67" s="14" t="str">
        <f t="shared" si="36"/>
        <v>YES</v>
      </c>
    </row>
    <row r="68" spans="1:48" x14ac:dyDescent="0.2">
      <c r="A68" s="160">
        <v>58</v>
      </c>
      <c r="B68" s="169" t="s">
        <v>220</v>
      </c>
      <c r="C68" s="169" t="s">
        <v>221</v>
      </c>
      <c r="D68" s="170" t="s">
        <v>145</v>
      </c>
      <c r="E68" s="12">
        <f t="shared" ca="1" si="5"/>
        <v>86</v>
      </c>
      <c r="F68" s="161">
        <f t="shared" si="37"/>
        <v>38.666666666666664</v>
      </c>
      <c r="G68" s="11"/>
      <c r="H68" s="8">
        <v>22</v>
      </c>
      <c r="I68" s="8">
        <v>12</v>
      </c>
      <c r="J68" s="8">
        <v>9</v>
      </c>
      <c r="K68" s="8">
        <v>9</v>
      </c>
      <c r="L68" s="8">
        <v>8</v>
      </c>
      <c r="M68" s="8">
        <v>7</v>
      </c>
      <c r="N68" s="8">
        <v>7</v>
      </c>
      <c r="O68" s="8">
        <v>9</v>
      </c>
      <c r="P68" s="8">
        <v>13</v>
      </c>
      <c r="Q68" s="8">
        <v>9</v>
      </c>
      <c r="R68" s="8">
        <v>11</v>
      </c>
      <c r="S68" s="121">
        <f t="shared" si="7"/>
        <v>34</v>
      </c>
      <c r="T68" s="121">
        <f t="shared" si="8"/>
        <v>85</v>
      </c>
      <c r="U68" s="14" t="str">
        <f t="shared" si="9"/>
        <v>YES</v>
      </c>
      <c r="V68" s="121">
        <f t="shared" si="10"/>
        <v>34</v>
      </c>
      <c r="W68" s="121">
        <f t="shared" si="11"/>
        <v>85</v>
      </c>
      <c r="X68" s="14" t="str">
        <f t="shared" si="12"/>
        <v>YES</v>
      </c>
      <c r="Y68" s="121">
        <f t="shared" si="13"/>
        <v>34</v>
      </c>
      <c r="Z68" s="121">
        <f t="shared" si="14"/>
        <v>85</v>
      </c>
      <c r="AA68" s="14" t="str">
        <f t="shared" si="15"/>
        <v>YES</v>
      </c>
      <c r="AB68" s="121">
        <f t="shared" si="16"/>
        <v>34</v>
      </c>
      <c r="AC68" s="121">
        <f t="shared" si="17"/>
        <v>85</v>
      </c>
      <c r="AD68" s="14" t="str">
        <f t="shared" si="18"/>
        <v>YES</v>
      </c>
      <c r="AE68" s="121">
        <f t="shared" si="19"/>
        <v>34</v>
      </c>
      <c r="AF68" s="121">
        <f t="shared" si="20"/>
        <v>85</v>
      </c>
      <c r="AG68" s="14" t="str">
        <f t="shared" si="21"/>
        <v>YES</v>
      </c>
      <c r="AH68" s="121">
        <f t="shared" si="22"/>
        <v>29</v>
      </c>
      <c r="AI68" s="121">
        <f t="shared" si="23"/>
        <v>85.3</v>
      </c>
      <c r="AJ68" s="14" t="str">
        <f t="shared" si="24"/>
        <v>YES</v>
      </c>
      <c r="AK68" s="8">
        <f t="shared" si="25"/>
        <v>29</v>
      </c>
      <c r="AL68" s="121">
        <f t="shared" si="26"/>
        <v>85.3</v>
      </c>
      <c r="AM68" s="14" t="str">
        <f t="shared" si="27"/>
        <v>YES</v>
      </c>
      <c r="AN68" s="8">
        <f t="shared" si="28"/>
        <v>28</v>
      </c>
      <c r="AO68" s="121">
        <f t="shared" si="29"/>
        <v>82.399999999999991</v>
      </c>
      <c r="AP68" s="14" t="str">
        <f t="shared" si="30"/>
        <v>YES</v>
      </c>
      <c r="AQ68" s="8">
        <f t="shared" si="31"/>
        <v>40</v>
      </c>
      <c r="AR68" s="121">
        <f t="shared" si="32"/>
        <v>83.399999999999991</v>
      </c>
      <c r="AS68" s="14" t="str">
        <f t="shared" si="33"/>
        <v>YES</v>
      </c>
      <c r="AT68" s="8">
        <f t="shared" si="34"/>
        <v>36</v>
      </c>
      <c r="AU68" s="121">
        <f t="shared" si="35"/>
        <v>78.3</v>
      </c>
      <c r="AV68" s="14" t="str">
        <f t="shared" si="36"/>
        <v>YES</v>
      </c>
    </row>
    <row r="69" spans="1:48" x14ac:dyDescent="0.2">
      <c r="A69" s="160">
        <v>59</v>
      </c>
      <c r="B69" s="169" t="s">
        <v>222</v>
      </c>
      <c r="C69" s="169" t="s">
        <v>223</v>
      </c>
      <c r="D69" s="170" t="s">
        <v>145</v>
      </c>
      <c r="E69" s="12">
        <f t="shared" ca="1" si="5"/>
        <v>86</v>
      </c>
      <c r="F69" s="161">
        <f t="shared" si="37"/>
        <v>39.333333333333336</v>
      </c>
      <c r="G69" s="11"/>
      <c r="H69" s="8">
        <v>21</v>
      </c>
      <c r="I69" s="8">
        <v>13</v>
      </c>
      <c r="J69" s="8">
        <v>9</v>
      </c>
      <c r="K69" s="8">
        <v>8</v>
      </c>
      <c r="L69" s="8">
        <v>8</v>
      </c>
      <c r="M69" s="8">
        <v>9</v>
      </c>
      <c r="N69" s="8">
        <v>8</v>
      </c>
      <c r="O69" s="8">
        <v>10</v>
      </c>
      <c r="P69" s="8">
        <v>13</v>
      </c>
      <c r="Q69" s="8">
        <v>9</v>
      </c>
      <c r="R69" s="8">
        <v>10</v>
      </c>
      <c r="S69" s="121">
        <f t="shared" si="7"/>
        <v>34</v>
      </c>
      <c r="T69" s="121">
        <f t="shared" si="8"/>
        <v>85</v>
      </c>
      <c r="U69" s="14" t="str">
        <f t="shared" si="9"/>
        <v>YES</v>
      </c>
      <c r="V69" s="121">
        <f t="shared" si="10"/>
        <v>34</v>
      </c>
      <c r="W69" s="121">
        <f t="shared" si="11"/>
        <v>85</v>
      </c>
      <c r="X69" s="14" t="str">
        <f t="shared" si="12"/>
        <v>YES</v>
      </c>
      <c r="Y69" s="121">
        <f t="shared" si="13"/>
        <v>34</v>
      </c>
      <c r="Z69" s="121">
        <f t="shared" si="14"/>
        <v>85</v>
      </c>
      <c r="AA69" s="14" t="str">
        <f t="shared" si="15"/>
        <v>YES</v>
      </c>
      <c r="AB69" s="121">
        <f t="shared" si="16"/>
        <v>34</v>
      </c>
      <c r="AC69" s="121">
        <f t="shared" si="17"/>
        <v>85</v>
      </c>
      <c r="AD69" s="14" t="str">
        <f t="shared" si="18"/>
        <v>YES</v>
      </c>
      <c r="AE69" s="121">
        <f t="shared" si="19"/>
        <v>34</v>
      </c>
      <c r="AF69" s="121">
        <f t="shared" si="20"/>
        <v>85</v>
      </c>
      <c r="AG69" s="14" t="str">
        <f t="shared" si="21"/>
        <v>YES</v>
      </c>
      <c r="AH69" s="121">
        <f t="shared" si="22"/>
        <v>29</v>
      </c>
      <c r="AI69" s="121">
        <f t="shared" si="23"/>
        <v>85.3</v>
      </c>
      <c r="AJ69" s="14" t="str">
        <f t="shared" si="24"/>
        <v>YES</v>
      </c>
      <c r="AK69" s="8">
        <f t="shared" si="25"/>
        <v>28</v>
      </c>
      <c r="AL69" s="121">
        <f t="shared" si="26"/>
        <v>82.399999999999991</v>
      </c>
      <c r="AM69" s="14" t="str">
        <f t="shared" si="27"/>
        <v>YES</v>
      </c>
      <c r="AN69" s="8">
        <f t="shared" si="28"/>
        <v>28</v>
      </c>
      <c r="AO69" s="121">
        <f t="shared" si="29"/>
        <v>82.399999999999991</v>
      </c>
      <c r="AP69" s="14" t="str">
        <f t="shared" si="30"/>
        <v>YES</v>
      </c>
      <c r="AQ69" s="8">
        <f t="shared" si="31"/>
        <v>42</v>
      </c>
      <c r="AR69" s="121">
        <f t="shared" si="32"/>
        <v>87.5</v>
      </c>
      <c r="AS69" s="14" t="str">
        <f t="shared" si="33"/>
        <v>YES</v>
      </c>
      <c r="AT69" s="8">
        <f t="shared" si="34"/>
        <v>37</v>
      </c>
      <c r="AU69" s="121">
        <f t="shared" si="35"/>
        <v>80.5</v>
      </c>
      <c r="AV69" s="14" t="str">
        <f t="shared" si="36"/>
        <v>YES</v>
      </c>
    </row>
    <row r="70" spans="1:48" x14ac:dyDescent="0.2">
      <c r="A70" s="160">
        <v>60</v>
      </c>
      <c r="B70" s="169" t="s">
        <v>224</v>
      </c>
      <c r="C70" s="169" t="s">
        <v>225</v>
      </c>
      <c r="D70" s="170" t="s">
        <v>226</v>
      </c>
      <c r="E70" s="12">
        <f t="shared" ca="1" si="5"/>
        <v>97</v>
      </c>
      <c r="F70" s="161">
        <f t="shared" si="37"/>
        <v>45</v>
      </c>
      <c r="G70" s="11"/>
      <c r="H70" s="8">
        <v>25</v>
      </c>
      <c r="I70" s="8">
        <v>15</v>
      </c>
      <c r="J70" s="8">
        <v>9</v>
      </c>
      <c r="K70" s="8">
        <v>10</v>
      </c>
      <c r="L70" s="8">
        <v>10</v>
      </c>
      <c r="M70" s="8">
        <v>10</v>
      </c>
      <c r="N70" s="8">
        <v>9</v>
      </c>
      <c r="O70" s="8">
        <v>11</v>
      </c>
      <c r="P70" s="8">
        <v>13</v>
      </c>
      <c r="Q70" s="8">
        <v>11</v>
      </c>
      <c r="R70" s="8">
        <v>12</v>
      </c>
      <c r="S70" s="121">
        <f t="shared" si="7"/>
        <v>40</v>
      </c>
      <c r="T70" s="121">
        <f t="shared" si="8"/>
        <v>100</v>
      </c>
      <c r="U70" s="14" t="str">
        <f t="shared" si="9"/>
        <v>YES</v>
      </c>
      <c r="V70" s="121">
        <f t="shared" si="10"/>
        <v>40</v>
      </c>
      <c r="W70" s="121">
        <f t="shared" si="11"/>
        <v>100</v>
      </c>
      <c r="X70" s="14" t="str">
        <f t="shared" si="12"/>
        <v>YES</v>
      </c>
      <c r="Y70" s="121">
        <f t="shared" si="13"/>
        <v>40</v>
      </c>
      <c r="Z70" s="121">
        <f t="shared" si="14"/>
        <v>100</v>
      </c>
      <c r="AA70" s="14" t="str">
        <f t="shared" si="15"/>
        <v>YES</v>
      </c>
      <c r="AB70" s="121">
        <f t="shared" si="16"/>
        <v>40</v>
      </c>
      <c r="AC70" s="121">
        <f t="shared" si="17"/>
        <v>100</v>
      </c>
      <c r="AD70" s="14" t="str">
        <f t="shared" si="18"/>
        <v>YES</v>
      </c>
      <c r="AE70" s="121">
        <f t="shared" si="19"/>
        <v>40</v>
      </c>
      <c r="AF70" s="121">
        <f t="shared" si="20"/>
        <v>100</v>
      </c>
      <c r="AG70" s="14" t="str">
        <f t="shared" si="21"/>
        <v>YES</v>
      </c>
      <c r="AH70" s="121">
        <f t="shared" si="22"/>
        <v>32</v>
      </c>
      <c r="AI70" s="121">
        <f t="shared" si="23"/>
        <v>94.199999999999989</v>
      </c>
      <c r="AJ70" s="14" t="str">
        <f t="shared" si="24"/>
        <v>YES</v>
      </c>
      <c r="AK70" s="8">
        <f t="shared" si="25"/>
        <v>33</v>
      </c>
      <c r="AL70" s="121">
        <f t="shared" si="26"/>
        <v>97.1</v>
      </c>
      <c r="AM70" s="14" t="str">
        <f t="shared" si="27"/>
        <v>YES</v>
      </c>
      <c r="AN70" s="8">
        <f t="shared" si="28"/>
        <v>33</v>
      </c>
      <c r="AO70" s="121">
        <f t="shared" si="29"/>
        <v>97.1</v>
      </c>
      <c r="AP70" s="14" t="str">
        <f t="shared" si="30"/>
        <v>YES</v>
      </c>
      <c r="AQ70" s="8">
        <f t="shared" si="31"/>
        <v>46</v>
      </c>
      <c r="AR70" s="121">
        <f t="shared" si="32"/>
        <v>95.899999999999991</v>
      </c>
      <c r="AS70" s="14" t="str">
        <f t="shared" si="33"/>
        <v>YES</v>
      </c>
      <c r="AT70" s="8">
        <f t="shared" si="34"/>
        <v>43</v>
      </c>
      <c r="AU70" s="121">
        <f t="shared" si="35"/>
        <v>93.5</v>
      </c>
      <c r="AV70" s="14" t="str">
        <f t="shared" si="36"/>
        <v>YES</v>
      </c>
    </row>
    <row r="71" spans="1:48" x14ac:dyDescent="0.2">
      <c r="O71" s="610" t="s">
        <v>40</v>
      </c>
      <c r="P71" s="610"/>
      <c r="Q71" s="610"/>
      <c r="R71" s="610"/>
      <c r="S71" s="610"/>
      <c r="T71" s="610"/>
      <c r="U71" s="163">
        <f>IF(SUM(S11:S70)=0,"",COUNTIF(U11:U70,"YES"))</f>
        <v>60</v>
      </c>
      <c r="V71" s="8"/>
      <c r="W71" s="8"/>
      <c r="X71" s="163">
        <f>IF(SUM(V11:V70)=0,"",COUNTIF(X11:X70,"YES"))</f>
        <v>60</v>
      </c>
      <c r="Y71" s="8"/>
      <c r="Z71" s="8"/>
      <c r="AA71" s="163">
        <f>IF(SUM(Y11:Y70)=0,"",COUNTIF(AA11:AA70,"YES"))</f>
        <v>60</v>
      </c>
      <c r="AB71" s="8"/>
      <c r="AC71" s="8"/>
      <c r="AD71" s="163">
        <f>IF(SUM(AB11:AB70)=0,"",COUNTIF(AD11:AD70,"YES"))</f>
        <v>60</v>
      </c>
      <c r="AE71" s="8"/>
      <c r="AF71" s="8"/>
      <c r="AG71" s="163">
        <f>IF(SUM(AE11:AE70)=0,"",COUNTIF(AG11:AG70,"YES"))</f>
        <v>60</v>
      </c>
      <c r="AH71" s="8"/>
      <c r="AI71" s="8"/>
      <c r="AJ71" s="163">
        <f>IF(SUM(AH11:AH70)=0,"",COUNTIF(AJ11:AJ70,"YES"))</f>
        <v>60</v>
      </c>
      <c r="AK71" s="8"/>
      <c r="AL71" s="8"/>
      <c r="AM71" s="163">
        <f>IF(SUM(AK11:AK70)=0,"",COUNTIF(AM11:AM70,"YES"))</f>
        <v>60</v>
      </c>
      <c r="AN71" s="8"/>
      <c r="AO71" s="8"/>
      <c r="AP71" s="163">
        <f>IF(SUM(AN11:AN70)=0,"",COUNTIF(AP11:AP70,"YES"))</f>
        <v>60</v>
      </c>
      <c r="AQ71" s="8"/>
      <c r="AR71" s="8"/>
      <c r="AS71" s="163">
        <f>IF(SUM(AQ11:AQ70)=0,"",COUNTIF(AS11:AS70,"YES"))</f>
        <v>60</v>
      </c>
      <c r="AT71" s="8"/>
      <c r="AU71" s="8"/>
      <c r="AV71" s="163">
        <f>IF(SUM(AT11:AT70)=0,"",COUNTIF(AV11:AV70,"YES"))</f>
        <v>60</v>
      </c>
    </row>
    <row r="72" spans="1:48" ht="15" x14ac:dyDescent="0.25">
      <c r="O72" s="611" t="s">
        <v>30</v>
      </c>
      <c r="P72" s="611"/>
      <c r="Q72" s="611"/>
      <c r="R72" s="611"/>
      <c r="S72" s="611"/>
      <c r="T72" s="611"/>
      <c r="U72" s="10">
        <f>IF(U71="","",(U71/$A$70)*100)</f>
        <v>100</v>
      </c>
      <c r="V72" s="10"/>
      <c r="W72" s="10"/>
      <c r="X72" s="10">
        <f>IF(X71="","",(X71/$A$70)*100)</f>
        <v>100</v>
      </c>
      <c r="Y72" s="10"/>
      <c r="Z72" s="10"/>
      <c r="AA72" s="10">
        <f>IF(AA71="","",(AA71/$A$70)*100)</f>
        <v>100</v>
      </c>
      <c r="AB72" s="10"/>
      <c r="AC72" s="10"/>
      <c r="AD72" s="10">
        <f>IF(AD71="","",(AD71/$A$70)*100)</f>
        <v>100</v>
      </c>
      <c r="AE72" s="10"/>
      <c r="AF72" s="10"/>
      <c r="AG72" s="10">
        <f>IF(AG71="","",(AG71/$A$70)*100)</f>
        <v>100</v>
      </c>
      <c r="AH72" s="10"/>
      <c r="AI72" s="10"/>
      <c r="AJ72" s="10">
        <f>IF(AJ71="","",(AJ71/$A$70)*100)</f>
        <v>100</v>
      </c>
      <c r="AK72" s="10"/>
      <c r="AL72" s="10"/>
      <c r="AM72" s="10">
        <f>IF(AM71="","",(AM71/$A$70)*100)</f>
        <v>100</v>
      </c>
      <c r="AN72" s="10"/>
      <c r="AO72" s="10"/>
      <c r="AP72" s="10">
        <f>IF(AP71="","",(AP71/$A$70)*100)</f>
        <v>100</v>
      </c>
      <c r="AQ72" s="10"/>
      <c r="AR72" s="10"/>
      <c r="AS72" s="10">
        <f>IF(AS71="","",(AS71/$A$70)*100)</f>
        <v>100</v>
      </c>
      <c r="AT72" s="10"/>
      <c r="AU72" s="10"/>
      <c r="AV72" s="10">
        <f>IF(AV71="","",(AV71/$A$70)*100)</f>
        <v>100</v>
      </c>
    </row>
    <row r="73" spans="1:48" ht="15.75" thickBot="1" x14ac:dyDescent="0.3">
      <c r="O73" s="611" t="s">
        <v>31</v>
      </c>
      <c r="P73" s="611"/>
      <c r="Q73" s="611"/>
      <c r="R73" s="611"/>
      <c r="S73" s="612"/>
      <c r="T73" s="612"/>
      <c r="U73" s="72">
        <f>IF(U72="","",IF(U72&lt;45,0,IF(U72&lt;55,1,IF(U72&lt;65,2,3))))</f>
        <v>3</v>
      </c>
      <c r="V73" s="129"/>
      <c r="W73" s="128"/>
      <c r="X73" s="72">
        <f>IF(X72="","",IF(X72&lt;45,0,IF(X72&lt;55,1,IF(X72&lt;65,2,3))))</f>
        <v>3</v>
      </c>
      <c r="Y73" s="164"/>
      <c r="Z73" s="129"/>
      <c r="AA73" s="72">
        <f>IF(AA72="","",IF(AA72&lt;45,0,IF(AA72&lt;55,1,IF(AA72&lt;65,2,3))))</f>
        <v>3</v>
      </c>
      <c r="AB73" s="129"/>
      <c r="AC73" s="10"/>
      <c r="AD73" s="72">
        <f>IF(AD72="","",IF(AD72&lt;45,0,IF(AD72&lt;55,1,IF(AD72&lt;65,2,3))))</f>
        <v>3</v>
      </c>
      <c r="AE73" s="128"/>
      <c r="AF73" s="129"/>
      <c r="AG73" s="72">
        <f>IF(AG72="","",IF(AG72&lt;45,0,IF(AG72&lt;55,1,IF(AG72&lt;65,2,3))))</f>
        <v>3</v>
      </c>
      <c r="AH73" s="164"/>
      <c r="AI73" s="164"/>
      <c r="AJ73" s="72">
        <f>IF(AJ72="","",IF(AJ72&lt;45,0,IF(AJ72&lt;55,1,IF(AJ72&lt;65,2,3))))</f>
        <v>3</v>
      </c>
      <c r="AK73" s="11"/>
      <c r="AL73" s="13"/>
      <c r="AM73" s="72">
        <f>IF(AM72="","",IF(AM72&lt;45,0,IF(AM72&lt;55,1,IF(AM72&lt;65,2,3))))</f>
        <v>3</v>
      </c>
      <c r="AN73" s="10"/>
      <c r="AO73" s="11"/>
      <c r="AP73" s="72">
        <f>IF(AP72="","",IF(AP72&lt;45,0,IF(AP72&lt;55,1,IF(AP72&lt;65,2,3))))</f>
        <v>3</v>
      </c>
      <c r="AQ73" s="11"/>
      <c r="AR73" s="10"/>
      <c r="AS73" s="72">
        <f>IF(AS72="","",IF(AS72&lt;45,0,IF(AS72&lt;55,1,IF(AS72&lt;65,2,3))))</f>
        <v>3</v>
      </c>
      <c r="AT73" s="13"/>
      <c r="AU73" s="11"/>
      <c r="AV73" s="72">
        <f>IF(AV72="","",IF(AV72&lt;45,0,IF(AV72&lt;55,1,IF(AV72&lt;65,2,3))))</f>
        <v>3</v>
      </c>
    </row>
    <row r="74" spans="1:48" x14ac:dyDescent="0.2">
      <c r="S74" s="613" t="s">
        <v>82</v>
      </c>
      <c r="T74" s="614"/>
      <c r="U74" s="614"/>
      <c r="V74" s="614"/>
      <c r="W74" s="615"/>
      <c r="X74" s="616" t="s">
        <v>83</v>
      </c>
      <c r="Y74" s="617"/>
      <c r="Z74" s="617"/>
      <c r="AA74" s="617"/>
      <c r="AB74" s="618"/>
      <c r="AD74" s="619" t="s">
        <v>84</v>
      </c>
      <c r="AE74" s="620"/>
      <c r="AF74" s="620"/>
      <c r="AG74" s="620"/>
      <c r="AH74" s="620"/>
      <c r="AI74" s="620"/>
      <c r="AJ74" s="621"/>
    </row>
    <row r="75" spans="1:48" ht="18.75" x14ac:dyDescent="0.2">
      <c r="S75" s="131" t="s">
        <v>32</v>
      </c>
      <c r="T75" s="132" t="s">
        <v>26</v>
      </c>
      <c r="U75" s="132" t="s">
        <v>27</v>
      </c>
      <c r="V75" s="132" t="s">
        <v>28</v>
      </c>
      <c r="W75" s="133" t="s">
        <v>29</v>
      </c>
      <c r="X75" s="134" t="s">
        <v>32</v>
      </c>
      <c r="Y75" s="135" t="s">
        <v>26</v>
      </c>
      <c r="Z75" s="135" t="s">
        <v>27</v>
      </c>
      <c r="AA75" s="135" t="s">
        <v>28</v>
      </c>
      <c r="AB75" s="136" t="s">
        <v>29</v>
      </c>
      <c r="AD75" s="137" t="s">
        <v>32</v>
      </c>
      <c r="AE75" s="113" t="s">
        <v>26</v>
      </c>
      <c r="AF75" s="113" t="s">
        <v>27</v>
      </c>
      <c r="AG75" s="138" t="s">
        <v>28</v>
      </c>
      <c r="AH75" s="165" t="s">
        <v>29</v>
      </c>
      <c r="AI75" s="603" t="s">
        <v>85</v>
      </c>
      <c r="AJ75" s="604"/>
    </row>
    <row r="76" spans="1:48" ht="16.5" thickBot="1" x14ac:dyDescent="0.25">
      <c r="S76" s="139">
        <f>U73</f>
        <v>3</v>
      </c>
      <c r="T76" s="140">
        <f>X73</f>
        <v>3</v>
      </c>
      <c r="U76" s="140">
        <f>AA73</f>
        <v>3</v>
      </c>
      <c r="V76" s="140">
        <f>AD73</f>
        <v>3</v>
      </c>
      <c r="W76" s="141">
        <f>AG73</f>
        <v>3</v>
      </c>
      <c r="X76" s="142">
        <f>AJ73</f>
        <v>3</v>
      </c>
      <c r="Y76" s="143">
        <f>AM73</f>
        <v>3</v>
      </c>
      <c r="Z76" s="143">
        <f>AP73</f>
        <v>3</v>
      </c>
      <c r="AA76" s="143">
        <f>AS73</f>
        <v>3</v>
      </c>
      <c r="AB76" s="144">
        <f>AV73</f>
        <v>3</v>
      </c>
      <c r="AD76" s="145">
        <f>ROUNDUP(IF(S76="",X76,IF(X76="",S76,(S76*0.6+X76*0.4))),1)</f>
        <v>3</v>
      </c>
      <c r="AE76" s="146">
        <f>ROUNDUP(IF(T76="",Y76,IF(Y76="",T76,(T76*0.6+Y76*0.4))),1)</f>
        <v>3</v>
      </c>
      <c r="AF76" s="146">
        <f>ROUNDUP(IF(U76="",Z76,IF(Z76="",U76,(U76*0.6+Z76*0.4))),1)</f>
        <v>3</v>
      </c>
      <c r="AG76" s="146">
        <f>ROUNDUP(IF(V76="",AA76,IF(AA76="",V76,(V76*0.6+AA76*0.4))),1)</f>
        <v>3</v>
      </c>
      <c r="AH76" s="146">
        <f>ROUNDUP(IF(W76="",AB76,IF(AB76="",W76,(W76*0.6+AB76*0.4))),1)</f>
        <v>3</v>
      </c>
      <c r="AI76" s="605">
        <f>AVERAGE(AD76:AH76)</f>
        <v>3</v>
      </c>
      <c r="AJ76" s="606"/>
    </row>
  </sheetData>
  <mergeCells count="62">
    <mergeCell ref="AY2:BD2"/>
    <mergeCell ref="A1:A4"/>
    <mergeCell ref="B1:B4"/>
    <mergeCell ref="C1:C4"/>
    <mergeCell ref="E1:E4"/>
    <mergeCell ref="H1:I1"/>
    <mergeCell ref="J1:R1"/>
    <mergeCell ref="S1:AG2"/>
    <mergeCell ref="AH1:AV2"/>
    <mergeCell ref="H2:I2"/>
    <mergeCell ref="J2:N2"/>
    <mergeCell ref="O2:R2"/>
    <mergeCell ref="AK3:AM3"/>
    <mergeCell ref="AN3:AP3"/>
    <mergeCell ref="AQ3:AS3"/>
    <mergeCell ref="AT3:AV3"/>
    <mergeCell ref="W5:W10"/>
    <mergeCell ref="S3:U3"/>
    <mergeCell ref="V3:X3"/>
    <mergeCell ref="Y3:AA3"/>
    <mergeCell ref="AB3:AD3"/>
    <mergeCell ref="AC5:AC10"/>
    <mergeCell ref="A5:A8"/>
    <mergeCell ref="S5:S10"/>
    <mergeCell ref="T5:T10"/>
    <mergeCell ref="U5:U10"/>
    <mergeCell ref="V5:V10"/>
    <mergeCell ref="AE3:AG3"/>
    <mergeCell ref="AH3:AJ3"/>
    <mergeCell ref="X5:X10"/>
    <mergeCell ref="Y5:Y10"/>
    <mergeCell ref="Z5:Z10"/>
    <mergeCell ref="AA5:AA10"/>
    <mergeCell ref="AB5:AB10"/>
    <mergeCell ref="AO5:AO10"/>
    <mergeCell ref="AD5:AD10"/>
    <mergeCell ref="AE5:AE10"/>
    <mergeCell ref="AF5:AF10"/>
    <mergeCell ref="AG5:AG10"/>
    <mergeCell ref="AH5:AH10"/>
    <mergeCell ref="AI5:AI10"/>
    <mergeCell ref="AJ5:AJ10"/>
    <mergeCell ref="AK5:AK10"/>
    <mergeCell ref="AL5:AL10"/>
    <mergeCell ref="AM5:AM10"/>
    <mergeCell ref="AN5:AN10"/>
    <mergeCell ref="AI75:AJ75"/>
    <mergeCell ref="AI76:AJ76"/>
    <mergeCell ref="AV5:AV10"/>
    <mergeCell ref="H10:I10"/>
    <mergeCell ref="O71:T71"/>
    <mergeCell ref="O72:T72"/>
    <mergeCell ref="O73:T73"/>
    <mergeCell ref="S74:W74"/>
    <mergeCell ref="X74:AB74"/>
    <mergeCell ref="AD74:AJ74"/>
    <mergeCell ref="AP5:AP10"/>
    <mergeCell ref="AQ5:AQ10"/>
    <mergeCell ref="AR5:AR10"/>
    <mergeCell ref="AS5:AS10"/>
    <mergeCell ref="AT5:AT10"/>
    <mergeCell ref="AU5:AU10"/>
  </mergeCells>
  <conditionalFormatting sqref="B9:B10">
    <cfRule type="duplicateValues" dxfId="0" priority="3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5"/>
  <sheetViews>
    <sheetView tabSelected="1" topLeftCell="AK64" zoomScale="85" zoomScaleNormal="85" workbookViewId="0">
      <selection activeCell="BB72" sqref="BB72"/>
    </sheetView>
  </sheetViews>
  <sheetFormatPr defaultColWidth="8.85546875" defaultRowHeight="12.75" x14ac:dyDescent="0.2"/>
  <cols>
    <col min="1" max="1" width="5.28515625" customWidth="1"/>
    <col min="2" max="2" width="10.85546875" bestFit="1" customWidth="1"/>
    <col min="3" max="4" width="10.85546875" customWidth="1"/>
    <col min="5" max="5" width="9.28515625" customWidth="1"/>
    <col min="6" max="6" width="8.85546875" customWidth="1"/>
    <col min="7" max="7" width="8.140625" customWidth="1"/>
    <col min="8" max="8" width="9.140625" customWidth="1"/>
    <col min="9" max="9" width="4.7109375" customWidth="1"/>
    <col min="10" max="11" width="5" bestFit="1" customWidth="1"/>
    <col min="12" max="12" width="4.7109375" bestFit="1" customWidth="1"/>
    <col min="13" max="38" width="5" bestFit="1" customWidth="1"/>
    <col min="39" max="41" width="4.7109375" customWidth="1"/>
    <col min="42" max="42" width="8.42578125" bestFit="1" customWidth="1"/>
    <col min="43" max="45" width="4.7109375" customWidth="1"/>
    <col min="46" max="46" width="6.140625" bestFit="1" customWidth="1"/>
    <col min="47" max="48" width="4.7109375" customWidth="1"/>
    <col min="49" max="49" width="5.42578125" customWidth="1"/>
    <col min="50" max="50" width="6.140625" bestFit="1" customWidth="1"/>
    <col min="51" max="51" width="5.5703125" customWidth="1"/>
    <col min="52" max="53" width="4.7109375" customWidth="1"/>
    <col min="54" max="54" width="6.140625" bestFit="1" customWidth="1"/>
    <col min="55" max="57" width="4.7109375" style="173" customWidth="1"/>
    <col min="58" max="58" width="6.140625" style="173" bestFit="1" customWidth="1"/>
    <col min="59" max="61" width="4.7109375" customWidth="1"/>
    <col min="62" max="62" width="6.140625" bestFit="1" customWidth="1"/>
    <col min="63" max="65" width="4.7109375" customWidth="1"/>
    <col min="66" max="66" width="6.140625" bestFit="1" customWidth="1"/>
    <col min="67" max="68" width="4.7109375" customWidth="1"/>
    <col min="69" max="69" width="6" customWidth="1"/>
    <col min="70" max="70" width="6.140625" bestFit="1" customWidth="1"/>
    <col min="71" max="71" width="6.5703125" customWidth="1"/>
    <col min="72" max="73" width="4.7109375" customWidth="1"/>
    <col min="74" max="74" width="6.140625" bestFit="1" customWidth="1"/>
    <col min="75" max="77" width="4.7109375" style="173" customWidth="1"/>
    <col min="78" max="78" width="6.140625" style="173" bestFit="1" customWidth="1"/>
    <col min="80" max="80" width="16.28515625" bestFit="1" customWidth="1"/>
    <col min="81" max="85" width="19.42578125" customWidth="1"/>
    <col min="86" max="86" width="19.5703125" customWidth="1"/>
  </cols>
  <sheetData>
    <row r="1" spans="1:90" ht="13.5" thickBot="1" x14ac:dyDescent="0.25">
      <c r="A1" s="173"/>
      <c r="B1" s="173"/>
      <c r="C1" s="173"/>
      <c r="D1" s="173"/>
      <c r="E1" s="173"/>
      <c r="F1" s="173"/>
      <c r="AM1" s="507" t="s">
        <v>44</v>
      </c>
      <c r="AN1" s="507"/>
      <c r="AO1" s="507"/>
      <c r="AP1" s="507"/>
      <c r="AQ1" s="507"/>
      <c r="AR1" s="507"/>
      <c r="AS1" s="507"/>
      <c r="AT1" s="507"/>
      <c r="AU1" s="507"/>
      <c r="AV1" s="507"/>
      <c r="AW1" s="507"/>
      <c r="AX1" s="507"/>
      <c r="AY1" s="507"/>
      <c r="AZ1" s="507"/>
      <c r="BA1" s="507"/>
      <c r="BB1" s="507"/>
      <c r="BC1" s="507"/>
      <c r="BD1" s="507"/>
      <c r="BE1" s="507"/>
      <c r="BF1" s="507"/>
      <c r="BG1" s="507" t="s">
        <v>45</v>
      </c>
      <c r="BH1" s="507"/>
      <c r="BI1" s="507"/>
      <c r="BJ1" s="507"/>
      <c r="BK1" s="507"/>
      <c r="BL1" s="507"/>
      <c r="BM1" s="507"/>
      <c r="BN1" s="507"/>
      <c r="BO1" s="507"/>
      <c r="BP1" s="507"/>
      <c r="BQ1" s="507"/>
      <c r="BR1" s="507"/>
      <c r="BS1" s="507"/>
      <c r="BT1" s="507"/>
      <c r="BU1" s="507"/>
      <c r="BV1" s="507"/>
      <c r="BW1" s="507"/>
      <c r="BX1" s="507"/>
      <c r="BY1" s="507"/>
      <c r="BZ1" s="507"/>
    </row>
    <row r="2" spans="1:90" ht="97.5" thickBot="1" x14ac:dyDescent="0.25">
      <c r="A2" s="174"/>
      <c r="B2" s="513"/>
      <c r="C2" s="175"/>
      <c r="D2" s="175"/>
      <c r="E2" s="477"/>
      <c r="F2" s="176"/>
      <c r="G2" s="176"/>
      <c r="H2" s="177"/>
      <c r="I2" s="301" t="s">
        <v>2</v>
      </c>
      <c r="J2" s="180" t="s">
        <v>3</v>
      </c>
      <c r="K2" s="180" t="s">
        <v>4</v>
      </c>
      <c r="L2" s="181" t="s">
        <v>5</v>
      </c>
      <c r="M2" s="182" t="s">
        <v>6</v>
      </c>
      <c r="N2" s="182" t="s">
        <v>6</v>
      </c>
      <c r="O2" s="182" t="s">
        <v>6</v>
      </c>
      <c r="P2" s="182" t="s">
        <v>6</v>
      </c>
      <c r="Q2" s="182" t="s">
        <v>6</v>
      </c>
      <c r="R2" s="182" t="s">
        <v>6</v>
      </c>
      <c r="S2" s="183" t="s">
        <v>7</v>
      </c>
      <c r="T2" s="183" t="s">
        <v>7</v>
      </c>
      <c r="U2" s="183" t="s">
        <v>7</v>
      </c>
      <c r="V2" s="183" t="s">
        <v>7</v>
      </c>
      <c r="W2" s="183" t="s">
        <v>7</v>
      </c>
      <c r="X2" s="183" t="s">
        <v>7</v>
      </c>
      <c r="Y2" s="184" t="s">
        <v>8</v>
      </c>
      <c r="Z2" s="184" t="s">
        <v>8</v>
      </c>
      <c r="AA2" s="184" t="s">
        <v>8</v>
      </c>
      <c r="AB2" s="184" t="s">
        <v>8</v>
      </c>
      <c r="AC2" s="184" t="s">
        <v>8</v>
      </c>
      <c r="AD2" s="184" t="s">
        <v>8</v>
      </c>
      <c r="AE2" s="184" t="s">
        <v>8</v>
      </c>
      <c r="AF2" s="184" t="s">
        <v>8</v>
      </c>
      <c r="AG2" s="184" t="s">
        <v>8</v>
      </c>
      <c r="AH2" s="184" t="s">
        <v>8</v>
      </c>
      <c r="AI2" s="184" t="s">
        <v>8</v>
      </c>
      <c r="AJ2" s="184" t="s">
        <v>8</v>
      </c>
      <c r="AK2" s="184" t="s">
        <v>8</v>
      </c>
      <c r="AL2" s="185" t="s">
        <v>8</v>
      </c>
      <c r="AM2" s="508" t="s">
        <v>32</v>
      </c>
      <c r="AN2" s="508"/>
      <c r="AO2" s="508"/>
      <c r="AP2" s="508"/>
      <c r="AQ2" s="509" t="s">
        <v>26</v>
      </c>
      <c r="AR2" s="509"/>
      <c r="AS2" s="509"/>
      <c r="AT2" s="509"/>
      <c r="AU2" s="510" t="s">
        <v>27</v>
      </c>
      <c r="AV2" s="510"/>
      <c r="AW2" s="510"/>
      <c r="AX2" s="510"/>
      <c r="AY2" s="511" t="s">
        <v>28</v>
      </c>
      <c r="AZ2" s="511"/>
      <c r="BA2" s="511"/>
      <c r="BB2" s="511"/>
      <c r="BC2" s="512" t="s">
        <v>29</v>
      </c>
      <c r="BD2" s="512"/>
      <c r="BE2" s="512"/>
      <c r="BF2" s="512"/>
      <c r="BG2" s="508" t="s">
        <v>32</v>
      </c>
      <c r="BH2" s="508"/>
      <c r="BI2" s="508"/>
      <c r="BJ2" s="508"/>
      <c r="BK2" s="509" t="s">
        <v>26</v>
      </c>
      <c r="BL2" s="509"/>
      <c r="BM2" s="509"/>
      <c r="BN2" s="509"/>
      <c r="BO2" s="510" t="s">
        <v>27</v>
      </c>
      <c r="BP2" s="510"/>
      <c r="BQ2" s="510"/>
      <c r="BR2" s="510"/>
      <c r="BS2" s="511" t="s">
        <v>28</v>
      </c>
      <c r="BT2" s="511"/>
      <c r="BU2" s="511"/>
      <c r="BV2" s="511"/>
      <c r="BW2" s="512" t="s">
        <v>29</v>
      </c>
      <c r="BX2" s="512"/>
      <c r="BY2" s="512"/>
      <c r="BZ2" s="512"/>
      <c r="CB2" s="495" t="str">
        <f>'[1]CO ATTN'!D10</f>
        <v>ELT-204</v>
      </c>
      <c r="CC2" s="495"/>
      <c r="CD2" s="495"/>
      <c r="CE2" s="495"/>
      <c r="CF2" s="495"/>
      <c r="CG2" s="495"/>
    </row>
    <row r="3" spans="1:90" ht="95.25" thickBot="1" x14ac:dyDescent="0.3">
      <c r="A3" s="174"/>
      <c r="B3" s="513"/>
      <c r="C3" s="175"/>
      <c r="D3" s="175"/>
      <c r="E3" s="477"/>
      <c r="F3" s="176"/>
      <c r="G3" s="176"/>
      <c r="H3" s="177"/>
      <c r="I3" s="302" t="s">
        <v>9</v>
      </c>
      <c r="J3" s="180"/>
      <c r="K3" s="180"/>
      <c r="L3" s="181"/>
      <c r="M3" s="182" t="s">
        <v>10</v>
      </c>
      <c r="N3" s="182" t="s">
        <v>11</v>
      </c>
      <c r="O3" s="182" t="s">
        <v>12</v>
      </c>
      <c r="P3" s="182" t="s">
        <v>13</v>
      </c>
      <c r="Q3" s="182" t="s">
        <v>14</v>
      </c>
      <c r="R3" s="182" t="s">
        <v>15</v>
      </c>
      <c r="S3" s="183" t="s">
        <v>10</v>
      </c>
      <c r="T3" s="183" t="s">
        <v>11</v>
      </c>
      <c r="U3" s="183" t="s">
        <v>12</v>
      </c>
      <c r="V3" s="183" t="s">
        <v>13</v>
      </c>
      <c r="W3" s="183" t="s">
        <v>14</v>
      </c>
      <c r="X3" s="183" t="s">
        <v>15</v>
      </c>
      <c r="Y3" s="184" t="s">
        <v>10</v>
      </c>
      <c r="Z3" s="184" t="s">
        <v>11</v>
      </c>
      <c r="AA3" s="184" t="s">
        <v>12</v>
      </c>
      <c r="AB3" s="184" t="s">
        <v>16</v>
      </c>
      <c r="AC3" s="184" t="s">
        <v>17</v>
      </c>
      <c r="AD3" s="187" t="s">
        <v>13</v>
      </c>
      <c r="AE3" s="187" t="s">
        <v>14</v>
      </c>
      <c r="AF3" s="187" t="s">
        <v>15</v>
      </c>
      <c r="AG3" s="184" t="s">
        <v>18</v>
      </c>
      <c r="AH3" s="184" t="s">
        <v>19</v>
      </c>
      <c r="AI3" s="184" t="s">
        <v>20</v>
      </c>
      <c r="AJ3" s="187" t="s">
        <v>21</v>
      </c>
      <c r="AK3" s="187" t="s">
        <v>22</v>
      </c>
      <c r="AL3" s="188" t="s">
        <v>23</v>
      </c>
      <c r="AM3" s="189" t="s">
        <v>46</v>
      </c>
      <c r="AN3" s="189" t="s">
        <v>35</v>
      </c>
      <c r="AO3" s="189" t="s">
        <v>36</v>
      </c>
      <c r="AP3" s="189" t="s">
        <v>227</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89" t="s">
        <v>46</v>
      </c>
      <c r="BH3" s="189" t="s">
        <v>35</v>
      </c>
      <c r="BI3" s="189" t="s">
        <v>36</v>
      </c>
      <c r="BJ3" s="189"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B3" s="303" t="s">
        <v>56</v>
      </c>
      <c r="CC3" s="304" t="s">
        <v>375</v>
      </c>
      <c r="CD3" s="305" t="s">
        <v>376</v>
      </c>
      <c r="CE3" s="305" t="s">
        <v>377</v>
      </c>
      <c r="CF3" s="304" t="s">
        <v>378</v>
      </c>
      <c r="CG3" s="304" t="s">
        <v>379</v>
      </c>
    </row>
    <row r="4" spans="1:90" ht="56.25" thickBot="1" x14ac:dyDescent="0.25">
      <c r="A4" s="174"/>
      <c r="B4" s="513"/>
      <c r="C4" s="175"/>
      <c r="D4" s="175"/>
      <c r="E4" s="477"/>
      <c r="F4" s="176"/>
      <c r="G4" s="176"/>
      <c r="H4" s="177"/>
      <c r="I4" s="302" t="s">
        <v>1</v>
      </c>
      <c r="J4" s="180">
        <v>15</v>
      </c>
      <c r="K4" s="180">
        <v>15</v>
      </c>
      <c r="L4" s="181">
        <v>18</v>
      </c>
      <c r="M4" s="182">
        <v>2</v>
      </c>
      <c r="N4" s="182">
        <v>2</v>
      </c>
      <c r="O4" s="182">
        <v>2</v>
      </c>
      <c r="P4" s="182">
        <v>15</v>
      </c>
      <c r="Q4" s="182">
        <v>15</v>
      </c>
      <c r="R4" s="182">
        <v>15</v>
      </c>
      <c r="S4" s="183">
        <v>2</v>
      </c>
      <c r="T4" s="183">
        <v>2</v>
      </c>
      <c r="U4" s="183">
        <v>2</v>
      </c>
      <c r="V4" s="183">
        <v>15</v>
      </c>
      <c r="W4" s="183">
        <v>15</v>
      </c>
      <c r="X4" s="183">
        <v>15</v>
      </c>
      <c r="Y4" s="184">
        <v>2</v>
      </c>
      <c r="Z4" s="184">
        <v>2</v>
      </c>
      <c r="AA4" s="184">
        <v>2</v>
      </c>
      <c r="AB4" s="184">
        <v>2</v>
      </c>
      <c r="AC4" s="184">
        <v>2</v>
      </c>
      <c r="AD4" s="184">
        <v>10</v>
      </c>
      <c r="AE4" s="184">
        <v>10</v>
      </c>
      <c r="AF4" s="184">
        <v>10</v>
      </c>
      <c r="AG4" s="184">
        <v>10</v>
      </c>
      <c r="AH4" s="184">
        <v>10</v>
      </c>
      <c r="AI4" s="184">
        <v>10</v>
      </c>
      <c r="AJ4" s="184">
        <v>10</v>
      </c>
      <c r="AK4" s="184">
        <v>10</v>
      </c>
      <c r="AL4" s="185">
        <v>10</v>
      </c>
      <c r="AM4" s="197"/>
      <c r="AN4" s="197"/>
      <c r="AO4" s="198" t="s">
        <v>34</v>
      </c>
      <c r="AP4" s="198" t="s">
        <v>233</v>
      </c>
      <c r="AQ4" s="199"/>
      <c r="AR4" s="199"/>
      <c r="AS4" s="200" t="s">
        <v>34</v>
      </c>
      <c r="AT4" s="200" t="s">
        <v>233</v>
      </c>
      <c r="AU4" s="201"/>
      <c r="AV4" s="201"/>
      <c r="AW4" s="202" t="s">
        <v>34</v>
      </c>
      <c r="AX4" s="202" t="s">
        <v>233</v>
      </c>
      <c r="AY4" s="203">
        <f>SUMIFS($J$4:$AL$4,$J$10:$AL$10,"CO4")</f>
        <v>45</v>
      </c>
      <c r="AZ4" s="203"/>
      <c r="BA4" s="204" t="s">
        <v>34</v>
      </c>
      <c r="BB4" s="204" t="s">
        <v>233</v>
      </c>
      <c r="BC4" s="205">
        <f>SUMIFS($J$4:$AL$4,$J$10:$AL$10,"CO5")</f>
        <v>15</v>
      </c>
      <c r="BD4" s="205"/>
      <c r="BE4" s="206" t="s">
        <v>34</v>
      </c>
      <c r="BF4" s="206" t="s">
        <v>233</v>
      </c>
      <c r="BG4" s="197"/>
      <c r="BH4" s="197"/>
      <c r="BI4" s="198" t="s">
        <v>34</v>
      </c>
      <c r="BJ4" s="198" t="s">
        <v>233</v>
      </c>
      <c r="BK4" s="199"/>
      <c r="BL4" s="199"/>
      <c r="BM4" s="200" t="s">
        <v>34</v>
      </c>
      <c r="BN4" s="200" t="s">
        <v>233</v>
      </c>
      <c r="BO4" s="201"/>
      <c r="BP4" s="201"/>
      <c r="BQ4" s="202" t="s">
        <v>34</v>
      </c>
      <c r="BR4" s="202" t="s">
        <v>233</v>
      </c>
      <c r="BS4" s="203">
        <f>SUMIFS($J$4:$AL$4,$J$10:$AL$10,"CO4")</f>
        <v>45</v>
      </c>
      <c r="BT4" s="203"/>
      <c r="BU4" s="204" t="s">
        <v>34</v>
      </c>
      <c r="BV4" s="204" t="s">
        <v>233</v>
      </c>
      <c r="BW4" s="205">
        <f>SUMIFS($J$4:$AL$4,$J$10:$AL$10,"CO5")</f>
        <v>15</v>
      </c>
      <c r="BX4" s="205"/>
      <c r="BY4" s="206" t="s">
        <v>34</v>
      </c>
      <c r="BZ4" s="206" t="s">
        <v>233</v>
      </c>
      <c r="CB4" s="207" t="s">
        <v>234</v>
      </c>
      <c r="CC4" s="208" t="s">
        <v>32</v>
      </c>
      <c r="CD4" s="207" t="s">
        <v>26</v>
      </c>
      <c r="CE4" s="207" t="s">
        <v>27</v>
      </c>
      <c r="CF4" s="207" t="s">
        <v>28</v>
      </c>
      <c r="CG4" s="207" t="s">
        <v>29</v>
      </c>
    </row>
    <row r="5" spans="1:90" ht="15.75" thickBot="1" x14ac:dyDescent="0.25">
      <c r="I5" s="210" t="s">
        <v>24</v>
      </c>
      <c r="J5" s="209" t="str">
        <f t="shared" ref="J5:AL5" si="0">IF(J$10="CO1","ü","")</f>
        <v/>
      </c>
      <c r="K5" s="209" t="str">
        <f t="shared" si="0"/>
        <v/>
      </c>
      <c r="L5" s="209" t="str">
        <f t="shared" si="0"/>
        <v>ü</v>
      </c>
      <c r="M5" s="209" t="str">
        <f t="shared" si="0"/>
        <v>ü</v>
      </c>
      <c r="N5" s="209" t="str">
        <f t="shared" si="0"/>
        <v>ü</v>
      </c>
      <c r="O5" s="209" t="str">
        <f t="shared" si="0"/>
        <v>ü</v>
      </c>
      <c r="P5" s="209" t="str">
        <f t="shared" si="0"/>
        <v/>
      </c>
      <c r="Q5" s="209" t="str">
        <f t="shared" si="0"/>
        <v/>
      </c>
      <c r="R5" s="209" t="str">
        <f t="shared" si="0"/>
        <v/>
      </c>
      <c r="S5" s="209" t="str">
        <f t="shared" si="0"/>
        <v>ü</v>
      </c>
      <c r="T5" s="209" t="str">
        <f t="shared" si="0"/>
        <v>ü</v>
      </c>
      <c r="U5" s="209" t="str">
        <f t="shared" si="0"/>
        <v>ü</v>
      </c>
      <c r="V5" s="209" t="str">
        <f t="shared" si="0"/>
        <v/>
      </c>
      <c r="W5" s="209" t="str">
        <f t="shared" si="0"/>
        <v/>
      </c>
      <c r="X5" s="209" t="str">
        <f t="shared" si="0"/>
        <v/>
      </c>
      <c r="Y5" s="209" t="str">
        <f t="shared" si="0"/>
        <v>ü</v>
      </c>
      <c r="Z5" s="209" t="str">
        <f t="shared" si="0"/>
        <v>ü</v>
      </c>
      <c r="AA5" s="209" t="str">
        <f t="shared" si="0"/>
        <v>ü</v>
      </c>
      <c r="AB5" s="209" t="str">
        <f t="shared" si="0"/>
        <v>ü</v>
      </c>
      <c r="AC5" s="209" t="str">
        <f t="shared" si="0"/>
        <v>ü</v>
      </c>
      <c r="AD5" s="209" t="str">
        <f t="shared" si="0"/>
        <v/>
      </c>
      <c r="AE5" s="209" t="str">
        <f t="shared" si="0"/>
        <v/>
      </c>
      <c r="AF5" s="209" t="str">
        <f t="shared" si="0"/>
        <v/>
      </c>
      <c r="AG5" s="209" t="str">
        <f t="shared" si="0"/>
        <v/>
      </c>
      <c r="AH5" s="209" t="str">
        <f t="shared" si="0"/>
        <v/>
      </c>
      <c r="AI5" s="209" t="str">
        <f t="shared" si="0"/>
        <v/>
      </c>
      <c r="AJ5" s="209" t="str">
        <f t="shared" si="0"/>
        <v/>
      </c>
      <c r="AK5" s="209" t="str">
        <f t="shared" si="0"/>
        <v/>
      </c>
      <c r="AL5" s="209" t="str">
        <f t="shared" si="0"/>
        <v/>
      </c>
      <c r="AM5" s="197"/>
      <c r="AN5" s="197"/>
      <c r="AO5" s="197"/>
      <c r="AP5" s="197"/>
      <c r="AQ5" s="199"/>
      <c r="AR5" s="199"/>
      <c r="AS5" s="199"/>
      <c r="AT5" s="199"/>
      <c r="AU5" s="201"/>
      <c r="AV5" s="201"/>
      <c r="AW5" s="201"/>
      <c r="AX5" s="201"/>
      <c r="AY5" s="203"/>
      <c r="AZ5" s="203"/>
      <c r="BA5" s="203"/>
      <c r="BB5" s="203"/>
      <c r="BC5" s="205"/>
      <c r="BD5" s="205"/>
      <c r="BE5" s="205"/>
      <c r="BF5" s="205"/>
      <c r="BG5" s="197"/>
      <c r="BH5" s="197"/>
      <c r="BI5" s="197"/>
      <c r="BJ5" s="197"/>
      <c r="BK5" s="199"/>
      <c r="BL5" s="199"/>
      <c r="BM5" s="199"/>
      <c r="BN5" s="199"/>
      <c r="BO5" s="201"/>
      <c r="BP5" s="201"/>
      <c r="BQ5" s="201"/>
      <c r="BR5" s="201"/>
      <c r="BS5" s="203"/>
      <c r="BT5" s="203"/>
      <c r="BU5" s="203"/>
      <c r="BV5" s="203"/>
      <c r="BW5" s="205"/>
      <c r="BX5" s="205"/>
      <c r="BY5" s="205"/>
      <c r="BZ5" s="205"/>
    </row>
    <row r="6" spans="1:90" ht="15.75" thickBot="1" x14ac:dyDescent="0.25">
      <c r="I6" s="210" t="s">
        <v>26</v>
      </c>
      <c r="J6" s="209" t="str">
        <f t="shared" ref="J6:AL6" si="1">IF(J$10="CO2","ü","")</f>
        <v/>
      </c>
      <c r="K6" s="209" t="str">
        <f t="shared" si="1"/>
        <v/>
      </c>
      <c r="L6" s="209" t="str">
        <f t="shared" si="1"/>
        <v/>
      </c>
      <c r="M6" s="209" t="str">
        <f t="shared" si="1"/>
        <v/>
      </c>
      <c r="N6" s="209" t="str">
        <f t="shared" si="1"/>
        <v/>
      </c>
      <c r="O6" s="209" t="str">
        <f t="shared" si="1"/>
        <v/>
      </c>
      <c r="P6" s="209" t="str">
        <f t="shared" si="1"/>
        <v>ü</v>
      </c>
      <c r="Q6" s="209" t="str">
        <f t="shared" si="1"/>
        <v>ü</v>
      </c>
      <c r="R6" s="209" t="str">
        <f t="shared" si="1"/>
        <v>ü</v>
      </c>
      <c r="S6" s="209" t="str">
        <f t="shared" si="1"/>
        <v/>
      </c>
      <c r="T6" s="209" t="str">
        <f t="shared" si="1"/>
        <v/>
      </c>
      <c r="U6" s="209" t="str">
        <f t="shared" si="1"/>
        <v/>
      </c>
      <c r="V6" s="209" t="str">
        <f t="shared" si="1"/>
        <v/>
      </c>
      <c r="W6" s="209" t="str">
        <f t="shared" si="1"/>
        <v/>
      </c>
      <c r="X6" s="209" t="str">
        <f t="shared" si="1"/>
        <v/>
      </c>
      <c r="Y6" s="209" t="str">
        <f t="shared" si="1"/>
        <v/>
      </c>
      <c r="Z6" s="209" t="str">
        <f t="shared" si="1"/>
        <v/>
      </c>
      <c r="AA6" s="209" t="str">
        <f t="shared" si="1"/>
        <v/>
      </c>
      <c r="AB6" s="209" t="str">
        <f t="shared" si="1"/>
        <v/>
      </c>
      <c r="AC6" s="209" t="str">
        <f t="shared" si="1"/>
        <v/>
      </c>
      <c r="AD6" s="209" t="str">
        <f t="shared" si="1"/>
        <v>ü</v>
      </c>
      <c r="AE6" s="209" t="str">
        <f t="shared" si="1"/>
        <v>ü</v>
      </c>
      <c r="AF6" s="209" t="str">
        <f t="shared" si="1"/>
        <v>ü</v>
      </c>
      <c r="AG6" s="209" t="str">
        <f t="shared" si="1"/>
        <v/>
      </c>
      <c r="AH6" s="209" t="str">
        <f t="shared" si="1"/>
        <v/>
      </c>
      <c r="AI6" s="209" t="str">
        <f t="shared" si="1"/>
        <v/>
      </c>
      <c r="AJ6" s="209" t="str">
        <f t="shared" si="1"/>
        <v/>
      </c>
      <c r="AK6" s="209" t="str">
        <f t="shared" si="1"/>
        <v/>
      </c>
      <c r="AL6" s="209" t="str">
        <f t="shared" si="1"/>
        <v/>
      </c>
      <c r="AM6" s="197"/>
      <c r="AN6" s="197"/>
      <c r="AO6" s="197"/>
      <c r="AP6" s="197"/>
      <c r="AQ6" s="199"/>
      <c r="AR6" s="199"/>
      <c r="AS6" s="199"/>
      <c r="AT6" s="199"/>
      <c r="AU6" s="201"/>
      <c r="AV6" s="201"/>
      <c r="AW6" s="201"/>
      <c r="AX6" s="201"/>
      <c r="AY6" s="203"/>
      <c r="AZ6" s="203"/>
      <c r="BA6" s="203"/>
      <c r="BB6" s="203"/>
      <c r="BC6" s="205"/>
      <c r="BD6" s="205"/>
      <c r="BE6" s="205"/>
      <c r="BF6" s="205"/>
      <c r="BG6" s="197"/>
      <c r="BH6" s="197"/>
      <c r="BI6" s="197"/>
      <c r="BJ6" s="197"/>
      <c r="BK6" s="199"/>
      <c r="BL6" s="199"/>
      <c r="BM6" s="199"/>
      <c r="BN6" s="199"/>
      <c r="BO6" s="201"/>
      <c r="BP6" s="201"/>
      <c r="BQ6" s="201"/>
      <c r="BR6" s="201"/>
      <c r="BS6" s="203"/>
      <c r="BT6" s="203"/>
      <c r="BU6" s="203"/>
      <c r="BV6" s="203"/>
      <c r="BW6" s="205"/>
      <c r="BX6" s="205"/>
      <c r="BY6" s="205"/>
      <c r="BZ6" s="205"/>
      <c r="CC6" s="478" t="s">
        <v>82</v>
      </c>
      <c r="CD6" s="479"/>
      <c r="CE6" s="479"/>
      <c r="CF6" s="479"/>
      <c r="CG6" s="479"/>
      <c r="CH6" s="500" t="s">
        <v>83</v>
      </c>
      <c r="CI6" s="501"/>
      <c r="CJ6" s="501"/>
      <c r="CK6" s="501"/>
      <c r="CL6" s="501"/>
    </row>
    <row r="7" spans="1:90" ht="15.75" thickBot="1" x14ac:dyDescent="0.25">
      <c r="I7" s="210" t="s">
        <v>27</v>
      </c>
      <c r="J7" s="209" t="str">
        <f t="shared" ref="J7:AL7" si="2">IF(J$10="CO3","ü","")</f>
        <v/>
      </c>
      <c r="K7" s="209" t="str">
        <f t="shared" si="2"/>
        <v/>
      </c>
      <c r="L7" s="209" t="str">
        <f t="shared" si="2"/>
        <v/>
      </c>
      <c r="M7" s="209" t="str">
        <f t="shared" si="2"/>
        <v/>
      </c>
      <c r="N7" s="209" t="str">
        <f t="shared" si="2"/>
        <v/>
      </c>
      <c r="O7" s="209" t="str">
        <f t="shared" si="2"/>
        <v/>
      </c>
      <c r="P7" s="209" t="str">
        <f t="shared" si="2"/>
        <v/>
      </c>
      <c r="Q7" s="209" t="str">
        <f t="shared" si="2"/>
        <v/>
      </c>
      <c r="R7" s="209" t="str">
        <f t="shared" si="2"/>
        <v/>
      </c>
      <c r="S7" s="209" t="str">
        <f t="shared" si="2"/>
        <v/>
      </c>
      <c r="T7" s="209" t="str">
        <f t="shared" si="2"/>
        <v/>
      </c>
      <c r="U7" s="209" t="str">
        <f t="shared" si="2"/>
        <v/>
      </c>
      <c r="V7" s="209" t="str">
        <f t="shared" si="2"/>
        <v>ü</v>
      </c>
      <c r="W7" s="209" t="str">
        <f t="shared" si="2"/>
        <v>ü</v>
      </c>
      <c r="X7" s="209" t="str">
        <f t="shared" si="2"/>
        <v>ü</v>
      </c>
      <c r="Y7" s="209" t="str">
        <f t="shared" si="2"/>
        <v/>
      </c>
      <c r="Z7" s="209" t="str">
        <f t="shared" si="2"/>
        <v/>
      </c>
      <c r="AA7" s="209" t="str">
        <f t="shared" si="2"/>
        <v/>
      </c>
      <c r="AB7" s="209" t="str">
        <f t="shared" si="2"/>
        <v/>
      </c>
      <c r="AC7" s="209" t="str">
        <f t="shared" si="2"/>
        <v/>
      </c>
      <c r="AD7" s="209" t="str">
        <f t="shared" si="2"/>
        <v/>
      </c>
      <c r="AE7" s="209" t="str">
        <f t="shared" si="2"/>
        <v/>
      </c>
      <c r="AF7" s="209" t="str">
        <f t="shared" si="2"/>
        <v/>
      </c>
      <c r="AG7" s="209" t="str">
        <f t="shared" si="2"/>
        <v>ü</v>
      </c>
      <c r="AH7" s="209" t="str">
        <f t="shared" si="2"/>
        <v>ü</v>
      </c>
      <c r="AI7" s="209" t="str">
        <f t="shared" si="2"/>
        <v>ü</v>
      </c>
      <c r="AJ7" s="209" t="str">
        <f t="shared" si="2"/>
        <v/>
      </c>
      <c r="AK7" s="209" t="str">
        <f t="shared" si="2"/>
        <v/>
      </c>
      <c r="AL7" s="209" t="str">
        <f t="shared" si="2"/>
        <v/>
      </c>
      <c r="AM7" s="197"/>
      <c r="AN7" s="197"/>
      <c r="AO7" s="197"/>
      <c r="AP7" s="197"/>
      <c r="AQ7" s="199"/>
      <c r="AR7" s="199"/>
      <c r="AS7" s="199"/>
      <c r="AT7" s="199"/>
      <c r="AU7" s="201"/>
      <c r="AV7" s="201"/>
      <c r="AW7" s="201"/>
      <c r="AX7" s="201"/>
      <c r="AY7" s="203"/>
      <c r="AZ7" s="203"/>
      <c r="BA7" s="203"/>
      <c r="BB7" s="203"/>
      <c r="BC7" s="205"/>
      <c r="BD7" s="205"/>
      <c r="BE7" s="205"/>
      <c r="BF7" s="205"/>
      <c r="BG7" s="197"/>
      <c r="BH7" s="197"/>
      <c r="BI7" s="197"/>
      <c r="BJ7" s="197"/>
      <c r="BK7" s="199"/>
      <c r="BL7" s="199"/>
      <c r="BM7" s="199"/>
      <c r="BN7" s="199"/>
      <c r="BO7" s="201"/>
      <c r="BP7" s="201"/>
      <c r="BQ7" s="201"/>
      <c r="BR7" s="201"/>
      <c r="BS7" s="203"/>
      <c r="BT7" s="203"/>
      <c r="BU7" s="203"/>
      <c r="BV7" s="203"/>
      <c r="BW7" s="205"/>
      <c r="BX7" s="205"/>
      <c r="BY7" s="205"/>
      <c r="BZ7" s="205"/>
      <c r="CC7" s="211" t="s">
        <v>32</v>
      </c>
      <c r="CD7" s="212" t="s">
        <v>26</v>
      </c>
      <c r="CE7" s="212" t="s">
        <v>27</v>
      </c>
      <c r="CF7" s="212" t="s">
        <v>28</v>
      </c>
      <c r="CG7" s="212" t="s">
        <v>29</v>
      </c>
      <c r="CH7" s="213" t="s">
        <v>32</v>
      </c>
      <c r="CI7" s="214" t="s">
        <v>26</v>
      </c>
      <c r="CJ7" s="214" t="s">
        <v>27</v>
      </c>
      <c r="CK7" s="214" t="s">
        <v>28</v>
      </c>
      <c r="CL7" s="214" t="s">
        <v>29</v>
      </c>
    </row>
    <row r="8" spans="1:90" ht="15.75" thickBot="1" x14ac:dyDescent="0.25">
      <c r="I8" s="210" t="s">
        <v>28</v>
      </c>
      <c r="J8" s="209" t="str">
        <f t="shared" ref="J8:AL8" si="3">IF(J$10="CO4","ü","")</f>
        <v>ü</v>
      </c>
      <c r="K8" s="209" t="str">
        <f t="shared" si="3"/>
        <v/>
      </c>
      <c r="L8" s="209" t="str">
        <f t="shared" si="3"/>
        <v/>
      </c>
      <c r="M8" s="209" t="str">
        <f t="shared" si="3"/>
        <v/>
      </c>
      <c r="N8" s="209" t="str">
        <f t="shared" si="3"/>
        <v/>
      </c>
      <c r="O8" s="209" t="str">
        <f t="shared" si="3"/>
        <v/>
      </c>
      <c r="P8" s="209" t="str">
        <f t="shared" si="3"/>
        <v/>
      </c>
      <c r="Q8" s="209" t="str">
        <f t="shared" si="3"/>
        <v/>
      </c>
      <c r="R8" s="209" t="str">
        <f t="shared" si="3"/>
        <v/>
      </c>
      <c r="S8" s="209" t="str">
        <f t="shared" si="3"/>
        <v/>
      </c>
      <c r="T8" s="209" t="str">
        <f t="shared" si="3"/>
        <v/>
      </c>
      <c r="U8" s="209" t="str">
        <f t="shared" si="3"/>
        <v/>
      </c>
      <c r="V8" s="209" t="str">
        <f t="shared" si="3"/>
        <v/>
      </c>
      <c r="W8" s="209" t="str">
        <f t="shared" si="3"/>
        <v/>
      </c>
      <c r="X8" s="209" t="str">
        <f t="shared" si="3"/>
        <v/>
      </c>
      <c r="Y8" s="209" t="str">
        <f t="shared" si="3"/>
        <v/>
      </c>
      <c r="Z8" s="209" t="str">
        <f t="shared" si="3"/>
        <v/>
      </c>
      <c r="AA8" s="209" t="str">
        <f t="shared" si="3"/>
        <v/>
      </c>
      <c r="AB8" s="209" t="str">
        <f t="shared" si="3"/>
        <v/>
      </c>
      <c r="AC8" s="209" t="str">
        <f t="shared" si="3"/>
        <v/>
      </c>
      <c r="AD8" s="209" t="str">
        <f t="shared" si="3"/>
        <v/>
      </c>
      <c r="AE8" s="209" t="str">
        <f t="shared" si="3"/>
        <v/>
      </c>
      <c r="AF8" s="209" t="str">
        <f t="shared" si="3"/>
        <v/>
      </c>
      <c r="AG8" s="209" t="str">
        <f t="shared" si="3"/>
        <v/>
      </c>
      <c r="AH8" s="209" t="str">
        <f t="shared" si="3"/>
        <v/>
      </c>
      <c r="AI8" s="209" t="str">
        <f t="shared" si="3"/>
        <v/>
      </c>
      <c r="AJ8" s="209" t="str">
        <f t="shared" si="3"/>
        <v>ü</v>
      </c>
      <c r="AK8" s="209" t="str">
        <f t="shared" si="3"/>
        <v>ü</v>
      </c>
      <c r="AL8" s="209" t="str">
        <f t="shared" si="3"/>
        <v>ü</v>
      </c>
      <c r="AM8" s="197"/>
      <c r="AN8" s="197"/>
      <c r="AO8" s="197"/>
      <c r="AP8" s="197"/>
      <c r="AQ8" s="199"/>
      <c r="AR8" s="199"/>
      <c r="AS8" s="199"/>
      <c r="AT8" s="199"/>
      <c r="AU8" s="201"/>
      <c r="AV8" s="201"/>
      <c r="AW8" s="201"/>
      <c r="AX8" s="201"/>
      <c r="AY8" s="203"/>
      <c r="AZ8" s="203"/>
      <c r="BA8" s="203"/>
      <c r="BB8" s="203"/>
      <c r="BC8" s="205"/>
      <c r="BD8" s="205"/>
      <c r="BE8" s="205"/>
      <c r="BF8" s="205"/>
      <c r="BG8" s="197"/>
      <c r="BH8" s="197"/>
      <c r="BI8" s="197"/>
      <c r="BJ8" s="197"/>
      <c r="BK8" s="199"/>
      <c r="BL8" s="199"/>
      <c r="BM8" s="199"/>
      <c r="BN8" s="199"/>
      <c r="BO8" s="201"/>
      <c r="BP8" s="201"/>
      <c r="BQ8" s="201"/>
      <c r="BR8" s="201"/>
      <c r="BS8" s="203"/>
      <c r="BT8" s="203"/>
      <c r="BU8" s="203"/>
      <c r="BV8" s="203"/>
      <c r="BW8" s="205"/>
      <c r="BX8" s="205"/>
      <c r="BY8" s="205"/>
      <c r="BZ8" s="205"/>
      <c r="CC8" s="215">
        <f ca="1">AW75</f>
        <v>3</v>
      </c>
      <c r="CD8" s="215">
        <f t="shared" ref="CD8:CG8" ca="1" si="4">AX75</f>
        <v>3</v>
      </c>
      <c r="CE8" s="215">
        <f t="shared" ca="1" si="4"/>
        <v>3</v>
      </c>
      <c r="CF8" s="215">
        <f t="shared" ca="1" si="4"/>
        <v>3</v>
      </c>
      <c r="CG8" s="215">
        <f t="shared" ca="1" si="4"/>
        <v>3</v>
      </c>
      <c r="CH8" s="216">
        <f ca="1">BQ75</f>
        <v>2</v>
      </c>
      <c r="CI8" s="216">
        <f t="shared" ref="CI8:CL8" ca="1" si="5">BR75</f>
        <v>3</v>
      </c>
      <c r="CJ8" s="216">
        <f t="shared" ca="1" si="5"/>
        <v>2</v>
      </c>
      <c r="CK8" s="216">
        <f t="shared" ca="1" si="5"/>
        <v>1</v>
      </c>
      <c r="CL8" s="216">
        <f t="shared" ca="1" si="5"/>
        <v>0</v>
      </c>
    </row>
    <row r="9" spans="1:90" ht="15.75" thickBot="1" x14ac:dyDescent="0.25">
      <c r="I9" s="217" t="s">
        <v>29</v>
      </c>
      <c r="J9" s="209" t="str">
        <f t="shared" ref="J9:AL9" si="6">IF(J$10="CO5","ü","")</f>
        <v/>
      </c>
      <c r="K9" s="209" t="str">
        <f t="shared" si="6"/>
        <v>ü</v>
      </c>
      <c r="L9" s="209" t="str">
        <f t="shared" si="6"/>
        <v/>
      </c>
      <c r="M9" s="209" t="str">
        <f t="shared" si="6"/>
        <v/>
      </c>
      <c r="N9" s="209" t="str">
        <f t="shared" si="6"/>
        <v/>
      </c>
      <c r="O9" s="209" t="str">
        <f t="shared" si="6"/>
        <v/>
      </c>
      <c r="P9" s="209" t="str">
        <f t="shared" si="6"/>
        <v/>
      </c>
      <c r="Q9" s="209" t="str">
        <f t="shared" si="6"/>
        <v/>
      </c>
      <c r="R9" s="209" t="str">
        <f t="shared" si="6"/>
        <v/>
      </c>
      <c r="S9" s="209" t="str">
        <f t="shared" si="6"/>
        <v/>
      </c>
      <c r="T9" s="209" t="str">
        <f t="shared" si="6"/>
        <v/>
      </c>
      <c r="U9" s="209" t="str">
        <f t="shared" si="6"/>
        <v/>
      </c>
      <c r="V9" s="209" t="str">
        <f t="shared" si="6"/>
        <v/>
      </c>
      <c r="W9" s="209" t="str">
        <f t="shared" si="6"/>
        <v/>
      </c>
      <c r="X9" s="209" t="str">
        <f t="shared" si="6"/>
        <v/>
      </c>
      <c r="Y9" s="209" t="str">
        <f t="shared" si="6"/>
        <v/>
      </c>
      <c r="Z9" s="209" t="str">
        <f t="shared" si="6"/>
        <v/>
      </c>
      <c r="AA9" s="209" t="str">
        <f t="shared" si="6"/>
        <v/>
      </c>
      <c r="AB9" s="209" t="str">
        <f t="shared" si="6"/>
        <v/>
      </c>
      <c r="AC9" s="209" t="str">
        <f t="shared" si="6"/>
        <v/>
      </c>
      <c r="AD9" s="209" t="str">
        <f t="shared" si="6"/>
        <v/>
      </c>
      <c r="AE9" s="209" t="str">
        <f t="shared" si="6"/>
        <v/>
      </c>
      <c r="AF9" s="209" t="str">
        <f t="shared" si="6"/>
        <v/>
      </c>
      <c r="AG9" s="209" t="str">
        <f t="shared" si="6"/>
        <v/>
      </c>
      <c r="AH9" s="209" t="str">
        <f t="shared" si="6"/>
        <v/>
      </c>
      <c r="AI9" s="209" t="str">
        <f t="shared" si="6"/>
        <v/>
      </c>
      <c r="AJ9" s="209" t="str">
        <f t="shared" si="6"/>
        <v/>
      </c>
      <c r="AK9" s="209" t="str">
        <f t="shared" si="6"/>
        <v/>
      </c>
      <c r="AL9" s="209" t="str">
        <f t="shared" si="6"/>
        <v/>
      </c>
      <c r="AM9" s="218"/>
      <c r="AN9" s="218"/>
      <c r="AO9" s="218"/>
      <c r="AP9" s="219" t="s">
        <v>235</v>
      </c>
      <c r="AQ9" s="220"/>
      <c r="AR9" s="220"/>
      <c r="AS9" s="220"/>
      <c r="AT9" s="221" t="s">
        <v>236</v>
      </c>
      <c r="AU9" s="222"/>
      <c r="AV9" s="222"/>
      <c r="AW9" s="222"/>
      <c r="AX9" s="223" t="s">
        <v>237</v>
      </c>
      <c r="AY9" s="203"/>
      <c r="AZ9" s="203"/>
      <c r="BA9" s="203"/>
      <c r="BB9" s="204" t="s">
        <v>238</v>
      </c>
      <c r="BC9" s="205"/>
      <c r="BD9" s="205"/>
      <c r="BE9" s="205"/>
      <c r="BF9" s="206" t="s">
        <v>239</v>
      </c>
      <c r="BG9" s="218"/>
      <c r="BH9" s="218"/>
      <c r="BI9" s="218"/>
      <c r="BJ9" s="219" t="s">
        <v>235</v>
      </c>
      <c r="BK9" s="220"/>
      <c r="BL9" s="220"/>
      <c r="BM9" s="220"/>
      <c r="BN9" s="221" t="s">
        <v>236</v>
      </c>
      <c r="BO9" s="222"/>
      <c r="BP9" s="222"/>
      <c r="BQ9" s="222"/>
      <c r="BR9" s="223" t="s">
        <v>237</v>
      </c>
      <c r="BS9" s="203"/>
      <c r="BT9" s="203"/>
      <c r="BU9" s="203"/>
      <c r="BV9" s="204" t="s">
        <v>238</v>
      </c>
      <c r="BW9" s="205"/>
      <c r="BX9" s="205"/>
      <c r="BY9" s="205"/>
      <c r="BZ9" s="206" t="s">
        <v>239</v>
      </c>
    </row>
    <row r="10" spans="1:90" ht="16.5" thickBot="1" x14ac:dyDescent="0.3">
      <c r="A10" s="224" t="s">
        <v>52</v>
      </c>
      <c r="B10" s="306" t="s">
        <v>0</v>
      </c>
      <c r="C10" s="307" t="s">
        <v>38</v>
      </c>
      <c r="D10" s="308" t="s">
        <v>380</v>
      </c>
      <c r="E10" s="225" t="s">
        <v>241</v>
      </c>
      <c r="F10" s="226" t="s">
        <v>242</v>
      </c>
      <c r="G10" s="226" t="s">
        <v>243</v>
      </c>
      <c r="H10" s="226" t="s">
        <v>244</v>
      </c>
      <c r="I10" s="309" t="s">
        <v>56</v>
      </c>
      <c r="J10" s="228" t="s">
        <v>28</v>
      </c>
      <c r="K10" s="228" t="s">
        <v>29</v>
      </c>
      <c r="L10" s="229" t="s">
        <v>32</v>
      </c>
      <c r="M10" s="230" t="s">
        <v>32</v>
      </c>
      <c r="N10" s="231" t="s">
        <v>32</v>
      </c>
      <c r="O10" s="231" t="s">
        <v>32</v>
      </c>
      <c r="P10" s="232" t="s">
        <v>26</v>
      </c>
      <c r="Q10" s="232" t="s">
        <v>26</v>
      </c>
      <c r="R10" s="232" t="s">
        <v>26</v>
      </c>
      <c r="S10" s="233" t="s">
        <v>32</v>
      </c>
      <c r="T10" s="233" t="s">
        <v>32</v>
      </c>
      <c r="U10" s="233" t="s">
        <v>32</v>
      </c>
      <c r="V10" s="233" t="s">
        <v>27</v>
      </c>
      <c r="W10" s="233" t="s">
        <v>27</v>
      </c>
      <c r="X10" s="234" t="s">
        <v>27</v>
      </c>
      <c r="Y10" s="235" t="s">
        <v>32</v>
      </c>
      <c r="Z10" s="236" t="s">
        <v>32</v>
      </c>
      <c r="AA10" s="236" t="s">
        <v>32</v>
      </c>
      <c r="AB10" s="236" t="s">
        <v>32</v>
      </c>
      <c r="AC10" s="236" t="s">
        <v>32</v>
      </c>
      <c r="AD10" s="236" t="s">
        <v>26</v>
      </c>
      <c r="AE10" s="236" t="s">
        <v>26</v>
      </c>
      <c r="AF10" s="236" t="s">
        <v>26</v>
      </c>
      <c r="AG10" s="236" t="s">
        <v>27</v>
      </c>
      <c r="AH10" s="236" t="s">
        <v>27</v>
      </c>
      <c r="AI10" s="236" t="s">
        <v>27</v>
      </c>
      <c r="AJ10" s="236" t="s">
        <v>28</v>
      </c>
      <c r="AK10" s="236" t="s">
        <v>28</v>
      </c>
      <c r="AL10" s="236" t="s">
        <v>28</v>
      </c>
      <c r="AM10" s="218"/>
      <c r="AN10" s="218"/>
      <c r="AO10" s="218"/>
      <c r="AP10" s="219"/>
      <c r="AQ10" s="220"/>
      <c r="AR10" s="220"/>
      <c r="AS10" s="220"/>
      <c r="AT10" s="221"/>
      <c r="AU10" s="222"/>
      <c r="AV10" s="222"/>
      <c r="AW10" s="222"/>
      <c r="AX10" s="223"/>
      <c r="AY10" s="237"/>
      <c r="AZ10" s="237"/>
      <c r="BA10" s="237"/>
      <c r="BB10" s="238"/>
      <c r="BC10" s="239"/>
      <c r="BD10" s="239"/>
      <c r="BE10" s="239"/>
      <c r="BF10" s="240"/>
      <c r="BG10" s="218"/>
      <c r="BH10" s="218"/>
      <c r="BI10" s="218"/>
      <c r="BJ10" s="219"/>
      <c r="BK10" s="220"/>
      <c r="BL10" s="220"/>
      <c r="BM10" s="220"/>
      <c r="BN10" s="221"/>
      <c r="BO10" s="222"/>
      <c r="BP10" s="222"/>
      <c r="BQ10" s="222"/>
      <c r="BR10" s="223"/>
      <c r="BS10" s="237"/>
      <c r="BT10" s="237"/>
      <c r="BU10" s="237"/>
      <c r="BV10" s="238"/>
      <c r="BW10" s="239"/>
      <c r="BX10" s="239"/>
      <c r="BY10" s="239"/>
      <c r="BZ10" s="240"/>
    </row>
    <row r="11" spans="1:90" ht="13.5" thickBot="1" x14ac:dyDescent="0.25">
      <c r="A11" s="241">
        <v>1</v>
      </c>
      <c r="B11" s="386" t="s">
        <v>430</v>
      </c>
      <c r="C11" s="380" t="s">
        <v>464</v>
      </c>
      <c r="D11" s="243" t="s">
        <v>247</v>
      </c>
      <c r="E11" s="256">
        <f ca="1">IF(D11="A+",RANDBETWEEN(97,98),IF(D11="A",RANDBETWEEN(86,88),IF(D11="B+",RANDBETWEEN(76,77),IF(D11="B",RANDBETWEEN(66,67),IF(D11="C+",RANDBETWEEN(56,57),IF(D11="C",RANDBETWEEN(48,50),IF(D11="D",RANDBETWEEN(40,45),IF(D11="E",RANDBETWEEN(26,30),IF(D11="F",RANDBETWEEN(24,25),RANDBETWEEN(15,18))))))))))</f>
        <v>88</v>
      </c>
      <c r="F11" s="257">
        <f t="shared" ref="F11:F70" ca="1" si="7">SUM(G11:H11)</f>
        <v>83</v>
      </c>
      <c r="G11" s="257">
        <f ca="1">ROUNDUP(SUM(J11:X11)/3,0)</f>
        <v>35</v>
      </c>
      <c r="H11" s="257">
        <f ca="1">SUM(Y11:AL11)</f>
        <v>48</v>
      </c>
      <c r="I11" s="258"/>
      <c r="J11" s="247">
        <f ca="1">IF($E11&gt;96,ROUNDDOWN(($E11/100)*15,0),IF($D11="E",ROUNDDOWN(($E11/40)*15,0),IF($D11="F",ROUNDDOWN(($E11/100)*RANDBETWEEN(13,15),0),IF($D11="I",ROUNDDOWN(($E11/30)*RANDBETWEEN(13,15),0),ROUNDDOWN(($E11/100)*RANDBETWEEN(13,15),0)))))</f>
        <v>12</v>
      </c>
      <c r="K11" s="247">
        <f ca="1">IF($E11&gt;96,ROUNDUP(($E11/100)*15,0),IF($D11="E",ROUNDUP(($E11/40)*15,0),IF($D11="F",ROUNDUP(($E11/100)*RANDBETWEEN(13,15),0),IF($D11="I",ROUNDUP(($E11/30)*RANDBETWEEN(13,15),0),ROUNDUP(($E11/100)*RANDBETWEEN(13,15),0)))))</f>
        <v>14</v>
      </c>
      <c r="L11" s="247">
        <f ca="1">IF($D11="E",ROUNDDOWN(($E11/40)*18,0),IF($D11="F",ROUNDDOWN(($E11/100)*RANDBETWEEN(15,18),0),IF($D11="I","",ROUNDUP(($E11/100)*18,0))))</f>
        <v>16</v>
      </c>
      <c r="M11" s="247">
        <f ca="1">IF($D11="E",ROUNDDOWN(($E11/40)*2,0),IF($D11="F",ROUNDDOWN(($E11/100)*RANDBETWEEN(1,2),0),IF($D11="I","",IF($E11&gt;50,IFERROR(ROUNDUP(($E11/100)*RANDBETWEEN(1,2),0),0),IFERROR(ROUNDUP(($E11/100)*RANDBETWEEN(0,1),0),0)))))</f>
        <v>1</v>
      </c>
      <c r="N11" s="247">
        <f t="shared" ref="N11:O26" ca="1" si="8">IF($D11="E",ROUNDDOWN(($E11/40)*2,0),IF($D11="F",ROUNDDOWN(($E11/100)*RANDBETWEEN(1,2),0),IF($D11="I","",IF($E11&gt;50,IFERROR(ROUNDUP(($E11/100)*RANDBETWEEN(1,2),0),0),IFERROR(ROUNDUP(($E11/100)*RANDBETWEEN(0,1),0),0)))))</f>
        <v>2</v>
      </c>
      <c r="O11" s="247">
        <f t="shared" ca="1" si="8"/>
        <v>1</v>
      </c>
      <c r="P11" s="247">
        <f ca="1">IF($D11="E",ROUNDDOWN(($E11/40)*15,0),IF($D11="F",ROUNDDOWN(($E11/100)*RANDBETWEEN(13,15),0),IF($D11="I","",IF($D11="E","",IF($D11="I","",IF(OR($D11="B+",$D11="C+",$D11="D"),"",IFERROR(ROUNDUP(($E11/100)*RANDBETWEEN(13,15),0),0)))))))</f>
        <v>12</v>
      </c>
      <c r="Q11" s="247">
        <f ca="1">IF($D11="E",ROUNDDOWN(($E11/40)*15,0),IF($D11="F",ROUNDDOWN(($E11/100)*RANDBETWEEN(13,15),0),IF($D11="I","",IF(OR($D11="A+",$D11="C",$D11="E"),"",IFERROR(ROUNDUP(($E11/100)*RANDBETWEEN(13,15),0),0)))))</f>
        <v>14</v>
      </c>
      <c r="R11" s="247" t="str">
        <f ca="1">IF($D11="E",ROUNDDOWN(($E11/40)*15,0),IF($D11="F",ROUNDDOWN(($E11/100)*RANDBETWEEN(13,15),0),IF($D11="I","",IF(OR($D11="A",$D11="B",$D11="F"),"",IFERROR(ROUNDUP(($E11/100)*RANDBETWEEN(13,15),0),0)))))</f>
        <v/>
      </c>
      <c r="S11" s="247">
        <f ca="1">IF($D11="E",ROUNDDOWN(($E11/40)*2,0),IF($D11="F",ROUNDDOWN(($E11/100)*RANDBETWEEN(1,2),0),IF($D11="I","",IF($E11&gt;50,IFERROR(ROUNDUP(($E11/100)*RANDBETWEEN(1,2),0),0),IFERROR(ROUNDUP(($E11/100)*RANDBETWEEN(0,1),0),0)))))</f>
        <v>1</v>
      </c>
      <c r="T11" s="247">
        <f t="shared" ref="T11:U26" ca="1" si="9">IF($D11="E",ROUNDDOWN(($E11/40)*2,0),IF($D11="F",ROUNDDOWN(($E11/100)*RANDBETWEEN(1,2),0),IF($D11="I","",IF($E11&gt;50,IFERROR(ROUNDUP(($E11/100)*RANDBETWEEN(1,2),0),0),IFERROR(ROUNDUP(($E11/100)*RANDBETWEEN(0,1),0),0)))))</f>
        <v>2</v>
      </c>
      <c r="U11" s="247">
        <f t="shared" ca="1" si="9"/>
        <v>2</v>
      </c>
      <c r="V11" s="247">
        <f ca="1">IF($D11="E",ROUNDDOWN(($E11/40)*15,0),IF($D11="F",ROUNDDOWN(($E11/100)*RANDBETWEEN(13,15),0),IF($D11="I","",IF(OR($D11="B+",$D11="C+",$D11="D",$D11="E"),"",IFERROR(ROUNDUP(($E11/100)*RANDBETWEEN(13,15),0),0)))))</f>
        <v>13</v>
      </c>
      <c r="W11" s="247">
        <f ca="1">IF($D11="E",ROUNDDOWN(($E11/40)*15,0),IF($D11="F",ROUNDDOWN(($E11/100)*RANDBETWEEN(13,15),0),IF($D11="I","",IF(OR($D11="A+",$D11="C",$D11="F"),"",IFERROR(ROUNDUP(($E11/100)*RANDBETWEEN(13,15),0),0)))))</f>
        <v>13</v>
      </c>
      <c r="X11" s="247" t="str">
        <f ca="1">IF($D11="E",ROUNDDOWN(($E11/40)*15,0),IF($D11="F",ROUNDDOWN(($E11/100)*RANDBETWEEN(13,15),0),IF($D11="I","",IF(OR($D11="A",$D11="B"),"",IFERROR(ROUNDUP(($E11/100)*RANDBETWEEN(13,15),0),0)))))</f>
        <v/>
      </c>
      <c r="Y11" s="248">
        <f ca="1">IF($D11="E","",IF($D11="I","",IF($E11&gt;50,IFERROR(ROUNDUP(($E11/100)*RANDBETWEEN(1,2),0),0),IFERROR(ROUNDUP(($E11/100)*RANDBETWEEN(0,1),0),0))))</f>
        <v>1</v>
      </c>
      <c r="Z11" s="249">
        <f t="shared" ref="Z11:AC26" ca="1" si="10">IF($D11="E","",IF($D11="I","",IF($E11&gt;50,IFERROR(ROUNDUP(($E11/100)*RANDBETWEEN(1,2),0),0),IFERROR(ROUNDUP(($E11/100)*RANDBETWEEN(0,1),0),0))))</f>
        <v>1</v>
      </c>
      <c r="AA11" s="250">
        <f t="shared" ca="1" si="10"/>
        <v>1</v>
      </c>
      <c r="AB11" s="250">
        <f t="shared" ca="1" si="10"/>
        <v>2</v>
      </c>
      <c r="AC11" s="250">
        <f t="shared" ca="1" si="10"/>
        <v>2</v>
      </c>
      <c r="AD11" s="250">
        <f ca="1">IF($D11="E","",IF($D11="I","",IF(OR($D11="B+",$D11="A+",$D11="D",$D11="F"),"",IFERROR(ROUNDUP(($E11/100)*RANDBETWEEN(8,10),0),0))))</f>
        <v>8</v>
      </c>
      <c r="AE11" s="250" t="str">
        <f ca="1">IF($D11="E","",IF($D11="I","",IF(OR($D11="A",$D11="B",$D11="C"),"",IFERROR(ROUNDUP(($E11/100)*RANDBETWEEN(8,10),0),0))))</f>
        <v/>
      </c>
      <c r="AF11" s="250">
        <f ca="1">IF($D11="E","",IF($D11="I","",IF(OR($D11="B+",$D11="C+",$D11="D"),"",IFERROR(ROUNDUP(($E11/100)*RANDBETWEEN(8,10),0),0))))</f>
        <v>8</v>
      </c>
      <c r="AG11" s="250">
        <f ca="1">IF($D11="E","",IF($D11="I","",IF(OR($D11="B+",$D11="B",$D11="D"),"",IFERROR(ROUNDUP(($E11/100)*RANDBETWEEN(8,10),0),0))))</f>
        <v>9</v>
      </c>
      <c r="AH11" s="250" t="str">
        <f ca="1">IF($D11="E","",IF($D11="I","",IF(OR($D11="A+",$D11="A",$D11="C",$D11="F"),"",IFERROR(ROUNDUP(($E11/100)*RANDBETWEEN(8,10),0),0))))</f>
        <v/>
      </c>
      <c r="AI11" s="250">
        <f ca="1">IF($D11="E","",IF($D11="I","",IF(OR($D11="A+",$D11="C+",$D11="C"),"",IFERROR(ROUNDUP(($E11/100)*RANDBETWEEN(8,10),0),0))))</f>
        <v>8</v>
      </c>
      <c r="AJ11" s="250" t="str">
        <f ca="1">IF($D11="E","",IF($D11="I","",IF(OR($D11="A+",$D11="C+",$D11="D",$D11="A"),"",IFERROR(ROUNDUP(($E11/100)*RANDBETWEEN(8,10),0),0))))</f>
        <v/>
      </c>
      <c r="AK11" s="250" t="str">
        <f ca="1">IF($D11="E","",IF($D11="I","",IF(OR($D11="A",$D11="C+",$D11="B",$D11="F"),"",IFERROR(ROUNDUP(($E11/100)*RANDBETWEEN(8,10),0),0))))</f>
        <v/>
      </c>
      <c r="AL11" s="251">
        <f ca="1">IF($D11="E","",IF($D11="I","",IF(OR($D11="B+",$D11="B",$D11="C",$D11="F"),"",IFERROR(ROUNDUP(($E11/100)*RANDBETWEEN(8,10),0),0))))</f>
        <v>8</v>
      </c>
      <c r="AM11" s="252">
        <f ca="1">SUMIFS($J11:$X11,$J$10:$X$10,"CO1")</f>
        <v>25</v>
      </c>
      <c r="AN11" s="253">
        <f ca="1">SUMIFS($J$4:$X$4,$J$10:$X$10,"CO1",$J11:$X11,"&gt;=0")</f>
        <v>30</v>
      </c>
      <c r="AO11" s="250">
        <f ca="1">IFERROR(ROUND((AM11/AN11)*100,0),0)</f>
        <v>83</v>
      </c>
      <c r="AP11" s="250" t="str">
        <f ca="1">IF(AO11&gt;60,"YES","NO")</f>
        <v>YES</v>
      </c>
      <c r="AQ11" s="253">
        <f ca="1">SUMIFS($J11:$X11,$J$10:$X$10,"CO2")</f>
        <v>26</v>
      </c>
      <c r="AR11" s="253">
        <f ca="1">SUMIFS($J$4:$X$4,$J$10:$X$10,"CO2",$J11:$X11,"&gt;=0")</f>
        <v>30</v>
      </c>
      <c r="AS11" s="250">
        <f ca="1">IFERROR(ROUND((AQ11/AR11)*100,0),0)</f>
        <v>87</v>
      </c>
      <c r="AT11" s="250" t="str">
        <f ca="1">IF(AS11&gt;60,"YES","NO")</f>
        <v>YES</v>
      </c>
      <c r="AU11" s="253">
        <f ca="1">SUMIFS($J11:$X11,$J$10:$X$10,"CO3")</f>
        <v>26</v>
      </c>
      <c r="AV11" s="253">
        <f ca="1">SUMIFS($J$4:$X$4,$J$10:$X$10,"CO3",$J11:$X11,"&gt;=0")</f>
        <v>30</v>
      </c>
      <c r="AW11" s="250">
        <f ca="1">IFERROR(ROUND((AU11/AV11)*100,0),0)</f>
        <v>87</v>
      </c>
      <c r="AX11" s="250" t="str">
        <f ca="1">IF(AW11&gt;60,"YES","NO")</f>
        <v>YES</v>
      </c>
      <c r="AY11" s="253">
        <f ca="1">SUMIFS($J11:$X11,$J$10:$X$10,"CO4")</f>
        <v>12</v>
      </c>
      <c r="AZ11" s="253">
        <f ca="1">SUMIFS($J$4:$X$4,$J$10:$X$10,"CO4",$J11:$X11,"&gt;=0")</f>
        <v>15</v>
      </c>
      <c r="BA11" s="250">
        <f ca="1">IFERROR(ROUND((AY11/AZ11)*100,0),0)</f>
        <v>80</v>
      </c>
      <c r="BB11" s="250" t="str">
        <f ca="1">IF(BA11&gt;60,"YES","NO")</f>
        <v>YES</v>
      </c>
      <c r="BC11" s="253">
        <f ca="1">SUMIFS($J11:$X11,$J$10:$X$10,"CO5")</f>
        <v>14</v>
      </c>
      <c r="BD11" s="253">
        <f ca="1">SUMIFS($J$4:$X$4,$J$10:$X$10,"CO5",$J11:$X11,"&gt;=0")</f>
        <v>15</v>
      </c>
      <c r="BE11" s="250">
        <f ca="1">IFERROR(ROUND((BC11/BD11)*100,0),0)</f>
        <v>93</v>
      </c>
      <c r="BF11" s="251" t="str">
        <f ca="1">IF(BE11&gt;60,"YES","NO")</f>
        <v>YES</v>
      </c>
      <c r="BG11" s="252">
        <f ca="1">SUMIFS($Y11:$AL11,$Y$10:$AL$10,"CO1")</f>
        <v>7</v>
      </c>
      <c r="BH11" s="253">
        <f ca="1">SUMIFS($Y$4:$AL$4,$Y$10:$AL$10,"CO1",$Y11:$AL11,"&gt;=0")</f>
        <v>10</v>
      </c>
      <c r="BI11" s="250">
        <f ca="1">IFERROR(ROUND((BG11/BH11)*100,0),0)</f>
        <v>70</v>
      </c>
      <c r="BJ11" s="250" t="str">
        <f ca="1">IF(BI11&gt;60,"YES","NO")</f>
        <v>YES</v>
      </c>
      <c r="BK11" s="253">
        <f ca="1">SUMIFS($Y11:$AL11,$Y$10:$AL$10,"CO2")</f>
        <v>16</v>
      </c>
      <c r="BL11" s="253">
        <f ca="1">SUMIFS($Y$4:$AL$4,$Y$10:$AL$10,"CO2",$Y11:$AL11,"&gt;=0")</f>
        <v>20</v>
      </c>
      <c r="BM11" s="250">
        <f ca="1">IFERROR(ROUND((BK11/BL11)*100,0),0)</f>
        <v>80</v>
      </c>
      <c r="BN11" s="250" t="str">
        <f ca="1">IF(BM11&gt;60,"YES","NO")</f>
        <v>YES</v>
      </c>
      <c r="BO11" s="253">
        <f ca="1">SUMIFS($Y11:$AL11,$Y$10:$AL$10,"CO3")</f>
        <v>17</v>
      </c>
      <c r="BP11" s="253">
        <f ca="1">SUMIFS($Y$4:$AL$4,$Y$10:$AL$10,"CO3",$Y11:$AL11,"&gt;=0")</f>
        <v>20</v>
      </c>
      <c r="BQ11" s="250">
        <f ca="1">IFERROR(ROUND((BO11/BP11)*100,0),0)</f>
        <v>85</v>
      </c>
      <c r="BR11" s="250" t="str">
        <f ca="1">IF(BQ11&gt;60,"YES","NO")</f>
        <v>YES</v>
      </c>
      <c r="BS11" s="253">
        <f ca="1">SUMIFS($Y11:$AL11,$Y$10:$AL$10,"CO4")</f>
        <v>8</v>
      </c>
      <c r="BT11" s="253">
        <f ca="1">SUMIFS($Y$4:$AL$4,$Y$10:$AL$10,"CO4",$Y11:$AL11,"&gt;=0")</f>
        <v>10</v>
      </c>
      <c r="BU11" s="250">
        <f ca="1">IFERROR(ROUND((BS11/BT11)*100,0),0)</f>
        <v>80</v>
      </c>
      <c r="BV11" s="250" t="str">
        <f ca="1">IF(BU11&gt;60,"YES","NO")</f>
        <v>YES</v>
      </c>
      <c r="BW11" s="253">
        <f>SUMIFS($Y11:$AL11,$Y$10:$AL$10,"CO5")</f>
        <v>0</v>
      </c>
      <c r="BX11" s="253">
        <f>SUMIFS($Y$4:$AL$4,$Y$10:$AL$10,"CO5",$Y11:$AL11,"&gt;=0")</f>
        <v>0</v>
      </c>
      <c r="BY11" s="250">
        <f>IFERROR(ROUND((BW11/BX11)*100,0),0)</f>
        <v>0</v>
      </c>
      <c r="BZ11" s="254" t="str">
        <f>IF(BY11&gt;60,"YES","NO")</f>
        <v>NO</v>
      </c>
      <c r="CB11" s="255" t="s">
        <v>248</v>
      </c>
      <c r="CC11" s="255">
        <v>66</v>
      </c>
    </row>
    <row r="12" spans="1:90" x14ac:dyDescent="0.2">
      <c r="A12" s="241">
        <v>2</v>
      </c>
      <c r="B12" s="386" t="s">
        <v>431</v>
      </c>
      <c r="C12" s="380" t="s">
        <v>465</v>
      </c>
      <c r="D12" s="242" t="s">
        <v>247</v>
      </c>
      <c r="E12" s="256">
        <f t="shared" ref="E12:E70" ca="1" si="11">IF(D12="A+",RANDBETWEEN(97,98),IF(D12="A",RANDBETWEEN(86,88),IF(D12="B+",RANDBETWEEN(76,77),IF(D12="B",RANDBETWEEN(66,67),IF(D12="C+",RANDBETWEEN(56,57),IF(D12="C",RANDBETWEEN(48,50),IF(D12="D",RANDBETWEEN(40,45),IF(D12="E",RANDBETWEEN(26,30),IF(D12="F",RANDBETWEEN(24,25),RANDBETWEEN(15,18))))))))))</f>
        <v>86</v>
      </c>
      <c r="F12" s="257">
        <f t="shared" ca="1" si="7"/>
        <v>81</v>
      </c>
      <c r="G12" s="257">
        <f t="shared" ref="G12:G70" ca="1" si="12">ROUNDUP(SUM(J12:X12)/3,0)</f>
        <v>34</v>
      </c>
      <c r="H12" s="257">
        <f t="shared" ref="H12:H70" ca="1" si="13">SUM(Y12:AL12)</f>
        <v>47</v>
      </c>
      <c r="I12" s="258"/>
      <c r="J12" s="247">
        <f t="shared" ref="J12:J70" ca="1" si="14">IF($E12&gt;96,ROUNDDOWN(($E12/100)*15,0),IF($D12="E",ROUNDDOWN(($E12/40)*15,0),IF($D12="F",ROUNDDOWN(($E12/100)*RANDBETWEEN(13,15),0),IF($D12="I",ROUNDDOWN(($E12/30)*RANDBETWEEN(13,15),0),ROUNDDOWN(($E12/100)*RANDBETWEEN(13,15),0)))))</f>
        <v>11</v>
      </c>
      <c r="K12" s="247">
        <f t="shared" ref="K12:K70" ca="1" si="15">IF($E12&gt;96,ROUNDUP(($E12/100)*15,0),IF($D12="E",ROUNDUP(($E12/40)*15,0),IF($D12="F",ROUNDUP(($E12/100)*RANDBETWEEN(13,15),0),IF($D12="I",ROUNDUP(($E12/30)*RANDBETWEEN(13,15),0),ROUNDUP(($E12/100)*RANDBETWEEN(13,15),0)))))</f>
        <v>13</v>
      </c>
      <c r="L12" s="247">
        <f t="shared" ref="L12:L70" ca="1" si="16">IF($D12="E",ROUNDDOWN(($E12/40)*18,0),IF($D12="F",ROUNDDOWN(($E12/100)*RANDBETWEEN(15,18),0),IF($D12="I","",ROUNDUP(($E12/100)*18,0))))</f>
        <v>16</v>
      </c>
      <c r="M12" s="247">
        <f t="shared" ref="M12:O70" ca="1" si="17">IF($D12="E",ROUNDDOWN(($E12/40)*2,0),IF($D12="F",ROUNDDOWN(($E12/100)*RANDBETWEEN(1,2),0),IF($D12="I","",IF($E12&gt;50,IFERROR(ROUNDUP(($E12/100)*RANDBETWEEN(1,2),0),0),IFERROR(ROUNDUP(($E12/100)*RANDBETWEEN(0,1),0),0)))))</f>
        <v>1</v>
      </c>
      <c r="N12" s="247">
        <f t="shared" ca="1" si="8"/>
        <v>1</v>
      </c>
      <c r="O12" s="247">
        <f t="shared" ca="1" si="8"/>
        <v>2</v>
      </c>
      <c r="P12" s="247">
        <f t="shared" ref="P12:P70" ca="1" si="18">IF($D12="E",ROUNDDOWN(($E12/40)*15,0),IF($D12="F",ROUNDDOWN(($E12/100)*RANDBETWEEN(13,15),0),IF($D12="I","",IF($D12="E","",IF($D12="I","",IF(OR($D12="B+",$D12="C+",$D12="D"),"",IFERROR(ROUNDUP(($E12/100)*RANDBETWEEN(13,15),0),0)))))))</f>
        <v>13</v>
      </c>
      <c r="Q12" s="247">
        <f t="shared" ref="Q12:Q70" ca="1" si="19">IF($D12="E",ROUNDDOWN(($E12/40)*15,0),IF($D12="F",ROUNDDOWN(($E12/100)*RANDBETWEEN(13,15),0),IF($D12="I","",IF(OR($D12="A+",$D12="C",$D12="E"),"",IFERROR(ROUNDUP(($E12/100)*RANDBETWEEN(13,15),0),0)))))</f>
        <v>13</v>
      </c>
      <c r="R12" s="247" t="str">
        <f t="shared" ref="R12:R70" ca="1" si="20">IF($D12="E",ROUNDDOWN(($E12/40)*15,0),IF($D12="F",ROUNDDOWN(($E12/100)*RANDBETWEEN(13,15),0),IF($D12="I","",IF(OR($D12="A",$D12="B",$D12="F"),"",IFERROR(ROUNDUP(($E12/100)*RANDBETWEEN(13,15),0),0)))))</f>
        <v/>
      </c>
      <c r="S12" s="247">
        <f t="shared" ref="S12:U70" ca="1" si="21">IF($D12="E",ROUNDDOWN(($E12/40)*2,0),IF($D12="F",ROUNDDOWN(($E12/100)*RANDBETWEEN(1,2),0),IF($D12="I","",IF($E12&gt;50,IFERROR(ROUNDUP(($E12/100)*RANDBETWEEN(1,2),0),0),IFERROR(ROUNDUP(($E12/100)*RANDBETWEEN(0,1),0),0)))))</f>
        <v>2</v>
      </c>
      <c r="T12" s="247">
        <f t="shared" ca="1" si="9"/>
        <v>1</v>
      </c>
      <c r="U12" s="247">
        <f t="shared" ca="1" si="9"/>
        <v>1</v>
      </c>
      <c r="V12" s="247">
        <f t="shared" ref="V12:V70" ca="1" si="22">IF($D12="E",ROUNDDOWN(($E12/40)*15,0),IF($D12="F",ROUNDDOWN(($E12/100)*RANDBETWEEN(13,15),0),IF($D12="I","",IF(OR($D12="B+",$D12="C+",$D12="D",$D12="E"),"",IFERROR(ROUNDUP(($E12/100)*RANDBETWEEN(13,15),0),0)))))</f>
        <v>13</v>
      </c>
      <c r="W12" s="247">
        <f t="shared" ref="W12:W70" ca="1" si="23">IF($D12="E",ROUNDDOWN(($E12/40)*15,0),IF($D12="F",ROUNDDOWN(($E12/100)*RANDBETWEEN(13,15),0),IF($D12="I","",IF(OR($D12="A+",$D12="C",$D12="F"),"",IFERROR(ROUNDUP(($E12/100)*RANDBETWEEN(13,15),0),0)))))</f>
        <v>13</v>
      </c>
      <c r="X12" s="247" t="str">
        <f t="shared" ref="X12:X70" ca="1" si="24">IF($D12="E",ROUNDDOWN(($E12/40)*15,0),IF($D12="F",ROUNDDOWN(($E12/100)*RANDBETWEEN(13,15),0),IF($D12="I","",IF(OR($D12="A",$D12="B"),"",IFERROR(ROUNDUP(($E12/100)*RANDBETWEEN(13,15),0),0)))))</f>
        <v/>
      </c>
      <c r="Y12" s="248">
        <f t="shared" ref="Y12:AC70" ca="1" si="25">IF($D12="E","",IF($D12="I","",IF($E12&gt;50,IFERROR(ROUNDUP(($E12/100)*RANDBETWEEN(1,2),0),0),IFERROR(ROUNDUP(($E12/100)*RANDBETWEEN(0,1),0),0))))</f>
        <v>1</v>
      </c>
      <c r="Z12" s="259">
        <f t="shared" ca="1" si="10"/>
        <v>2</v>
      </c>
      <c r="AA12" s="247">
        <f t="shared" ca="1" si="10"/>
        <v>1</v>
      </c>
      <c r="AB12" s="247">
        <f t="shared" ca="1" si="10"/>
        <v>1</v>
      </c>
      <c r="AC12" s="247">
        <f t="shared" ca="1" si="10"/>
        <v>2</v>
      </c>
      <c r="AD12" s="247">
        <f t="shared" ref="AD12:AD70" ca="1" si="26">IF($D12="E","",IF($D12="I","",IF(OR($D12="B+",$D12="A+",$D12="D",$D12="F"),"",IFERROR(ROUNDUP(($E12/100)*RANDBETWEEN(8,10),0),0))))</f>
        <v>7</v>
      </c>
      <c r="AE12" s="247" t="str">
        <f t="shared" ref="AE12:AE70" ca="1" si="27">IF($D12="E","",IF($D12="I","",IF(OR($D12="A",$D12="B",$D12="C"),"",IFERROR(ROUNDUP(($E12/100)*RANDBETWEEN(8,10),0),0))))</f>
        <v/>
      </c>
      <c r="AF12" s="247">
        <f t="shared" ref="AF12:AF70" ca="1" si="28">IF($D12="E","",IF($D12="I","",IF(OR($D12="B+",$D12="C+",$D12="D"),"",IFERROR(ROUNDUP(($E12/100)*RANDBETWEEN(8,10),0),0))))</f>
        <v>9</v>
      </c>
      <c r="AG12" s="247">
        <f t="shared" ref="AG12:AG70" ca="1" si="29">IF($D12="E","",IF($D12="I","",IF(OR($D12="B+",$D12="B",$D12="D"),"",IFERROR(ROUNDUP(($E12/100)*RANDBETWEEN(8,10),0),0))))</f>
        <v>7</v>
      </c>
      <c r="AH12" s="247" t="str">
        <f t="shared" ref="AH12:AH70" ca="1" si="30">IF($D12="E","",IF($D12="I","",IF(OR($D12="A+",$D12="A",$D12="C",$D12="F"),"",IFERROR(ROUNDUP(($E12/100)*RANDBETWEEN(8,10),0),0))))</f>
        <v/>
      </c>
      <c r="AI12" s="247">
        <f t="shared" ref="AI12:AI70" ca="1" si="31">IF($D12="E","",IF($D12="I","",IF(OR($D12="A+",$D12="C+",$D12="C"),"",IFERROR(ROUNDUP(($E12/100)*RANDBETWEEN(8,10),0),0))))</f>
        <v>9</v>
      </c>
      <c r="AJ12" s="247" t="str">
        <f t="shared" ref="AJ12:AJ70" ca="1" si="32">IF($D12="E","",IF($D12="I","",IF(OR($D12="A+",$D12="C+",$D12="D",$D12="A"),"",IFERROR(ROUNDUP(($E12/100)*RANDBETWEEN(8,10),0),0))))</f>
        <v/>
      </c>
      <c r="AK12" s="247" t="str">
        <f t="shared" ref="AK12:AK70" ca="1" si="33">IF($D12="E","",IF($D12="I","",IF(OR($D12="A",$D12="C+",$D12="B",$D12="F"),"",IFERROR(ROUNDUP(($E12/100)*RANDBETWEEN(8,10),0),0))))</f>
        <v/>
      </c>
      <c r="AL12" s="248">
        <f t="shared" ref="AL12:AL70" ca="1" si="34">IF($D12="E","",IF($D12="I","",IF(OR($D12="B+",$D12="B",$D12="C"),"",IFERROR(ROUNDUP(($E12/100)*RANDBETWEEN(8,10),0),0))))</f>
        <v>8</v>
      </c>
      <c r="AM12" s="260">
        <f t="shared" ref="AM12:AM70" ca="1" si="35">SUMIFS($J12:$X12,$J$10:$X$10,"CO1")</f>
        <v>24</v>
      </c>
      <c r="AN12" s="261">
        <f t="shared" ref="AN12:AN70" ca="1" si="36">SUMIFS($J$4:$X$4,$J$10:$X$10,"CO1",$J12:$X12,"&gt;=0")</f>
        <v>30</v>
      </c>
      <c r="AO12" s="247">
        <f t="shared" ref="AO12:AO70" ca="1" si="37">IFERROR(ROUND((AM12/AN12)*100,0),0)</f>
        <v>80</v>
      </c>
      <c r="AP12" s="247" t="str">
        <f t="shared" ref="AP12:AP70" ca="1" si="38">IF(AO12&gt;60,"YES","NO")</f>
        <v>YES</v>
      </c>
      <c r="AQ12" s="261">
        <f t="shared" ref="AQ12:AQ70" ca="1" si="39">SUMIFS($J12:$X12,$J$10:$X$10,"CO2")</f>
        <v>26</v>
      </c>
      <c r="AR12" s="261">
        <f t="shared" ref="AR12:AR70" ca="1" si="40">SUMIFS($J$4:$X$4,$J$10:$X$10,"CO2",$J12:$X12,"&gt;=0")</f>
        <v>30</v>
      </c>
      <c r="AS12" s="247">
        <f t="shared" ref="AS12:AS70" ca="1" si="41">IFERROR(ROUND((AQ12/AR12)*100,0),0)</f>
        <v>87</v>
      </c>
      <c r="AT12" s="247" t="str">
        <f t="shared" ref="AT12:AT70" ca="1" si="42">IF(AS12&gt;60,"YES","NO")</f>
        <v>YES</v>
      </c>
      <c r="AU12" s="261">
        <f t="shared" ref="AU12:AU70" ca="1" si="43">SUMIFS($J12:$X12,$J$10:$X$10,"CO3")</f>
        <v>26</v>
      </c>
      <c r="AV12" s="261">
        <f t="shared" ref="AV12:AV70" ca="1" si="44">SUMIFS($J$4:$X$4,$J$10:$X$10,"CO3",$J12:$X12,"&gt;=0")</f>
        <v>30</v>
      </c>
      <c r="AW12" s="247">
        <f t="shared" ref="AW12:AW70" ca="1" si="45">IFERROR(ROUND((AU12/AV12)*100,0),0)</f>
        <v>87</v>
      </c>
      <c r="AX12" s="247" t="str">
        <f t="shared" ref="AX12:AX70" ca="1" si="46">IF(AW12&gt;60,"YES","NO")</f>
        <v>YES</v>
      </c>
      <c r="AY12" s="261">
        <f t="shared" ref="AY12:AY70" ca="1" si="47">SUMIFS($J12:$X12,$J$10:$X$10,"CO4")</f>
        <v>11</v>
      </c>
      <c r="AZ12" s="261">
        <f t="shared" ref="AZ12:AZ70" ca="1" si="48">SUMIFS($J$4:$X$4,$J$10:$X$10,"CO4",$J12:$X12,"&gt;=0")</f>
        <v>15</v>
      </c>
      <c r="BA12" s="247">
        <f t="shared" ref="BA12:BA70" ca="1" si="49">IFERROR(ROUND((AY12/AZ12)*100,0),0)</f>
        <v>73</v>
      </c>
      <c r="BB12" s="247" t="str">
        <f t="shared" ref="BB12:BB70" ca="1" si="50">IF(BA12&gt;60,"YES","NO")</f>
        <v>YES</v>
      </c>
      <c r="BC12" s="261">
        <f t="shared" ref="BC12:BC70" ca="1" si="51">SUMIFS($J12:$X12,$J$10:$X$10,"CO5")</f>
        <v>13</v>
      </c>
      <c r="BD12" s="261">
        <f t="shared" ref="BD12:BD70" ca="1" si="52">SUMIFS($J$4:$X$4,$J$10:$X$10,"CO5",$J12:$X12,"&gt;=0")</f>
        <v>15</v>
      </c>
      <c r="BE12" s="247">
        <f t="shared" ref="BE12:BE70" ca="1" si="53">IFERROR(ROUND((BC12/BD12)*100,0),0)</f>
        <v>87</v>
      </c>
      <c r="BF12" s="248" t="str">
        <f t="shared" ref="BF12:BF70" ca="1" si="54">IF(BE12&gt;60,"YES","NO")</f>
        <v>YES</v>
      </c>
      <c r="BG12" s="260">
        <f t="shared" ref="BG12:BG70" ca="1" si="55">SUMIFS($Y12:$AL12,$Y$10:$AL$10,"CO1")</f>
        <v>7</v>
      </c>
      <c r="BH12" s="261">
        <f t="shared" ref="BH12:BH70" ca="1" si="56">SUMIFS($Y$4:$AL$4,$Y$10:$AL$10,"CO1",$Y12:$AL12,"&gt;=0")</f>
        <v>10</v>
      </c>
      <c r="BI12" s="247">
        <f t="shared" ref="BI12:BI70" ca="1" si="57">IFERROR(ROUND((BG12/BH12)*100,0),0)</f>
        <v>70</v>
      </c>
      <c r="BJ12" s="247" t="str">
        <f t="shared" ref="BJ12:BJ70" ca="1" si="58">IF(BI12&gt;60,"YES","NO")</f>
        <v>YES</v>
      </c>
      <c r="BK12" s="261">
        <f t="shared" ref="BK12:BK68" ca="1" si="59">SUMIFS($Y12:$AL12,$Y$10:$AL$10,"CO2")</f>
        <v>16</v>
      </c>
      <c r="BL12" s="261">
        <f t="shared" ref="BL12:BL68" ca="1" si="60">SUMIFS($Y$4:$AL$4,$Y$10:$AL$10,"CO2",$Y12:$AL12,"&gt;=0")</f>
        <v>20</v>
      </c>
      <c r="BM12" s="247">
        <f t="shared" ref="BM12:BM68" ca="1" si="61">IFERROR(ROUND((BK12/BL12)*100,0),0)</f>
        <v>80</v>
      </c>
      <c r="BN12" s="247" t="str">
        <f t="shared" ref="BN12:BN70" ca="1" si="62">IF(BM12&gt;60,"YES","NO")</f>
        <v>YES</v>
      </c>
      <c r="BO12" s="261">
        <f t="shared" ref="BO12:BO70" ca="1" si="63">SUMIFS($Y12:$AL12,$Y$10:$AL$10,"CO3")</f>
        <v>16</v>
      </c>
      <c r="BP12" s="261">
        <f t="shared" ref="BP12:BP70" ca="1" si="64">SUMIFS($Y$4:$AL$4,$Y$10:$AL$10,"CO3",$Y12:$AL12,"&gt;=0")</f>
        <v>20</v>
      </c>
      <c r="BQ12" s="247">
        <f t="shared" ref="BQ12:BQ70" ca="1" si="65">IFERROR(ROUND((BO12/BP12)*100,0),0)</f>
        <v>80</v>
      </c>
      <c r="BR12" s="247" t="str">
        <f t="shared" ref="BR12:BR70" ca="1" si="66">IF(BQ12&gt;60,"YES","NO")</f>
        <v>YES</v>
      </c>
      <c r="BS12" s="261"/>
      <c r="BT12" s="261"/>
      <c r="BU12" s="247"/>
      <c r="BV12" s="247" t="str">
        <f t="shared" ref="BV12:BV70" si="67">IF(BU12&gt;60,"YES","NO")</f>
        <v>NO</v>
      </c>
      <c r="BW12" s="261">
        <f t="shared" ref="BW12" ca="1" si="68">SUMIFS($Y12:$AL12,$Y$10:$AL$10,"CO4")</f>
        <v>8</v>
      </c>
      <c r="BX12" s="261">
        <f t="shared" ref="BX12" ca="1" si="69">SUMIFS($Y$4:$AL$4,$Y$10:$AL$10,"CO4",$Y12:$AL12,"&gt;=0")</f>
        <v>10</v>
      </c>
      <c r="BY12" s="247">
        <f t="shared" ref="BY12:BY70" ca="1" si="70">IFERROR(ROUND((BW12/BX12)*100,0),0)</f>
        <v>80</v>
      </c>
      <c r="BZ12" s="262" t="str">
        <f t="shared" ref="BZ12:BZ70" ca="1" si="71">IF(BY12&gt;60,"YES","NO")</f>
        <v>YES</v>
      </c>
      <c r="CC12" s="502" t="s">
        <v>84</v>
      </c>
      <c r="CD12" s="503"/>
      <c r="CE12" s="503"/>
      <c r="CF12" s="503"/>
      <c r="CG12" s="503"/>
      <c r="CH12" s="504"/>
      <c r="CI12" s="263"/>
      <c r="CJ12" s="263"/>
      <c r="CK12" s="263"/>
      <c r="CL12" s="263"/>
    </row>
    <row r="13" spans="1:90" ht="21" customHeight="1" x14ac:dyDescent="0.2">
      <c r="A13" s="241">
        <v>3</v>
      </c>
      <c r="B13" s="386" t="s">
        <v>432</v>
      </c>
      <c r="C13" s="380" t="s">
        <v>466</v>
      </c>
      <c r="D13" s="242" t="s">
        <v>247</v>
      </c>
      <c r="E13" s="256">
        <f t="shared" ca="1" si="11"/>
        <v>86</v>
      </c>
      <c r="F13" s="257">
        <f t="shared" ca="1" si="7"/>
        <v>85</v>
      </c>
      <c r="G13" s="257">
        <f t="shared" ca="1" si="12"/>
        <v>35</v>
      </c>
      <c r="H13" s="257">
        <f t="shared" ca="1" si="13"/>
        <v>50</v>
      </c>
      <c r="I13" s="258"/>
      <c r="J13" s="247">
        <f t="shared" ca="1" si="14"/>
        <v>12</v>
      </c>
      <c r="K13" s="247">
        <f t="shared" ca="1" si="15"/>
        <v>13</v>
      </c>
      <c r="L13" s="247">
        <f t="shared" ca="1" si="16"/>
        <v>16</v>
      </c>
      <c r="M13" s="247">
        <f t="shared" ca="1" si="17"/>
        <v>2</v>
      </c>
      <c r="N13" s="247">
        <f t="shared" ca="1" si="8"/>
        <v>1</v>
      </c>
      <c r="O13" s="247">
        <f t="shared" ca="1" si="8"/>
        <v>2</v>
      </c>
      <c r="P13" s="247">
        <f t="shared" ca="1" si="18"/>
        <v>13</v>
      </c>
      <c r="Q13" s="247">
        <f t="shared" ca="1" si="19"/>
        <v>13</v>
      </c>
      <c r="R13" s="247" t="str">
        <f t="shared" ca="1" si="20"/>
        <v/>
      </c>
      <c r="S13" s="247">
        <f t="shared" ca="1" si="21"/>
        <v>2</v>
      </c>
      <c r="T13" s="247">
        <f t="shared" ca="1" si="9"/>
        <v>1</v>
      </c>
      <c r="U13" s="247">
        <f t="shared" ca="1" si="9"/>
        <v>2</v>
      </c>
      <c r="V13" s="247">
        <f t="shared" ca="1" si="22"/>
        <v>13</v>
      </c>
      <c r="W13" s="247">
        <f t="shared" ca="1" si="23"/>
        <v>13</v>
      </c>
      <c r="X13" s="247" t="str">
        <f t="shared" ca="1" si="24"/>
        <v/>
      </c>
      <c r="Y13" s="248">
        <f t="shared" ca="1" si="25"/>
        <v>2</v>
      </c>
      <c r="Z13" s="259">
        <f t="shared" ca="1" si="10"/>
        <v>2</v>
      </c>
      <c r="AA13" s="247">
        <f t="shared" ca="1" si="10"/>
        <v>1</v>
      </c>
      <c r="AB13" s="247">
        <f t="shared" ca="1" si="10"/>
        <v>1</v>
      </c>
      <c r="AC13" s="247">
        <f t="shared" ca="1" si="10"/>
        <v>1</v>
      </c>
      <c r="AD13" s="247">
        <f t="shared" ca="1" si="26"/>
        <v>9</v>
      </c>
      <c r="AE13" s="247" t="str">
        <f t="shared" ca="1" si="27"/>
        <v/>
      </c>
      <c r="AF13" s="247">
        <f t="shared" ca="1" si="28"/>
        <v>8</v>
      </c>
      <c r="AG13" s="247">
        <f t="shared" ca="1" si="29"/>
        <v>9</v>
      </c>
      <c r="AH13" s="247" t="str">
        <f t="shared" ca="1" si="30"/>
        <v/>
      </c>
      <c r="AI13" s="247">
        <f t="shared" ca="1" si="31"/>
        <v>8</v>
      </c>
      <c r="AJ13" s="247" t="str">
        <f t="shared" ca="1" si="32"/>
        <v/>
      </c>
      <c r="AK13" s="247" t="str">
        <f t="shared" ca="1" si="33"/>
        <v/>
      </c>
      <c r="AL13" s="248">
        <f t="shared" ca="1" si="34"/>
        <v>9</v>
      </c>
      <c r="AM13" s="260">
        <f t="shared" ca="1" si="35"/>
        <v>26</v>
      </c>
      <c r="AN13" s="261">
        <f t="shared" ca="1" si="36"/>
        <v>30</v>
      </c>
      <c r="AO13" s="247">
        <f t="shared" ca="1" si="37"/>
        <v>87</v>
      </c>
      <c r="AP13" s="247" t="str">
        <f t="shared" ca="1" si="38"/>
        <v>YES</v>
      </c>
      <c r="AQ13" s="261">
        <f t="shared" ca="1" si="39"/>
        <v>26</v>
      </c>
      <c r="AR13" s="261">
        <f t="shared" ca="1" si="40"/>
        <v>30</v>
      </c>
      <c r="AS13" s="247">
        <f t="shared" ca="1" si="41"/>
        <v>87</v>
      </c>
      <c r="AT13" s="247" t="str">
        <f t="shared" ca="1" si="42"/>
        <v>YES</v>
      </c>
      <c r="AU13" s="261">
        <f t="shared" ca="1" si="43"/>
        <v>26</v>
      </c>
      <c r="AV13" s="261">
        <f t="shared" ca="1" si="44"/>
        <v>30</v>
      </c>
      <c r="AW13" s="247">
        <f t="shared" ca="1" si="45"/>
        <v>87</v>
      </c>
      <c r="AX13" s="247" t="str">
        <f t="shared" ca="1" si="46"/>
        <v>YES</v>
      </c>
      <c r="AY13" s="261">
        <f t="shared" ca="1" si="47"/>
        <v>12</v>
      </c>
      <c r="AZ13" s="261">
        <f t="shared" ca="1" si="48"/>
        <v>15</v>
      </c>
      <c r="BA13" s="247">
        <f t="shared" ca="1" si="49"/>
        <v>80</v>
      </c>
      <c r="BB13" s="247" t="str">
        <f t="shared" ca="1" si="50"/>
        <v>YES</v>
      </c>
      <c r="BC13" s="261">
        <f t="shared" ca="1" si="51"/>
        <v>13</v>
      </c>
      <c r="BD13" s="261">
        <f t="shared" ca="1" si="52"/>
        <v>15</v>
      </c>
      <c r="BE13" s="247">
        <f t="shared" ca="1" si="53"/>
        <v>87</v>
      </c>
      <c r="BF13" s="248" t="str">
        <f t="shared" ca="1" si="54"/>
        <v>YES</v>
      </c>
      <c r="BG13" s="260">
        <f t="shared" ca="1" si="55"/>
        <v>7</v>
      </c>
      <c r="BH13" s="261">
        <f t="shared" ca="1" si="56"/>
        <v>10</v>
      </c>
      <c r="BI13" s="247">
        <f t="shared" ca="1" si="57"/>
        <v>70</v>
      </c>
      <c r="BJ13" s="247" t="str">
        <f t="shared" ca="1" si="58"/>
        <v>YES</v>
      </c>
      <c r="BK13" s="261">
        <f t="shared" ca="1" si="59"/>
        <v>17</v>
      </c>
      <c r="BL13" s="261">
        <f t="shared" ca="1" si="60"/>
        <v>20</v>
      </c>
      <c r="BM13" s="247">
        <f t="shared" ca="1" si="61"/>
        <v>85</v>
      </c>
      <c r="BN13" s="247" t="str">
        <f t="shared" ca="1" si="62"/>
        <v>YES</v>
      </c>
      <c r="BO13" s="261">
        <f t="shared" ca="1" si="63"/>
        <v>17</v>
      </c>
      <c r="BP13" s="261">
        <f t="shared" ca="1" si="64"/>
        <v>20</v>
      </c>
      <c r="BQ13" s="247">
        <f t="shared" ca="1" si="65"/>
        <v>85</v>
      </c>
      <c r="BR13" s="247" t="str">
        <f t="shared" ca="1" si="66"/>
        <v>YES</v>
      </c>
      <c r="BS13" s="261">
        <f t="shared" ref="BS13:BS70" ca="1" si="72">SUMIFS($Y13:$AL13,$Y$10:$AL$10,"CO4")</f>
        <v>9</v>
      </c>
      <c r="BT13" s="261">
        <f t="shared" ref="BT13:BT70" ca="1" si="73">SUMIFS($Y$4:$AL$4,$Y$10:$AL$10,"CO4",$Y13:$AL13,"&gt;=0")</f>
        <v>10</v>
      </c>
      <c r="BU13" s="247">
        <f t="shared" ref="BU13:BU70" ca="1" si="74">IFERROR(ROUND((BS13/BT13)*100,0),0)</f>
        <v>90</v>
      </c>
      <c r="BV13" s="247" t="str">
        <f t="shared" ca="1" si="67"/>
        <v>YES</v>
      </c>
      <c r="BW13" s="261">
        <f t="shared" ref="BW13:BW68" si="75">SUMIFS($Y13:$AL13,$Y$10:$AL$10,"CO5")</f>
        <v>0</v>
      </c>
      <c r="BX13" s="261">
        <f t="shared" ref="BX13:BX68" si="76">SUMIFS($Y$4:$AL$4,$Y$10:$AL$10,"CO5",$Y13:$AL13,"&gt;=0")</f>
        <v>0</v>
      </c>
      <c r="BY13" s="247">
        <f t="shared" si="70"/>
        <v>0</v>
      </c>
      <c r="BZ13" s="262" t="str">
        <f t="shared" si="71"/>
        <v>NO</v>
      </c>
      <c r="CC13" s="264" t="s">
        <v>32</v>
      </c>
      <c r="CD13" s="207" t="s">
        <v>26</v>
      </c>
      <c r="CE13" s="207" t="s">
        <v>27</v>
      </c>
      <c r="CF13" s="265" t="s">
        <v>28</v>
      </c>
      <c r="CG13" s="266" t="s">
        <v>29</v>
      </c>
      <c r="CH13" s="267" t="s">
        <v>33</v>
      </c>
      <c r="CI13" s="268"/>
      <c r="CJ13" s="268"/>
      <c r="CK13" s="269"/>
      <c r="CL13" s="270"/>
    </row>
    <row r="14" spans="1:90" ht="16.5" thickBot="1" x14ac:dyDescent="0.25">
      <c r="A14" s="241">
        <v>4</v>
      </c>
      <c r="B14" s="386" t="s">
        <v>433</v>
      </c>
      <c r="C14" s="380" t="s">
        <v>467</v>
      </c>
      <c r="D14" s="242" t="s">
        <v>546</v>
      </c>
      <c r="E14" s="256">
        <f t="shared" ca="1" si="11"/>
        <v>48</v>
      </c>
      <c r="F14" s="257">
        <f t="shared" ca="1" si="7"/>
        <v>43</v>
      </c>
      <c r="G14" s="257">
        <f t="shared" ca="1" si="12"/>
        <v>18</v>
      </c>
      <c r="H14" s="257">
        <f t="shared" ca="1" si="13"/>
        <v>25</v>
      </c>
      <c r="I14" s="258"/>
      <c r="J14" s="247">
        <f t="shared" ca="1" si="14"/>
        <v>6</v>
      </c>
      <c r="K14" s="247">
        <f t="shared" ca="1" si="15"/>
        <v>7</v>
      </c>
      <c r="L14" s="247">
        <f t="shared" ca="1" si="16"/>
        <v>9</v>
      </c>
      <c r="M14" s="247">
        <f t="shared" ca="1" si="17"/>
        <v>1</v>
      </c>
      <c r="N14" s="247">
        <f t="shared" ca="1" si="8"/>
        <v>1</v>
      </c>
      <c r="O14" s="247">
        <f t="shared" ca="1" si="8"/>
        <v>0</v>
      </c>
      <c r="P14" s="247">
        <f t="shared" ca="1" si="18"/>
        <v>7</v>
      </c>
      <c r="Q14" s="247" t="str">
        <f t="shared" ca="1" si="19"/>
        <v/>
      </c>
      <c r="R14" s="247">
        <f t="shared" ca="1" si="20"/>
        <v>7</v>
      </c>
      <c r="S14" s="247">
        <f t="shared" ca="1" si="21"/>
        <v>0</v>
      </c>
      <c r="T14" s="247">
        <f t="shared" ca="1" si="9"/>
        <v>1</v>
      </c>
      <c r="U14" s="247">
        <f t="shared" ca="1" si="9"/>
        <v>1</v>
      </c>
      <c r="V14" s="247">
        <f t="shared" ca="1" si="22"/>
        <v>7</v>
      </c>
      <c r="W14" s="247" t="str">
        <f t="shared" ca="1" si="23"/>
        <v/>
      </c>
      <c r="X14" s="247">
        <f t="shared" ca="1" si="24"/>
        <v>7</v>
      </c>
      <c r="Y14" s="248">
        <f t="shared" ca="1" si="25"/>
        <v>0</v>
      </c>
      <c r="Z14" s="259">
        <f t="shared" ca="1" si="10"/>
        <v>0</v>
      </c>
      <c r="AA14" s="247">
        <f t="shared" ca="1" si="10"/>
        <v>0</v>
      </c>
      <c r="AB14" s="247">
        <f t="shared" ca="1" si="10"/>
        <v>0</v>
      </c>
      <c r="AC14" s="247">
        <f t="shared" ca="1" si="10"/>
        <v>1</v>
      </c>
      <c r="AD14" s="247">
        <f t="shared" ca="1" si="26"/>
        <v>4</v>
      </c>
      <c r="AE14" s="247" t="str">
        <f t="shared" ca="1" si="27"/>
        <v/>
      </c>
      <c r="AF14" s="247">
        <f t="shared" ca="1" si="28"/>
        <v>5</v>
      </c>
      <c r="AG14" s="247">
        <f t="shared" ca="1" si="29"/>
        <v>5</v>
      </c>
      <c r="AH14" s="247" t="str">
        <f t="shared" ca="1" si="30"/>
        <v/>
      </c>
      <c r="AI14" s="247" t="str">
        <f t="shared" ca="1" si="31"/>
        <v/>
      </c>
      <c r="AJ14" s="247">
        <f t="shared" ca="1" si="32"/>
        <v>5</v>
      </c>
      <c r="AK14" s="247">
        <f t="shared" ca="1" si="33"/>
        <v>5</v>
      </c>
      <c r="AL14" s="248" t="str">
        <f t="shared" ca="1" si="34"/>
        <v/>
      </c>
      <c r="AM14" s="260">
        <f t="shared" ca="1" si="35"/>
        <v>13</v>
      </c>
      <c r="AN14" s="261">
        <f t="shared" ca="1" si="36"/>
        <v>30</v>
      </c>
      <c r="AO14" s="247">
        <f t="shared" ca="1" si="37"/>
        <v>43</v>
      </c>
      <c r="AP14" s="247" t="str">
        <f t="shared" ca="1" si="38"/>
        <v>NO</v>
      </c>
      <c r="AQ14" s="261">
        <f t="shared" ca="1" si="39"/>
        <v>14</v>
      </c>
      <c r="AR14" s="261">
        <f t="shared" ca="1" si="40"/>
        <v>30</v>
      </c>
      <c r="AS14" s="247">
        <f t="shared" ca="1" si="41"/>
        <v>47</v>
      </c>
      <c r="AT14" s="247" t="str">
        <f t="shared" ca="1" si="42"/>
        <v>NO</v>
      </c>
      <c r="AU14" s="261">
        <f t="shared" ca="1" si="43"/>
        <v>14</v>
      </c>
      <c r="AV14" s="261">
        <f t="shared" ca="1" si="44"/>
        <v>30</v>
      </c>
      <c r="AW14" s="247">
        <f t="shared" ca="1" si="45"/>
        <v>47</v>
      </c>
      <c r="AX14" s="247" t="str">
        <f t="shared" ca="1" si="46"/>
        <v>NO</v>
      </c>
      <c r="AY14" s="261">
        <f t="shared" ca="1" si="47"/>
        <v>6</v>
      </c>
      <c r="AZ14" s="261">
        <f t="shared" ca="1" si="48"/>
        <v>15</v>
      </c>
      <c r="BA14" s="247">
        <f t="shared" ca="1" si="49"/>
        <v>40</v>
      </c>
      <c r="BB14" s="247" t="str">
        <f t="shared" ca="1" si="50"/>
        <v>NO</v>
      </c>
      <c r="BC14" s="261">
        <f t="shared" ca="1" si="51"/>
        <v>7</v>
      </c>
      <c r="BD14" s="261">
        <f t="shared" ca="1" si="52"/>
        <v>15</v>
      </c>
      <c r="BE14" s="247">
        <f t="shared" ca="1" si="53"/>
        <v>47</v>
      </c>
      <c r="BF14" s="248" t="str">
        <f t="shared" ca="1" si="54"/>
        <v>NO</v>
      </c>
      <c r="BG14" s="260">
        <f t="shared" ca="1" si="55"/>
        <v>1</v>
      </c>
      <c r="BH14" s="261">
        <f t="shared" ca="1" si="56"/>
        <v>10</v>
      </c>
      <c r="BI14" s="247">
        <f t="shared" ca="1" si="57"/>
        <v>10</v>
      </c>
      <c r="BJ14" s="247" t="str">
        <f t="shared" ca="1" si="58"/>
        <v>NO</v>
      </c>
      <c r="BK14" s="261">
        <f t="shared" ca="1" si="59"/>
        <v>9</v>
      </c>
      <c r="BL14" s="261">
        <f t="shared" ca="1" si="60"/>
        <v>20</v>
      </c>
      <c r="BM14" s="247">
        <f t="shared" ca="1" si="61"/>
        <v>45</v>
      </c>
      <c r="BN14" s="247" t="str">
        <f t="shared" ca="1" si="62"/>
        <v>NO</v>
      </c>
      <c r="BO14" s="261">
        <f t="shared" ca="1" si="63"/>
        <v>5</v>
      </c>
      <c r="BP14" s="261">
        <f t="shared" ca="1" si="64"/>
        <v>10</v>
      </c>
      <c r="BQ14" s="247">
        <f t="shared" ca="1" si="65"/>
        <v>50</v>
      </c>
      <c r="BR14" s="247" t="str">
        <f t="shared" ca="1" si="66"/>
        <v>NO</v>
      </c>
      <c r="BS14" s="261">
        <f t="shared" ca="1" si="72"/>
        <v>10</v>
      </c>
      <c r="BT14" s="261">
        <f t="shared" ca="1" si="73"/>
        <v>20</v>
      </c>
      <c r="BU14" s="247">
        <f t="shared" ca="1" si="74"/>
        <v>50</v>
      </c>
      <c r="BV14" s="247" t="str">
        <f t="shared" ca="1" si="67"/>
        <v>NO</v>
      </c>
      <c r="BW14" s="261">
        <f t="shared" si="75"/>
        <v>0</v>
      </c>
      <c r="BX14" s="261">
        <f t="shared" si="76"/>
        <v>0</v>
      </c>
      <c r="BY14" s="247">
        <f t="shared" si="70"/>
        <v>0</v>
      </c>
      <c r="BZ14" s="262" t="str">
        <f t="shared" si="71"/>
        <v>NO</v>
      </c>
      <c r="CC14" s="271">
        <f ca="1">ROUNDUP(IF(CC8="",CH8,IF(CH8="",CC8,(CC8*0.4+CH8*0.6))),1)</f>
        <v>2.4</v>
      </c>
      <c r="CD14" s="272">
        <f t="shared" ref="CD14:CG14" ca="1" si="77">ROUNDUP(IF(CD8="",CI8,IF(CI8="",CD8,(CD8*0.4+CI8*0.6))),1)</f>
        <v>3</v>
      </c>
      <c r="CE14" s="272">
        <f t="shared" ca="1" si="77"/>
        <v>2.4</v>
      </c>
      <c r="CF14" s="272">
        <f t="shared" ca="1" si="77"/>
        <v>1.8</v>
      </c>
      <c r="CG14" s="272">
        <f t="shared" ca="1" si="77"/>
        <v>1.2</v>
      </c>
      <c r="CH14" s="273">
        <f ca="1">AVERAGE(CC14:CG14)</f>
        <v>2.16</v>
      </c>
      <c r="CI14" s="274"/>
      <c r="CJ14" s="275"/>
      <c r="CK14" s="275"/>
      <c r="CL14" s="275"/>
    </row>
    <row r="15" spans="1:90" x14ac:dyDescent="0.2">
      <c r="A15" s="241">
        <v>5</v>
      </c>
      <c r="B15" s="386" t="s">
        <v>434</v>
      </c>
      <c r="C15" s="380" t="s">
        <v>468</v>
      </c>
      <c r="D15" s="242" t="s">
        <v>251</v>
      </c>
      <c r="E15" s="256">
        <f t="shared" ca="1" si="11"/>
        <v>98</v>
      </c>
      <c r="F15" s="257">
        <f t="shared" ca="1" si="7"/>
        <v>90</v>
      </c>
      <c r="G15" s="257">
        <f t="shared" ca="1" si="12"/>
        <v>38</v>
      </c>
      <c r="H15" s="257">
        <f t="shared" ca="1" si="13"/>
        <v>52</v>
      </c>
      <c r="I15" s="258"/>
      <c r="J15" s="247">
        <f t="shared" ca="1" si="14"/>
        <v>14</v>
      </c>
      <c r="K15" s="247">
        <f t="shared" ca="1" si="15"/>
        <v>15</v>
      </c>
      <c r="L15" s="247">
        <f t="shared" ca="1" si="16"/>
        <v>18</v>
      </c>
      <c r="M15" s="247">
        <f t="shared" ca="1" si="17"/>
        <v>2</v>
      </c>
      <c r="N15" s="247">
        <f t="shared" ca="1" si="8"/>
        <v>2</v>
      </c>
      <c r="O15" s="247">
        <f t="shared" ca="1" si="8"/>
        <v>2</v>
      </c>
      <c r="P15" s="247">
        <f t="shared" ca="1" si="18"/>
        <v>14</v>
      </c>
      <c r="Q15" s="247" t="str">
        <f t="shared" ca="1" si="19"/>
        <v/>
      </c>
      <c r="R15" s="247">
        <f t="shared" ca="1" si="20"/>
        <v>14</v>
      </c>
      <c r="S15" s="247">
        <f t="shared" ca="1" si="21"/>
        <v>2</v>
      </c>
      <c r="T15" s="247">
        <f t="shared" ca="1" si="9"/>
        <v>2</v>
      </c>
      <c r="U15" s="247">
        <f t="shared" ca="1" si="9"/>
        <v>1</v>
      </c>
      <c r="V15" s="247">
        <f t="shared" ca="1" si="22"/>
        <v>13</v>
      </c>
      <c r="W15" s="247" t="str">
        <f t="shared" ca="1" si="23"/>
        <v/>
      </c>
      <c r="X15" s="247">
        <f t="shared" ca="1" si="24"/>
        <v>15</v>
      </c>
      <c r="Y15" s="248">
        <f t="shared" ca="1" si="25"/>
        <v>2</v>
      </c>
      <c r="Z15" s="259">
        <f t="shared" ca="1" si="10"/>
        <v>2</v>
      </c>
      <c r="AA15" s="247">
        <f t="shared" ca="1" si="10"/>
        <v>1</v>
      </c>
      <c r="AB15" s="247">
        <f t="shared" ca="1" si="10"/>
        <v>1</v>
      </c>
      <c r="AC15" s="247">
        <f t="shared" ca="1" si="10"/>
        <v>1</v>
      </c>
      <c r="AD15" s="247" t="str">
        <f t="shared" ca="1" si="26"/>
        <v/>
      </c>
      <c r="AE15" s="247">
        <f t="shared" ca="1" si="27"/>
        <v>8</v>
      </c>
      <c r="AF15" s="247">
        <f t="shared" ca="1" si="28"/>
        <v>9</v>
      </c>
      <c r="AG15" s="247">
        <f t="shared" ca="1" si="29"/>
        <v>10</v>
      </c>
      <c r="AH15" s="247" t="str">
        <f t="shared" ca="1" si="30"/>
        <v/>
      </c>
      <c r="AI15" s="247" t="str">
        <f t="shared" ca="1" si="31"/>
        <v/>
      </c>
      <c r="AJ15" s="247" t="str">
        <f t="shared" ca="1" si="32"/>
        <v/>
      </c>
      <c r="AK15" s="247">
        <f t="shared" ca="1" si="33"/>
        <v>8</v>
      </c>
      <c r="AL15" s="248">
        <f t="shared" ca="1" si="34"/>
        <v>10</v>
      </c>
      <c r="AM15" s="260">
        <f t="shared" ca="1" si="35"/>
        <v>29</v>
      </c>
      <c r="AN15" s="261">
        <f t="shared" ca="1" si="36"/>
        <v>30</v>
      </c>
      <c r="AO15" s="247">
        <f t="shared" ca="1" si="37"/>
        <v>97</v>
      </c>
      <c r="AP15" s="247" t="str">
        <f t="shared" ca="1" si="38"/>
        <v>YES</v>
      </c>
      <c r="AQ15" s="261">
        <f t="shared" ca="1" si="39"/>
        <v>28</v>
      </c>
      <c r="AR15" s="261">
        <f t="shared" ca="1" si="40"/>
        <v>30</v>
      </c>
      <c r="AS15" s="247">
        <f t="shared" ca="1" si="41"/>
        <v>93</v>
      </c>
      <c r="AT15" s="247" t="str">
        <f t="shared" ca="1" si="42"/>
        <v>YES</v>
      </c>
      <c r="AU15" s="261">
        <f t="shared" ca="1" si="43"/>
        <v>28</v>
      </c>
      <c r="AV15" s="261">
        <f t="shared" ca="1" si="44"/>
        <v>30</v>
      </c>
      <c r="AW15" s="247">
        <f t="shared" ca="1" si="45"/>
        <v>93</v>
      </c>
      <c r="AX15" s="247" t="str">
        <f t="shared" ca="1" si="46"/>
        <v>YES</v>
      </c>
      <c r="AY15" s="261">
        <f t="shared" ca="1" si="47"/>
        <v>14</v>
      </c>
      <c r="AZ15" s="261">
        <f t="shared" ca="1" si="48"/>
        <v>15</v>
      </c>
      <c r="BA15" s="247">
        <f t="shared" ca="1" si="49"/>
        <v>93</v>
      </c>
      <c r="BB15" s="247" t="str">
        <f t="shared" ca="1" si="50"/>
        <v>YES</v>
      </c>
      <c r="BC15" s="261">
        <f t="shared" ca="1" si="51"/>
        <v>15</v>
      </c>
      <c r="BD15" s="261">
        <f t="shared" ca="1" si="52"/>
        <v>15</v>
      </c>
      <c r="BE15" s="247">
        <f t="shared" ca="1" si="53"/>
        <v>100</v>
      </c>
      <c r="BF15" s="248" t="str">
        <f t="shared" ca="1" si="54"/>
        <v>YES</v>
      </c>
      <c r="BG15" s="260">
        <f t="shared" ca="1" si="55"/>
        <v>7</v>
      </c>
      <c r="BH15" s="261">
        <f t="shared" ca="1" si="56"/>
        <v>10</v>
      </c>
      <c r="BI15" s="247">
        <f t="shared" ca="1" si="57"/>
        <v>70</v>
      </c>
      <c r="BJ15" s="247" t="str">
        <f t="shared" ca="1" si="58"/>
        <v>YES</v>
      </c>
      <c r="BK15" s="261">
        <f t="shared" ca="1" si="59"/>
        <v>17</v>
      </c>
      <c r="BL15" s="261">
        <f t="shared" ca="1" si="60"/>
        <v>20</v>
      </c>
      <c r="BM15" s="247">
        <f t="shared" ca="1" si="61"/>
        <v>85</v>
      </c>
      <c r="BN15" s="247" t="str">
        <f t="shared" ca="1" si="62"/>
        <v>YES</v>
      </c>
      <c r="BO15" s="261">
        <f t="shared" ca="1" si="63"/>
        <v>10</v>
      </c>
      <c r="BP15" s="261">
        <f t="shared" ca="1" si="64"/>
        <v>10</v>
      </c>
      <c r="BQ15" s="247">
        <f t="shared" ca="1" si="65"/>
        <v>100</v>
      </c>
      <c r="BR15" s="247" t="str">
        <f t="shared" ca="1" si="66"/>
        <v>YES</v>
      </c>
      <c r="BS15" s="261">
        <f t="shared" ca="1" si="72"/>
        <v>18</v>
      </c>
      <c r="BT15" s="261">
        <f t="shared" ca="1" si="73"/>
        <v>20</v>
      </c>
      <c r="BU15" s="247">
        <f t="shared" ca="1" si="74"/>
        <v>90</v>
      </c>
      <c r="BV15" s="247" t="str">
        <f t="shared" ca="1" si="67"/>
        <v>YES</v>
      </c>
      <c r="BW15" s="261">
        <f t="shared" si="75"/>
        <v>0</v>
      </c>
      <c r="BX15" s="261">
        <f t="shared" si="76"/>
        <v>0</v>
      </c>
      <c r="BY15" s="247">
        <f t="shared" si="70"/>
        <v>0</v>
      </c>
      <c r="BZ15" s="262" t="str">
        <f t="shared" si="71"/>
        <v>NO</v>
      </c>
      <c r="CI15" s="173"/>
      <c r="CJ15" s="173"/>
      <c r="CK15" s="173"/>
      <c r="CL15" s="173"/>
    </row>
    <row r="16" spans="1:90" x14ac:dyDescent="0.2">
      <c r="A16" s="241">
        <v>6</v>
      </c>
      <c r="B16" s="386" t="s">
        <v>435</v>
      </c>
      <c r="C16" s="380" t="s">
        <v>469</v>
      </c>
      <c r="D16" s="242" t="s">
        <v>247</v>
      </c>
      <c r="E16" s="256">
        <f t="shared" ca="1" si="11"/>
        <v>86</v>
      </c>
      <c r="F16" s="257">
        <f t="shared" ca="1" si="7"/>
        <v>77</v>
      </c>
      <c r="G16" s="257">
        <f t="shared" ca="1" si="12"/>
        <v>34</v>
      </c>
      <c r="H16" s="257">
        <f t="shared" ca="1" si="13"/>
        <v>43</v>
      </c>
      <c r="I16" s="258"/>
      <c r="J16" s="247">
        <f t="shared" ca="1" si="14"/>
        <v>11</v>
      </c>
      <c r="K16" s="247">
        <f t="shared" ca="1" si="15"/>
        <v>13</v>
      </c>
      <c r="L16" s="247">
        <f t="shared" ca="1" si="16"/>
        <v>16</v>
      </c>
      <c r="M16" s="247">
        <f t="shared" ca="1" si="17"/>
        <v>1</v>
      </c>
      <c r="N16" s="247">
        <f t="shared" ca="1" si="8"/>
        <v>2</v>
      </c>
      <c r="O16" s="247">
        <f t="shared" ca="1" si="8"/>
        <v>2</v>
      </c>
      <c r="P16" s="247">
        <f t="shared" ca="1" si="18"/>
        <v>13</v>
      </c>
      <c r="Q16" s="247">
        <f t="shared" ca="1" si="19"/>
        <v>12</v>
      </c>
      <c r="R16" s="247" t="str">
        <f t="shared" ca="1" si="20"/>
        <v/>
      </c>
      <c r="S16" s="247">
        <f t="shared" ca="1" si="21"/>
        <v>2</v>
      </c>
      <c r="T16" s="247">
        <f t="shared" ca="1" si="9"/>
        <v>1</v>
      </c>
      <c r="U16" s="247">
        <f t="shared" ca="1" si="9"/>
        <v>1</v>
      </c>
      <c r="V16" s="247">
        <f t="shared" ca="1" si="22"/>
        <v>13</v>
      </c>
      <c r="W16" s="247">
        <f t="shared" ca="1" si="23"/>
        <v>13</v>
      </c>
      <c r="X16" s="247" t="str">
        <f t="shared" ca="1" si="24"/>
        <v/>
      </c>
      <c r="Y16" s="248">
        <f t="shared" ca="1" si="25"/>
        <v>2</v>
      </c>
      <c r="Z16" s="259">
        <f t="shared" ca="1" si="10"/>
        <v>1</v>
      </c>
      <c r="AA16" s="247">
        <f t="shared" ca="1" si="10"/>
        <v>1</v>
      </c>
      <c r="AB16" s="247">
        <f t="shared" ca="1" si="10"/>
        <v>1</v>
      </c>
      <c r="AC16" s="247">
        <f t="shared" ca="1" si="10"/>
        <v>1</v>
      </c>
      <c r="AD16" s="247">
        <f t="shared" ca="1" si="26"/>
        <v>8</v>
      </c>
      <c r="AE16" s="247" t="str">
        <f t="shared" ca="1" si="27"/>
        <v/>
      </c>
      <c r="AF16" s="247">
        <f t="shared" ca="1" si="28"/>
        <v>7</v>
      </c>
      <c r="AG16" s="247">
        <f t="shared" ca="1" si="29"/>
        <v>7</v>
      </c>
      <c r="AH16" s="247" t="str">
        <f t="shared" ca="1" si="30"/>
        <v/>
      </c>
      <c r="AI16" s="247">
        <f t="shared" ca="1" si="31"/>
        <v>8</v>
      </c>
      <c r="AJ16" s="247" t="str">
        <f t="shared" ca="1" si="32"/>
        <v/>
      </c>
      <c r="AK16" s="247" t="str">
        <f t="shared" ca="1" si="33"/>
        <v/>
      </c>
      <c r="AL16" s="248">
        <f t="shared" ca="1" si="34"/>
        <v>7</v>
      </c>
      <c r="AM16" s="260">
        <f t="shared" ca="1" si="35"/>
        <v>25</v>
      </c>
      <c r="AN16" s="261">
        <f t="shared" ca="1" si="36"/>
        <v>30</v>
      </c>
      <c r="AO16" s="247">
        <f t="shared" ca="1" si="37"/>
        <v>83</v>
      </c>
      <c r="AP16" s="247" t="str">
        <f t="shared" ca="1" si="38"/>
        <v>YES</v>
      </c>
      <c r="AQ16" s="261">
        <f t="shared" ca="1" si="39"/>
        <v>25</v>
      </c>
      <c r="AR16" s="261">
        <f t="shared" ca="1" si="40"/>
        <v>30</v>
      </c>
      <c r="AS16" s="247">
        <f t="shared" ca="1" si="41"/>
        <v>83</v>
      </c>
      <c r="AT16" s="247" t="str">
        <f t="shared" ca="1" si="42"/>
        <v>YES</v>
      </c>
      <c r="AU16" s="261">
        <f t="shared" ca="1" si="43"/>
        <v>26</v>
      </c>
      <c r="AV16" s="261">
        <f t="shared" ca="1" si="44"/>
        <v>30</v>
      </c>
      <c r="AW16" s="247">
        <f t="shared" ca="1" si="45"/>
        <v>87</v>
      </c>
      <c r="AX16" s="247" t="str">
        <f t="shared" ca="1" si="46"/>
        <v>YES</v>
      </c>
      <c r="AY16" s="261">
        <f t="shared" ca="1" si="47"/>
        <v>11</v>
      </c>
      <c r="AZ16" s="261">
        <f t="shared" ca="1" si="48"/>
        <v>15</v>
      </c>
      <c r="BA16" s="247">
        <f t="shared" ca="1" si="49"/>
        <v>73</v>
      </c>
      <c r="BB16" s="247" t="str">
        <f t="shared" ca="1" si="50"/>
        <v>YES</v>
      </c>
      <c r="BC16" s="261">
        <f t="shared" ca="1" si="51"/>
        <v>13</v>
      </c>
      <c r="BD16" s="261">
        <f t="shared" ca="1" si="52"/>
        <v>15</v>
      </c>
      <c r="BE16" s="247">
        <f t="shared" ca="1" si="53"/>
        <v>87</v>
      </c>
      <c r="BF16" s="248" t="str">
        <f t="shared" ca="1" si="54"/>
        <v>YES</v>
      </c>
      <c r="BG16" s="260">
        <f t="shared" ca="1" si="55"/>
        <v>6</v>
      </c>
      <c r="BH16" s="261">
        <f t="shared" ca="1" si="56"/>
        <v>10</v>
      </c>
      <c r="BI16" s="247">
        <f t="shared" ca="1" si="57"/>
        <v>60</v>
      </c>
      <c r="BJ16" s="247" t="str">
        <f t="shared" ca="1" si="58"/>
        <v>NO</v>
      </c>
      <c r="BK16" s="261">
        <f t="shared" ca="1" si="59"/>
        <v>15</v>
      </c>
      <c r="BL16" s="261">
        <f t="shared" ca="1" si="60"/>
        <v>20</v>
      </c>
      <c r="BM16" s="247">
        <f t="shared" ca="1" si="61"/>
        <v>75</v>
      </c>
      <c r="BN16" s="247" t="str">
        <f t="shared" ca="1" si="62"/>
        <v>YES</v>
      </c>
      <c r="BO16" s="261">
        <f t="shared" ca="1" si="63"/>
        <v>15</v>
      </c>
      <c r="BP16" s="261">
        <f t="shared" ca="1" si="64"/>
        <v>20</v>
      </c>
      <c r="BQ16" s="247">
        <f t="shared" ca="1" si="65"/>
        <v>75</v>
      </c>
      <c r="BR16" s="247" t="str">
        <f t="shared" ca="1" si="66"/>
        <v>YES</v>
      </c>
      <c r="BS16" s="261"/>
      <c r="BT16" s="261"/>
      <c r="BU16" s="247"/>
      <c r="BV16" s="247" t="str">
        <f t="shared" si="67"/>
        <v>NO</v>
      </c>
      <c r="BW16" s="261">
        <f t="shared" ref="BW16" ca="1" si="78">SUMIFS($Y16:$AL16,$Y$10:$AL$10,"CO4")</f>
        <v>7</v>
      </c>
      <c r="BX16" s="261">
        <f t="shared" ref="BX16" ca="1" si="79">SUMIFS($Y$4:$AL$4,$Y$10:$AL$10,"CO4",$Y16:$AL16,"&gt;=0")</f>
        <v>10</v>
      </c>
      <c r="BY16" s="247">
        <f t="shared" ca="1" si="70"/>
        <v>70</v>
      </c>
      <c r="BZ16" s="262" t="str">
        <f t="shared" ca="1" si="71"/>
        <v>YES</v>
      </c>
    </row>
    <row r="17" spans="1:78" x14ac:dyDescent="0.2">
      <c r="A17" s="241">
        <v>7</v>
      </c>
      <c r="B17" s="386" t="s">
        <v>436</v>
      </c>
      <c r="C17" s="380" t="s">
        <v>470</v>
      </c>
      <c r="D17" s="242" t="s">
        <v>256</v>
      </c>
      <c r="E17" s="256">
        <f t="shared" ca="1" si="11"/>
        <v>77</v>
      </c>
      <c r="F17" s="257">
        <f t="shared" ca="1" si="7"/>
        <v>74</v>
      </c>
      <c r="G17" s="257">
        <f t="shared" ca="1" si="12"/>
        <v>30</v>
      </c>
      <c r="H17" s="257">
        <f t="shared" ca="1" si="13"/>
        <v>44</v>
      </c>
      <c r="I17" s="258"/>
      <c r="J17" s="247">
        <f t="shared" ca="1" si="14"/>
        <v>10</v>
      </c>
      <c r="K17" s="247">
        <f t="shared" ca="1" si="15"/>
        <v>12</v>
      </c>
      <c r="L17" s="247">
        <f t="shared" ca="1" si="16"/>
        <v>14</v>
      </c>
      <c r="M17" s="247">
        <f t="shared" ca="1" si="17"/>
        <v>2</v>
      </c>
      <c r="N17" s="247">
        <f t="shared" ca="1" si="8"/>
        <v>1</v>
      </c>
      <c r="O17" s="247">
        <f t="shared" ca="1" si="8"/>
        <v>2</v>
      </c>
      <c r="P17" s="247" t="str">
        <f t="shared" ca="1" si="18"/>
        <v/>
      </c>
      <c r="Q17" s="247">
        <f t="shared" ca="1" si="19"/>
        <v>11</v>
      </c>
      <c r="R17" s="247">
        <f t="shared" ca="1" si="20"/>
        <v>11</v>
      </c>
      <c r="S17" s="247">
        <f t="shared" ca="1" si="21"/>
        <v>1</v>
      </c>
      <c r="T17" s="247">
        <f t="shared" ca="1" si="9"/>
        <v>1</v>
      </c>
      <c r="U17" s="247">
        <f t="shared" ca="1" si="9"/>
        <v>1</v>
      </c>
      <c r="V17" s="247" t="str">
        <f t="shared" ca="1" si="22"/>
        <v/>
      </c>
      <c r="W17" s="247">
        <f t="shared" ca="1" si="23"/>
        <v>11</v>
      </c>
      <c r="X17" s="247">
        <f t="shared" ca="1" si="24"/>
        <v>11</v>
      </c>
      <c r="Y17" s="248">
        <f t="shared" ca="1" si="25"/>
        <v>2</v>
      </c>
      <c r="Z17" s="259">
        <f t="shared" ca="1" si="10"/>
        <v>1</v>
      </c>
      <c r="AA17" s="247">
        <f t="shared" ca="1" si="10"/>
        <v>1</v>
      </c>
      <c r="AB17" s="247">
        <f t="shared" ca="1" si="10"/>
        <v>2</v>
      </c>
      <c r="AC17" s="247">
        <f t="shared" ca="1" si="10"/>
        <v>1</v>
      </c>
      <c r="AD17" s="247" t="str">
        <f t="shared" ca="1" si="26"/>
        <v/>
      </c>
      <c r="AE17" s="247">
        <f t="shared" ca="1" si="27"/>
        <v>7</v>
      </c>
      <c r="AF17" s="247" t="str">
        <f t="shared" ca="1" si="28"/>
        <v/>
      </c>
      <c r="AG17" s="247" t="str">
        <f t="shared" ca="1" si="29"/>
        <v/>
      </c>
      <c r="AH17" s="247">
        <f t="shared" ca="1" si="30"/>
        <v>7</v>
      </c>
      <c r="AI17" s="247">
        <f t="shared" ca="1" si="31"/>
        <v>7</v>
      </c>
      <c r="AJ17" s="247">
        <f t="shared" ca="1" si="32"/>
        <v>8</v>
      </c>
      <c r="AK17" s="247">
        <f t="shared" ca="1" si="33"/>
        <v>8</v>
      </c>
      <c r="AL17" s="248" t="str">
        <f t="shared" ca="1" si="34"/>
        <v/>
      </c>
      <c r="AM17" s="260">
        <f t="shared" ca="1" si="35"/>
        <v>22</v>
      </c>
      <c r="AN17" s="261">
        <f t="shared" ca="1" si="36"/>
        <v>30</v>
      </c>
      <c r="AO17" s="247">
        <f t="shared" ca="1" si="37"/>
        <v>73</v>
      </c>
      <c r="AP17" s="247" t="str">
        <f t="shared" ca="1" si="38"/>
        <v>YES</v>
      </c>
      <c r="AQ17" s="261">
        <f t="shared" ca="1" si="39"/>
        <v>22</v>
      </c>
      <c r="AR17" s="261">
        <f t="shared" ca="1" si="40"/>
        <v>30</v>
      </c>
      <c r="AS17" s="247">
        <f t="shared" ca="1" si="41"/>
        <v>73</v>
      </c>
      <c r="AT17" s="247" t="str">
        <f t="shared" ca="1" si="42"/>
        <v>YES</v>
      </c>
      <c r="AU17" s="261">
        <f t="shared" ca="1" si="43"/>
        <v>22</v>
      </c>
      <c r="AV17" s="261">
        <f t="shared" ca="1" si="44"/>
        <v>30</v>
      </c>
      <c r="AW17" s="247">
        <f t="shared" ca="1" si="45"/>
        <v>73</v>
      </c>
      <c r="AX17" s="247" t="str">
        <f t="shared" ca="1" si="46"/>
        <v>YES</v>
      </c>
      <c r="AY17" s="261">
        <f t="shared" ca="1" si="47"/>
        <v>10</v>
      </c>
      <c r="AZ17" s="261">
        <f t="shared" ca="1" si="48"/>
        <v>15</v>
      </c>
      <c r="BA17" s="247">
        <f t="shared" ca="1" si="49"/>
        <v>67</v>
      </c>
      <c r="BB17" s="247" t="str">
        <f t="shared" ca="1" si="50"/>
        <v>YES</v>
      </c>
      <c r="BC17" s="261">
        <f t="shared" ca="1" si="51"/>
        <v>12</v>
      </c>
      <c r="BD17" s="261">
        <f t="shared" ca="1" si="52"/>
        <v>15</v>
      </c>
      <c r="BE17" s="247">
        <f t="shared" ca="1" si="53"/>
        <v>80</v>
      </c>
      <c r="BF17" s="248" t="str">
        <f t="shared" ca="1" si="54"/>
        <v>YES</v>
      </c>
      <c r="BG17" s="260">
        <f t="shared" ca="1" si="55"/>
        <v>7</v>
      </c>
      <c r="BH17" s="261">
        <f t="shared" ca="1" si="56"/>
        <v>10</v>
      </c>
      <c r="BI17" s="247">
        <f t="shared" ca="1" si="57"/>
        <v>70</v>
      </c>
      <c r="BJ17" s="247" t="str">
        <f t="shared" ca="1" si="58"/>
        <v>YES</v>
      </c>
      <c r="BK17" s="261">
        <f t="shared" ca="1" si="59"/>
        <v>7</v>
      </c>
      <c r="BL17" s="261">
        <f t="shared" ca="1" si="60"/>
        <v>10</v>
      </c>
      <c r="BM17" s="247">
        <f t="shared" ca="1" si="61"/>
        <v>70</v>
      </c>
      <c r="BN17" s="247" t="str">
        <f t="shared" ca="1" si="62"/>
        <v>YES</v>
      </c>
      <c r="BO17" s="261">
        <f t="shared" ca="1" si="63"/>
        <v>14</v>
      </c>
      <c r="BP17" s="261">
        <f t="shared" ca="1" si="64"/>
        <v>20</v>
      </c>
      <c r="BQ17" s="247">
        <f t="shared" ca="1" si="65"/>
        <v>70</v>
      </c>
      <c r="BR17" s="247" t="str">
        <f t="shared" ca="1" si="66"/>
        <v>YES</v>
      </c>
      <c r="BS17" s="261">
        <f t="shared" ca="1" si="72"/>
        <v>16</v>
      </c>
      <c r="BT17" s="261">
        <f t="shared" ca="1" si="73"/>
        <v>20</v>
      </c>
      <c r="BU17" s="247">
        <f t="shared" ca="1" si="74"/>
        <v>80</v>
      </c>
      <c r="BV17" s="247" t="str">
        <f t="shared" ca="1" si="67"/>
        <v>YES</v>
      </c>
      <c r="BW17" s="261">
        <f t="shared" si="75"/>
        <v>0</v>
      </c>
      <c r="BX17" s="261">
        <f t="shared" si="76"/>
        <v>0</v>
      </c>
      <c r="BY17" s="247">
        <f t="shared" si="70"/>
        <v>0</v>
      </c>
      <c r="BZ17" s="262" t="str">
        <f t="shared" si="71"/>
        <v>NO</v>
      </c>
    </row>
    <row r="18" spans="1:78" x14ac:dyDescent="0.2">
      <c r="A18" s="241">
        <v>8</v>
      </c>
      <c r="B18" s="386" t="s">
        <v>437</v>
      </c>
      <c r="C18" s="380" t="s">
        <v>471</v>
      </c>
      <c r="D18" s="242" t="s">
        <v>546</v>
      </c>
      <c r="E18" s="256">
        <f t="shared" ca="1" si="11"/>
        <v>49</v>
      </c>
      <c r="F18" s="257">
        <f t="shared" ca="1" si="7"/>
        <v>44</v>
      </c>
      <c r="G18" s="257">
        <f t="shared" ca="1" si="12"/>
        <v>20</v>
      </c>
      <c r="H18" s="257">
        <f t="shared" ca="1" si="13"/>
        <v>24</v>
      </c>
      <c r="I18" s="258"/>
      <c r="J18" s="247">
        <f t="shared" ca="1" si="14"/>
        <v>7</v>
      </c>
      <c r="K18" s="247">
        <f t="shared" ca="1" si="15"/>
        <v>8</v>
      </c>
      <c r="L18" s="247">
        <f t="shared" ca="1" si="16"/>
        <v>9</v>
      </c>
      <c r="M18" s="247">
        <f t="shared" ca="1" si="17"/>
        <v>0</v>
      </c>
      <c r="N18" s="247">
        <f t="shared" ca="1" si="8"/>
        <v>1</v>
      </c>
      <c r="O18" s="247">
        <f t="shared" ca="1" si="8"/>
        <v>1</v>
      </c>
      <c r="P18" s="247">
        <f t="shared" ca="1" si="18"/>
        <v>8</v>
      </c>
      <c r="Q18" s="247" t="str">
        <f t="shared" ca="1" si="19"/>
        <v/>
      </c>
      <c r="R18" s="247">
        <f t="shared" ca="1" si="20"/>
        <v>7</v>
      </c>
      <c r="S18" s="247">
        <f t="shared" ca="1" si="21"/>
        <v>1</v>
      </c>
      <c r="T18" s="247">
        <f t="shared" ca="1" si="9"/>
        <v>0</v>
      </c>
      <c r="U18" s="247">
        <f t="shared" ca="1" si="9"/>
        <v>1</v>
      </c>
      <c r="V18" s="247">
        <f t="shared" ca="1" si="22"/>
        <v>7</v>
      </c>
      <c r="W18" s="247" t="str">
        <f t="shared" ca="1" si="23"/>
        <v/>
      </c>
      <c r="X18" s="247">
        <f t="shared" ca="1" si="24"/>
        <v>8</v>
      </c>
      <c r="Y18" s="248">
        <f t="shared" ca="1" si="25"/>
        <v>0</v>
      </c>
      <c r="Z18" s="259">
        <f t="shared" ca="1" si="10"/>
        <v>1</v>
      </c>
      <c r="AA18" s="247">
        <f t="shared" ca="1" si="10"/>
        <v>1</v>
      </c>
      <c r="AB18" s="247">
        <f t="shared" ca="1" si="10"/>
        <v>0</v>
      </c>
      <c r="AC18" s="247">
        <f t="shared" ca="1" si="10"/>
        <v>1</v>
      </c>
      <c r="AD18" s="247">
        <f t="shared" ca="1" si="26"/>
        <v>4</v>
      </c>
      <c r="AE18" s="247" t="str">
        <f t="shared" ca="1" si="27"/>
        <v/>
      </c>
      <c r="AF18" s="247">
        <f t="shared" ca="1" si="28"/>
        <v>4</v>
      </c>
      <c r="AG18" s="247">
        <f t="shared" ca="1" si="29"/>
        <v>4</v>
      </c>
      <c r="AH18" s="247" t="str">
        <f t="shared" ca="1" si="30"/>
        <v/>
      </c>
      <c r="AI18" s="247" t="str">
        <f t="shared" ca="1" si="31"/>
        <v/>
      </c>
      <c r="AJ18" s="247">
        <f t="shared" ca="1" si="32"/>
        <v>5</v>
      </c>
      <c r="AK18" s="247">
        <f t="shared" ca="1" si="33"/>
        <v>4</v>
      </c>
      <c r="AL18" s="248" t="str">
        <f t="shared" ca="1" si="34"/>
        <v/>
      </c>
      <c r="AM18" s="260">
        <f t="shared" ca="1" si="35"/>
        <v>13</v>
      </c>
      <c r="AN18" s="261">
        <f t="shared" ca="1" si="36"/>
        <v>30</v>
      </c>
      <c r="AO18" s="247">
        <f t="shared" ca="1" si="37"/>
        <v>43</v>
      </c>
      <c r="AP18" s="247" t="str">
        <f t="shared" ca="1" si="38"/>
        <v>NO</v>
      </c>
      <c r="AQ18" s="261">
        <f t="shared" ca="1" si="39"/>
        <v>15</v>
      </c>
      <c r="AR18" s="261">
        <f t="shared" ca="1" si="40"/>
        <v>30</v>
      </c>
      <c r="AS18" s="247">
        <f t="shared" ca="1" si="41"/>
        <v>50</v>
      </c>
      <c r="AT18" s="247" t="str">
        <f t="shared" ca="1" si="42"/>
        <v>NO</v>
      </c>
      <c r="AU18" s="261">
        <f t="shared" ca="1" si="43"/>
        <v>15</v>
      </c>
      <c r="AV18" s="261">
        <f t="shared" ca="1" si="44"/>
        <v>30</v>
      </c>
      <c r="AW18" s="247">
        <f t="shared" ca="1" si="45"/>
        <v>50</v>
      </c>
      <c r="AX18" s="247" t="str">
        <f t="shared" ca="1" si="46"/>
        <v>NO</v>
      </c>
      <c r="AY18" s="261">
        <f t="shared" ca="1" si="47"/>
        <v>7</v>
      </c>
      <c r="AZ18" s="261">
        <f t="shared" ca="1" si="48"/>
        <v>15</v>
      </c>
      <c r="BA18" s="247">
        <f t="shared" ca="1" si="49"/>
        <v>47</v>
      </c>
      <c r="BB18" s="247" t="str">
        <f t="shared" ca="1" si="50"/>
        <v>NO</v>
      </c>
      <c r="BC18" s="261">
        <f t="shared" ca="1" si="51"/>
        <v>8</v>
      </c>
      <c r="BD18" s="261">
        <f t="shared" ca="1" si="52"/>
        <v>15</v>
      </c>
      <c r="BE18" s="247">
        <f t="shared" ca="1" si="53"/>
        <v>53</v>
      </c>
      <c r="BF18" s="248" t="str">
        <f t="shared" ca="1" si="54"/>
        <v>NO</v>
      </c>
      <c r="BG18" s="260">
        <f t="shared" ca="1" si="55"/>
        <v>3</v>
      </c>
      <c r="BH18" s="261">
        <f t="shared" ca="1" si="56"/>
        <v>10</v>
      </c>
      <c r="BI18" s="247">
        <f t="shared" ca="1" si="57"/>
        <v>30</v>
      </c>
      <c r="BJ18" s="247" t="str">
        <f t="shared" ca="1" si="58"/>
        <v>NO</v>
      </c>
      <c r="BK18" s="261">
        <f t="shared" ca="1" si="59"/>
        <v>8</v>
      </c>
      <c r="BL18" s="261">
        <f t="shared" ca="1" si="60"/>
        <v>20</v>
      </c>
      <c r="BM18" s="247">
        <f t="shared" ca="1" si="61"/>
        <v>40</v>
      </c>
      <c r="BN18" s="247" t="str">
        <f t="shared" ca="1" si="62"/>
        <v>NO</v>
      </c>
      <c r="BO18" s="261">
        <f t="shared" ca="1" si="63"/>
        <v>4</v>
      </c>
      <c r="BP18" s="261">
        <f t="shared" ca="1" si="64"/>
        <v>10</v>
      </c>
      <c r="BQ18" s="247">
        <f t="shared" ca="1" si="65"/>
        <v>40</v>
      </c>
      <c r="BR18" s="247" t="str">
        <f t="shared" ca="1" si="66"/>
        <v>NO</v>
      </c>
      <c r="BS18" s="261">
        <f t="shared" ca="1" si="72"/>
        <v>9</v>
      </c>
      <c r="BT18" s="261">
        <f t="shared" ca="1" si="73"/>
        <v>20</v>
      </c>
      <c r="BU18" s="247">
        <f t="shared" ca="1" si="74"/>
        <v>45</v>
      </c>
      <c r="BV18" s="247" t="str">
        <f t="shared" ca="1" si="67"/>
        <v>NO</v>
      </c>
      <c r="BW18" s="261">
        <f t="shared" si="75"/>
        <v>0</v>
      </c>
      <c r="BX18" s="261">
        <f t="shared" si="76"/>
        <v>0</v>
      </c>
      <c r="BY18" s="247">
        <f t="shared" si="70"/>
        <v>0</v>
      </c>
      <c r="BZ18" s="262" t="str">
        <f t="shared" si="71"/>
        <v>NO</v>
      </c>
    </row>
    <row r="19" spans="1:78" x14ac:dyDescent="0.2">
      <c r="A19" s="241">
        <v>9</v>
      </c>
      <c r="B19" s="386" t="s">
        <v>438</v>
      </c>
      <c r="C19" s="380" t="s">
        <v>472</v>
      </c>
      <c r="D19" s="242" t="s">
        <v>256</v>
      </c>
      <c r="E19" s="256">
        <f t="shared" ca="1" si="11"/>
        <v>77</v>
      </c>
      <c r="F19" s="257">
        <f t="shared" ca="1" si="7"/>
        <v>72</v>
      </c>
      <c r="G19" s="257">
        <f t="shared" ca="1" si="12"/>
        <v>30</v>
      </c>
      <c r="H19" s="257">
        <f t="shared" ca="1" si="13"/>
        <v>42</v>
      </c>
      <c r="I19" s="258"/>
      <c r="J19" s="247">
        <f t="shared" ca="1" si="14"/>
        <v>10</v>
      </c>
      <c r="K19" s="247">
        <f t="shared" ca="1" si="15"/>
        <v>12</v>
      </c>
      <c r="L19" s="247">
        <f t="shared" ca="1" si="16"/>
        <v>14</v>
      </c>
      <c r="M19" s="247">
        <f t="shared" ca="1" si="17"/>
        <v>2</v>
      </c>
      <c r="N19" s="247">
        <f t="shared" ca="1" si="8"/>
        <v>1</v>
      </c>
      <c r="O19" s="247">
        <f t="shared" ca="1" si="8"/>
        <v>1</v>
      </c>
      <c r="P19" s="247" t="str">
        <f t="shared" ca="1" si="18"/>
        <v/>
      </c>
      <c r="Q19" s="247">
        <f t="shared" ca="1" si="19"/>
        <v>12</v>
      </c>
      <c r="R19" s="247">
        <f t="shared" ca="1" si="20"/>
        <v>11</v>
      </c>
      <c r="S19" s="247">
        <f t="shared" ca="1" si="21"/>
        <v>1</v>
      </c>
      <c r="T19" s="247">
        <f t="shared" ca="1" si="9"/>
        <v>1</v>
      </c>
      <c r="U19" s="247">
        <f t="shared" ca="1" si="9"/>
        <v>2</v>
      </c>
      <c r="V19" s="247" t="str">
        <f t="shared" ca="1" si="22"/>
        <v/>
      </c>
      <c r="W19" s="247">
        <f t="shared" ca="1" si="23"/>
        <v>12</v>
      </c>
      <c r="X19" s="247">
        <f t="shared" ca="1" si="24"/>
        <v>11</v>
      </c>
      <c r="Y19" s="248">
        <f t="shared" ca="1" si="25"/>
        <v>1</v>
      </c>
      <c r="Z19" s="259">
        <f t="shared" ca="1" si="10"/>
        <v>1</v>
      </c>
      <c r="AA19" s="247">
        <f t="shared" ca="1" si="10"/>
        <v>2</v>
      </c>
      <c r="AB19" s="247">
        <f t="shared" ca="1" si="10"/>
        <v>1</v>
      </c>
      <c r="AC19" s="247">
        <f t="shared" ca="1" si="10"/>
        <v>2</v>
      </c>
      <c r="AD19" s="247" t="str">
        <f t="shared" ca="1" si="26"/>
        <v/>
      </c>
      <c r="AE19" s="247">
        <f t="shared" ca="1" si="27"/>
        <v>7</v>
      </c>
      <c r="AF19" s="247" t="str">
        <f t="shared" ca="1" si="28"/>
        <v/>
      </c>
      <c r="AG19" s="247" t="str">
        <f t="shared" ca="1" si="29"/>
        <v/>
      </c>
      <c r="AH19" s="247">
        <f t="shared" ca="1" si="30"/>
        <v>7</v>
      </c>
      <c r="AI19" s="247">
        <f t="shared" ca="1" si="31"/>
        <v>7</v>
      </c>
      <c r="AJ19" s="247">
        <f t="shared" ca="1" si="32"/>
        <v>7</v>
      </c>
      <c r="AK19" s="247">
        <f t="shared" ca="1" si="33"/>
        <v>7</v>
      </c>
      <c r="AL19" s="248" t="str">
        <f t="shared" ca="1" si="34"/>
        <v/>
      </c>
      <c r="AM19" s="260">
        <f t="shared" ca="1" si="35"/>
        <v>22</v>
      </c>
      <c r="AN19" s="261">
        <f t="shared" ca="1" si="36"/>
        <v>30</v>
      </c>
      <c r="AO19" s="247">
        <f t="shared" ca="1" si="37"/>
        <v>73</v>
      </c>
      <c r="AP19" s="247" t="str">
        <f t="shared" ca="1" si="38"/>
        <v>YES</v>
      </c>
      <c r="AQ19" s="261">
        <f t="shared" ca="1" si="39"/>
        <v>23</v>
      </c>
      <c r="AR19" s="261">
        <f t="shared" ca="1" si="40"/>
        <v>30</v>
      </c>
      <c r="AS19" s="247">
        <f t="shared" ca="1" si="41"/>
        <v>77</v>
      </c>
      <c r="AT19" s="247" t="str">
        <f t="shared" ca="1" si="42"/>
        <v>YES</v>
      </c>
      <c r="AU19" s="261">
        <f t="shared" ca="1" si="43"/>
        <v>23</v>
      </c>
      <c r="AV19" s="261">
        <f t="shared" ca="1" si="44"/>
        <v>30</v>
      </c>
      <c r="AW19" s="247">
        <f t="shared" ca="1" si="45"/>
        <v>77</v>
      </c>
      <c r="AX19" s="247" t="str">
        <f t="shared" ca="1" si="46"/>
        <v>YES</v>
      </c>
      <c r="AY19" s="261">
        <f t="shared" ca="1" si="47"/>
        <v>10</v>
      </c>
      <c r="AZ19" s="261">
        <f t="shared" ca="1" si="48"/>
        <v>15</v>
      </c>
      <c r="BA19" s="247">
        <f t="shared" ca="1" si="49"/>
        <v>67</v>
      </c>
      <c r="BB19" s="247" t="str">
        <f t="shared" ca="1" si="50"/>
        <v>YES</v>
      </c>
      <c r="BC19" s="261">
        <f t="shared" ca="1" si="51"/>
        <v>12</v>
      </c>
      <c r="BD19" s="261">
        <f t="shared" ca="1" si="52"/>
        <v>15</v>
      </c>
      <c r="BE19" s="247">
        <f t="shared" ca="1" si="53"/>
        <v>80</v>
      </c>
      <c r="BF19" s="248" t="str">
        <f t="shared" ca="1" si="54"/>
        <v>YES</v>
      </c>
      <c r="BG19" s="260">
        <f t="shared" ca="1" si="55"/>
        <v>7</v>
      </c>
      <c r="BH19" s="261">
        <f t="shared" ca="1" si="56"/>
        <v>10</v>
      </c>
      <c r="BI19" s="247">
        <f t="shared" ca="1" si="57"/>
        <v>70</v>
      </c>
      <c r="BJ19" s="247" t="str">
        <f t="shared" ca="1" si="58"/>
        <v>YES</v>
      </c>
      <c r="BK19" s="261">
        <f t="shared" ca="1" si="59"/>
        <v>7</v>
      </c>
      <c r="BL19" s="261">
        <f t="shared" ca="1" si="60"/>
        <v>10</v>
      </c>
      <c r="BM19" s="247">
        <f t="shared" ca="1" si="61"/>
        <v>70</v>
      </c>
      <c r="BN19" s="247" t="str">
        <f t="shared" ca="1" si="62"/>
        <v>YES</v>
      </c>
      <c r="BO19" s="261">
        <f t="shared" ca="1" si="63"/>
        <v>14</v>
      </c>
      <c r="BP19" s="261">
        <f t="shared" ca="1" si="64"/>
        <v>20</v>
      </c>
      <c r="BQ19" s="247">
        <f t="shared" ca="1" si="65"/>
        <v>70</v>
      </c>
      <c r="BR19" s="247" t="str">
        <f t="shared" ca="1" si="66"/>
        <v>YES</v>
      </c>
      <c r="BS19" s="261">
        <f t="shared" ca="1" si="72"/>
        <v>14</v>
      </c>
      <c r="BT19" s="261">
        <f t="shared" ca="1" si="73"/>
        <v>20</v>
      </c>
      <c r="BU19" s="247">
        <f t="shared" ca="1" si="74"/>
        <v>70</v>
      </c>
      <c r="BV19" s="247" t="str">
        <f t="shared" ca="1" si="67"/>
        <v>YES</v>
      </c>
      <c r="BW19" s="261">
        <f t="shared" si="75"/>
        <v>0</v>
      </c>
      <c r="BX19" s="261">
        <f t="shared" si="76"/>
        <v>0</v>
      </c>
      <c r="BY19" s="247">
        <f t="shared" si="70"/>
        <v>0</v>
      </c>
      <c r="BZ19" s="262" t="str">
        <f t="shared" si="71"/>
        <v>NO</v>
      </c>
    </row>
    <row r="20" spans="1:78" x14ac:dyDescent="0.2">
      <c r="A20" s="241">
        <v>10</v>
      </c>
      <c r="B20" s="386" t="s">
        <v>439</v>
      </c>
      <c r="C20" s="380" t="s">
        <v>473</v>
      </c>
      <c r="D20" s="242" t="s">
        <v>546</v>
      </c>
      <c r="E20" s="256">
        <f t="shared" ca="1" si="11"/>
        <v>49</v>
      </c>
      <c r="F20" s="257">
        <f t="shared" ca="1" si="7"/>
        <v>40</v>
      </c>
      <c r="G20" s="257">
        <f t="shared" ca="1" si="12"/>
        <v>17</v>
      </c>
      <c r="H20" s="257">
        <f t="shared" ca="1" si="13"/>
        <v>23</v>
      </c>
      <c r="I20" s="258"/>
      <c r="J20" s="247">
        <f t="shared" ca="1" si="14"/>
        <v>6</v>
      </c>
      <c r="K20" s="247">
        <f t="shared" ca="1" si="15"/>
        <v>7</v>
      </c>
      <c r="L20" s="247">
        <f t="shared" ca="1" si="16"/>
        <v>9</v>
      </c>
      <c r="M20" s="247">
        <f t="shared" ca="1" si="17"/>
        <v>0</v>
      </c>
      <c r="N20" s="247">
        <f t="shared" ca="1" si="8"/>
        <v>0</v>
      </c>
      <c r="O20" s="247">
        <f t="shared" ca="1" si="8"/>
        <v>0</v>
      </c>
      <c r="P20" s="247">
        <f t="shared" ca="1" si="18"/>
        <v>7</v>
      </c>
      <c r="Q20" s="247" t="str">
        <f t="shared" ca="1" si="19"/>
        <v/>
      </c>
      <c r="R20" s="247">
        <f t="shared" ca="1" si="20"/>
        <v>7</v>
      </c>
      <c r="S20" s="247">
        <f t="shared" ca="1" si="21"/>
        <v>0</v>
      </c>
      <c r="T20" s="247">
        <f t="shared" ca="1" si="9"/>
        <v>0</v>
      </c>
      <c r="U20" s="247">
        <f t="shared" ca="1" si="9"/>
        <v>0</v>
      </c>
      <c r="V20" s="247">
        <f t="shared" ca="1" si="22"/>
        <v>7</v>
      </c>
      <c r="W20" s="247" t="str">
        <f t="shared" ca="1" si="23"/>
        <v/>
      </c>
      <c r="X20" s="247">
        <f t="shared" ca="1" si="24"/>
        <v>7</v>
      </c>
      <c r="Y20" s="248">
        <f t="shared" ca="1" si="25"/>
        <v>0</v>
      </c>
      <c r="Z20" s="259">
        <f t="shared" ca="1" si="10"/>
        <v>1</v>
      </c>
      <c r="AA20" s="247">
        <f t="shared" ca="1" si="10"/>
        <v>0</v>
      </c>
      <c r="AB20" s="247">
        <f t="shared" ca="1" si="10"/>
        <v>0</v>
      </c>
      <c r="AC20" s="247">
        <f t="shared" ca="1" si="10"/>
        <v>0</v>
      </c>
      <c r="AD20" s="247">
        <f t="shared" ca="1" si="26"/>
        <v>4</v>
      </c>
      <c r="AE20" s="247" t="str">
        <f t="shared" ca="1" si="27"/>
        <v/>
      </c>
      <c r="AF20" s="247">
        <f t="shared" ca="1" si="28"/>
        <v>4</v>
      </c>
      <c r="AG20" s="247">
        <f t="shared" ca="1" si="29"/>
        <v>4</v>
      </c>
      <c r="AH20" s="247" t="str">
        <f t="shared" ca="1" si="30"/>
        <v/>
      </c>
      <c r="AI20" s="247" t="str">
        <f t="shared" ca="1" si="31"/>
        <v/>
      </c>
      <c r="AJ20" s="247">
        <f t="shared" ca="1" si="32"/>
        <v>5</v>
      </c>
      <c r="AK20" s="247">
        <f t="shared" ca="1" si="33"/>
        <v>5</v>
      </c>
      <c r="AL20" s="248" t="str">
        <f t="shared" ca="1" si="34"/>
        <v/>
      </c>
      <c r="AM20" s="260">
        <f t="shared" ca="1" si="35"/>
        <v>9</v>
      </c>
      <c r="AN20" s="261">
        <f t="shared" ca="1" si="36"/>
        <v>30</v>
      </c>
      <c r="AO20" s="247">
        <f t="shared" ca="1" si="37"/>
        <v>30</v>
      </c>
      <c r="AP20" s="247" t="str">
        <f t="shared" ca="1" si="38"/>
        <v>NO</v>
      </c>
      <c r="AQ20" s="261">
        <f t="shared" ca="1" si="39"/>
        <v>14</v>
      </c>
      <c r="AR20" s="261">
        <f t="shared" ca="1" si="40"/>
        <v>30</v>
      </c>
      <c r="AS20" s="247">
        <f t="shared" ca="1" si="41"/>
        <v>47</v>
      </c>
      <c r="AT20" s="247" t="str">
        <f t="shared" ca="1" si="42"/>
        <v>NO</v>
      </c>
      <c r="AU20" s="261">
        <f t="shared" ca="1" si="43"/>
        <v>14</v>
      </c>
      <c r="AV20" s="261">
        <f t="shared" ca="1" si="44"/>
        <v>30</v>
      </c>
      <c r="AW20" s="247">
        <f t="shared" ca="1" si="45"/>
        <v>47</v>
      </c>
      <c r="AX20" s="247" t="str">
        <f t="shared" ca="1" si="46"/>
        <v>NO</v>
      </c>
      <c r="AY20" s="261">
        <f t="shared" ca="1" si="47"/>
        <v>6</v>
      </c>
      <c r="AZ20" s="261">
        <f t="shared" ca="1" si="48"/>
        <v>15</v>
      </c>
      <c r="BA20" s="247">
        <f t="shared" ca="1" si="49"/>
        <v>40</v>
      </c>
      <c r="BB20" s="247" t="str">
        <f t="shared" ca="1" si="50"/>
        <v>NO</v>
      </c>
      <c r="BC20" s="261">
        <f t="shared" ca="1" si="51"/>
        <v>7</v>
      </c>
      <c r="BD20" s="261">
        <f t="shared" ca="1" si="52"/>
        <v>15</v>
      </c>
      <c r="BE20" s="247">
        <f t="shared" ca="1" si="53"/>
        <v>47</v>
      </c>
      <c r="BF20" s="248" t="str">
        <f t="shared" ca="1" si="54"/>
        <v>NO</v>
      </c>
      <c r="BG20" s="260">
        <f t="shared" ca="1" si="55"/>
        <v>1</v>
      </c>
      <c r="BH20" s="261">
        <f t="shared" ca="1" si="56"/>
        <v>10</v>
      </c>
      <c r="BI20" s="247">
        <f t="shared" ca="1" si="57"/>
        <v>10</v>
      </c>
      <c r="BJ20" s="247" t="str">
        <f t="shared" ca="1" si="58"/>
        <v>NO</v>
      </c>
      <c r="BK20" s="261">
        <f t="shared" ca="1" si="59"/>
        <v>8</v>
      </c>
      <c r="BL20" s="261">
        <f t="shared" ca="1" si="60"/>
        <v>20</v>
      </c>
      <c r="BM20" s="247">
        <f t="shared" ca="1" si="61"/>
        <v>40</v>
      </c>
      <c r="BN20" s="247" t="str">
        <f t="shared" ca="1" si="62"/>
        <v>NO</v>
      </c>
      <c r="BO20" s="261">
        <f t="shared" ca="1" si="63"/>
        <v>4</v>
      </c>
      <c r="BP20" s="261">
        <f t="shared" ca="1" si="64"/>
        <v>10</v>
      </c>
      <c r="BQ20" s="247">
        <f t="shared" ca="1" si="65"/>
        <v>40</v>
      </c>
      <c r="BR20" s="247" t="str">
        <f t="shared" ca="1" si="66"/>
        <v>NO</v>
      </c>
      <c r="BS20" s="261">
        <f t="shared" ca="1" si="72"/>
        <v>10</v>
      </c>
      <c r="BT20" s="261">
        <f t="shared" ca="1" si="73"/>
        <v>20</v>
      </c>
      <c r="BU20" s="247">
        <f t="shared" ca="1" si="74"/>
        <v>50</v>
      </c>
      <c r="BV20" s="247" t="str">
        <f t="shared" ca="1" si="67"/>
        <v>NO</v>
      </c>
      <c r="BW20" s="261">
        <f t="shared" si="75"/>
        <v>0</v>
      </c>
      <c r="BX20" s="261">
        <f t="shared" si="76"/>
        <v>0</v>
      </c>
      <c r="BY20" s="247">
        <f t="shared" si="70"/>
        <v>0</v>
      </c>
      <c r="BZ20" s="262" t="str">
        <f t="shared" si="71"/>
        <v>NO</v>
      </c>
    </row>
    <row r="21" spans="1:78" x14ac:dyDescent="0.2">
      <c r="A21" s="241">
        <v>11</v>
      </c>
      <c r="B21" s="386" t="s">
        <v>440</v>
      </c>
      <c r="C21" s="380" t="s">
        <v>474</v>
      </c>
      <c r="D21" s="242" t="s">
        <v>546</v>
      </c>
      <c r="E21" s="256">
        <f t="shared" ca="1" si="11"/>
        <v>50</v>
      </c>
      <c r="F21" s="257">
        <f t="shared" ca="1" si="7"/>
        <v>43</v>
      </c>
      <c r="G21" s="257">
        <f t="shared" ca="1" si="12"/>
        <v>18</v>
      </c>
      <c r="H21" s="257">
        <f t="shared" ca="1" si="13"/>
        <v>25</v>
      </c>
      <c r="I21" s="258"/>
      <c r="J21" s="247">
        <f t="shared" ca="1" si="14"/>
        <v>6</v>
      </c>
      <c r="K21" s="247">
        <f t="shared" ca="1" si="15"/>
        <v>8</v>
      </c>
      <c r="L21" s="247">
        <f t="shared" ca="1" si="16"/>
        <v>9</v>
      </c>
      <c r="M21" s="247">
        <f t="shared" ca="1" si="17"/>
        <v>0</v>
      </c>
      <c r="N21" s="247">
        <f t="shared" ca="1" si="8"/>
        <v>0</v>
      </c>
      <c r="O21" s="247">
        <f t="shared" ca="1" si="8"/>
        <v>0</v>
      </c>
      <c r="P21" s="247">
        <f t="shared" ca="1" si="18"/>
        <v>7</v>
      </c>
      <c r="Q21" s="247" t="str">
        <f t="shared" ca="1" si="19"/>
        <v/>
      </c>
      <c r="R21" s="247">
        <f t="shared" ca="1" si="20"/>
        <v>7</v>
      </c>
      <c r="S21" s="247">
        <f t="shared" ca="1" si="21"/>
        <v>1</v>
      </c>
      <c r="T21" s="247">
        <f t="shared" ca="1" si="9"/>
        <v>1</v>
      </c>
      <c r="U21" s="247">
        <f t="shared" ca="1" si="9"/>
        <v>0</v>
      </c>
      <c r="V21" s="247">
        <f t="shared" ca="1" si="22"/>
        <v>7</v>
      </c>
      <c r="W21" s="247" t="str">
        <f t="shared" ca="1" si="23"/>
        <v/>
      </c>
      <c r="X21" s="247">
        <f t="shared" ca="1" si="24"/>
        <v>7</v>
      </c>
      <c r="Y21" s="248">
        <f t="shared" ca="1" si="25"/>
        <v>1</v>
      </c>
      <c r="Z21" s="259">
        <f t="shared" ca="1" si="10"/>
        <v>0</v>
      </c>
      <c r="AA21" s="247">
        <f t="shared" ca="1" si="10"/>
        <v>0</v>
      </c>
      <c r="AB21" s="247">
        <f t="shared" ca="1" si="10"/>
        <v>0</v>
      </c>
      <c r="AC21" s="247">
        <f t="shared" ca="1" si="10"/>
        <v>1</v>
      </c>
      <c r="AD21" s="247">
        <f t="shared" ca="1" si="26"/>
        <v>5</v>
      </c>
      <c r="AE21" s="247" t="str">
        <f t="shared" ca="1" si="27"/>
        <v/>
      </c>
      <c r="AF21" s="247">
        <f t="shared" ca="1" si="28"/>
        <v>5</v>
      </c>
      <c r="AG21" s="247">
        <f t="shared" ca="1" si="29"/>
        <v>5</v>
      </c>
      <c r="AH21" s="247" t="str">
        <f t="shared" ca="1" si="30"/>
        <v/>
      </c>
      <c r="AI21" s="247" t="str">
        <f t="shared" ca="1" si="31"/>
        <v/>
      </c>
      <c r="AJ21" s="247">
        <f t="shared" ca="1" si="32"/>
        <v>4</v>
      </c>
      <c r="AK21" s="247">
        <f t="shared" ca="1" si="33"/>
        <v>4</v>
      </c>
      <c r="AL21" s="248" t="str">
        <f t="shared" ca="1" si="34"/>
        <v/>
      </c>
      <c r="AM21" s="260">
        <f t="shared" ca="1" si="35"/>
        <v>11</v>
      </c>
      <c r="AN21" s="261">
        <f t="shared" ca="1" si="36"/>
        <v>30</v>
      </c>
      <c r="AO21" s="247">
        <f t="shared" ca="1" si="37"/>
        <v>37</v>
      </c>
      <c r="AP21" s="247" t="str">
        <f t="shared" ca="1" si="38"/>
        <v>NO</v>
      </c>
      <c r="AQ21" s="261">
        <f t="shared" ca="1" si="39"/>
        <v>14</v>
      </c>
      <c r="AR21" s="261">
        <f t="shared" ca="1" si="40"/>
        <v>30</v>
      </c>
      <c r="AS21" s="247">
        <f t="shared" ca="1" si="41"/>
        <v>47</v>
      </c>
      <c r="AT21" s="247" t="str">
        <f t="shared" ca="1" si="42"/>
        <v>NO</v>
      </c>
      <c r="AU21" s="261">
        <f t="shared" ca="1" si="43"/>
        <v>14</v>
      </c>
      <c r="AV21" s="261">
        <f t="shared" ca="1" si="44"/>
        <v>30</v>
      </c>
      <c r="AW21" s="247">
        <f t="shared" ca="1" si="45"/>
        <v>47</v>
      </c>
      <c r="AX21" s="247" t="str">
        <f t="shared" ca="1" si="46"/>
        <v>NO</v>
      </c>
      <c r="AY21" s="261">
        <f t="shared" ca="1" si="47"/>
        <v>6</v>
      </c>
      <c r="AZ21" s="261">
        <f t="shared" ca="1" si="48"/>
        <v>15</v>
      </c>
      <c r="BA21" s="247">
        <f t="shared" ca="1" si="49"/>
        <v>40</v>
      </c>
      <c r="BB21" s="247" t="str">
        <f t="shared" ca="1" si="50"/>
        <v>NO</v>
      </c>
      <c r="BC21" s="261">
        <f t="shared" ca="1" si="51"/>
        <v>8</v>
      </c>
      <c r="BD21" s="261">
        <f t="shared" ca="1" si="52"/>
        <v>15</v>
      </c>
      <c r="BE21" s="247">
        <f t="shared" ca="1" si="53"/>
        <v>53</v>
      </c>
      <c r="BF21" s="248" t="str">
        <f t="shared" ca="1" si="54"/>
        <v>NO</v>
      </c>
      <c r="BG21" s="260">
        <f t="shared" ca="1" si="55"/>
        <v>2</v>
      </c>
      <c r="BH21" s="261">
        <f t="shared" ca="1" si="56"/>
        <v>10</v>
      </c>
      <c r="BI21" s="247">
        <f t="shared" ca="1" si="57"/>
        <v>20</v>
      </c>
      <c r="BJ21" s="247" t="str">
        <f t="shared" ca="1" si="58"/>
        <v>NO</v>
      </c>
      <c r="BK21" s="261">
        <f t="shared" ca="1" si="59"/>
        <v>10</v>
      </c>
      <c r="BL21" s="261">
        <f t="shared" ca="1" si="60"/>
        <v>20</v>
      </c>
      <c r="BM21" s="247">
        <f t="shared" ca="1" si="61"/>
        <v>50</v>
      </c>
      <c r="BN21" s="247" t="str">
        <f t="shared" ca="1" si="62"/>
        <v>NO</v>
      </c>
      <c r="BO21" s="261">
        <f t="shared" ca="1" si="63"/>
        <v>5</v>
      </c>
      <c r="BP21" s="261">
        <f t="shared" ca="1" si="64"/>
        <v>10</v>
      </c>
      <c r="BQ21" s="247">
        <f t="shared" ca="1" si="65"/>
        <v>50</v>
      </c>
      <c r="BR21" s="247" t="str">
        <f t="shared" ca="1" si="66"/>
        <v>NO</v>
      </c>
      <c r="BS21" s="261"/>
      <c r="BT21" s="261"/>
      <c r="BU21" s="247"/>
      <c r="BV21" s="247" t="str">
        <f t="shared" si="67"/>
        <v>NO</v>
      </c>
      <c r="BW21" s="261">
        <f t="shared" ref="BW21:BW26" ca="1" si="80">SUMIFS($Y21:$AL21,$Y$10:$AL$10,"CO4")</f>
        <v>8</v>
      </c>
      <c r="BX21" s="261">
        <f t="shared" ref="BX21:BX26" ca="1" si="81">SUMIFS($Y$4:$AL$4,$Y$10:$AL$10,"CO4",$Y21:$AL21,"&gt;=0")</f>
        <v>20</v>
      </c>
      <c r="BY21" s="247">
        <f t="shared" ca="1" si="70"/>
        <v>40</v>
      </c>
      <c r="BZ21" s="262" t="str">
        <f t="shared" ca="1" si="71"/>
        <v>NO</v>
      </c>
    </row>
    <row r="22" spans="1:78" x14ac:dyDescent="0.2">
      <c r="A22" s="241">
        <v>12</v>
      </c>
      <c r="B22" s="386" t="s">
        <v>441</v>
      </c>
      <c r="C22" s="380" t="s">
        <v>475</v>
      </c>
      <c r="D22" s="242" t="s">
        <v>251</v>
      </c>
      <c r="E22" s="256">
        <f t="shared" ca="1" si="11"/>
        <v>98</v>
      </c>
      <c r="F22" s="257">
        <f t="shared" ca="1" si="7"/>
        <v>90</v>
      </c>
      <c r="G22" s="257">
        <f t="shared" ca="1" si="12"/>
        <v>37</v>
      </c>
      <c r="H22" s="257">
        <f t="shared" ca="1" si="13"/>
        <v>53</v>
      </c>
      <c r="I22" s="258"/>
      <c r="J22" s="247">
        <f t="shared" ca="1" si="14"/>
        <v>14</v>
      </c>
      <c r="K22" s="247">
        <f t="shared" ca="1" si="15"/>
        <v>15</v>
      </c>
      <c r="L22" s="247">
        <f t="shared" ca="1" si="16"/>
        <v>18</v>
      </c>
      <c r="M22" s="247">
        <f t="shared" ca="1" si="17"/>
        <v>1</v>
      </c>
      <c r="N22" s="247">
        <f t="shared" ca="1" si="8"/>
        <v>1</v>
      </c>
      <c r="O22" s="247">
        <f t="shared" ca="1" si="8"/>
        <v>2</v>
      </c>
      <c r="P22" s="247">
        <f t="shared" ca="1" si="18"/>
        <v>13</v>
      </c>
      <c r="Q22" s="247" t="str">
        <f t="shared" ca="1" si="19"/>
        <v/>
      </c>
      <c r="R22" s="247">
        <f t="shared" ca="1" si="20"/>
        <v>15</v>
      </c>
      <c r="S22" s="247">
        <f t="shared" ca="1" si="21"/>
        <v>1</v>
      </c>
      <c r="T22" s="247">
        <f t="shared" ca="1" si="9"/>
        <v>1</v>
      </c>
      <c r="U22" s="247">
        <f t="shared" ca="1" si="9"/>
        <v>2</v>
      </c>
      <c r="V22" s="247">
        <f t="shared" ca="1" si="22"/>
        <v>15</v>
      </c>
      <c r="W22" s="247" t="str">
        <f t="shared" ca="1" si="23"/>
        <v/>
      </c>
      <c r="X22" s="247">
        <f t="shared" ca="1" si="24"/>
        <v>13</v>
      </c>
      <c r="Y22" s="248">
        <f t="shared" ca="1" si="25"/>
        <v>2</v>
      </c>
      <c r="Z22" s="259">
        <f t="shared" ca="1" si="10"/>
        <v>2</v>
      </c>
      <c r="AA22" s="247">
        <f t="shared" ca="1" si="10"/>
        <v>1</v>
      </c>
      <c r="AB22" s="247">
        <f t="shared" ca="1" si="10"/>
        <v>1</v>
      </c>
      <c r="AC22" s="247">
        <f t="shared" ca="1" si="10"/>
        <v>1</v>
      </c>
      <c r="AD22" s="247" t="str">
        <f t="shared" ca="1" si="26"/>
        <v/>
      </c>
      <c r="AE22" s="247">
        <f t="shared" ca="1" si="27"/>
        <v>10</v>
      </c>
      <c r="AF22" s="247">
        <f t="shared" ca="1" si="28"/>
        <v>9</v>
      </c>
      <c r="AG22" s="247">
        <f t="shared" ca="1" si="29"/>
        <v>9</v>
      </c>
      <c r="AH22" s="247" t="str">
        <f t="shared" ca="1" si="30"/>
        <v/>
      </c>
      <c r="AI22" s="247" t="str">
        <f t="shared" ca="1" si="31"/>
        <v/>
      </c>
      <c r="AJ22" s="247" t="str">
        <f t="shared" ca="1" si="32"/>
        <v/>
      </c>
      <c r="AK22" s="247">
        <f t="shared" ca="1" si="33"/>
        <v>9</v>
      </c>
      <c r="AL22" s="248">
        <f t="shared" ca="1" si="34"/>
        <v>9</v>
      </c>
      <c r="AM22" s="260">
        <f t="shared" ca="1" si="35"/>
        <v>26</v>
      </c>
      <c r="AN22" s="261">
        <f t="shared" ca="1" si="36"/>
        <v>30</v>
      </c>
      <c r="AO22" s="247">
        <f t="shared" ca="1" si="37"/>
        <v>87</v>
      </c>
      <c r="AP22" s="247" t="str">
        <f t="shared" ca="1" si="38"/>
        <v>YES</v>
      </c>
      <c r="AQ22" s="261">
        <f t="shared" ca="1" si="39"/>
        <v>28</v>
      </c>
      <c r="AR22" s="261">
        <f t="shared" ca="1" si="40"/>
        <v>30</v>
      </c>
      <c r="AS22" s="247">
        <f t="shared" ca="1" si="41"/>
        <v>93</v>
      </c>
      <c r="AT22" s="247" t="str">
        <f t="shared" ca="1" si="42"/>
        <v>YES</v>
      </c>
      <c r="AU22" s="261">
        <f t="shared" ca="1" si="43"/>
        <v>28</v>
      </c>
      <c r="AV22" s="261">
        <f t="shared" ca="1" si="44"/>
        <v>30</v>
      </c>
      <c r="AW22" s="247">
        <f t="shared" ca="1" si="45"/>
        <v>93</v>
      </c>
      <c r="AX22" s="247" t="str">
        <f t="shared" ca="1" si="46"/>
        <v>YES</v>
      </c>
      <c r="AY22" s="261">
        <f t="shared" ca="1" si="47"/>
        <v>14</v>
      </c>
      <c r="AZ22" s="261">
        <f t="shared" ca="1" si="48"/>
        <v>15</v>
      </c>
      <c r="BA22" s="247">
        <f t="shared" ca="1" si="49"/>
        <v>93</v>
      </c>
      <c r="BB22" s="247" t="str">
        <f t="shared" ca="1" si="50"/>
        <v>YES</v>
      </c>
      <c r="BC22" s="261">
        <f t="shared" ca="1" si="51"/>
        <v>15</v>
      </c>
      <c r="BD22" s="261">
        <f t="shared" ca="1" si="52"/>
        <v>15</v>
      </c>
      <c r="BE22" s="247">
        <f t="shared" ca="1" si="53"/>
        <v>100</v>
      </c>
      <c r="BF22" s="248" t="str">
        <f t="shared" ca="1" si="54"/>
        <v>YES</v>
      </c>
      <c r="BG22" s="260">
        <f t="shared" ca="1" si="55"/>
        <v>7</v>
      </c>
      <c r="BH22" s="261">
        <f t="shared" ca="1" si="56"/>
        <v>10</v>
      </c>
      <c r="BI22" s="247">
        <f t="shared" ca="1" si="57"/>
        <v>70</v>
      </c>
      <c r="BJ22" s="247" t="str">
        <f t="shared" ca="1" si="58"/>
        <v>YES</v>
      </c>
      <c r="BK22" s="261">
        <f t="shared" ca="1" si="59"/>
        <v>19</v>
      </c>
      <c r="BL22" s="261">
        <f t="shared" ca="1" si="60"/>
        <v>20</v>
      </c>
      <c r="BM22" s="247">
        <f t="shared" ca="1" si="61"/>
        <v>95</v>
      </c>
      <c r="BN22" s="247" t="str">
        <f t="shared" ca="1" si="62"/>
        <v>YES</v>
      </c>
      <c r="BO22" s="261">
        <f t="shared" ca="1" si="63"/>
        <v>9</v>
      </c>
      <c r="BP22" s="261">
        <f t="shared" ca="1" si="64"/>
        <v>10</v>
      </c>
      <c r="BQ22" s="247">
        <f t="shared" ca="1" si="65"/>
        <v>90</v>
      </c>
      <c r="BR22" s="247" t="str">
        <f t="shared" ca="1" si="66"/>
        <v>YES</v>
      </c>
      <c r="BS22" s="261"/>
      <c r="BT22" s="261"/>
      <c r="BU22" s="247"/>
      <c r="BV22" s="247" t="str">
        <f t="shared" si="67"/>
        <v>NO</v>
      </c>
      <c r="BW22" s="261">
        <f t="shared" ca="1" si="80"/>
        <v>18</v>
      </c>
      <c r="BX22" s="261">
        <f t="shared" ca="1" si="81"/>
        <v>20</v>
      </c>
      <c r="BY22" s="247">
        <f t="shared" ca="1" si="70"/>
        <v>90</v>
      </c>
      <c r="BZ22" s="262" t="str">
        <f t="shared" ca="1" si="71"/>
        <v>YES</v>
      </c>
    </row>
    <row r="23" spans="1:78" x14ac:dyDescent="0.2">
      <c r="A23" s="241">
        <v>13</v>
      </c>
      <c r="B23" s="386" t="s">
        <v>442</v>
      </c>
      <c r="C23" s="380" t="s">
        <v>476</v>
      </c>
      <c r="D23" s="242" t="s">
        <v>275</v>
      </c>
      <c r="E23" s="256">
        <f t="shared" ca="1" si="11"/>
        <v>88</v>
      </c>
      <c r="F23" s="257">
        <f t="shared" ca="1" si="7"/>
        <v>83</v>
      </c>
      <c r="G23" s="257">
        <f t="shared" ca="1" si="12"/>
        <v>34</v>
      </c>
      <c r="H23" s="257">
        <f t="shared" ca="1" si="13"/>
        <v>49</v>
      </c>
      <c r="I23" s="258"/>
      <c r="J23" s="247">
        <f t="shared" ca="1" si="14"/>
        <v>13</v>
      </c>
      <c r="K23" s="247">
        <f t="shared" ca="1" si="15"/>
        <v>14</v>
      </c>
      <c r="L23" s="247">
        <f t="shared" ca="1" si="16"/>
        <v>16</v>
      </c>
      <c r="M23" s="247">
        <f t="shared" ca="1" si="17"/>
        <v>2</v>
      </c>
      <c r="N23" s="247">
        <f t="shared" ca="1" si="8"/>
        <v>1</v>
      </c>
      <c r="O23" s="247">
        <f t="shared" ca="1" si="8"/>
        <v>2</v>
      </c>
      <c r="P23" s="247">
        <f t="shared" ca="1" si="18"/>
        <v>12</v>
      </c>
      <c r="Q23" s="247">
        <f t="shared" ca="1" si="19"/>
        <v>13</v>
      </c>
      <c r="R23" s="247" t="str">
        <f t="shared" ca="1" si="20"/>
        <v/>
      </c>
      <c r="S23" s="247">
        <f t="shared" ca="1" si="21"/>
        <v>1</v>
      </c>
      <c r="T23" s="247">
        <f t="shared" ca="1" si="9"/>
        <v>2</v>
      </c>
      <c r="U23" s="247">
        <f t="shared" ca="1" si="9"/>
        <v>1</v>
      </c>
      <c r="V23" s="247">
        <f t="shared" ca="1" si="22"/>
        <v>12</v>
      </c>
      <c r="W23" s="247">
        <f t="shared" ca="1" si="23"/>
        <v>13</v>
      </c>
      <c r="X23" s="247" t="str">
        <f t="shared" ca="1" si="24"/>
        <v/>
      </c>
      <c r="Y23" s="248">
        <f t="shared" ca="1" si="25"/>
        <v>1</v>
      </c>
      <c r="Z23" s="259">
        <f t="shared" ca="1" si="10"/>
        <v>2</v>
      </c>
      <c r="AA23" s="247">
        <f t="shared" ca="1" si="10"/>
        <v>1</v>
      </c>
      <c r="AB23" s="247">
        <f t="shared" ca="1" si="10"/>
        <v>1</v>
      </c>
      <c r="AC23" s="247">
        <f t="shared" ca="1" si="10"/>
        <v>2</v>
      </c>
      <c r="AD23" s="247">
        <f t="shared" ca="1" si="26"/>
        <v>8</v>
      </c>
      <c r="AE23" s="247" t="str">
        <f t="shared" ca="1" si="27"/>
        <v/>
      </c>
      <c r="AF23" s="247">
        <f t="shared" ca="1" si="28"/>
        <v>8</v>
      </c>
      <c r="AG23" s="247">
        <f t="shared" ca="1" si="29"/>
        <v>9</v>
      </c>
      <c r="AH23" s="247" t="str">
        <f t="shared" ca="1" si="30"/>
        <v/>
      </c>
      <c r="AI23" s="247">
        <f t="shared" ca="1" si="31"/>
        <v>9</v>
      </c>
      <c r="AJ23" s="247" t="str">
        <f t="shared" ca="1" si="32"/>
        <v/>
      </c>
      <c r="AK23" s="247" t="str">
        <f t="shared" ca="1" si="33"/>
        <v/>
      </c>
      <c r="AL23" s="248">
        <f t="shared" ca="1" si="34"/>
        <v>8</v>
      </c>
      <c r="AM23" s="260">
        <f t="shared" ca="1" si="35"/>
        <v>25</v>
      </c>
      <c r="AN23" s="261">
        <f t="shared" ca="1" si="36"/>
        <v>30</v>
      </c>
      <c r="AO23" s="247">
        <f t="shared" ca="1" si="37"/>
        <v>83</v>
      </c>
      <c r="AP23" s="247" t="str">
        <f t="shared" ca="1" si="38"/>
        <v>YES</v>
      </c>
      <c r="AQ23" s="261">
        <f t="shared" ca="1" si="39"/>
        <v>25</v>
      </c>
      <c r="AR23" s="261">
        <f t="shared" ca="1" si="40"/>
        <v>30</v>
      </c>
      <c r="AS23" s="247">
        <f t="shared" ca="1" si="41"/>
        <v>83</v>
      </c>
      <c r="AT23" s="247" t="str">
        <f t="shared" ca="1" si="42"/>
        <v>YES</v>
      </c>
      <c r="AU23" s="261">
        <f t="shared" ca="1" si="43"/>
        <v>25</v>
      </c>
      <c r="AV23" s="261">
        <f t="shared" ca="1" si="44"/>
        <v>30</v>
      </c>
      <c r="AW23" s="247">
        <f t="shared" ca="1" si="45"/>
        <v>83</v>
      </c>
      <c r="AX23" s="247" t="str">
        <f t="shared" ca="1" si="46"/>
        <v>YES</v>
      </c>
      <c r="AY23" s="261">
        <f t="shared" ca="1" si="47"/>
        <v>13</v>
      </c>
      <c r="AZ23" s="261">
        <f t="shared" ca="1" si="48"/>
        <v>15</v>
      </c>
      <c r="BA23" s="247">
        <f t="shared" ca="1" si="49"/>
        <v>87</v>
      </c>
      <c r="BB23" s="247" t="str">
        <f t="shared" ca="1" si="50"/>
        <v>YES</v>
      </c>
      <c r="BC23" s="261">
        <f t="shared" ca="1" si="51"/>
        <v>14</v>
      </c>
      <c r="BD23" s="261">
        <f t="shared" ca="1" si="52"/>
        <v>15</v>
      </c>
      <c r="BE23" s="247">
        <f t="shared" ca="1" si="53"/>
        <v>93</v>
      </c>
      <c r="BF23" s="248" t="str">
        <f t="shared" ca="1" si="54"/>
        <v>YES</v>
      </c>
      <c r="BG23" s="260">
        <f t="shared" ca="1" si="55"/>
        <v>7</v>
      </c>
      <c r="BH23" s="261">
        <f t="shared" ca="1" si="56"/>
        <v>10</v>
      </c>
      <c r="BI23" s="247">
        <f t="shared" ca="1" si="57"/>
        <v>70</v>
      </c>
      <c r="BJ23" s="247" t="str">
        <f t="shared" ca="1" si="58"/>
        <v>YES</v>
      </c>
      <c r="BK23" s="261">
        <f t="shared" ca="1" si="59"/>
        <v>16</v>
      </c>
      <c r="BL23" s="261">
        <f t="shared" ca="1" si="60"/>
        <v>20</v>
      </c>
      <c r="BM23" s="247">
        <f t="shared" ca="1" si="61"/>
        <v>80</v>
      </c>
      <c r="BN23" s="247" t="str">
        <f t="shared" ca="1" si="62"/>
        <v>YES</v>
      </c>
      <c r="BO23" s="261">
        <f t="shared" ca="1" si="63"/>
        <v>18</v>
      </c>
      <c r="BP23" s="261">
        <f t="shared" ca="1" si="64"/>
        <v>20</v>
      </c>
      <c r="BQ23" s="247">
        <f t="shared" ca="1" si="65"/>
        <v>90</v>
      </c>
      <c r="BR23" s="247" t="str">
        <f t="shared" ca="1" si="66"/>
        <v>YES</v>
      </c>
      <c r="BS23" s="261"/>
      <c r="BT23" s="261"/>
      <c r="BU23" s="247"/>
      <c r="BV23" s="247" t="str">
        <f t="shared" si="67"/>
        <v>NO</v>
      </c>
      <c r="BW23" s="261">
        <f t="shared" ca="1" si="80"/>
        <v>8</v>
      </c>
      <c r="BX23" s="261">
        <f t="shared" ca="1" si="81"/>
        <v>10</v>
      </c>
      <c r="BY23" s="247">
        <f t="shared" ca="1" si="70"/>
        <v>80</v>
      </c>
      <c r="BZ23" s="262" t="str">
        <f t="shared" ca="1" si="71"/>
        <v>YES</v>
      </c>
    </row>
    <row r="24" spans="1:78" x14ac:dyDescent="0.2">
      <c r="A24" s="241">
        <v>14</v>
      </c>
      <c r="B24" s="386" t="s">
        <v>443</v>
      </c>
      <c r="C24" s="380" t="s">
        <v>477</v>
      </c>
      <c r="D24" s="242" t="s">
        <v>251</v>
      </c>
      <c r="E24" s="256">
        <f t="shared" ca="1" si="11"/>
        <v>98</v>
      </c>
      <c r="F24" s="257">
        <f t="shared" ca="1" si="7"/>
        <v>93</v>
      </c>
      <c r="G24" s="257">
        <f t="shared" ca="1" si="12"/>
        <v>38</v>
      </c>
      <c r="H24" s="257">
        <f t="shared" ca="1" si="13"/>
        <v>55</v>
      </c>
      <c r="I24" s="258"/>
      <c r="J24" s="247">
        <f t="shared" ca="1" si="14"/>
        <v>14</v>
      </c>
      <c r="K24" s="247">
        <f t="shared" ca="1" si="15"/>
        <v>15</v>
      </c>
      <c r="L24" s="247">
        <f t="shared" ca="1" si="16"/>
        <v>18</v>
      </c>
      <c r="M24" s="247">
        <f t="shared" ca="1" si="17"/>
        <v>2</v>
      </c>
      <c r="N24" s="247">
        <f t="shared" ca="1" si="8"/>
        <v>1</v>
      </c>
      <c r="O24" s="247">
        <f t="shared" ca="1" si="8"/>
        <v>2</v>
      </c>
      <c r="P24" s="247">
        <f t="shared" ca="1" si="18"/>
        <v>14</v>
      </c>
      <c r="Q24" s="247" t="str">
        <f t="shared" ca="1" si="19"/>
        <v/>
      </c>
      <c r="R24" s="247">
        <f t="shared" ca="1" si="20"/>
        <v>14</v>
      </c>
      <c r="S24" s="247">
        <f t="shared" ca="1" si="21"/>
        <v>2</v>
      </c>
      <c r="T24" s="247">
        <f t="shared" ca="1" si="9"/>
        <v>2</v>
      </c>
      <c r="U24" s="247">
        <f t="shared" ca="1" si="9"/>
        <v>2</v>
      </c>
      <c r="V24" s="247">
        <f t="shared" ca="1" si="22"/>
        <v>13</v>
      </c>
      <c r="W24" s="247" t="str">
        <f t="shared" ca="1" si="23"/>
        <v/>
      </c>
      <c r="X24" s="247">
        <f t="shared" ca="1" si="24"/>
        <v>13</v>
      </c>
      <c r="Y24" s="248">
        <f t="shared" ca="1" si="25"/>
        <v>2</v>
      </c>
      <c r="Z24" s="259">
        <f t="shared" ca="1" si="10"/>
        <v>2</v>
      </c>
      <c r="AA24" s="247">
        <f t="shared" ca="1" si="10"/>
        <v>2</v>
      </c>
      <c r="AB24" s="247">
        <f t="shared" ca="1" si="10"/>
        <v>1</v>
      </c>
      <c r="AC24" s="247">
        <f t="shared" ca="1" si="10"/>
        <v>1</v>
      </c>
      <c r="AD24" s="247" t="str">
        <f t="shared" ca="1" si="26"/>
        <v/>
      </c>
      <c r="AE24" s="247">
        <f t="shared" ca="1" si="27"/>
        <v>10</v>
      </c>
      <c r="AF24" s="247">
        <f t="shared" ca="1" si="28"/>
        <v>10</v>
      </c>
      <c r="AG24" s="247">
        <f t="shared" ca="1" si="29"/>
        <v>9</v>
      </c>
      <c r="AH24" s="247" t="str">
        <f t="shared" ca="1" si="30"/>
        <v/>
      </c>
      <c r="AI24" s="247" t="str">
        <f t="shared" ca="1" si="31"/>
        <v/>
      </c>
      <c r="AJ24" s="247" t="str">
        <f t="shared" ca="1" si="32"/>
        <v/>
      </c>
      <c r="AK24" s="247">
        <f t="shared" ca="1" si="33"/>
        <v>8</v>
      </c>
      <c r="AL24" s="248">
        <f t="shared" ca="1" si="34"/>
        <v>10</v>
      </c>
      <c r="AM24" s="260">
        <f t="shared" ca="1" si="35"/>
        <v>29</v>
      </c>
      <c r="AN24" s="261">
        <f t="shared" ca="1" si="36"/>
        <v>30</v>
      </c>
      <c r="AO24" s="247">
        <f t="shared" ca="1" si="37"/>
        <v>97</v>
      </c>
      <c r="AP24" s="247" t="str">
        <f t="shared" ca="1" si="38"/>
        <v>YES</v>
      </c>
      <c r="AQ24" s="261">
        <f t="shared" ca="1" si="39"/>
        <v>28</v>
      </c>
      <c r="AR24" s="261">
        <f t="shared" ca="1" si="40"/>
        <v>30</v>
      </c>
      <c r="AS24" s="247">
        <f t="shared" ca="1" si="41"/>
        <v>93</v>
      </c>
      <c r="AT24" s="247" t="str">
        <f t="shared" ca="1" si="42"/>
        <v>YES</v>
      </c>
      <c r="AU24" s="261">
        <f t="shared" ca="1" si="43"/>
        <v>26</v>
      </c>
      <c r="AV24" s="261">
        <f t="shared" ca="1" si="44"/>
        <v>30</v>
      </c>
      <c r="AW24" s="247">
        <f t="shared" ca="1" si="45"/>
        <v>87</v>
      </c>
      <c r="AX24" s="247" t="str">
        <f t="shared" ca="1" si="46"/>
        <v>YES</v>
      </c>
      <c r="AY24" s="261">
        <f t="shared" ca="1" si="47"/>
        <v>14</v>
      </c>
      <c r="AZ24" s="261">
        <f t="shared" ca="1" si="48"/>
        <v>15</v>
      </c>
      <c r="BA24" s="247">
        <f t="shared" ca="1" si="49"/>
        <v>93</v>
      </c>
      <c r="BB24" s="247" t="str">
        <f t="shared" ca="1" si="50"/>
        <v>YES</v>
      </c>
      <c r="BC24" s="261">
        <f t="shared" ca="1" si="51"/>
        <v>15</v>
      </c>
      <c r="BD24" s="261">
        <f t="shared" ca="1" si="52"/>
        <v>15</v>
      </c>
      <c r="BE24" s="247">
        <f t="shared" ca="1" si="53"/>
        <v>100</v>
      </c>
      <c r="BF24" s="248" t="str">
        <f t="shared" ca="1" si="54"/>
        <v>YES</v>
      </c>
      <c r="BG24" s="260">
        <f t="shared" ca="1" si="55"/>
        <v>8</v>
      </c>
      <c r="BH24" s="261">
        <f t="shared" ca="1" si="56"/>
        <v>10</v>
      </c>
      <c r="BI24" s="247">
        <f t="shared" ca="1" si="57"/>
        <v>80</v>
      </c>
      <c r="BJ24" s="247" t="str">
        <f t="shared" ca="1" si="58"/>
        <v>YES</v>
      </c>
      <c r="BK24" s="261">
        <f t="shared" ca="1" si="59"/>
        <v>20</v>
      </c>
      <c r="BL24" s="261">
        <f t="shared" ca="1" si="60"/>
        <v>20</v>
      </c>
      <c r="BM24" s="247">
        <f t="shared" ca="1" si="61"/>
        <v>100</v>
      </c>
      <c r="BN24" s="247" t="str">
        <f t="shared" ca="1" si="62"/>
        <v>YES</v>
      </c>
      <c r="BO24" s="261">
        <f t="shared" ca="1" si="63"/>
        <v>9</v>
      </c>
      <c r="BP24" s="261">
        <f t="shared" ca="1" si="64"/>
        <v>10</v>
      </c>
      <c r="BQ24" s="247">
        <f t="shared" ca="1" si="65"/>
        <v>90</v>
      </c>
      <c r="BR24" s="247" t="str">
        <f t="shared" ca="1" si="66"/>
        <v>YES</v>
      </c>
      <c r="BS24" s="261"/>
      <c r="BT24" s="261"/>
      <c r="BU24" s="247"/>
      <c r="BV24" s="247" t="str">
        <f t="shared" si="67"/>
        <v>NO</v>
      </c>
      <c r="BW24" s="261">
        <f t="shared" ca="1" si="80"/>
        <v>18</v>
      </c>
      <c r="BX24" s="261">
        <f t="shared" ca="1" si="81"/>
        <v>20</v>
      </c>
      <c r="BY24" s="247">
        <f t="shared" ca="1" si="70"/>
        <v>90</v>
      </c>
      <c r="BZ24" s="262" t="str">
        <f t="shared" ca="1" si="71"/>
        <v>YES</v>
      </c>
    </row>
    <row r="25" spans="1:78" x14ac:dyDescent="0.2">
      <c r="A25" s="241">
        <v>15</v>
      </c>
      <c r="B25" s="386" t="s">
        <v>444</v>
      </c>
      <c r="C25" s="380" t="s">
        <v>478</v>
      </c>
      <c r="D25" s="242" t="s">
        <v>247</v>
      </c>
      <c r="E25" s="256">
        <f t="shared" ca="1" si="11"/>
        <v>86</v>
      </c>
      <c r="F25" s="257">
        <f t="shared" ca="1" si="7"/>
        <v>83</v>
      </c>
      <c r="G25" s="257">
        <f t="shared" ca="1" si="12"/>
        <v>34</v>
      </c>
      <c r="H25" s="257">
        <f t="shared" ca="1" si="13"/>
        <v>49</v>
      </c>
      <c r="I25" s="258"/>
      <c r="J25" s="247">
        <f t="shared" ca="1" si="14"/>
        <v>11</v>
      </c>
      <c r="K25" s="247">
        <f t="shared" ca="1" si="15"/>
        <v>13</v>
      </c>
      <c r="L25" s="247">
        <f t="shared" ca="1" si="16"/>
        <v>16</v>
      </c>
      <c r="M25" s="247">
        <f t="shared" ca="1" si="17"/>
        <v>1</v>
      </c>
      <c r="N25" s="247">
        <f t="shared" ca="1" si="8"/>
        <v>2</v>
      </c>
      <c r="O25" s="247">
        <f t="shared" ca="1" si="8"/>
        <v>1</v>
      </c>
      <c r="P25" s="247">
        <f t="shared" ca="1" si="18"/>
        <v>13</v>
      </c>
      <c r="Q25" s="247">
        <f t="shared" ca="1" si="19"/>
        <v>12</v>
      </c>
      <c r="R25" s="247" t="str">
        <f t="shared" ca="1" si="20"/>
        <v/>
      </c>
      <c r="S25" s="247">
        <f t="shared" ca="1" si="21"/>
        <v>2</v>
      </c>
      <c r="T25" s="247">
        <f t="shared" ca="1" si="9"/>
        <v>2</v>
      </c>
      <c r="U25" s="247">
        <f t="shared" ca="1" si="9"/>
        <v>1</v>
      </c>
      <c r="V25" s="247">
        <f t="shared" ca="1" si="22"/>
        <v>13</v>
      </c>
      <c r="W25" s="247">
        <f t="shared" ca="1" si="23"/>
        <v>13</v>
      </c>
      <c r="X25" s="247" t="str">
        <f t="shared" ca="1" si="24"/>
        <v/>
      </c>
      <c r="Y25" s="248">
        <f t="shared" ca="1" si="25"/>
        <v>2</v>
      </c>
      <c r="Z25" s="259">
        <f t="shared" ca="1" si="10"/>
        <v>2</v>
      </c>
      <c r="AA25" s="247">
        <f t="shared" ca="1" si="10"/>
        <v>2</v>
      </c>
      <c r="AB25" s="247">
        <f t="shared" ca="1" si="10"/>
        <v>1</v>
      </c>
      <c r="AC25" s="247">
        <f t="shared" ca="1" si="10"/>
        <v>2</v>
      </c>
      <c r="AD25" s="247">
        <f t="shared" ca="1" si="26"/>
        <v>7</v>
      </c>
      <c r="AE25" s="247" t="str">
        <f t="shared" ca="1" si="27"/>
        <v/>
      </c>
      <c r="AF25" s="247">
        <f t="shared" ca="1" si="28"/>
        <v>8</v>
      </c>
      <c r="AG25" s="247">
        <f t="shared" ca="1" si="29"/>
        <v>8</v>
      </c>
      <c r="AH25" s="247" t="str">
        <f t="shared" ca="1" si="30"/>
        <v/>
      </c>
      <c r="AI25" s="247">
        <f t="shared" ca="1" si="31"/>
        <v>8</v>
      </c>
      <c r="AJ25" s="247" t="str">
        <f t="shared" ca="1" si="32"/>
        <v/>
      </c>
      <c r="AK25" s="247" t="str">
        <f t="shared" ca="1" si="33"/>
        <v/>
      </c>
      <c r="AL25" s="248">
        <f t="shared" ca="1" si="34"/>
        <v>9</v>
      </c>
      <c r="AM25" s="260">
        <f t="shared" ca="1" si="35"/>
        <v>25</v>
      </c>
      <c r="AN25" s="261">
        <f t="shared" ca="1" si="36"/>
        <v>30</v>
      </c>
      <c r="AO25" s="247">
        <f t="shared" ca="1" si="37"/>
        <v>83</v>
      </c>
      <c r="AP25" s="247" t="str">
        <f t="shared" ca="1" si="38"/>
        <v>YES</v>
      </c>
      <c r="AQ25" s="261">
        <f t="shared" ca="1" si="39"/>
        <v>25</v>
      </c>
      <c r="AR25" s="261">
        <f t="shared" ca="1" si="40"/>
        <v>30</v>
      </c>
      <c r="AS25" s="247">
        <f t="shared" ca="1" si="41"/>
        <v>83</v>
      </c>
      <c r="AT25" s="247" t="str">
        <f t="shared" ca="1" si="42"/>
        <v>YES</v>
      </c>
      <c r="AU25" s="261">
        <f t="shared" ca="1" si="43"/>
        <v>26</v>
      </c>
      <c r="AV25" s="261">
        <f t="shared" ca="1" si="44"/>
        <v>30</v>
      </c>
      <c r="AW25" s="247">
        <f t="shared" ca="1" si="45"/>
        <v>87</v>
      </c>
      <c r="AX25" s="247" t="str">
        <f t="shared" ca="1" si="46"/>
        <v>YES</v>
      </c>
      <c r="AY25" s="261">
        <f t="shared" ca="1" si="47"/>
        <v>11</v>
      </c>
      <c r="AZ25" s="261">
        <f t="shared" ca="1" si="48"/>
        <v>15</v>
      </c>
      <c r="BA25" s="247">
        <f t="shared" ca="1" si="49"/>
        <v>73</v>
      </c>
      <c r="BB25" s="247" t="str">
        <f t="shared" ca="1" si="50"/>
        <v>YES</v>
      </c>
      <c r="BC25" s="261">
        <f t="shared" ca="1" si="51"/>
        <v>13</v>
      </c>
      <c r="BD25" s="261">
        <f t="shared" ca="1" si="52"/>
        <v>15</v>
      </c>
      <c r="BE25" s="247">
        <f t="shared" ca="1" si="53"/>
        <v>87</v>
      </c>
      <c r="BF25" s="248" t="str">
        <f t="shared" ca="1" si="54"/>
        <v>YES</v>
      </c>
      <c r="BG25" s="260">
        <f t="shared" ca="1" si="55"/>
        <v>9</v>
      </c>
      <c r="BH25" s="261">
        <f t="shared" ca="1" si="56"/>
        <v>10</v>
      </c>
      <c r="BI25" s="247">
        <f t="shared" ca="1" si="57"/>
        <v>90</v>
      </c>
      <c r="BJ25" s="247" t="str">
        <f t="shared" ca="1" si="58"/>
        <v>YES</v>
      </c>
      <c r="BK25" s="261">
        <f t="shared" ca="1" si="59"/>
        <v>15</v>
      </c>
      <c r="BL25" s="261">
        <f t="shared" ca="1" si="60"/>
        <v>20</v>
      </c>
      <c r="BM25" s="247">
        <f t="shared" ca="1" si="61"/>
        <v>75</v>
      </c>
      <c r="BN25" s="247" t="str">
        <f t="shared" ca="1" si="62"/>
        <v>YES</v>
      </c>
      <c r="BO25" s="261">
        <f t="shared" ca="1" si="63"/>
        <v>16</v>
      </c>
      <c r="BP25" s="261">
        <f t="shared" ca="1" si="64"/>
        <v>20</v>
      </c>
      <c r="BQ25" s="247">
        <f t="shared" ca="1" si="65"/>
        <v>80</v>
      </c>
      <c r="BR25" s="247" t="str">
        <f t="shared" ca="1" si="66"/>
        <v>YES</v>
      </c>
      <c r="BS25" s="261"/>
      <c r="BT25" s="261"/>
      <c r="BU25" s="247"/>
      <c r="BV25" s="247" t="str">
        <f t="shared" si="67"/>
        <v>NO</v>
      </c>
      <c r="BW25" s="261">
        <f t="shared" ca="1" si="80"/>
        <v>9</v>
      </c>
      <c r="BX25" s="261">
        <f t="shared" ca="1" si="81"/>
        <v>10</v>
      </c>
      <c r="BY25" s="247">
        <f t="shared" ca="1" si="70"/>
        <v>90</v>
      </c>
      <c r="BZ25" s="262" t="str">
        <f t="shared" ca="1" si="71"/>
        <v>YES</v>
      </c>
    </row>
    <row r="26" spans="1:78" x14ac:dyDescent="0.2">
      <c r="A26" s="241">
        <v>16</v>
      </c>
      <c r="B26" s="386" t="s">
        <v>445</v>
      </c>
      <c r="C26" s="380" t="s">
        <v>479</v>
      </c>
      <c r="D26" s="242" t="s">
        <v>256</v>
      </c>
      <c r="E26" s="256">
        <f t="shared" ca="1" si="11"/>
        <v>76</v>
      </c>
      <c r="F26" s="257">
        <f t="shared" ca="1" si="7"/>
        <v>74</v>
      </c>
      <c r="G26" s="257">
        <f t="shared" ca="1" si="12"/>
        <v>30</v>
      </c>
      <c r="H26" s="257">
        <f t="shared" ca="1" si="13"/>
        <v>44</v>
      </c>
      <c r="I26" s="258"/>
      <c r="J26" s="247">
        <f t="shared" ca="1" si="14"/>
        <v>10</v>
      </c>
      <c r="K26" s="247">
        <f t="shared" ca="1" si="15"/>
        <v>10</v>
      </c>
      <c r="L26" s="247">
        <f t="shared" ca="1" si="16"/>
        <v>14</v>
      </c>
      <c r="M26" s="247">
        <f t="shared" ca="1" si="17"/>
        <v>2</v>
      </c>
      <c r="N26" s="247">
        <f t="shared" ca="1" si="8"/>
        <v>2</v>
      </c>
      <c r="O26" s="247">
        <f t="shared" ca="1" si="8"/>
        <v>2</v>
      </c>
      <c r="P26" s="247" t="str">
        <f t="shared" ca="1" si="18"/>
        <v/>
      </c>
      <c r="Q26" s="247">
        <f t="shared" ca="1" si="19"/>
        <v>11</v>
      </c>
      <c r="R26" s="247">
        <f t="shared" ca="1" si="20"/>
        <v>12</v>
      </c>
      <c r="S26" s="247">
        <f t="shared" ca="1" si="21"/>
        <v>2</v>
      </c>
      <c r="T26" s="247">
        <f t="shared" ca="1" si="9"/>
        <v>1</v>
      </c>
      <c r="U26" s="247">
        <f t="shared" ca="1" si="9"/>
        <v>2</v>
      </c>
      <c r="V26" s="247" t="str">
        <f t="shared" ca="1" si="22"/>
        <v/>
      </c>
      <c r="W26" s="247">
        <f t="shared" ca="1" si="23"/>
        <v>11</v>
      </c>
      <c r="X26" s="247">
        <f t="shared" ca="1" si="24"/>
        <v>11</v>
      </c>
      <c r="Y26" s="248">
        <f t="shared" ca="1" si="25"/>
        <v>2</v>
      </c>
      <c r="Z26" s="259">
        <f t="shared" ca="1" si="10"/>
        <v>2</v>
      </c>
      <c r="AA26" s="247">
        <f t="shared" ca="1" si="10"/>
        <v>2</v>
      </c>
      <c r="AB26" s="247">
        <f t="shared" ca="1" si="10"/>
        <v>2</v>
      </c>
      <c r="AC26" s="247">
        <f t="shared" ca="1" si="10"/>
        <v>1</v>
      </c>
      <c r="AD26" s="247" t="str">
        <f t="shared" ca="1" si="26"/>
        <v/>
      </c>
      <c r="AE26" s="247">
        <f t="shared" ca="1" si="27"/>
        <v>7</v>
      </c>
      <c r="AF26" s="247" t="str">
        <f t="shared" ca="1" si="28"/>
        <v/>
      </c>
      <c r="AG26" s="247" t="str">
        <f t="shared" ca="1" si="29"/>
        <v/>
      </c>
      <c r="AH26" s="247">
        <f t="shared" ca="1" si="30"/>
        <v>7</v>
      </c>
      <c r="AI26" s="247">
        <f t="shared" ca="1" si="31"/>
        <v>7</v>
      </c>
      <c r="AJ26" s="247">
        <f t="shared" ca="1" si="32"/>
        <v>7</v>
      </c>
      <c r="AK26" s="247">
        <f t="shared" ca="1" si="33"/>
        <v>7</v>
      </c>
      <c r="AL26" s="248" t="str">
        <f t="shared" ca="1" si="34"/>
        <v/>
      </c>
      <c r="AM26" s="260">
        <f t="shared" ca="1" si="35"/>
        <v>25</v>
      </c>
      <c r="AN26" s="261">
        <f t="shared" ca="1" si="36"/>
        <v>30</v>
      </c>
      <c r="AO26" s="247">
        <f t="shared" ca="1" si="37"/>
        <v>83</v>
      </c>
      <c r="AP26" s="247" t="str">
        <f t="shared" ca="1" si="38"/>
        <v>YES</v>
      </c>
      <c r="AQ26" s="261">
        <f t="shared" ca="1" si="39"/>
        <v>23</v>
      </c>
      <c r="AR26" s="261">
        <f t="shared" ca="1" si="40"/>
        <v>30</v>
      </c>
      <c r="AS26" s="247">
        <f t="shared" ca="1" si="41"/>
        <v>77</v>
      </c>
      <c r="AT26" s="247" t="str">
        <f t="shared" ca="1" si="42"/>
        <v>YES</v>
      </c>
      <c r="AU26" s="261">
        <f t="shared" ca="1" si="43"/>
        <v>22</v>
      </c>
      <c r="AV26" s="261">
        <f t="shared" ca="1" si="44"/>
        <v>30</v>
      </c>
      <c r="AW26" s="247">
        <f t="shared" ca="1" si="45"/>
        <v>73</v>
      </c>
      <c r="AX26" s="247" t="str">
        <f t="shared" ca="1" si="46"/>
        <v>YES</v>
      </c>
      <c r="AY26" s="261">
        <f t="shared" ca="1" si="47"/>
        <v>10</v>
      </c>
      <c r="AZ26" s="261">
        <f t="shared" ca="1" si="48"/>
        <v>15</v>
      </c>
      <c r="BA26" s="247">
        <f t="shared" ca="1" si="49"/>
        <v>67</v>
      </c>
      <c r="BB26" s="247" t="str">
        <f t="shared" ca="1" si="50"/>
        <v>YES</v>
      </c>
      <c r="BC26" s="261">
        <f t="shared" ca="1" si="51"/>
        <v>10</v>
      </c>
      <c r="BD26" s="261">
        <f t="shared" ca="1" si="52"/>
        <v>15</v>
      </c>
      <c r="BE26" s="247">
        <f t="shared" ca="1" si="53"/>
        <v>67</v>
      </c>
      <c r="BF26" s="248" t="str">
        <f t="shared" ca="1" si="54"/>
        <v>YES</v>
      </c>
      <c r="BG26" s="260">
        <f t="shared" ca="1" si="55"/>
        <v>9</v>
      </c>
      <c r="BH26" s="261">
        <f t="shared" ca="1" si="56"/>
        <v>10</v>
      </c>
      <c r="BI26" s="247">
        <f t="shared" ca="1" si="57"/>
        <v>90</v>
      </c>
      <c r="BJ26" s="247" t="str">
        <f t="shared" ca="1" si="58"/>
        <v>YES</v>
      </c>
      <c r="BK26" s="261">
        <f t="shared" ca="1" si="59"/>
        <v>7</v>
      </c>
      <c r="BL26" s="261">
        <f t="shared" ca="1" si="60"/>
        <v>10</v>
      </c>
      <c r="BM26" s="247">
        <f t="shared" ca="1" si="61"/>
        <v>70</v>
      </c>
      <c r="BN26" s="247" t="str">
        <f t="shared" ca="1" si="62"/>
        <v>YES</v>
      </c>
      <c r="BO26" s="261">
        <f t="shared" ca="1" si="63"/>
        <v>14</v>
      </c>
      <c r="BP26" s="261">
        <f t="shared" ca="1" si="64"/>
        <v>20</v>
      </c>
      <c r="BQ26" s="247">
        <f t="shared" ca="1" si="65"/>
        <v>70</v>
      </c>
      <c r="BR26" s="247" t="str">
        <f t="shared" ca="1" si="66"/>
        <v>YES</v>
      </c>
      <c r="BS26" s="261"/>
      <c r="BT26" s="261"/>
      <c r="BU26" s="247"/>
      <c r="BV26" s="247" t="str">
        <f t="shared" si="67"/>
        <v>NO</v>
      </c>
      <c r="BW26" s="261">
        <f t="shared" ca="1" si="80"/>
        <v>14</v>
      </c>
      <c r="BX26" s="261">
        <f t="shared" ca="1" si="81"/>
        <v>20</v>
      </c>
      <c r="BY26" s="247">
        <f t="shared" ca="1" si="70"/>
        <v>70</v>
      </c>
      <c r="BZ26" s="262" t="str">
        <f t="shared" ca="1" si="71"/>
        <v>YES</v>
      </c>
    </row>
    <row r="27" spans="1:78" x14ac:dyDescent="0.2">
      <c r="A27" s="241">
        <v>17</v>
      </c>
      <c r="B27" s="386" t="s">
        <v>446</v>
      </c>
      <c r="C27" s="380" t="s">
        <v>480</v>
      </c>
      <c r="D27" s="242" t="s">
        <v>275</v>
      </c>
      <c r="E27" s="256">
        <f t="shared" ca="1" si="11"/>
        <v>86</v>
      </c>
      <c r="F27" s="257">
        <f t="shared" ca="1" si="7"/>
        <v>81</v>
      </c>
      <c r="G27" s="257">
        <f t="shared" ca="1" si="12"/>
        <v>34</v>
      </c>
      <c r="H27" s="257">
        <f t="shared" ca="1" si="13"/>
        <v>47</v>
      </c>
      <c r="I27" s="258"/>
      <c r="J27" s="247">
        <f t="shared" ca="1" si="14"/>
        <v>12</v>
      </c>
      <c r="K27" s="247">
        <f t="shared" ca="1" si="15"/>
        <v>13</v>
      </c>
      <c r="L27" s="247">
        <f t="shared" ca="1" si="16"/>
        <v>16</v>
      </c>
      <c r="M27" s="247">
        <f t="shared" ca="1" si="17"/>
        <v>2</v>
      </c>
      <c r="N27" s="247">
        <f t="shared" ca="1" si="17"/>
        <v>2</v>
      </c>
      <c r="O27" s="247">
        <f t="shared" ca="1" si="17"/>
        <v>1</v>
      </c>
      <c r="P27" s="247">
        <f t="shared" ca="1" si="18"/>
        <v>13</v>
      </c>
      <c r="Q27" s="247">
        <f t="shared" ca="1" si="19"/>
        <v>12</v>
      </c>
      <c r="R27" s="247" t="str">
        <f t="shared" ca="1" si="20"/>
        <v/>
      </c>
      <c r="S27" s="247">
        <f t="shared" ca="1" si="21"/>
        <v>2</v>
      </c>
      <c r="T27" s="247">
        <f t="shared" ca="1" si="21"/>
        <v>1</v>
      </c>
      <c r="U27" s="247">
        <f t="shared" ca="1" si="21"/>
        <v>2</v>
      </c>
      <c r="V27" s="247">
        <f t="shared" ca="1" si="22"/>
        <v>13</v>
      </c>
      <c r="W27" s="247">
        <f t="shared" ca="1" si="23"/>
        <v>12</v>
      </c>
      <c r="X27" s="247" t="str">
        <f t="shared" ca="1" si="24"/>
        <v/>
      </c>
      <c r="Y27" s="248">
        <f t="shared" ca="1" si="25"/>
        <v>1</v>
      </c>
      <c r="Z27" s="259">
        <f t="shared" ca="1" si="25"/>
        <v>1</v>
      </c>
      <c r="AA27" s="247">
        <f t="shared" ca="1" si="25"/>
        <v>2</v>
      </c>
      <c r="AB27" s="247">
        <f t="shared" ca="1" si="25"/>
        <v>1</v>
      </c>
      <c r="AC27" s="247">
        <f t="shared" ca="1" si="25"/>
        <v>1</v>
      </c>
      <c r="AD27" s="247">
        <f t="shared" ca="1" si="26"/>
        <v>9</v>
      </c>
      <c r="AE27" s="247" t="str">
        <f t="shared" ca="1" si="27"/>
        <v/>
      </c>
      <c r="AF27" s="247">
        <f t="shared" ca="1" si="28"/>
        <v>9</v>
      </c>
      <c r="AG27" s="247">
        <f t="shared" ca="1" si="29"/>
        <v>9</v>
      </c>
      <c r="AH27" s="247" t="str">
        <f t="shared" ca="1" si="30"/>
        <v/>
      </c>
      <c r="AI27" s="247">
        <f t="shared" ca="1" si="31"/>
        <v>7</v>
      </c>
      <c r="AJ27" s="247" t="str">
        <f t="shared" ca="1" si="32"/>
        <v/>
      </c>
      <c r="AK27" s="247" t="str">
        <f t="shared" ca="1" si="33"/>
        <v/>
      </c>
      <c r="AL27" s="248">
        <f t="shared" ca="1" si="34"/>
        <v>7</v>
      </c>
      <c r="AM27" s="260">
        <f t="shared" ca="1" si="35"/>
        <v>26</v>
      </c>
      <c r="AN27" s="261">
        <f t="shared" ca="1" si="36"/>
        <v>30</v>
      </c>
      <c r="AO27" s="247">
        <f t="shared" ca="1" si="37"/>
        <v>87</v>
      </c>
      <c r="AP27" s="247" t="str">
        <f t="shared" ca="1" si="38"/>
        <v>YES</v>
      </c>
      <c r="AQ27" s="261">
        <f t="shared" ca="1" si="39"/>
        <v>25</v>
      </c>
      <c r="AR27" s="261">
        <f t="shared" ca="1" si="40"/>
        <v>30</v>
      </c>
      <c r="AS27" s="247">
        <f t="shared" ca="1" si="41"/>
        <v>83</v>
      </c>
      <c r="AT27" s="247" t="str">
        <f t="shared" ca="1" si="42"/>
        <v>YES</v>
      </c>
      <c r="AU27" s="261">
        <f t="shared" ca="1" si="43"/>
        <v>25</v>
      </c>
      <c r="AV27" s="261">
        <f t="shared" ca="1" si="44"/>
        <v>30</v>
      </c>
      <c r="AW27" s="247">
        <f t="shared" ca="1" si="45"/>
        <v>83</v>
      </c>
      <c r="AX27" s="247" t="str">
        <f t="shared" ca="1" si="46"/>
        <v>YES</v>
      </c>
      <c r="AY27" s="261">
        <f t="shared" ca="1" si="47"/>
        <v>12</v>
      </c>
      <c r="AZ27" s="261">
        <f t="shared" ca="1" si="48"/>
        <v>15</v>
      </c>
      <c r="BA27" s="247">
        <f t="shared" ca="1" si="49"/>
        <v>80</v>
      </c>
      <c r="BB27" s="247" t="str">
        <f t="shared" ca="1" si="50"/>
        <v>YES</v>
      </c>
      <c r="BC27" s="261">
        <f t="shared" ca="1" si="51"/>
        <v>13</v>
      </c>
      <c r="BD27" s="261">
        <f t="shared" ca="1" si="52"/>
        <v>15</v>
      </c>
      <c r="BE27" s="247">
        <f t="shared" ca="1" si="53"/>
        <v>87</v>
      </c>
      <c r="BF27" s="248" t="str">
        <f t="shared" ca="1" si="54"/>
        <v>YES</v>
      </c>
      <c r="BG27" s="260">
        <f t="shared" ca="1" si="55"/>
        <v>6</v>
      </c>
      <c r="BH27" s="261">
        <f t="shared" ca="1" si="56"/>
        <v>10</v>
      </c>
      <c r="BI27" s="247">
        <f t="shared" ca="1" si="57"/>
        <v>60</v>
      </c>
      <c r="BJ27" s="247" t="str">
        <f t="shared" ca="1" si="58"/>
        <v>NO</v>
      </c>
      <c r="BK27" s="261">
        <f t="shared" ca="1" si="59"/>
        <v>18</v>
      </c>
      <c r="BL27" s="261">
        <f t="shared" ca="1" si="60"/>
        <v>20</v>
      </c>
      <c r="BM27" s="247">
        <f t="shared" ca="1" si="61"/>
        <v>90</v>
      </c>
      <c r="BN27" s="247" t="str">
        <f t="shared" ca="1" si="62"/>
        <v>YES</v>
      </c>
      <c r="BO27" s="261">
        <f t="shared" ca="1" si="63"/>
        <v>16</v>
      </c>
      <c r="BP27" s="261">
        <f t="shared" ca="1" si="64"/>
        <v>20</v>
      </c>
      <c r="BQ27" s="247">
        <f t="shared" ca="1" si="65"/>
        <v>80</v>
      </c>
      <c r="BR27" s="247" t="str">
        <f t="shared" ca="1" si="66"/>
        <v>YES</v>
      </c>
      <c r="BS27" s="261">
        <f t="shared" ca="1" si="72"/>
        <v>7</v>
      </c>
      <c r="BT27" s="261">
        <f t="shared" ca="1" si="73"/>
        <v>10</v>
      </c>
      <c r="BU27" s="247">
        <f t="shared" ca="1" si="74"/>
        <v>70</v>
      </c>
      <c r="BV27" s="247" t="str">
        <f t="shared" ca="1" si="67"/>
        <v>YES</v>
      </c>
      <c r="BW27" s="261">
        <f t="shared" si="75"/>
        <v>0</v>
      </c>
      <c r="BX27" s="261">
        <f t="shared" si="76"/>
        <v>0</v>
      </c>
      <c r="BY27" s="247">
        <f t="shared" si="70"/>
        <v>0</v>
      </c>
      <c r="BZ27" s="262" t="str">
        <f t="shared" si="71"/>
        <v>NO</v>
      </c>
    </row>
    <row r="28" spans="1:78" x14ac:dyDescent="0.2">
      <c r="A28" s="241">
        <v>18</v>
      </c>
      <c r="B28" s="386" t="s">
        <v>447</v>
      </c>
      <c r="C28" s="380" t="s">
        <v>481</v>
      </c>
      <c r="D28" s="242" t="s">
        <v>546</v>
      </c>
      <c r="E28" s="256">
        <f t="shared" ca="1" si="11"/>
        <v>48</v>
      </c>
      <c r="F28" s="257">
        <f t="shared" ca="1" si="7"/>
        <v>45</v>
      </c>
      <c r="G28" s="257">
        <f t="shared" ca="1" si="12"/>
        <v>20</v>
      </c>
      <c r="H28" s="257">
        <f t="shared" ca="1" si="13"/>
        <v>25</v>
      </c>
      <c r="I28" s="258"/>
      <c r="J28" s="247">
        <f t="shared" ca="1" si="14"/>
        <v>7</v>
      </c>
      <c r="K28" s="247">
        <f t="shared" ca="1" si="15"/>
        <v>8</v>
      </c>
      <c r="L28" s="247">
        <f t="shared" ca="1" si="16"/>
        <v>9</v>
      </c>
      <c r="M28" s="247">
        <f t="shared" ca="1" si="17"/>
        <v>0</v>
      </c>
      <c r="N28" s="247">
        <f t="shared" ca="1" si="17"/>
        <v>1</v>
      </c>
      <c r="O28" s="247">
        <f t="shared" ca="1" si="17"/>
        <v>1</v>
      </c>
      <c r="P28" s="247">
        <f t="shared" ca="1" si="18"/>
        <v>7</v>
      </c>
      <c r="Q28" s="247" t="str">
        <f t="shared" ca="1" si="19"/>
        <v/>
      </c>
      <c r="R28" s="247">
        <f t="shared" ca="1" si="20"/>
        <v>7</v>
      </c>
      <c r="S28" s="247">
        <f t="shared" ca="1" si="21"/>
        <v>1</v>
      </c>
      <c r="T28" s="247">
        <f t="shared" ca="1" si="21"/>
        <v>1</v>
      </c>
      <c r="U28" s="247">
        <f t="shared" ca="1" si="21"/>
        <v>1</v>
      </c>
      <c r="V28" s="247">
        <f t="shared" ca="1" si="22"/>
        <v>7</v>
      </c>
      <c r="W28" s="247" t="str">
        <f t="shared" ca="1" si="23"/>
        <v/>
      </c>
      <c r="X28" s="247">
        <f t="shared" ca="1" si="24"/>
        <v>8</v>
      </c>
      <c r="Y28" s="248">
        <f t="shared" ca="1" si="25"/>
        <v>1</v>
      </c>
      <c r="Z28" s="259">
        <f t="shared" ca="1" si="25"/>
        <v>1</v>
      </c>
      <c r="AA28" s="247">
        <f t="shared" ca="1" si="25"/>
        <v>1</v>
      </c>
      <c r="AB28" s="247">
        <f t="shared" ca="1" si="25"/>
        <v>0</v>
      </c>
      <c r="AC28" s="247">
        <f t="shared" ca="1" si="25"/>
        <v>0</v>
      </c>
      <c r="AD28" s="247">
        <f t="shared" ca="1" si="26"/>
        <v>5</v>
      </c>
      <c r="AE28" s="247" t="str">
        <f t="shared" ca="1" si="27"/>
        <v/>
      </c>
      <c r="AF28" s="247">
        <f t="shared" ca="1" si="28"/>
        <v>4</v>
      </c>
      <c r="AG28" s="247">
        <f t="shared" ca="1" si="29"/>
        <v>4</v>
      </c>
      <c r="AH28" s="247" t="str">
        <f t="shared" ca="1" si="30"/>
        <v/>
      </c>
      <c r="AI28" s="247" t="str">
        <f t="shared" ca="1" si="31"/>
        <v/>
      </c>
      <c r="AJ28" s="247">
        <f t="shared" ca="1" si="32"/>
        <v>5</v>
      </c>
      <c r="AK28" s="247">
        <f t="shared" ca="1" si="33"/>
        <v>4</v>
      </c>
      <c r="AL28" s="248" t="str">
        <f t="shared" ca="1" si="34"/>
        <v/>
      </c>
      <c r="AM28" s="260">
        <f t="shared" ca="1" si="35"/>
        <v>14</v>
      </c>
      <c r="AN28" s="261">
        <f t="shared" ca="1" si="36"/>
        <v>30</v>
      </c>
      <c r="AO28" s="247">
        <f t="shared" ca="1" si="37"/>
        <v>47</v>
      </c>
      <c r="AP28" s="247" t="str">
        <f t="shared" ca="1" si="38"/>
        <v>NO</v>
      </c>
      <c r="AQ28" s="261">
        <f t="shared" ca="1" si="39"/>
        <v>14</v>
      </c>
      <c r="AR28" s="261">
        <f t="shared" ca="1" si="40"/>
        <v>30</v>
      </c>
      <c r="AS28" s="247">
        <f t="shared" ca="1" si="41"/>
        <v>47</v>
      </c>
      <c r="AT28" s="247" t="str">
        <f t="shared" ca="1" si="42"/>
        <v>NO</v>
      </c>
      <c r="AU28" s="261">
        <f t="shared" ca="1" si="43"/>
        <v>15</v>
      </c>
      <c r="AV28" s="261">
        <f t="shared" ca="1" si="44"/>
        <v>30</v>
      </c>
      <c r="AW28" s="247">
        <f t="shared" ca="1" si="45"/>
        <v>50</v>
      </c>
      <c r="AX28" s="247" t="str">
        <f t="shared" ca="1" si="46"/>
        <v>NO</v>
      </c>
      <c r="AY28" s="261">
        <f t="shared" ca="1" si="47"/>
        <v>7</v>
      </c>
      <c r="AZ28" s="261">
        <f t="shared" ca="1" si="48"/>
        <v>15</v>
      </c>
      <c r="BA28" s="247">
        <f t="shared" ca="1" si="49"/>
        <v>47</v>
      </c>
      <c r="BB28" s="247" t="str">
        <f t="shared" ca="1" si="50"/>
        <v>NO</v>
      </c>
      <c r="BC28" s="261">
        <f t="shared" ca="1" si="51"/>
        <v>8</v>
      </c>
      <c r="BD28" s="261">
        <f t="shared" ca="1" si="52"/>
        <v>15</v>
      </c>
      <c r="BE28" s="247">
        <f t="shared" ca="1" si="53"/>
        <v>53</v>
      </c>
      <c r="BF28" s="248" t="str">
        <f t="shared" ca="1" si="54"/>
        <v>NO</v>
      </c>
      <c r="BG28" s="261">
        <f t="shared" ref="BG28" ca="1" si="82">SUMIFS($Y28:$AL28,$Y$10:$AL$10,"CO2")</f>
        <v>9</v>
      </c>
      <c r="BH28" s="261">
        <f t="shared" ref="BH28" ca="1" si="83">SUMIFS($Y$4:$AL$4,$Y$10:$AL$10,"CO2",$Y28:$AL28,"&gt;=0")</f>
        <v>20</v>
      </c>
      <c r="BI28" s="247">
        <f t="shared" ca="1" si="57"/>
        <v>45</v>
      </c>
      <c r="BJ28" s="247" t="str">
        <f t="shared" ca="1" si="58"/>
        <v>NO</v>
      </c>
      <c r="BK28" s="261">
        <f t="shared" ca="1" si="59"/>
        <v>9</v>
      </c>
      <c r="BL28" s="261">
        <f t="shared" ca="1" si="60"/>
        <v>20</v>
      </c>
      <c r="BM28" s="247">
        <f t="shared" ca="1" si="61"/>
        <v>45</v>
      </c>
      <c r="BN28" s="247" t="str">
        <f t="shared" ca="1" si="62"/>
        <v>NO</v>
      </c>
      <c r="BO28" s="261">
        <f t="shared" ca="1" si="63"/>
        <v>4</v>
      </c>
      <c r="BP28" s="261">
        <f t="shared" ca="1" si="64"/>
        <v>10</v>
      </c>
      <c r="BQ28" s="247">
        <f t="shared" ca="1" si="65"/>
        <v>40</v>
      </c>
      <c r="BR28" s="247" t="str">
        <f t="shared" ca="1" si="66"/>
        <v>NO</v>
      </c>
      <c r="BS28" s="261">
        <f t="shared" ca="1" si="72"/>
        <v>9</v>
      </c>
      <c r="BT28" s="261">
        <f t="shared" ca="1" si="73"/>
        <v>20</v>
      </c>
      <c r="BU28" s="247">
        <f t="shared" ca="1" si="74"/>
        <v>45</v>
      </c>
      <c r="BV28" s="247" t="str">
        <f t="shared" ca="1" si="67"/>
        <v>NO</v>
      </c>
      <c r="BW28" s="261">
        <f t="shared" si="75"/>
        <v>0</v>
      </c>
      <c r="BX28" s="261">
        <f t="shared" si="76"/>
        <v>0</v>
      </c>
      <c r="BY28" s="247">
        <f t="shared" si="70"/>
        <v>0</v>
      </c>
      <c r="BZ28" s="262" t="str">
        <f t="shared" si="71"/>
        <v>NO</v>
      </c>
    </row>
    <row r="29" spans="1:78" x14ac:dyDescent="0.2">
      <c r="A29" s="241">
        <v>19</v>
      </c>
      <c r="B29" s="386" t="s">
        <v>448</v>
      </c>
      <c r="C29" s="380" t="s">
        <v>482</v>
      </c>
      <c r="D29" s="242" t="s">
        <v>546</v>
      </c>
      <c r="E29" s="256">
        <f t="shared" ca="1" si="11"/>
        <v>48</v>
      </c>
      <c r="F29" s="257">
        <f t="shared" ca="1" si="7"/>
        <v>41</v>
      </c>
      <c r="G29" s="257">
        <f t="shared" ca="1" si="12"/>
        <v>19</v>
      </c>
      <c r="H29" s="257">
        <f t="shared" ca="1" si="13"/>
        <v>22</v>
      </c>
      <c r="I29" s="258"/>
      <c r="J29" s="247">
        <f t="shared" ca="1" si="14"/>
        <v>6</v>
      </c>
      <c r="K29" s="247">
        <f t="shared" ca="1" si="15"/>
        <v>8</v>
      </c>
      <c r="L29" s="247">
        <f t="shared" ca="1" si="16"/>
        <v>9</v>
      </c>
      <c r="M29" s="247">
        <f t="shared" ca="1" si="17"/>
        <v>1</v>
      </c>
      <c r="N29" s="247">
        <f t="shared" ca="1" si="17"/>
        <v>0</v>
      </c>
      <c r="O29" s="247">
        <f t="shared" ca="1" si="17"/>
        <v>0</v>
      </c>
      <c r="P29" s="247">
        <f t="shared" ca="1" si="18"/>
        <v>7</v>
      </c>
      <c r="Q29" s="247" t="str">
        <f t="shared" ca="1" si="19"/>
        <v/>
      </c>
      <c r="R29" s="247">
        <f t="shared" ca="1" si="20"/>
        <v>7</v>
      </c>
      <c r="S29" s="247">
        <f t="shared" ca="1" si="21"/>
        <v>1</v>
      </c>
      <c r="T29" s="247">
        <f t="shared" ca="1" si="21"/>
        <v>1</v>
      </c>
      <c r="U29" s="247">
        <f t="shared" ca="1" si="21"/>
        <v>1</v>
      </c>
      <c r="V29" s="247">
        <f t="shared" ca="1" si="22"/>
        <v>8</v>
      </c>
      <c r="W29" s="247" t="str">
        <f t="shared" ca="1" si="23"/>
        <v/>
      </c>
      <c r="X29" s="247">
        <f t="shared" ca="1" si="24"/>
        <v>7</v>
      </c>
      <c r="Y29" s="248">
        <f t="shared" ca="1" si="25"/>
        <v>0</v>
      </c>
      <c r="Z29" s="259">
        <f t="shared" ca="1" si="25"/>
        <v>0</v>
      </c>
      <c r="AA29" s="247">
        <f t="shared" ca="1" si="25"/>
        <v>0</v>
      </c>
      <c r="AB29" s="247">
        <f t="shared" ca="1" si="25"/>
        <v>0</v>
      </c>
      <c r="AC29" s="247">
        <f t="shared" ca="1" si="25"/>
        <v>0</v>
      </c>
      <c r="AD29" s="247">
        <f t="shared" ca="1" si="26"/>
        <v>4</v>
      </c>
      <c r="AE29" s="247" t="str">
        <f t="shared" ca="1" si="27"/>
        <v/>
      </c>
      <c r="AF29" s="247">
        <f t="shared" ca="1" si="28"/>
        <v>5</v>
      </c>
      <c r="AG29" s="247">
        <f t="shared" ca="1" si="29"/>
        <v>4</v>
      </c>
      <c r="AH29" s="247" t="str">
        <f t="shared" ca="1" si="30"/>
        <v/>
      </c>
      <c r="AI29" s="247" t="str">
        <f t="shared" ca="1" si="31"/>
        <v/>
      </c>
      <c r="AJ29" s="247">
        <f t="shared" ca="1" si="32"/>
        <v>5</v>
      </c>
      <c r="AK29" s="247">
        <f t="shared" ca="1" si="33"/>
        <v>4</v>
      </c>
      <c r="AL29" s="248" t="str">
        <f t="shared" ca="1" si="34"/>
        <v/>
      </c>
      <c r="AM29" s="260">
        <f t="shared" ca="1" si="35"/>
        <v>13</v>
      </c>
      <c r="AN29" s="261">
        <f t="shared" ca="1" si="36"/>
        <v>30</v>
      </c>
      <c r="AO29" s="247">
        <f t="shared" ca="1" si="37"/>
        <v>43</v>
      </c>
      <c r="AP29" s="247" t="str">
        <f t="shared" ca="1" si="38"/>
        <v>NO</v>
      </c>
      <c r="AQ29" s="261">
        <f t="shared" ca="1" si="39"/>
        <v>14</v>
      </c>
      <c r="AR29" s="261">
        <f t="shared" ca="1" si="40"/>
        <v>30</v>
      </c>
      <c r="AS29" s="247">
        <f t="shared" ca="1" si="41"/>
        <v>47</v>
      </c>
      <c r="AT29" s="247" t="str">
        <f t="shared" ca="1" si="42"/>
        <v>NO</v>
      </c>
      <c r="AU29" s="261">
        <f t="shared" ca="1" si="43"/>
        <v>15</v>
      </c>
      <c r="AV29" s="261">
        <f t="shared" ca="1" si="44"/>
        <v>30</v>
      </c>
      <c r="AW29" s="247">
        <f t="shared" ca="1" si="45"/>
        <v>50</v>
      </c>
      <c r="AX29" s="247" t="str">
        <f t="shared" ca="1" si="46"/>
        <v>NO</v>
      </c>
      <c r="AY29" s="261">
        <f t="shared" ca="1" si="47"/>
        <v>6</v>
      </c>
      <c r="AZ29" s="261">
        <f t="shared" ca="1" si="48"/>
        <v>15</v>
      </c>
      <c r="BA29" s="247">
        <f t="shared" ca="1" si="49"/>
        <v>40</v>
      </c>
      <c r="BB29" s="247" t="str">
        <f t="shared" ca="1" si="50"/>
        <v>NO</v>
      </c>
      <c r="BC29" s="261">
        <f t="shared" ca="1" si="51"/>
        <v>8</v>
      </c>
      <c r="BD29" s="261">
        <f t="shared" ca="1" si="52"/>
        <v>15</v>
      </c>
      <c r="BE29" s="247">
        <f t="shared" ca="1" si="53"/>
        <v>53</v>
      </c>
      <c r="BF29" s="248" t="str">
        <f t="shared" ca="1" si="54"/>
        <v>NO</v>
      </c>
      <c r="BG29" s="260">
        <f t="shared" ca="1" si="55"/>
        <v>0</v>
      </c>
      <c r="BH29" s="261">
        <f t="shared" ca="1" si="56"/>
        <v>10</v>
      </c>
      <c r="BI29" s="247">
        <f t="shared" ca="1" si="57"/>
        <v>0</v>
      </c>
      <c r="BJ29" s="247" t="str">
        <f t="shared" ca="1" si="58"/>
        <v>NO</v>
      </c>
      <c r="BK29" s="261">
        <f t="shared" ca="1" si="59"/>
        <v>9</v>
      </c>
      <c r="BL29" s="261">
        <f t="shared" ca="1" si="60"/>
        <v>20</v>
      </c>
      <c r="BM29" s="247">
        <f t="shared" ca="1" si="61"/>
        <v>45</v>
      </c>
      <c r="BN29" s="247" t="str">
        <f t="shared" ca="1" si="62"/>
        <v>NO</v>
      </c>
      <c r="BO29" s="261"/>
      <c r="BP29" s="261"/>
      <c r="BQ29" s="247"/>
      <c r="BR29" s="247" t="str">
        <f>IF(BQ29&gt;60,"YES","NO")</f>
        <v>NO</v>
      </c>
      <c r="BS29" s="261">
        <f t="shared" ca="1" si="72"/>
        <v>9</v>
      </c>
      <c r="BT29" s="261">
        <f t="shared" ca="1" si="73"/>
        <v>20</v>
      </c>
      <c r="BU29" s="247">
        <f t="shared" ca="1" si="74"/>
        <v>45</v>
      </c>
      <c r="BV29" s="247" t="str">
        <f t="shared" ca="1" si="67"/>
        <v>NO</v>
      </c>
      <c r="BW29" s="261">
        <f ca="1">SUMIFS($Y29:$AL29,$Y$10:$AL$10,"CO3")</f>
        <v>4</v>
      </c>
      <c r="BX29" s="261">
        <f ca="1">SUMIFS($Y$4:$AL$4,$Y$10:$AL$10,"CO3",$Y29:$AL29,"&gt;=0")</f>
        <v>10</v>
      </c>
      <c r="BY29" s="247">
        <f ca="1">IFERROR(ROUND((BW29/BX29)*100,0),0)</f>
        <v>40</v>
      </c>
      <c r="BZ29" s="262" t="str">
        <f ca="1">IF(BY29&gt;60,"YES","NO")</f>
        <v>NO</v>
      </c>
    </row>
    <row r="30" spans="1:78" x14ac:dyDescent="0.2">
      <c r="A30" s="241">
        <v>20</v>
      </c>
      <c r="B30" s="386" t="s">
        <v>449</v>
      </c>
      <c r="C30" s="380" t="s">
        <v>483</v>
      </c>
      <c r="D30" s="242" t="s">
        <v>275</v>
      </c>
      <c r="E30" s="256">
        <f t="shared" ca="1" si="11"/>
        <v>87</v>
      </c>
      <c r="F30" s="257">
        <f t="shared" ca="1" si="7"/>
        <v>81</v>
      </c>
      <c r="G30" s="257">
        <f t="shared" ca="1" si="12"/>
        <v>34</v>
      </c>
      <c r="H30" s="257">
        <f t="shared" ca="1" si="13"/>
        <v>47</v>
      </c>
      <c r="I30" s="258"/>
      <c r="J30" s="247">
        <f t="shared" ca="1" si="14"/>
        <v>12</v>
      </c>
      <c r="K30" s="247">
        <f t="shared" ca="1" si="15"/>
        <v>13</v>
      </c>
      <c r="L30" s="247">
        <f t="shared" ca="1" si="16"/>
        <v>16</v>
      </c>
      <c r="M30" s="247">
        <f t="shared" ca="1" si="17"/>
        <v>1</v>
      </c>
      <c r="N30" s="247">
        <f t="shared" ca="1" si="17"/>
        <v>1</v>
      </c>
      <c r="O30" s="247">
        <f t="shared" ca="1" si="17"/>
        <v>1</v>
      </c>
      <c r="P30" s="247">
        <f t="shared" ca="1" si="18"/>
        <v>13</v>
      </c>
      <c r="Q30" s="247">
        <f t="shared" ca="1" si="19"/>
        <v>12</v>
      </c>
      <c r="R30" s="247" t="str">
        <f t="shared" ca="1" si="20"/>
        <v/>
      </c>
      <c r="S30" s="247">
        <f t="shared" ca="1" si="21"/>
        <v>2</v>
      </c>
      <c r="T30" s="247">
        <f t="shared" ca="1" si="21"/>
        <v>2</v>
      </c>
      <c r="U30" s="247">
        <f t="shared" ca="1" si="21"/>
        <v>1</v>
      </c>
      <c r="V30" s="247">
        <f t="shared" ca="1" si="22"/>
        <v>13</v>
      </c>
      <c r="W30" s="247">
        <f t="shared" ca="1" si="23"/>
        <v>13</v>
      </c>
      <c r="X30" s="247" t="str">
        <f t="shared" ca="1" si="24"/>
        <v/>
      </c>
      <c r="Y30" s="248">
        <f t="shared" ca="1" si="25"/>
        <v>1</v>
      </c>
      <c r="Z30" s="259">
        <f t="shared" ca="1" si="25"/>
        <v>2</v>
      </c>
      <c r="AA30" s="247">
        <f t="shared" ca="1" si="25"/>
        <v>1</v>
      </c>
      <c r="AB30" s="247">
        <f t="shared" ca="1" si="25"/>
        <v>2</v>
      </c>
      <c r="AC30" s="247">
        <f t="shared" ca="1" si="25"/>
        <v>1</v>
      </c>
      <c r="AD30" s="247">
        <f t="shared" ca="1" si="26"/>
        <v>8</v>
      </c>
      <c r="AE30" s="247" t="str">
        <f t="shared" ca="1" si="27"/>
        <v/>
      </c>
      <c r="AF30" s="247">
        <f t="shared" ca="1" si="28"/>
        <v>9</v>
      </c>
      <c r="AG30" s="247">
        <f t="shared" ca="1" si="29"/>
        <v>7</v>
      </c>
      <c r="AH30" s="247" t="str">
        <f t="shared" ca="1" si="30"/>
        <v/>
      </c>
      <c r="AI30" s="247">
        <f t="shared" ca="1" si="31"/>
        <v>9</v>
      </c>
      <c r="AJ30" s="247" t="str">
        <f t="shared" ca="1" si="32"/>
        <v/>
      </c>
      <c r="AK30" s="247" t="str">
        <f t="shared" ca="1" si="33"/>
        <v/>
      </c>
      <c r="AL30" s="248">
        <f t="shared" ca="1" si="34"/>
        <v>7</v>
      </c>
      <c r="AM30" s="260">
        <f t="shared" ca="1" si="35"/>
        <v>24</v>
      </c>
      <c r="AN30" s="261">
        <f t="shared" ca="1" si="36"/>
        <v>30</v>
      </c>
      <c r="AO30" s="247">
        <f t="shared" ca="1" si="37"/>
        <v>80</v>
      </c>
      <c r="AP30" s="247" t="str">
        <f t="shared" ca="1" si="38"/>
        <v>YES</v>
      </c>
      <c r="AQ30" s="261">
        <f t="shared" ca="1" si="39"/>
        <v>25</v>
      </c>
      <c r="AR30" s="261">
        <f t="shared" ca="1" si="40"/>
        <v>30</v>
      </c>
      <c r="AS30" s="247">
        <f t="shared" ca="1" si="41"/>
        <v>83</v>
      </c>
      <c r="AT30" s="247" t="str">
        <f t="shared" ca="1" si="42"/>
        <v>YES</v>
      </c>
      <c r="AU30" s="261">
        <f t="shared" ca="1" si="43"/>
        <v>26</v>
      </c>
      <c r="AV30" s="261">
        <f t="shared" ca="1" si="44"/>
        <v>30</v>
      </c>
      <c r="AW30" s="247">
        <f t="shared" ca="1" si="45"/>
        <v>87</v>
      </c>
      <c r="AX30" s="247" t="str">
        <f t="shared" ca="1" si="46"/>
        <v>YES</v>
      </c>
      <c r="AY30" s="261">
        <f t="shared" ca="1" si="47"/>
        <v>12</v>
      </c>
      <c r="AZ30" s="261">
        <f t="shared" ca="1" si="48"/>
        <v>15</v>
      </c>
      <c r="BA30" s="247">
        <f t="shared" ca="1" si="49"/>
        <v>80</v>
      </c>
      <c r="BB30" s="247" t="str">
        <f t="shared" ca="1" si="50"/>
        <v>YES</v>
      </c>
      <c r="BC30" s="261">
        <f t="shared" ca="1" si="51"/>
        <v>13</v>
      </c>
      <c r="BD30" s="261">
        <f t="shared" ca="1" si="52"/>
        <v>15</v>
      </c>
      <c r="BE30" s="247">
        <f t="shared" ca="1" si="53"/>
        <v>87</v>
      </c>
      <c r="BF30" s="248" t="str">
        <f t="shared" ca="1" si="54"/>
        <v>YES</v>
      </c>
      <c r="BG30" s="260">
        <f t="shared" ca="1" si="55"/>
        <v>7</v>
      </c>
      <c r="BH30" s="261">
        <f t="shared" ca="1" si="56"/>
        <v>10</v>
      </c>
      <c r="BI30" s="247">
        <f t="shared" ca="1" si="57"/>
        <v>70</v>
      </c>
      <c r="BJ30" s="247" t="str">
        <f t="shared" ca="1" si="58"/>
        <v>YES</v>
      </c>
      <c r="BK30" s="261">
        <f t="shared" ca="1" si="59"/>
        <v>17</v>
      </c>
      <c r="BL30" s="261">
        <f t="shared" ca="1" si="60"/>
        <v>20</v>
      </c>
      <c r="BM30" s="247">
        <f t="shared" ca="1" si="61"/>
        <v>85</v>
      </c>
      <c r="BN30" s="247" t="str">
        <f t="shared" ca="1" si="62"/>
        <v>YES</v>
      </c>
      <c r="BO30" s="261">
        <f t="shared" ca="1" si="63"/>
        <v>16</v>
      </c>
      <c r="BP30" s="261">
        <f t="shared" ca="1" si="64"/>
        <v>20</v>
      </c>
      <c r="BQ30" s="247">
        <f t="shared" ca="1" si="65"/>
        <v>80</v>
      </c>
      <c r="BR30" s="247" t="str">
        <f t="shared" ca="1" si="66"/>
        <v>YES</v>
      </c>
      <c r="BS30" s="261">
        <f t="shared" ca="1" si="72"/>
        <v>7</v>
      </c>
      <c r="BT30" s="261">
        <f t="shared" ca="1" si="73"/>
        <v>10</v>
      </c>
      <c r="BU30" s="247">
        <f t="shared" ca="1" si="74"/>
        <v>70</v>
      </c>
      <c r="BV30" s="247" t="str">
        <f t="shared" ca="1" si="67"/>
        <v>YES</v>
      </c>
      <c r="BW30" s="261">
        <f t="shared" si="75"/>
        <v>0</v>
      </c>
      <c r="BX30" s="261">
        <f t="shared" si="76"/>
        <v>0</v>
      </c>
      <c r="BY30" s="247">
        <f t="shared" si="70"/>
        <v>0</v>
      </c>
      <c r="BZ30" s="262" t="str">
        <f t="shared" si="71"/>
        <v>NO</v>
      </c>
    </row>
    <row r="31" spans="1:78" x14ac:dyDescent="0.2">
      <c r="A31" s="241">
        <v>21</v>
      </c>
      <c r="B31" s="386" t="s">
        <v>450</v>
      </c>
      <c r="C31" s="380" t="s">
        <v>464</v>
      </c>
      <c r="D31" s="242" t="s">
        <v>292</v>
      </c>
      <c r="E31" s="256">
        <f t="shared" ca="1" si="11"/>
        <v>76</v>
      </c>
      <c r="F31" s="257">
        <f t="shared" ca="1" si="7"/>
        <v>73</v>
      </c>
      <c r="G31" s="257">
        <f t="shared" ca="1" si="12"/>
        <v>29</v>
      </c>
      <c r="H31" s="257">
        <f t="shared" ca="1" si="13"/>
        <v>44</v>
      </c>
      <c r="I31" s="258"/>
      <c r="J31" s="247">
        <f t="shared" ca="1" si="14"/>
        <v>10</v>
      </c>
      <c r="K31" s="247">
        <f t="shared" ca="1" si="15"/>
        <v>10</v>
      </c>
      <c r="L31" s="247">
        <f t="shared" ca="1" si="16"/>
        <v>14</v>
      </c>
      <c r="M31" s="247">
        <f t="shared" ca="1" si="17"/>
        <v>1</v>
      </c>
      <c r="N31" s="247">
        <f t="shared" ca="1" si="17"/>
        <v>1</v>
      </c>
      <c r="O31" s="247">
        <f t="shared" ca="1" si="17"/>
        <v>2</v>
      </c>
      <c r="P31" s="247" t="str">
        <f t="shared" ca="1" si="18"/>
        <v/>
      </c>
      <c r="Q31" s="247">
        <f t="shared" ca="1" si="19"/>
        <v>12</v>
      </c>
      <c r="R31" s="247">
        <f t="shared" ca="1" si="20"/>
        <v>10</v>
      </c>
      <c r="S31" s="247">
        <f t="shared" ca="1" si="21"/>
        <v>2</v>
      </c>
      <c r="T31" s="247">
        <f t="shared" ca="1" si="21"/>
        <v>2</v>
      </c>
      <c r="U31" s="247">
        <f t="shared" ca="1" si="21"/>
        <v>1</v>
      </c>
      <c r="V31" s="247" t="str">
        <f t="shared" ca="1" si="22"/>
        <v/>
      </c>
      <c r="W31" s="247">
        <f t="shared" ca="1" si="23"/>
        <v>11</v>
      </c>
      <c r="X31" s="247">
        <f t="shared" ca="1" si="24"/>
        <v>11</v>
      </c>
      <c r="Y31" s="248">
        <f t="shared" ca="1" si="25"/>
        <v>1</v>
      </c>
      <c r="Z31" s="259">
        <f t="shared" ca="1" si="25"/>
        <v>1</v>
      </c>
      <c r="AA31" s="247">
        <f t="shared" ca="1" si="25"/>
        <v>2</v>
      </c>
      <c r="AB31" s="247">
        <f t="shared" ca="1" si="25"/>
        <v>2</v>
      </c>
      <c r="AC31" s="247">
        <f t="shared" ca="1" si="25"/>
        <v>2</v>
      </c>
      <c r="AD31" s="247" t="str">
        <f t="shared" ca="1" si="26"/>
        <v/>
      </c>
      <c r="AE31" s="247">
        <f t="shared" ca="1" si="27"/>
        <v>7</v>
      </c>
      <c r="AF31" s="247" t="str">
        <f t="shared" ca="1" si="28"/>
        <v/>
      </c>
      <c r="AG31" s="247" t="str">
        <f t="shared" ca="1" si="29"/>
        <v/>
      </c>
      <c r="AH31" s="247">
        <f t="shared" ca="1" si="30"/>
        <v>8</v>
      </c>
      <c r="AI31" s="247">
        <f t="shared" ca="1" si="31"/>
        <v>7</v>
      </c>
      <c r="AJ31" s="247">
        <f t="shared" ca="1" si="32"/>
        <v>7</v>
      </c>
      <c r="AK31" s="247">
        <f t="shared" ca="1" si="33"/>
        <v>7</v>
      </c>
      <c r="AL31" s="248" t="str">
        <f t="shared" ca="1" si="34"/>
        <v/>
      </c>
      <c r="AM31" s="260">
        <f t="shared" ca="1" si="35"/>
        <v>23</v>
      </c>
      <c r="AN31" s="261">
        <f t="shared" ca="1" si="36"/>
        <v>30</v>
      </c>
      <c r="AO31" s="247">
        <f t="shared" ca="1" si="37"/>
        <v>77</v>
      </c>
      <c r="AP31" s="247" t="str">
        <f t="shared" ca="1" si="38"/>
        <v>YES</v>
      </c>
      <c r="AQ31" s="261">
        <f t="shared" ca="1" si="39"/>
        <v>22</v>
      </c>
      <c r="AR31" s="261">
        <f t="shared" ca="1" si="40"/>
        <v>30</v>
      </c>
      <c r="AS31" s="247">
        <f t="shared" ca="1" si="41"/>
        <v>73</v>
      </c>
      <c r="AT31" s="247" t="str">
        <f t="shared" ca="1" si="42"/>
        <v>YES</v>
      </c>
      <c r="AU31" s="261">
        <f t="shared" ca="1" si="43"/>
        <v>22</v>
      </c>
      <c r="AV31" s="261">
        <f t="shared" ca="1" si="44"/>
        <v>30</v>
      </c>
      <c r="AW31" s="247">
        <f t="shared" ca="1" si="45"/>
        <v>73</v>
      </c>
      <c r="AX31" s="247" t="str">
        <f t="shared" ca="1" si="46"/>
        <v>YES</v>
      </c>
      <c r="AY31" s="261">
        <f t="shared" ca="1" si="47"/>
        <v>10</v>
      </c>
      <c r="AZ31" s="261">
        <f t="shared" ca="1" si="48"/>
        <v>15</v>
      </c>
      <c r="BA31" s="247">
        <f t="shared" ca="1" si="49"/>
        <v>67</v>
      </c>
      <c r="BB31" s="247" t="str">
        <f t="shared" ca="1" si="50"/>
        <v>YES</v>
      </c>
      <c r="BC31" s="261">
        <f t="shared" ca="1" si="51"/>
        <v>10</v>
      </c>
      <c r="BD31" s="261">
        <f t="shared" ca="1" si="52"/>
        <v>15</v>
      </c>
      <c r="BE31" s="247">
        <f t="shared" ca="1" si="53"/>
        <v>67</v>
      </c>
      <c r="BF31" s="248" t="str">
        <f t="shared" ca="1" si="54"/>
        <v>YES</v>
      </c>
      <c r="BG31" s="260">
        <f t="shared" ca="1" si="55"/>
        <v>8</v>
      </c>
      <c r="BH31" s="261">
        <f t="shared" ca="1" si="56"/>
        <v>10</v>
      </c>
      <c r="BI31" s="247">
        <f t="shared" ca="1" si="57"/>
        <v>80</v>
      </c>
      <c r="BJ31" s="247" t="str">
        <f t="shared" ca="1" si="58"/>
        <v>YES</v>
      </c>
      <c r="BK31" s="261">
        <f t="shared" ca="1" si="59"/>
        <v>7</v>
      </c>
      <c r="BL31" s="261">
        <f t="shared" ca="1" si="60"/>
        <v>10</v>
      </c>
      <c r="BM31" s="247">
        <f t="shared" ca="1" si="61"/>
        <v>70</v>
      </c>
      <c r="BN31" s="247" t="str">
        <f t="shared" ca="1" si="62"/>
        <v>YES</v>
      </c>
      <c r="BO31" s="261">
        <f t="shared" ca="1" si="63"/>
        <v>15</v>
      </c>
      <c r="BP31" s="261">
        <f t="shared" ca="1" si="64"/>
        <v>20</v>
      </c>
      <c r="BQ31" s="247">
        <f t="shared" ca="1" si="65"/>
        <v>75</v>
      </c>
      <c r="BR31" s="247" t="str">
        <f t="shared" ca="1" si="66"/>
        <v>YES</v>
      </c>
      <c r="BS31" s="261"/>
      <c r="BT31" s="261"/>
      <c r="BU31" s="247"/>
      <c r="BV31" s="247" t="str">
        <f t="shared" si="67"/>
        <v>NO</v>
      </c>
      <c r="BW31" s="261">
        <f t="shared" ref="BW31:BW33" ca="1" si="84">SUMIFS($Y31:$AL31,$Y$10:$AL$10,"CO4")</f>
        <v>14</v>
      </c>
      <c r="BX31" s="261">
        <f t="shared" ref="BX31:BX33" ca="1" si="85">SUMIFS($Y$4:$AL$4,$Y$10:$AL$10,"CO4",$Y31:$AL31,"&gt;=0")</f>
        <v>20</v>
      </c>
      <c r="BY31" s="247">
        <f t="shared" ca="1" si="70"/>
        <v>70</v>
      </c>
      <c r="BZ31" s="262" t="str">
        <f t="shared" ca="1" si="71"/>
        <v>YES</v>
      </c>
    </row>
    <row r="32" spans="1:78" x14ac:dyDescent="0.2">
      <c r="A32" s="241">
        <v>22</v>
      </c>
      <c r="B32" s="386" t="s">
        <v>451</v>
      </c>
      <c r="C32" s="380" t="s">
        <v>484</v>
      </c>
      <c r="D32" s="242" t="s">
        <v>275</v>
      </c>
      <c r="E32" s="256">
        <f t="shared" ca="1" si="11"/>
        <v>86</v>
      </c>
      <c r="F32" s="257">
        <f t="shared" ca="1" si="7"/>
        <v>77</v>
      </c>
      <c r="G32" s="257">
        <f t="shared" ca="1" si="12"/>
        <v>34</v>
      </c>
      <c r="H32" s="257">
        <f t="shared" ca="1" si="13"/>
        <v>43</v>
      </c>
      <c r="I32" s="258"/>
      <c r="J32" s="247">
        <f t="shared" ca="1" si="14"/>
        <v>12</v>
      </c>
      <c r="K32" s="247">
        <f t="shared" ca="1" si="15"/>
        <v>13</v>
      </c>
      <c r="L32" s="247">
        <f t="shared" ca="1" si="16"/>
        <v>16</v>
      </c>
      <c r="M32" s="247">
        <f t="shared" ca="1" si="17"/>
        <v>1</v>
      </c>
      <c r="N32" s="247">
        <f t="shared" ca="1" si="17"/>
        <v>2</v>
      </c>
      <c r="O32" s="247">
        <f t="shared" ca="1" si="17"/>
        <v>2</v>
      </c>
      <c r="P32" s="247">
        <f t="shared" ca="1" si="18"/>
        <v>13</v>
      </c>
      <c r="Q32" s="247">
        <f t="shared" ca="1" si="19"/>
        <v>13</v>
      </c>
      <c r="R32" s="247" t="str">
        <f t="shared" ca="1" si="20"/>
        <v/>
      </c>
      <c r="S32" s="247">
        <f t="shared" ca="1" si="21"/>
        <v>1</v>
      </c>
      <c r="T32" s="247">
        <f t="shared" ca="1" si="21"/>
        <v>1</v>
      </c>
      <c r="U32" s="247">
        <f t="shared" ca="1" si="21"/>
        <v>1</v>
      </c>
      <c r="V32" s="247">
        <f t="shared" ca="1" si="22"/>
        <v>13</v>
      </c>
      <c r="W32" s="247">
        <f t="shared" ca="1" si="23"/>
        <v>12</v>
      </c>
      <c r="X32" s="247" t="str">
        <f t="shared" ca="1" si="24"/>
        <v/>
      </c>
      <c r="Y32" s="248">
        <f t="shared" ca="1" si="25"/>
        <v>1</v>
      </c>
      <c r="Z32" s="259">
        <f t="shared" ca="1" si="25"/>
        <v>1</v>
      </c>
      <c r="AA32" s="247">
        <f t="shared" ca="1" si="25"/>
        <v>1</v>
      </c>
      <c r="AB32" s="247">
        <f t="shared" ca="1" si="25"/>
        <v>1</v>
      </c>
      <c r="AC32" s="247">
        <f t="shared" ca="1" si="25"/>
        <v>1</v>
      </c>
      <c r="AD32" s="247">
        <f t="shared" ca="1" si="26"/>
        <v>9</v>
      </c>
      <c r="AE32" s="247" t="str">
        <f t="shared" ca="1" si="27"/>
        <v/>
      </c>
      <c r="AF32" s="247">
        <f t="shared" ca="1" si="28"/>
        <v>7</v>
      </c>
      <c r="AG32" s="247">
        <f t="shared" ca="1" si="29"/>
        <v>8</v>
      </c>
      <c r="AH32" s="247" t="str">
        <f t="shared" ca="1" si="30"/>
        <v/>
      </c>
      <c r="AI32" s="247">
        <f t="shared" ca="1" si="31"/>
        <v>7</v>
      </c>
      <c r="AJ32" s="247" t="str">
        <f t="shared" ca="1" si="32"/>
        <v/>
      </c>
      <c r="AK32" s="247" t="str">
        <f t="shared" ca="1" si="33"/>
        <v/>
      </c>
      <c r="AL32" s="248">
        <f t="shared" ca="1" si="34"/>
        <v>7</v>
      </c>
      <c r="AM32" s="260">
        <f t="shared" ca="1" si="35"/>
        <v>24</v>
      </c>
      <c r="AN32" s="261">
        <f t="shared" ca="1" si="36"/>
        <v>30</v>
      </c>
      <c r="AO32" s="247">
        <f t="shared" ca="1" si="37"/>
        <v>80</v>
      </c>
      <c r="AP32" s="247" t="str">
        <f t="shared" ca="1" si="38"/>
        <v>YES</v>
      </c>
      <c r="AQ32" s="261">
        <f t="shared" ca="1" si="39"/>
        <v>26</v>
      </c>
      <c r="AR32" s="261">
        <f t="shared" ca="1" si="40"/>
        <v>30</v>
      </c>
      <c r="AS32" s="247">
        <f t="shared" ca="1" si="41"/>
        <v>87</v>
      </c>
      <c r="AT32" s="247" t="str">
        <f t="shared" ca="1" si="42"/>
        <v>YES</v>
      </c>
      <c r="AU32" s="261">
        <f t="shared" ca="1" si="43"/>
        <v>25</v>
      </c>
      <c r="AV32" s="261">
        <f t="shared" ca="1" si="44"/>
        <v>30</v>
      </c>
      <c r="AW32" s="247">
        <f t="shared" ca="1" si="45"/>
        <v>83</v>
      </c>
      <c r="AX32" s="247" t="str">
        <f t="shared" ca="1" si="46"/>
        <v>YES</v>
      </c>
      <c r="AY32" s="261">
        <f t="shared" ca="1" si="47"/>
        <v>12</v>
      </c>
      <c r="AZ32" s="261">
        <f t="shared" ca="1" si="48"/>
        <v>15</v>
      </c>
      <c r="BA32" s="247">
        <f t="shared" ca="1" si="49"/>
        <v>80</v>
      </c>
      <c r="BB32" s="247" t="str">
        <f t="shared" ca="1" si="50"/>
        <v>YES</v>
      </c>
      <c r="BC32" s="261">
        <f t="shared" ca="1" si="51"/>
        <v>13</v>
      </c>
      <c r="BD32" s="261">
        <f t="shared" ca="1" si="52"/>
        <v>15</v>
      </c>
      <c r="BE32" s="247">
        <f t="shared" ca="1" si="53"/>
        <v>87</v>
      </c>
      <c r="BF32" s="248" t="str">
        <f t="shared" ca="1" si="54"/>
        <v>YES</v>
      </c>
      <c r="BG32" s="260">
        <f t="shared" ca="1" si="55"/>
        <v>5</v>
      </c>
      <c r="BH32" s="261">
        <f t="shared" ca="1" si="56"/>
        <v>10</v>
      </c>
      <c r="BI32" s="247">
        <f t="shared" ca="1" si="57"/>
        <v>50</v>
      </c>
      <c r="BJ32" s="247" t="str">
        <f t="shared" ca="1" si="58"/>
        <v>NO</v>
      </c>
      <c r="BK32" s="261">
        <f t="shared" ca="1" si="59"/>
        <v>16</v>
      </c>
      <c r="BL32" s="261">
        <f t="shared" ca="1" si="60"/>
        <v>20</v>
      </c>
      <c r="BM32" s="247">
        <f t="shared" ca="1" si="61"/>
        <v>80</v>
      </c>
      <c r="BN32" s="247" t="str">
        <f t="shared" ca="1" si="62"/>
        <v>YES</v>
      </c>
      <c r="BO32" s="261">
        <f t="shared" ca="1" si="63"/>
        <v>15</v>
      </c>
      <c r="BP32" s="261">
        <f t="shared" ca="1" si="64"/>
        <v>20</v>
      </c>
      <c r="BQ32" s="247">
        <f t="shared" ca="1" si="65"/>
        <v>75</v>
      </c>
      <c r="BR32" s="247" t="str">
        <f t="shared" ca="1" si="66"/>
        <v>YES</v>
      </c>
      <c r="BS32" s="261"/>
      <c r="BT32" s="261"/>
      <c r="BU32" s="247"/>
      <c r="BV32" s="247" t="str">
        <f t="shared" si="67"/>
        <v>NO</v>
      </c>
      <c r="BW32" s="261">
        <f t="shared" ca="1" si="84"/>
        <v>7</v>
      </c>
      <c r="BX32" s="261">
        <f t="shared" ca="1" si="85"/>
        <v>10</v>
      </c>
      <c r="BY32" s="247">
        <f t="shared" ca="1" si="70"/>
        <v>70</v>
      </c>
      <c r="BZ32" s="262" t="str">
        <f t="shared" ca="1" si="71"/>
        <v>YES</v>
      </c>
    </row>
    <row r="33" spans="1:78" x14ac:dyDescent="0.2">
      <c r="A33" s="241">
        <v>23</v>
      </c>
      <c r="B33" s="386" t="s">
        <v>452</v>
      </c>
      <c r="C33" s="380" t="s">
        <v>485</v>
      </c>
      <c r="D33" s="242" t="s">
        <v>292</v>
      </c>
      <c r="E33" s="256">
        <f t="shared" ca="1" si="11"/>
        <v>76</v>
      </c>
      <c r="F33" s="257">
        <f t="shared" ca="1" si="7"/>
        <v>74</v>
      </c>
      <c r="G33" s="257">
        <f t="shared" ca="1" si="12"/>
        <v>30</v>
      </c>
      <c r="H33" s="257">
        <f t="shared" ca="1" si="13"/>
        <v>44</v>
      </c>
      <c r="I33" s="258"/>
      <c r="J33" s="247">
        <f t="shared" ca="1" si="14"/>
        <v>9</v>
      </c>
      <c r="K33" s="247">
        <f t="shared" ca="1" si="15"/>
        <v>12</v>
      </c>
      <c r="L33" s="247">
        <f t="shared" ca="1" si="16"/>
        <v>14</v>
      </c>
      <c r="M33" s="247">
        <f t="shared" ca="1" si="17"/>
        <v>2</v>
      </c>
      <c r="N33" s="247">
        <f t="shared" ca="1" si="17"/>
        <v>2</v>
      </c>
      <c r="O33" s="247">
        <f t="shared" ca="1" si="17"/>
        <v>2</v>
      </c>
      <c r="P33" s="247" t="str">
        <f t="shared" ca="1" si="18"/>
        <v/>
      </c>
      <c r="Q33" s="247">
        <f t="shared" ca="1" si="19"/>
        <v>12</v>
      </c>
      <c r="R33" s="247">
        <f t="shared" ca="1" si="20"/>
        <v>10</v>
      </c>
      <c r="S33" s="247">
        <f t="shared" ca="1" si="21"/>
        <v>2</v>
      </c>
      <c r="T33" s="247">
        <f t="shared" ca="1" si="21"/>
        <v>1</v>
      </c>
      <c r="U33" s="247">
        <f t="shared" ca="1" si="21"/>
        <v>1</v>
      </c>
      <c r="V33" s="247" t="str">
        <f t="shared" ca="1" si="22"/>
        <v/>
      </c>
      <c r="W33" s="247">
        <f t="shared" ca="1" si="23"/>
        <v>12</v>
      </c>
      <c r="X33" s="247">
        <f t="shared" ca="1" si="24"/>
        <v>11</v>
      </c>
      <c r="Y33" s="248">
        <f t="shared" ca="1" si="25"/>
        <v>1</v>
      </c>
      <c r="Z33" s="259">
        <f t="shared" ca="1" si="25"/>
        <v>1</v>
      </c>
      <c r="AA33" s="247">
        <f t="shared" ca="1" si="25"/>
        <v>2</v>
      </c>
      <c r="AB33" s="247">
        <f t="shared" ca="1" si="25"/>
        <v>2</v>
      </c>
      <c r="AC33" s="247">
        <f t="shared" ca="1" si="25"/>
        <v>2</v>
      </c>
      <c r="AD33" s="247" t="str">
        <f t="shared" ca="1" si="26"/>
        <v/>
      </c>
      <c r="AE33" s="247">
        <f t="shared" ca="1" si="27"/>
        <v>7</v>
      </c>
      <c r="AF33" s="247" t="str">
        <f t="shared" ca="1" si="28"/>
        <v/>
      </c>
      <c r="AG33" s="247" t="str">
        <f t="shared" ca="1" si="29"/>
        <v/>
      </c>
      <c r="AH33" s="247">
        <f t="shared" ca="1" si="30"/>
        <v>8</v>
      </c>
      <c r="AI33" s="247">
        <f t="shared" ca="1" si="31"/>
        <v>7</v>
      </c>
      <c r="AJ33" s="247">
        <f t="shared" ca="1" si="32"/>
        <v>7</v>
      </c>
      <c r="AK33" s="247">
        <f t="shared" ca="1" si="33"/>
        <v>7</v>
      </c>
      <c r="AL33" s="248" t="str">
        <f t="shared" ca="1" si="34"/>
        <v/>
      </c>
      <c r="AM33" s="260">
        <f t="shared" ca="1" si="35"/>
        <v>24</v>
      </c>
      <c r="AN33" s="261">
        <f t="shared" ca="1" si="36"/>
        <v>30</v>
      </c>
      <c r="AO33" s="247">
        <f t="shared" ca="1" si="37"/>
        <v>80</v>
      </c>
      <c r="AP33" s="247" t="str">
        <f t="shared" ca="1" si="38"/>
        <v>YES</v>
      </c>
      <c r="AQ33" s="261">
        <f t="shared" ca="1" si="39"/>
        <v>22</v>
      </c>
      <c r="AR33" s="261">
        <f t="shared" ca="1" si="40"/>
        <v>30</v>
      </c>
      <c r="AS33" s="247">
        <f t="shared" ca="1" si="41"/>
        <v>73</v>
      </c>
      <c r="AT33" s="247" t="str">
        <f t="shared" ca="1" si="42"/>
        <v>YES</v>
      </c>
      <c r="AU33" s="261">
        <f t="shared" ca="1" si="43"/>
        <v>23</v>
      </c>
      <c r="AV33" s="261">
        <f t="shared" ca="1" si="44"/>
        <v>30</v>
      </c>
      <c r="AW33" s="247">
        <f t="shared" ca="1" si="45"/>
        <v>77</v>
      </c>
      <c r="AX33" s="247" t="str">
        <f t="shared" ca="1" si="46"/>
        <v>YES</v>
      </c>
      <c r="AY33" s="261">
        <f t="shared" ca="1" si="47"/>
        <v>9</v>
      </c>
      <c r="AZ33" s="261">
        <f t="shared" ca="1" si="48"/>
        <v>15</v>
      </c>
      <c r="BA33" s="247">
        <f t="shared" ca="1" si="49"/>
        <v>60</v>
      </c>
      <c r="BB33" s="247" t="str">
        <f t="shared" ca="1" si="50"/>
        <v>NO</v>
      </c>
      <c r="BC33" s="261">
        <f t="shared" ca="1" si="51"/>
        <v>12</v>
      </c>
      <c r="BD33" s="261">
        <f t="shared" ca="1" si="52"/>
        <v>15</v>
      </c>
      <c r="BE33" s="247">
        <f t="shared" ca="1" si="53"/>
        <v>80</v>
      </c>
      <c r="BF33" s="248" t="str">
        <f t="shared" ca="1" si="54"/>
        <v>YES</v>
      </c>
      <c r="BG33" s="260">
        <f t="shared" ca="1" si="55"/>
        <v>8</v>
      </c>
      <c r="BH33" s="261">
        <f t="shared" ca="1" si="56"/>
        <v>10</v>
      </c>
      <c r="BI33" s="247">
        <f t="shared" ca="1" si="57"/>
        <v>80</v>
      </c>
      <c r="BJ33" s="247" t="str">
        <f t="shared" ca="1" si="58"/>
        <v>YES</v>
      </c>
      <c r="BK33" s="261">
        <f t="shared" ca="1" si="59"/>
        <v>7</v>
      </c>
      <c r="BL33" s="261">
        <f t="shared" ca="1" si="60"/>
        <v>10</v>
      </c>
      <c r="BM33" s="247">
        <f t="shared" ca="1" si="61"/>
        <v>70</v>
      </c>
      <c r="BN33" s="247" t="str">
        <f t="shared" ca="1" si="62"/>
        <v>YES</v>
      </c>
      <c r="BO33" s="261">
        <f t="shared" ca="1" si="63"/>
        <v>15</v>
      </c>
      <c r="BP33" s="261">
        <f t="shared" ca="1" si="64"/>
        <v>20</v>
      </c>
      <c r="BQ33" s="247">
        <f t="shared" ca="1" si="65"/>
        <v>75</v>
      </c>
      <c r="BR33" s="247" t="str">
        <f t="shared" ca="1" si="66"/>
        <v>YES</v>
      </c>
      <c r="BS33" s="261"/>
      <c r="BT33" s="261"/>
      <c r="BU33" s="247"/>
      <c r="BV33" s="247" t="str">
        <f t="shared" si="67"/>
        <v>NO</v>
      </c>
      <c r="BW33" s="261">
        <f t="shared" ca="1" si="84"/>
        <v>14</v>
      </c>
      <c r="BX33" s="261">
        <f t="shared" ca="1" si="85"/>
        <v>20</v>
      </c>
      <c r="BY33" s="247">
        <f t="shared" ca="1" si="70"/>
        <v>70</v>
      </c>
      <c r="BZ33" s="262" t="str">
        <f t="shared" ca="1" si="71"/>
        <v>YES</v>
      </c>
    </row>
    <row r="34" spans="1:78" x14ac:dyDescent="0.2">
      <c r="A34" s="241">
        <v>24</v>
      </c>
      <c r="B34" s="386" t="s">
        <v>453</v>
      </c>
      <c r="C34" s="380" t="s">
        <v>486</v>
      </c>
      <c r="D34" s="242" t="s">
        <v>299</v>
      </c>
      <c r="E34" s="256">
        <f t="shared" ca="1" si="11"/>
        <v>97</v>
      </c>
      <c r="F34" s="257">
        <f t="shared" ca="1" si="7"/>
        <v>90</v>
      </c>
      <c r="G34" s="257">
        <f t="shared" ca="1" si="12"/>
        <v>38</v>
      </c>
      <c r="H34" s="257">
        <f t="shared" ca="1" si="13"/>
        <v>52</v>
      </c>
      <c r="I34" s="258"/>
      <c r="J34" s="247">
        <f t="shared" ca="1" si="14"/>
        <v>14</v>
      </c>
      <c r="K34" s="247">
        <f t="shared" ca="1" si="15"/>
        <v>15</v>
      </c>
      <c r="L34" s="247">
        <f t="shared" ca="1" si="16"/>
        <v>18</v>
      </c>
      <c r="M34" s="247">
        <f t="shared" ca="1" si="17"/>
        <v>2</v>
      </c>
      <c r="N34" s="247">
        <f t="shared" ca="1" si="17"/>
        <v>1</v>
      </c>
      <c r="O34" s="247">
        <f t="shared" ca="1" si="17"/>
        <v>2</v>
      </c>
      <c r="P34" s="247">
        <f t="shared" ca="1" si="18"/>
        <v>13</v>
      </c>
      <c r="Q34" s="247" t="str">
        <f t="shared" ca="1" si="19"/>
        <v/>
      </c>
      <c r="R34" s="247">
        <f t="shared" ca="1" si="20"/>
        <v>15</v>
      </c>
      <c r="S34" s="247">
        <f t="shared" ca="1" si="21"/>
        <v>2</v>
      </c>
      <c r="T34" s="247">
        <f t="shared" ca="1" si="21"/>
        <v>2</v>
      </c>
      <c r="U34" s="247">
        <f t="shared" ca="1" si="21"/>
        <v>1</v>
      </c>
      <c r="V34" s="247">
        <f t="shared" ca="1" si="22"/>
        <v>13</v>
      </c>
      <c r="W34" s="247" t="str">
        <f t="shared" ca="1" si="23"/>
        <v/>
      </c>
      <c r="X34" s="247">
        <f t="shared" ca="1" si="24"/>
        <v>15</v>
      </c>
      <c r="Y34" s="248">
        <f t="shared" ca="1" si="25"/>
        <v>1</v>
      </c>
      <c r="Z34" s="259">
        <f t="shared" ca="1" si="25"/>
        <v>2</v>
      </c>
      <c r="AA34" s="247">
        <f t="shared" ca="1" si="25"/>
        <v>2</v>
      </c>
      <c r="AB34" s="247">
        <f t="shared" ca="1" si="25"/>
        <v>2</v>
      </c>
      <c r="AC34" s="247">
        <f t="shared" ca="1" si="25"/>
        <v>1</v>
      </c>
      <c r="AD34" s="247" t="str">
        <f t="shared" ca="1" si="26"/>
        <v/>
      </c>
      <c r="AE34" s="247">
        <f t="shared" ca="1" si="27"/>
        <v>9</v>
      </c>
      <c r="AF34" s="247">
        <f t="shared" ca="1" si="28"/>
        <v>10</v>
      </c>
      <c r="AG34" s="247">
        <f t="shared" ca="1" si="29"/>
        <v>8</v>
      </c>
      <c r="AH34" s="247" t="str">
        <f t="shared" ca="1" si="30"/>
        <v/>
      </c>
      <c r="AI34" s="247" t="str">
        <f t="shared" ca="1" si="31"/>
        <v/>
      </c>
      <c r="AJ34" s="247" t="str">
        <f t="shared" ca="1" si="32"/>
        <v/>
      </c>
      <c r="AK34" s="247">
        <f t="shared" ca="1" si="33"/>
        <v>9</v>
      </c>
      <c r="AL34" s="248">
        <f t="shared" ca="1" si="34"/>
        <v>8</v>
      </c>
      <c r="AM34" s="260">
        <f t="shared" ca="1" si="35"/>
        <v>28</v>
      </c>
      <c r="AN34" s="261">
        <f t="shared" ca="1" si="36"/>
        <v>30</v>
      </c>
      <c r="AO34" s="247">
        <f t="shared" ca="1" si="37"/>
        <v>93</v>
      </c>
      <c r="AP34" s="247" t="str">
        <f t="shared" ca="1" si="38"/>
        <v>YES</v>
      </c>
      <c r="AQ34" s="261">
        <f t="shared" ca="1" si="39"/>
        <v>28</v>
      </c>
      <c r="AR34" s="261">
        <f t="shared" ca="1" si="40"/>
        <v>30</v>
      </c>
      <c r="AS34" s="247">
        <f t="shared" ca="1" si="41"/>
        <v>93</v>
      </c>
      <c r="AT34" s="247" t="str">
        <f t="shared" ca="1" si="42"/>
        <v>YES</v>
      </c>
      <c r="AU34" s="261">
        <f t="shared" ca="1" si="43"/>
        <v>28</v>
      </c>
      <c r="AV34" s="261">
        <f t="shared" ca="1" si="44"/>
        <v>30</v>
      </c>
      <c r="AW34" s="247">
        <f t="shared" ca="1" si="45"/>
        <v>93</v>
      </c>
      <c r="AX34" s="247" t="str">
        <f t="shared" ca="1" si="46"/>
        <v>YES</v>
      </c>
      <c r="AY34" s="261">
        <f t="shared" ca="1" si="47"/>
        <v>14</v>
      </c>
      <c r="AZ34" s="261">
        <f t="shared" ca="1" si="48"/>
        <v>15</v>
      </c>
      <c r="BA34" s="247">
        <f t="shared" ca="1" si="49"/>
        <v>93</v>
      </c>
      <c r="BB34" s="247" t="str">
        <f t="shared" ca="1" si="50"/>
        <v>YES</v>
      </c>
      <c r="BC34" s="261">
        <f t="shared" ca="1" si="51"/>
        <v>15</v>
      </c>
      <c r="BD34" s="261">
        <f t="shared" ca="1" si="52"/>
        <v>15</v>
      </c>
      <c r="BE34" s="247">
        <f t="shared" ca="1" si="53"/>
        <v>100</v>
      </c>
      <c r="BF34" s="248" t="str">
        <f t="shared" ca="1" si="54"/>
        <v>YES</v>
      </c>
      <c r="BG34" s="260">
        <f t="shared" ca="1" si="55"/>
        <v>8</v>
      </c>
      <c r="BH34" s="261">
        <f t="shared" ca="1" si="56"/>
        <v>10</v>
      </c>
      <c r="BI34" s="247">
        <f t="shared" ca="1" si="57"/>
        <v>80</v>
      </c>
      <c r="BJ34" s="247" t="str">
        <f t="shared" ca="1" si="58"/>
        <v>YES</v>
      </c>
      <c r="BK34" s="261">
        <f t="shared" ca="1" si="59"/>
        <v>19</v>
      </c>
      <c r="BL34" s="261">
        <f t="shared" ca="1" si="60"/>
        <v>20</v>
      </c>
      <c r="BM34" s="247">
        <f t="shared" ca="1" si="61"/>
        <v>95</v>
      </c>
      <c r="BN34" s="247" t="str">
        <f t="shared" ca="1" si="62"/>
        <v>YES</v>
      </c>
      <c r="BO34" s="261"/>
      <c r="BP34" s="261"/>
      <c r="BQ34" s="247"/>
      <c r="BR34" s="247" t="str">
        <f t="shared" si="66"/>
        <v>NO</v>
      </c>
      <c r="BS34" s="261">
        <f t="shared" ca="1" si="72"/>
        <v>17</v>
      </c>
      <c r="BT34" s="261">
        <f t="shared" ca="1" si="73"/>
        <v>20</v>
      </c>
      <c r="BU34" s="247">
        <f t="shared" ca="1" si="74"/>
        <v>85</v>
      </c>
      <c r="BV34" s="247" t="str">
        <f t="shared" ca="1" si="67"/>
        <v>YES</v>
      </c>
      <c r="BW34" s="261">
        <f t="shared" ref="BW34:BW36" ca="1" si="86">SUMIFS($Y34:$AL34,$Y$10:$AL$10,"CO3")</f>
        <v>8</v>
      </c>
      <c r="BX34" s="261">
        <f t="shared" ref="BX34:BX36" ca="1" si="87">SUMIFS($Y$4:$AL$4,$Y$10:$AL$10,"CO3",$Y34:$AL34,"&gt;=0")</f>
        <v>10</v>
      </c>
      <c r="BY34" s="247">
        <f t="shared" ca="1" si="70"/>
        <v>80</v>
      </c>
      <c r="BZ34" s="262" t="str">
        <f t="shared" ca="1" si="71"/>
        <v>YES</v>
      </c>
    </row>
    <row r="35" spans="1:78" x14ac:dyDescent="0.2">
      <c r="A35" s="241">
        <v>25</v>
      </c>
      <c r="B35" s="386" t="s">
        <v>454</v>
      </c>
      <c r="C35" s="380" t="s">
        <v>487</v>
      </c>
      <c r="D35" s="242" t="s">
        <v>316</v>
      </c>
      <c r="E35" s="256">
        <f t="shared" ca="1" si="11"/>
        <v>66</v>
      </c>
      <c r="F35" s="257">
        <f t="shared" ca="1" si="7"/>
        <v>66</v>
      </c>
      <c r="G35" s="257">
        <f t="shared" ca="1" si="12"/>
        <v>27</v>
      </c>
      <c r="H35" s="257">
        <f t="shared" ca="1" si="13"/>
        <v>39</v>
      </c>
      <c r="I35" s="258"/>
      <c r="J35" s="247">
        <f t="shared" ca="1" si="14"/>
        <v>9</v>
      </c>
      <c r="K35" s="247">
        <f t="shared" ca="1" si="15"/>
        <v>10</v>
      </c>
      <c r="L35" s="247">
        <f t="shared" ca="1" si="16"/>
        <v>12</v>
      </c>
      <c r="M35" s="247">
        <f t="shared" ca="1" si="17"/>
        <v>2</v>
      </c>
      <c r="N35" s="247">
        <f t="shared" ca="1" si="17"/>
        <v>1</v>
      </c>
      <c r="O35" s="247">
        <f t="shared" ca="1" si="17"/>
        <v>2</v>
      </c>
      <c r="P35" s="247">
        <f t="shared" ca="1" si="18"/>
        <v>10</v>
      </c>
      <c r="Q35" s="247">
        <f t="shared" ca="1" si="19"/>
        <v>10</v>
      </c>
      <c r="R35" s="247" t="str">
        <f t="shared" ca="1" si="20"/>
        <v/>
      </c>
      <c r="S35" s="247">
        <f t="shared" ca="1" si="21"/>
        <v>2</v>
      </c>
      <c r="T35" s="247">
        <f t="shared" ca="1" si="21"/>
        <v>2</v>
      </c>
      <c r="U35" s="247">
        <f t="shared" ca="1" si="21"/>
        <v>1</v>
      </c>
      <c r="V35" s="247">
        <f t="shared" ca="1" si="22"/>
        <v>10</v>
      </c>
      <c r="W35" s="247">
        <f t="shared" ca="1" si="23"/>
        <v>9</v>
      </c>
      <c r="X35" s="247" t="str">
        <f t="shared" ca="1" si="24"/>
        <v/>
      </c>
      <c r="Y35" s="248">
        <f t="shared" ca="1" si="25"/>
        <v>1</v>
      </c>
      <c r="Z35" s="259">
        <f t="shared" ca="1" si="25"/>
        <v>1</v>
      </c>
      <c r="AA35" s="247">
        <f t="shared" ca="1" si="25"/>
        <v>2</v>
      </c>
      <c r="AB35" s="247">
        <f t="shared" ca="1" si="25"/>
        <v>2</v>
      </c>
      <c r="AC35" s="247">
        <f t="shared" ca="1" si="25"/>
        <v>1</v>
      </c>
      <c r="AD35" s="247">
        <f t="shared" ca="1" si="26"/>
        <v>7</v>
      </c>
      <c r="AE35" s="247" t="str">
        <f t="shared" ca="1" si="27"/>
        <v/>
      </c>
      <c r="AF35" s="247">
        <f t="shared" ca="1" si="28"/>
        <v>6</v>
      </c>
      <c r="AG35" s="247" t="str">
        <f t="shared" ca="1" si="29"/>
        <v/>
      </c>
      <c r="AH35" s="247">
        <f t="shared" ca="1" si="30"/>
        <v>6</v>
      </c>
      <c r="AI35" s="247">
        <f t="shared" ca="1" si="31"/>
        <v>6</v>
      </c>
      <c r="AJ35" s="247">
        <f t="shared" ca="1" si="32"/>
        <v>7</v>
      </c>
      <c r="AK35" s="247" t="str">
        <f t="shared" ca="1" si="33"/>
        <v/>
      </c>
      <c r="AL35" s="248" t="str">
        <f t="shared" ca="1" si="34"/>
        <v/>
      </c>
      <c r="AM35" s="260">
        <f t="shared" ca="1" si="35"/>
        <v>22</v>
      </c>
      <c r="AN35" s="261">
        <f t="shared" ca="1" si="36"/>
        <v>30</v>
      </c>
      <c r="AO35" s="247">
        <f t="shared" ca="1" si="37"/>
        <v>73</v>
      </c>
      <c r="AP35" s="247" t="str">
        <f t="shared" ca="1" si="38"/>
        <v>YES</v>
      </c>
      <c r="AQ35" s="261">
        <f t="shared" ca="1" si="39"/>
        <v>20</v>
      </c>
      <c r="AR35" s="261">
        <f t="shared" ca="1" si="40"/>
        <v>30</v>
      </c>
      <c r="AS35" s="247">
        <f t="shared" ca="1" si="41"/>
        <v>67</v>
      </c>
      <c r="AT35" s="247" t="str">
        <f t="shared" ca="1" si="42"/>
        <v>YES</v>
      </c>
      <c r="AU35" s="261">
        <f t="shared" ca="1" si="43"/>
        <v>19</v>
      </c>
      <c r="AV35" s="261">
        <f t="shared" ca="1" si="44"/>
        <v>30</v>
      </c>
      <c r="AW35" s="247">
        <f t="shared" ca="1" si="45"/>
        <v>63</v>
      </c>
      <c r="AX35" s="247" t="str">
        <f t="shared" ca="1" si="46"/>
        <v>YES</v>
      </c>
      <c r="AY35" s="261">
        <f t="shared" ca="1" si="47"/>
        <v>9</v>
      </c>
      <c r="AZ35" s="261">
        <f t="shared" ca="1" si="48"/>
        <v>15</v>
      </c>
      <c r="BA35" s="247">
        <f t="shared" ca="1" si="49"/>
        <v>60</v>
      </c>
      <c r="BB35" s="247" t="str">
        <f t="shared" ca="1" si="50"/>
        <v>NO</v>
      </c>
      <c r="BC35" s="261">
        <f t="shared" ca="1" si="51"/>
        <v>10</v>
      </c>
      <c r="BD35" s="261">
        <f t="shared" ca="1" si="52"/>
        <v>15</v>
      </c>
      <c r="BE35" s="247">
        <f t="shared" ca="1" si="53"/>
        <v>67</v>
      </c>
      <c r="BF35" s="248" t="str">
        <f t="shared" ca="1" si="54"/>
        <v>YES</v>
      </c>
      <c r="BG35" s="260">
        <f t="shared" ca="1" si="55"/>
        <v>7</v>
      </c>
      <c r="BH35" s="261">
        <f t="shared" ca="1" si="56"/>
        <v>10</v>
      </c>
      <c r="BI35" s="247">
        <f t="shared" ca="1" si="57"/>
        <v>70</v>
      </c>
      <c r="BJ35" s="247" t="str">
        <f t="shared" ca="1" si="58"/>
        <v>YES</v>
      </c>
      <c r="BK35" s="261">
        <f t="shared" ca="1" si="59"/>
        <v>13</v>
      </c>
      <c r="BL35" s="261">
        <f t="shared" ca="1" si="60"/>
        <v>20</v>
      </c>
      <c r="BM35" s="247">
        <f t="shared" ca="1" si="61"/>
        <v>65</v>
      </c>
      <c r="BN35" s="247" t="str">
        <f t="shared" ca="1" si="62"/>
        <v>YES</v>
      </c>
      <c r="BO35" s="261"/>
      <c r="BP35" s="261"/>
      <c r="BQ35" s="247"/>
      <c r="BR35" s="247" t="str">
        <f t="shared" si="66"/>
        <v>NO</v>
      </c>
      <c r="BS35" s="261">
        <f t="shared" ca="1" si="72"/>
        <v>7</v>
      </c>
      <c r="BT35" s="261">
        <f t="shared" ca="1" si="73"/>
        <v>10</v>
      </c>
      <c r="BU35" s="247">
        <f t="shared" ca="1" si="74"/>
        <v>70</v>
      </c>
      <c r="BV35" s="247" t="str">
        <f t="shared" ca="1" si="67"/>
        <v>YES</v>
      </c>
      <c r="BW35" s="261">
        <f t="shared" ca="1" si="86"/>
        <v>12</v>
      </c>
      <c r="BX35" s="261">
        <f t="shared" ca="1" si="87"/>
        <v>20</v>
      </c>
      <c r="BY35" s="247">
        <f t="shared" ca="1" si="70"/>
        <v>60</v>
      </c>
      <c r="BZ35" s="262" t="str">
        <f t="shared" ca="1" si="71"/>
        <v>NO</v>
      </c>
    </row>
    <row r="36" spans="1:78" x14ac:dyDescent="0.2">
      <c r="A36" s="241">
        <v>26</v>
      </c>
      <c r="B36" s="386" t="s">
        <v>455</v>
      </c>
      <c r="C36" s="380" t="s">
        <v>488</v>
      </c>
      <c r="D36" s="242" t="s">
        <v>316</v>
      </c>
      <c r="E36" s="256">
        <f t="shared" ca="1" si="11"/>
        <v>66</v>
      </c>
      <c r="F36" s="257">
        <f t="shared" ca="1" si="7"/>
        <v>65</v>
      </c>
      <c r="G36" s="257">
        <f t="shared" ca="1" si="12"/>
        <v>27</v>
      </c>
      <c r="H36" s="257">
        <f t="shared" ca="1" si="13"/>
        <v>38</v>
      </c>
      <c r="I36" s="258"/>
      <c r="J36" s="247">
        <f t="shared" ca="1" si="14"/>
        <v>8</v>
      </c>
      <c r="K36" s="247">
        <f t="shared" ca="1" si="15"/>
        <v>9</v>
      </c>
      <c r="L36" s="247">
        <f t="shared" ca="1" si="16"/>
        <v>12</v>
      </c>
      <c r="M36" s="247">
        <f t="shared" ca="1" si="17"/>
        <v>2</v>
      </c>
      <c r="N36" s="247">
        <f t="shared" ca="1" si="17"/>
        <v>2</v>
      </c>
      <c r="O36" s="247">
        <f t="shared" ca="1" si="17"/>
        <v>1</v>
      </c>
      <c r="P36" s="247">
        <f t="shared" ca="1" si="18"/>
        <v>10</v>
      </c>
      <c r="Q36" s="247">
        <f t="shared" ca="1" si="19"/>
        <v>10</v>
      </c>
      <c r="R36" s="247" t="str">
        <f t="shared" ca="1" si="20"/>
        <v/>
      </c>
      <c r="S36" s="247">
        <f t="shared" ca="1" si="21"/>
        <v>2</v>
      </c>
      <c r="T36" s="247">
        <f t="shared" ca="1" si="21"/>
        <v>2</v>
      </c>
      <c r="U36" s="247">
        <f t="shared" ca="1" si="21"/>
        <v>1</v>
      </c>
      <c r="V36" s="247">
        <f t="shared" ca="1" si="22"/>
        <v>10</v>
      </c>
      <c r="W36" s="247">
        <f t="shared" ca="1" si="23"/>
        <v>10</v>
      </c>
      <c r="X36" s="247" t="str">
        <f t="shared" ca="1" si="24"/>
        <v/>
      </c>
      <c r="Y36" s="248">
        <f t="shared" ca="1" si="25"/>
        <v>1</v>
      </c>
      <c r="Z36" s="259">
        <f t="shared" ca="1" si="25"/>
        <v>1</v>
      </c>
      <c r="AA36" s="247">
        <f t="shared" ca="1" si="25"/>
        <v>2</v>
      </c>
      <c r="AB36" s="247">
        <f t="shared" ca="1" si="25"/>
        <v>1</v>
      </c>
      <c r="AC36" s="247">
        <f t="shared" ca="1" si="25"/>
        <v>2</v>
      </c>
      <c r="AD36" s="247">
        <f t="shared" ca="1" si="26"/>
        <v>6</v>
      </c>
      <c r="AE36" s="247" t="str">
        <f t="shared" ca="1" si="27"/>
        <v/>
      </c>
      <c r="AF36" s="247">
        <f t="shared" ca="1" si="28"/>
        <v>7</v>
      </c>
      <c r="AG36" s="247" t="str">
        <f t="shared" ca="1" si="29"/>
        <v/>
      </c>
      <c r="AH36" s="247">
        <f t="shared" ca="1" si="30"/>
        <v>6</v>
      </c>
      <c r="AI36" s="247">
        <f t="shared" ca="1" si="31"/>
        <v>6</v>
      </c>
      <c r="AJ36" s="247">
        <f t="shared" ca="1" si="32"/>
        <v>6</v>
      </c>
      <c r="AK36" s="247" t="str">
        <f t="shared" ca="1" si="33"/>
        <v/>
      </c>
      <c r="AL36" s="248" t="str">
        <f t="shared" ca="1" si="34"/>
        <v/>
      </c>
      <c r="AM36" s="260">
        <f t="shared" ca="1" si="35"/>
        <v>22</v>
      </c>
      <c r="AN36" s="261">
        <f t="shared" ca="1" si="36"/>
        <v>30</v>
      </c>
      <c r="AO36" s="247">
        <f t="shared" ca="1" si="37"/>
        <v>73</v>
      </c>
      <c r="AP36" s="247" t="str">
        <f t="shared" ca="1" si="38"/>
        <v>YES</v>
      </c>
      <c r="AQ36" s="261">
        <f t="shared" ca="1" si="39"/>
        <v>20</v>
      </c>
      <c r="AR36" s="261">
        <f t="shared" ca="1" si="40"/>
        <v>30</v>
      </c>
      <c r="AS36" s="247">
        <f t="shared" ca="1" si="41"/>
        <v>67</v>
      </c>
      <c r="AT36" s="247" t="str">
        <f t="shared" ca="1" si="42"/>
        <v>YES</v>
      </c>
      <c r="AU36" s="261">
        <f t="shared" ca="1" si="43"/>
        <v>20</v>
      </c>
      <c r="AV36" s="261">
        <f t="shared" ca="1" si="44"/>
        <v>30</v>
      </c>
      <c r="AW36" s="247">
        <f t="shared" ca="1" si="45"/>
        <v>67</v>
      </c>
      <c r="AX36" s="247" t="str">
        <f t="shared" ca="1" si="46"/>
        <v>YES</v>
      </c>
      <c r="AY36" s="261">
        <f t="shared" ca="1" si="47"/>
        <v>8</v>
      </c>
      <c r="AZ36" s="261">
        <f t="shared" ca="1" si="48"/>
        <v>15</v>
      </c>
      <c r="BA36" s="247">
        <f t="shared" ca="1" si="49"/>
        <v>53</v>
      </c>
      <c r="BB36" s="247" t="str">
        <f t="shared" ca="1" si="50"/>
        <v>NO</v>
      </c>
      <c r="BC36" s="261">
        <f t="shared" ca="1" si="51"/>
        <v>9</v>
      </c>
      <c r="BD36" s="261">
        <f t="shared" ca="1" si="52"/>
        <v>15</v>
      </c>
      <c r="BE36" s="247">
        <f t="shared" ca="1" si="53"/>
        <v>60</v>
      </c>
      <c r="BF36" s="248" t="str">
        <f t="shared" ca="1" si="54"/>
        <v>NO</v>
      </c>
      <c r="BG36" s="260">
        <f t="shared" ca="1" si="55"/>
        <v>7</v>
      </c>
      <c r="BH36" s="261">
        <f t="shared" ca="1" si="56"/>
        <v>10</v>
      </c>
      <c r="BI36" s="247">
        <f t="shared" ca="1" si="57"/>
        <v>70</v>
      </c>
      <c r="BJ36" s="247" t="str">
        <f t="shared" ca="1" si="58"/>
        <v>YES</v>
      </c>
      <c r="BK36" s="261">
        <f t="shared" ca="1" si="59"/>
        <v>13</v>
      </c>
      <c r="BL36" s="261">
        <f t="shared" ca="1" si="60"/>
        <v>20</v>
      </c>
      <c r="BM36" s="247">
        <f t="shared" ca="1" si="61"/>
        <v>65</v>
      </c>
      <c r="BN36" s="247" t="str">
        <f t="shared" ca="1" si="62"/>
        <v>YES</v>
      </c>
      <c r="BO36" s="261"/>
      <c r="BP36" s="261"/>
      <c r="BQ36" s="247"/>
      <c r="BR36" s="247" t="str">
        <f t="shared" si="66"/>
        <v>NO</v>
      </c>
      <c r="BS36" s="261">
        <f t="shared" ca="1" si="72"/>
        <v>6</v>
      </c>
      <c r="BT36" s="261">
        <f t="shared" ca="1" si="73"/>
        <v>10</v>
      </c>
      <c r="BU36" s="247">
        <f t="shared" ca="1" si="74"/>
        <v>60</v>
      </c>
      <c r="BV36" s="247" t="str">
        <f t="shared" ca="1" si="67"/>
        <v>NO</v>
      </c>
      <c r="BW36" s="261">
        <f t="shared" ca="1" si="86"/>
        <v>12</v>
      </c>
      <c r="BX36" s="261">
        <f t="shared" ca="1" si="87"/>
        <v>20</v>
      </c>
      <c r="BY36" s="247">
        <f t="shared" ca="1" si="70"/>
        <v>60</v>
      </c>
      <c r="BZ36" s="262" t="str">
        <f t="shared" ca="1" si="71"/>
        <v>NO</v>
      </c>
    </row>
    <row r="37" spans="1:78" x14ac:dyDescent="0.2">
      <c r="A37" s="241">
        <v>27</v>
      </c>
      <c r="B37" s="386" t="s">
        <v>456</v>
      </c>
      <c r="C37" s="380" t="s">
        <v>489</v>
      </c>
      <c r="D37" s="242" t="s">
        <v>275</v>
      </c>
      <c r="E37" s="256">
        <f t="shared" ca="1" si="11"/>
        <v>88</v>
      </c>
      <c r="F37" s="257">
        <f t="shared" ca="1" si="7"/>
        <v>85</v>
      </c>
      <c r="G37" s="257">
        <f t="shared" ca="1" si="12"/>
        <v>34</v>
      </c>
      <c r="H37" s="257">
        <f t="shared" ca="1" si="13"/>
        <v>51</v>
      </c>
      <c r="I37" s="258"/>
      <c r="J37" s="247">
        <f t="shared" ca="1" si="14"/>
        <v>11</v>
      </c>
      <c r="K37" s="247">
        <f t="shared" ca="1" si="15"/>
        <v>14</v>
      </c>
      <c r="L37" s="247">
        <f t="shared" ca="1" si="16"/>
        <v>16</v>
      </c>
      <c r="M37" s="247">
        <f t="shared" ca="1" si="17"/>
        <v>1</v>
      </c>
      <c r="N37" s="247">
        <f t="shared" ca="1" si="17"/>
        <v>2</v>
      </c>
      <c r="O37" s="247">
        <f t="shared" ca="1" si="17"/>
        <v>2</v>
      </c>
      <c r="P37" s="247">
        <f t="shared" ca="1" si="18"/>
        <v>12</v>
      </c>
      <c r="Q37" s="247">
        <f t="shared" ca="1" si="19"/>
        <v>13</v>
      </c>
      <c r="R37" s="247" t="str">
        <f t="shared" ca="1" si="20"/>
        <v/>
      </c>
      <c r="S37" s="247">
        <f t="shared" ca="1" si="21"/>
        <v>2</v>
      </c>
      <c r="T37" s="247">
        <f t="shared" ca="1" si="21"/>
        <v>1</v>
      </c>
      <c r="U37" s="247">
        <f t="shared" ca="1" si="21"/>
        <v>2</v>
      </c>
      <c r="V37" s="247">
        <f t="shared" ca="1" si="22"/>
        <v>13</v>
      </c>
      <c r="W37" s="247">
        <f t="shared" ca="1" si="23"/>
        <v>13</v>
      </c>
      <c r="X37" s="247" t="str">
        <f t="shared" ca="1" si="24"/>
        <v/>
      </c>
      <c r="Y37" s="248">
        <f t="shared" ca="1" si="25"/>
        <v>1</v>
      </c>
      <c r="Z37" s="259">
        <f t="shared" ca="1" si="25"/>
        <v>2</v>
      </c>
      <c r="AA37" s="247">
        <f t="shared" ca="1" si="25"/>
        <v>2</v>
      </c>
      <c r="AB37" s="247">
        <f t="shared" ca="1" si="25"/>
        <v>2</v>
      </c>
      <c r="AC37" s="247">
        <f t="shared" ca="1" si="25"/>
        <v>2</v>
      </c>
      <c r="AD37" s="247">
        <f t="shared" ca="1" si="26"/>
        <v>8</v>
      </c>
      <c r="AE37" s="247" t="str">
        <f t="shared" ca="1" si="27"/>
        <v/>
      </c>
      <c r="AF37" s="247">
        <f t="shared" ca="1" si="28"/>
        <v>8</v>
      </c>
      <c r="AG37" s="247">
        <f t="shared" ca="1" si="29"/>
        <v>9</v>
      </c>
      <c r="AH37" s="247" t="str">
        <f t="shared" ca="1" si="30"/>
        <v/>
      </c>
      <c r="AI37" s="247">
        <f t="shared" ca="1" si="31"/>
        <v>8</v>
      </c>
      <c r="AJ37" s="247" t="str">
        <f t="shared" ca="1" si="32"/>
        <v/>
      </c>
      <c r="AK37" s="247" t="str">
        <f t="shared" ca="1" si="33"/>
        <v/>
      </c>
      <c r="AL37" s="248">
        <f t="shared" ca="1" si="34"/>
        <v>9</v>
      </c>
      <c r="AM37" s="260">
        <f t="shared" ca="1" si="35"/>
        <v>26</v>
      </c>
      <c r="AN37" s="261">
        <f t="shared" ca="1" si="36"/>
        <v>30</v>
      </c>
      <c r="AO37" s="247">
        <f t="shared" ca="1" si="37"/>
        <v>87</v>
      </c>
      <c r="AP37" s="247" t="str">
        <f t="shared" ca="1" si="38"/>
        <v>YES</v>
      </c>
      <c r="AQ37" s="261">
        <f t="shared" ca="1" si="39"/>
        <v>25</v>
      </c>
      <c r="AR37" s="261">
        <f t="shared" ca="1" si="40"/>
        <v>30</v>
      </c>
      <c r="AS37" s="247">
        <f t="shared" ca="1" si="41"/>
        <v>83</v>
      </c>
      <c r="AT37" s="247" t="str">
        <f t="shared" ca="1" si="42"/>
        <v>YES</v>
      </c>
      <c r="AU37" s="261">
        <f t="shared" ca="1" si="43"/>
        <v>26</v>
      </c>
      <c r="AV37" s="261">
        <f t="shared" ca="1" si="44"/>
        <v>30</v>
      </c>
      <c r="AW37" s="247">
        <f t="shared" ca="1" si="45"/>
        <v>87</v>
      </c>
      <c r="AX37" s="247" t="str">
        <f t="shared" ca="1" si="46"/>
        <v>YES</v>
      </c>
      <c r="AY37" s="261">
        <f t="shared" ca="1" si="47"/>
        <v>11</v>
      </c>
      <c r="AZ37" s="261">
        <f t="shared" ca="1" si="48"/>
        <v>15</v>
      </c>
      <c r="BA37" s="247">
        <f t="shared" ca="1" si="49"/>
        <v>73</v>
      </c>
      <c r="BB37" s="247" t="str">
        <f t="shared" ca="1" si="50"/>
        <v>YES</v>
      </c>
      <c r="BC37" s="261">
        <f t="shared" ca="1" si="51"/>
        <v>14</v>
      </c>
      <c r="BD37" s="261">
        <f t="shared" ca="1" si="52"/>
        <v>15</v>
      </c>
      <c r="BE37" s="247">
        <f t="shared" ca="1" si="53"/>
        <v>93</v>
      </c>
      <c r="BF37" s="248" t="str">
        <f t="shared" ca="1" si="54"/>
        <v>YES</v>
      </c>
      <c r="BG37" s="260">
        <f t="shared" ca="1" si="55"/>
        <v>9</v>
      </c>
      <c r="BH37" s="261">
        <f t="shared" ca="1" si="56"/>
        <v>10</v>
      </c>
      <c r="BI37" s="247">
        <f t="shared" ca="1" si="57"/>
        <v>90</v>
      </c>
      <c r="BJ37" s="247" t="str">
        <f t="shared" ca="1" si="58"/>
        <v>YES</v>
      </c>
      <c r="BK37" s="261">
        <f t="shared" ca="1" si="59"/>
        <v>16</v>
      </c>
      <c r="BL37" s="261">
        <f t="shared" ca="1" si="60"/>
        <v>20</v>
      </c>
      <c r="BM37" s="247">
        <f t="shared" ca="1" si="61"/>
        <v>80</v>
      </c>
      <c r="BN37" s="247" t="str">
        <f t="shared" ca="1" si="62"/>
        <v>YES</v>
      </c>
      <c r="BO37" s="261">
        <f t="shared" ca="1" si="63"/>
        <v>17</v>
      </c>
      <c r="BP37" s="261">
        <f t="shared" ca="1" si="64"/>
        <v>20</v>
      </c>
      <c r="BQ37" s="247">
        <f t="shared" ca="1" si="65"/>
        <v>85</v>
      </c>
      <c r="BR37" s="247" t="str">
        <f t="shared" ca="1" si="66"/>
        <v>YES</v>
      </c>
      <c r="BS37" s="261">
        <f t="shared" ca="1" si="72"/>
        <v>9</v>
      </c>
      <c r="BT37" s="261">
        <f t="shared" ca="1" si="73"/>
        <v>10</v>
      </c>
      <c r="BU37" s="247">
        <f t="shared" ca="1" si="74"/>
        <v>90</v>
      </c>
      <c r="BV37" s="247" t="str">
        <f t="shared" ca="1" si="67"/>
        <v>YES</v>
      </c>
      <c r="BW37" s="261">
        <f t="shared" si="75"/>
        <v>0</v>
      </c>
      <c r="BX37" s="261">
        <f t="shared" si="76"/>
        <v>0</v>
      </c>
      <c r="BY37" s="247">
        <f t="shared" si="70"/>
        <v>0</v>
      </c>
      <c r="BZ37" s="262" t="str">
        <f t="shared" si="71"/>
        <v>NO</v>
      </c>
    </row>
    <row r="38" spans="1:78" x14ac:dyDescent="0.2">
      <c r="A38" s="241">
        <v>28</v>
      </c>
      <c r="B38" s="386" t="s">
        <v>457</v>
      </c>
      <c r="C38" s="380" t="s">
        <v>490</v>
      </c>
      <c r="D38" s="242" t="s">
        <v>275</v>
      </c>
      <c r="E38" s="256">
        <f t="shared" ca="1" si="11"/>
        <v>87</v>
      </c>
      <c r="F38" s="257">
        <f t="shared" ca="1" si="7"/>
        <v>82</v>
      </c>
      <c r="G38" s="257">
        <f t="shared" ca="1" si="12"/>
        <v>34</v>
      </c>
      <c r="H38" s="257">
        <f t="shared" ca="1" si="13"/>
        <v>48</v>
      </c>
      <c r="I38" s="258"/>
      <c r="J38" s="247">
        <f t="shared" ca="1" si="14"/>
        <v>13</v>
      </c>
      <c r="K38" s="247">
        <f t="shared" ca="1" si="15"/>
        <v>14</v>
      </c>
      <c r="L38" s="247">
        <f t="shared" ca="1" si="16"/>
        <v>16</v>
      </c>
      <c r="M38" s="247">
        <f t="shared" ca="1" si="17"/>
        <v>1</v>
      </c>
      <c r="N38" s="247">
        <f t="shared" ca="1" si="17"/>
        <v>2</v>
      </c>
      <c r="O38" s="247">
        <f t="shared" ca="1" si="17"/>
        <v>1</v>
      </c>
      <c r="P38" s="247">
        <f t="shared" ca="1" si="18"/>
        <v>12</v>
      </c>
      <c r="Q38" s="247">
        <f t="shared" ca="1" si="19"/>
        <v>12</v>
      </c>
      <c r="R38" s="247" t="str">
        <f t="shared" ca="1" si="20"/>
        <v/>
      </c>
      <c r="S38" s="247">
        <f t="shared" ca="1" si="21"/>
        <v>1</v>
      </c>
      <c r="T38" s="247">
        <f t="shared" ca="1" si="21"/>
        <v>2</v>
      </c>
      <c r="U38" s="247">
        <f t="shared" ca="1" si="21"/>
        <v>2</v>
      </c>
      <c r="V38" s="247">
        <f t="shared" ca="1" si="22"/>
        <v>12</v>
      </c>
      <c r="W38" s="247">
        <f t="shared" ca="1" si="23"/>
        <v>13</v>
      </c>
      <c r="X38" s="247" t="str">
        <f t="shared" ca="1" si="24"/>
        <v/>
      </c>
      <c r="Y38" s="248">
        <f t="shared" ca="1" si="25"/>
        <v>2</v>
      </c>
      <c r="Z38" s="259">
        <f t="shared" ca="1" si="25"/>
        <v>1</v>
      </c>
      <c r="AA38" s="247">
        <f t="shared" ca="1" si="25"/>
        <v>2</v>
      </c>
      <c r="AB38" s="247">
        <f t="shared" ca="1" si="25"/>
        <v>2</v>
      </c>
      <c r="AC38" s="247">
        <f t="shared" ca="1" si="25"/>
        <v>2</v>
      </c>
      <c r="AD38" s="247">
        <f t="shared" ca="1" si="26"/>
        <v>9</v>
      </c>
      <c r="AE38" s="247" t="str">
        <f t="shared" ca="1" si="27"/>
        <v/>
      </c>
      <c r="AF38" s="247">
        <f t="shared" ca="1" si="28"/>
        <v>8</v>
      </c>
      <c r="AG38" s="247">
        <f t="shared" ca="1" si="29"/>
        <v>8</v>
      </c>
      <c r="AH38" s="247" t="str">
        <f t="shared" ca="1" si="30"/>
        <v/>
      </c>
      <c r="AI38" s="247">
        <f t="shared" ca="1" si="31"/>
        <v>7</v>
      </c>
      <c r="AJ38" s="247" t="str">
        <f t="shared" ca="1" si="32"/>
        <v/>
      </c>
      <c r="AK38" s="247" t="str">
        <f t="shared" ca="1" si="33"/>
        <v/>
      </c>
      <c r="AL38" s="248">
        <f t="shared" ca="1" si="34"/>
        <v>7</v>
      </c>
      <c r="AM38" s="260">
        <f t="shared" ca="1" si="35"/>
        <v>25</v>
      </c>
      <c r="AN38" s="261">
        <f t="shared" ca="1" si="36"/>
        <v>30</v>
      </c>
      <c r="AO38" s="247">
        <f t="shared" ca="1" si="37"/>
        <v>83</v>
      </c>
      <c r="AP38" s="247" t="str">
        <f t="shared" ca="1" si="38"/>
        <v>YES</v>
      </c>
      <c r="AQ38" s="261">
        <f t="shared" ca="1" si="39"/>
        <v>24</v>
      </c>
      <c r="AR38" s="261">
        <f t="shared" ca="1" si="40"/>
        <v>30</v>
      </c>
      <c r="AS38" s="247">
        <f t="shared" ca="1" si="41"/>
        <v>80</v>
      </c>
      <c r="AT38" s="247" t="str">
        <f t="shared" ca="1" si="42"/>
        <v>YES</v>
      </c>
      <c r="AU38" s="261">
        <f t="shared" ca="1" si="43"/>
        <v>25</v>
      </c>
      <c r="AV38" s="261">
        <f t="shared" ca="1" si="44"/>
        <v>30</v>
      </c>
      <c r="AW38" s="247">
        <f t="shared" ca="1" si="45"/>
        <v>83</v>
      </c>
      <c r="AX38" s="247" t="str">
        <f t="shared" ca="1" si="46"/>
        <v>YES</v>
      </c>
      <c r="AY38" s="261">
        <f t="shared" ca="1" si="47"/>
        <v>13</v>
      </c>
      <c r="AZ38" s="261">
        <f t="shared" ca="1" si="48"/>
        <v>15</v>
      </c>
      <c r="BA38" s="247">
        <f t="shared" ca="1" si="49"/>
        <v>87</v>
      </c>
      <c r="BB38" s="247" t="str">
        <f t="shared" ca="1" si="50"/>
        <v>YES</v>
      </c>
      <c r="BC38" s="261">
        <f t="shared" ca="1" si="51"/>
        <v>14</v>
      </c>
      <c r="BD38" s="261">
        <f t="shared" ca="1" si="52"/>
        <v>15</v>
      </c>
      <c r="BE38" s="247">
        <f t="shared" ca="1" si="53"/>
        <v>93</v>
      </c>
      <c r="BF38" s="248" t="str">
        <f t="shared" ca="1" si="54"/>
        <v>YES</v>
      </c>
      <c r="BG38" s="260">
        <f t="shared" ca="1" si="55"/>
        <v>9</v>
      </c>
      <c r="BH38" s="261">
        <f t="shared" ca="1" si="56"/>
        <v>10</v>
      </c>
      <c r="BI38" s="247">
        <f t="shared" ca="1" si="57"/>
        <v>90</v>
      </c>
      <c r="BJ38" s="247" t="str">
        <f t="shared" ca="1" si="58"/>
        <v>YES</v>
      </c>
      <c r="BK38" s="261">
        <f t="shared" ca="1" si="59"/>
        <v>17</v>
      </c>
      <c r="BL38" s="261">
        <f t="shared" ca="1" si="60"/>
        <v>20</v>
      </c>
      <c r="BM38" s="247">
        <f t="shared" ca="1" si="61"/>
        <v>85</v>
      </c>
      <c r="BN38" s="247" t="str">
        <f t="shared" ca="1" si="62"/>
        <v>YES</v>
      </c>
      <c r="BO38" s="261">
        <f t="shared" ca="1" si="63"/>
        <v>15</v>
      </c>
      <c r="BP38" s="261">
        <f t="shared" ca="1" si="64"/>
        <v>20</v>
      </c>
      <c r="BQ38" s="247">
        <f t="shared" ca="1" si="65"/>
        <v>75</v>
      </c>
      <c r="BR38" s="247" t="str">
        <f t="shared" ca="1" si="66"/>
        <v>YES</v>
      </c>
      <c r="BS38" s="261">
        <f t="shared" ca="1" si="72"/>
        <v>7</v>
      </c>
      <c r="BT38" s="261">
        <f t="shared" ca="1" si="73"/>
        <v>10</v>
      </c>
      <c r="BU38" s="247">
        <f t="shared" ca="1" si="74"/>
        <v>70</v>
      </c>
      <c r="BV38" s="247" t="str">
        <f t="shared" ca="1" si="67"/>
        <v>YES</v>
      </c>
      <c r="BW38" s="261">
        <f t="shared" si="75"/>
        <v>0</v>
      </c>
      <c r="BX38" s="261">
        <f t="shared" si="76"/>
        <v>0</v>
      </c>
      <c r="BY38" s="247">
        <f t="shared" si="70"/>
        <v>0</v>
      </c>
      <c r="BZ38" s="262" t="str">
        <f t="shared" si="71"/>
        <v>NO</v>
      </c>
    </row>
    <row r="39" spans="1:78" x14ac:dyDescent="0.2">
      <c r="A39" s="241">
        <v>29</v>
      </c>
      <c r="B39" s="386" t="s">
        <v>458</v>
      </c>
      <c r="C39" s="380" t="s">
        <v>491</v>
      </c>
      <c r="D39" s="242" t="s">
        <v>275</v>
      </c>
      <c r="E39" s="256">
        <f t="shared" ca="1" si="11"/>
        <v>88</v>
      </c>
      <c r="F39" s="257">
        <f t="shared" ca="1" si="7"/>
        <v>81</v>
      </c>
      <c r="G39" s="257">
        <f t="shared" ca="1" si="12"/>
        <v>34</v>
      </c>
      <c r="H39" s="257">
        <f t="shared" ca="1" si="13"/>
        <v>47</v>
      </c>
      <c r="I39" s="258"/>
      <c r="J39" s="247">
        <f t="shared" ca="1" si="14"/>
        <v>13</v>
      </c>
      <c r="K39" s="247">
        <f t="shared" ca="1" si="15"/>
        <v>13</v>
      </c>
      <c r="L39" s="247">
        <f t="shared" ca="1" si="16"/>
        <v>16</v>
      </c>
      <c r="M39" s="247">
        <f t="shared" ca="1" si="17"/>
        <v>1</v>
      </c>
      <c r="N39" s="247">
        <f t="shared" ca="1" si="17"/>
        <v>1</v>
      </c>
      <c r="O39" s="247">
        <f t="shared" ca="1" si="17"/>
        <v>1</v>
      </c>
      <c r="P39" s="247">
        <f t="shared" ca="1" si="18"/>
        <v>12</v>
      </c>
      <c r="Q39" s="247">
        <f t="shared" ca="1" si="19"/>
        <v>14</v>
      </c>
      <c r="R39" s="247" t="str">
        <f t="shared" ca="1" si="20"/>
        <v/>
      </c>
      <c r="S39" s="247">
        <f t="shared" ca="1" si="21"/>
        <v>2</v>
      </c>
      <c r="T39" s="247">
        <f t="shared" ca="1" si="21"/>
        <v>1</v>
      </c>
      <c r="U39" s="247">
        <f t="shared" ca="1" si="21"/>
        <v>2</v>
      </c>
      <c r="V39" s="247">
        <f t="shared" ca="1" si="22"/>
        <v>12</v>
      </c>
      <c r="W39" s="247">
        <f t="shared" ca="1" si="23"/>
        <v>14</v>
      </c>
      <c r="X39" s="247" t="str">
        <f t="shared" ca="1" si="24"/>
        <v/>
      </c>
      <c r="Y39" s="248">
        <f t="shared" ca="1" si="25"/>
        <v>2</v>
      </c>
      <c r="Z39" s="259">
        <f t="shared" ca="1" si="25"/>
        <v>1</v>
      </c>
      <c r="AA39" s="247">
        <f t="shared" ca="1" si="25"/>
        <v>1</v>
      </c>
      <c r="AB39" s="247">
        <f t="shared" ca="1" si="25"/>
        <v>1</v>
      </c>
      <c r="AC39" s="247">
        <f t="shared" ca="1" si="25"/>
        <v>1</v>
      </c>
      <c r="AD39" s="247">
        <f t="shared" ca="1" si="26"/>
        <v>9</v>
      </c>
      <c r="AE39" s="247" t="str">
        <f t="shared" ca="1" si="27"/>
        <v/>
      </c>
      <c r="AF39" s="247">
        <f t="shared" ca="1" si="28"/>
        <v>8</v>
      </c>
      <c r="AG39" s="247">
        <f t="shared" ca="1" si="29"/>
        <v>8</v>
      </c>
      <c r="AH39" s="247" t="str">
        <f t="shared" ca="1" si="30"/>
        <v/>
      </c>
      <c r="AI39" s="247">
        <f t="shared" ca="1" si="31"/>
        <v>8</v>
      </c>
      <c r="AJ39" s="247" t="str">
        <f t="shared" ca="1" si="32"/>
        <v/>
      </c>
      <c r="AK39" s="247" t="str">
        <f t="shared" ca="1" si="33"/>
        <v/>
      </c>
      <c r="AL39" s="248">
        <f t="shared" ca="1" si="34"/>
        <v>8</v>
      </c>
      <c r="AM39" s="260">
        <f t="shared" ca="1" si="35"/>
        <v>24</v>
      </c>
      <c r="AN39" s="261">
        <f t="shared" ca="1" si="36"/>
        <v>30</v>
      </c>
      <c r="AO39" s="247">
        <f t="shared" ca="1" si="37"/>
        <v>80</v>
      </c>
      <c r="AP39" s="247" t="str">
        <f t="shared" ca="1" si="38"/>
        <v>YES</v>
      </c>
      <c r="AQ39" s="261">
        <f t="shared" ca="1" si="39"/>
        <v>26</v>
      </c>
      <c r="AR39" s="261">
        <f t="shared" ca="1" si="40"/>
        <v>30</v>
      </c>
      <c r="AS39" s="247">
        <f t="shared" ca="1" si="41"/>
        <v>87</v>
      </c>
      <c r="AT39" s="247" t="str">
        <f t="shared" ca="1" si="42"/>
        <v>YES</v>
      </c>
      <c r="AU39" s="261">
        <f t="shared" ca="1" si="43"/>
        <v>26</v>
      </c>
      <c r="AV39" s="261">
        <f t="shared" ca="1" si="44"/>
        <v>30</v>
      </c>
      <c r="AW39" s="247">
        <f t="shared" ca="1" si="45"/>
        <v>87</v>
      </c>
      <c r="AX39" s="247" t="str">
        <f t="shared" ca="1" si="46"/>
        <v>YES</v>
      </c>
      <c r="AY39" s="261">
        <f t="shared" ca="1" si="47"/>
        <v>13</v>
      </c>
      <c r="AZ39" s="261">
        <f t="shared" ca="1" si="48"/>
        <v>15</v>
      </c>
      <c r="BA39" s="247">
        <f t="shared" ca="1" si="49"/>
        <v>87</v>
      </c>
      <c r="BB39" s="247" t="str">
        <f t="shared" ca="1" si="50"/>
        <v>YES</v>
      </c>
      <c r="BC39" s="261">
        <f t="shared" ca="1" si="51"/>
        <v>13</v>
      </c>
      <c r="BD39" s="261">
        <f t="shared" ca="1" si="52"/>
        <v>15</v>
      </c>
      <c r="BE39" s="276">
        <f t="shared" ca="1" si="53"/>
        <v>87</v>
      </c>
      <c r="BF39" s="277" t="str">
        <f t="shared" ca="1" si="54"/>
        <v>YES</v>
      </c>
      <c r="BG39" s="278">
        <f t="shared" ca="1" si="55"/>
        <v>6</v>
      </c>
      <c r="BH39" s="276">
        <f t="shared" ca="1" si="56"/>
        <v>10</v>
      </c>
      <c r="BI39" s="276">
        <f t="shared" ca="1" si="57"/>
        <v>60</v>
      </c>
      <c r="BJ39" s="276" t="str">
        <f t="shared" ca="1" si="58"/>
        <v>NO</v>
      </c>
      <c r="BK39" s="276">
        <f t="shared" ca="1" si="59"/>
        <v>17</v>
      </c>
      <c r="BL39" s="276">
        <f t="shared" ca="1" si="60"/>
        <v>20</v>
      </c>
      <c r="BM39" s="276">
        <f t="shared" ca="1" si="61"/>
        <v>85</v>
      </c>
      <c r="BN39" s="276" t="str">
        <f t="shared" ca="1" si="62"/>
        <v>YES</v>
      </c>
      <c r="BO39" s="276">
        <f t="shared" ca="1" si="63"/>
        <v>16</v>
      </c>
      <c r="BP39" s="276">
        <f t="shared" ca="1" si="64"/>
        <v>20</v>
      </c>
      <c r="BQ39" s="276">
        <f t="shared" ca="1" si="65"/>
        <v>80</v>
      </c>
      <c r="BR39" s="276" t="str">
        <f t="shared" ca="1" si="66"/>
        <v>YES</v>
      </c>
      <c r="BS39" s="276">
        <f t="shared" ca="1" si="72"/>
        <v>8</v>
      </c>
      <c r="BT39" s="276">
        <f t="shared" ca="1" si="73"/>
        <v>10</v>
      </c>
      <c r="BU39" s="276">
        <f t="shared" ca="1" si="74"/>
        <v>80</v>
      </c>
      <c r="BV39" s="276" t="str">
        <f t="shared" ca="1" si="67"/>
        <v>YES</v>
      </c>
      <c r="BW39" s="276">
        <f t="shared" si="75"/>
        <v>0</v>
      </c>
      <c r="BX39" s="276">
        <f t="shared" si="76"/>
        <v>0</v>
      </c>
      <c r="BY39" s="276">
        <f t="shared" si="70"/>
        <v>0</v>
      </c>
      <c r="BZ39" s="279" t="str">
        <f t="shared" si="71"/>
        <v>NO</v>
      </c>
    </row>
    <row r="40" spans="1:78" x14ac:dyDescent="0.2">
      <c r="A40" s="241">
        <v>30</v>
      </c>
      <c r="B40" s="386" t="s">
        <v>459</v>
      </c>
      <c r="C40" s="380" t="s">
        <v>492</v>
      </c>
      <c r="D40" s="242" t="s">
        <v>299</v>
      </c>
      <c r="E40" s="256">
        <f t="shared" ca="1" si="11"/>
        <v>98</v>
      </c>
      <c r="F40" s="257">
        <f t="shared" ca="1" si="7"/>
        <v>91</v>
      </c>
      <c r="G40" s="257">
        <f t="shared" ca="1" si="12"/>
        <v>37</v>
      </c>
      <c r="H40" s="257">
        <f t="shared" ca="1" si="13"/>
        <v>54</v>
      </c>
      <c r="I40" s="258"/>
      <c r="J40" s="247">
        <f t="shared" ca="1" si="14"/>
        <v>14</v>
      </c>
      <c r="K40" s="247">
        <f t="shared" ca="1" si="15"/>
        <v>15</v>
      </c>
      <c r="L40" s="247">
        <f t="shared" ca="1" si="16"/>
        <v>18</v>
      </c>
      <c r="M40" s="247">
        <f t="shared" ca="1" si="17"/>
        <v>1</v>
      </c>
      <c r="N40" s="247">
        <f t="shared" ca="1" si="17"/>
        <v>1</v>
      </c>
      <c r="O40" s="247">
        <f t="shared" ca="1" si="17"/>
        <v>1</v>
      </c>
      <c r="P40" s="247">
        <f t="shared" ca="1" si="18"/>
        <v>13</v>
      </c>
      <c r="Q40" s="247" t="str">
        <f t="shared" ca="1" si="19"/>
        <v/>
      </c>
      <c r="R40" s="247">
        <f t="shared" ca="1" si="20"/>
        <v>14</v>
      </c>
      <c r="S40" s="247">
        <f t="shared" ca="1" si="21"/>
        <v>1</v>
      </c>
      <c r="T40" s="247">
        <f t="shared" ca="1" si="21"/>
        <v>1</v>
      </c>
      <c r="U40" s="247">
        <f t="shared" ca="1" si="21"/>
        <v>1</v>
      </c>
      <c r="V40" s="247">
        <f t="shared" ca="1" si="22"/>
        <v>14</v>
      </c>
      <c r="W40" s="247" t="str">
        <f t="shared" ca="1" si="23"/>
        <v/>
      </c>
      <c r="X40" s="247">
        <f t="shared" ca="1" si="24"/>
        <v>15</v>
      </c>
      <c r="Y40" s="248">
        <f t="shared" ca="1" si="25"/>
        <v>2</v>
      </c>
      <c r="Z40" s="259">
        <f t="shared" ca="1" si="25"/>
        <v>1</v>
      </c>
      <c r="AA40" s="247">
        <f t="shared" ca="1" si="25"/>
        <v>2</v>
      </c>
      <c r="AB40" s="247">
        <f t="shared" ca="1" si="25"/>
        <v>1</v>
      </c>
      <c r="AC40" s="247">
        <f t="shared" ca="1" si="25"/>
        <v>2</v>
      </c>
      <c r="AD40" s="247" t="str">
        <f t="shared" ca="1" si="26"/>
        <v/>
      </c>
      <c r="AE40" s="247">
        <f t="shared" ca="1" si="27"/>
        <v>9</v>
      </c>
      <c r="AF40" s="247">
        <f t="shared" ca="1" si="28"/>
        <v>8</v>
      </c>
      <c r="AG40" s="247">
        <f t="shared" ca="1" si="29"/>
        <v>10</v>
      </c>
      <c r="AH40" s="247" t="str">
        <f t="shared" ca="1" si="30"/>
        <v/>
      </c>
      <c r="AI40" s="247" t="str">
        <f t="shared" ca="1" si="31"/>
        <v/>
      </c>
      <c r="AJ40" s="247" t="str">
        <f t="shared" ca="1" si="32"/>
        <v/>
      </c>
      <c r="AK40" s="247">
        <f t="shared" ca="1" si="33"/>
        <v>9</v>
      </c>
      <c r="AL40" s="248">
        <f t="shared" ca="1" si="34"/>
        <v>10</v>
      </c>
      <c r="AM40" s="260">
        <f t="shared" ca="1" si="35"/>
        <v>24</v>
      </c>
      <c r="AN40" s="261">
        <f t="shared" ca="1" si="36"/>
        <v>30</v>
      </c>
      <c r="AO40" s="247">
        <f t="shared" ca="1" si="37"/>
        <v>80</v>
      </c>
      <c r="AP40" s="247" t="str">
        <f t="shared" ca="1" si="38"/>
        <v>YES</v>
      </c>
      <c r="AQ40" s="261">
        <f t="shared" ca="1" si="39"/>
        <v>27</v>
      </c>
      <c r="AR40" s="261">
        <f t="shared" ca="1" si="40"/>
        <v>30</v>
      </c>
      <c r="AS40" s="247">
        <f t="shared" ca="1" si="41"/>
        <v>90</v>
      </c>
      <c r="AT40" s="247" t="str">
        <f t="shared" ca="1" si="42"/>
        <v>YES</v>
      </c>
      <c r="AU40" s="261">
        <f t="shared" ca="1" si="43"/>
        <v>29</v>
      </c>
      <c r="AV40" s="261">
        <f t="shared" ca="1" si="44"/>
        <v>30</v>
      </c>
      <c r="AW40" s="247">
        <f t="shared" ca="1" si="45"/>
        <v>97</v>
      </c>
      <c r="AX40" s="247" t="str">
        <f t="shared" ca="1" si="46"/>
        <v>YES</v>
      </c>
      <c r="AY40" s="261">
        <f t="shared" ca="1" si="47"/>
        <v>14</v>
      </c>
      <c r="AZ40" s="261">
        <f t="shared" ca="1" si="48"/>
        <v>15</v>
      </c>
      <c r="BA40" s="247">
        <f t="shared" ca="1" si="49"/>
        <v>93</v>
      </c>
      <c r="BB40" s="247" t="str">
        <f t="shared" ca="1" si="50"/>
        <v>YES</v>
      </c>
      <c r="BC40" s="261">
        <f t="shared" ca="1" si="51"/>
        <v>15</v>
      </c>
      <c r="BD40" s="261">
        <f t="shared" ca="1" si="52"/>
        <v>15</v>
      </c>
      <c r="BE40" s="276">
        <f t="shared" ca="1" si="53"/>
        <v>100</v>
      </c>
      <c r="BF40" s="277" t="str">
        <f t="shared" ca="1" si="54"/>
        <v>YES</v>
      </c>
      <c r="BG40" s="278">
        <f t="shared" ca="1" si="55"/>
        <v>8</v>
      </c>
      <c r="BH40" s="276">
        <f t="shared" ca="1" si="56"/>
        <v>10</v>
      </c>
      <c r="BI40" s="276">
        <f t="shared" ca="1" si="57"/>
        <v>80</v>
      </c>
      <c r="BJ40" s="276" t="str">
        <f t="shared" ca="1" si="58"/>
        <v>YES</v>
      </c>
      <c r="BK40" s="276">
        <f t="shared" ca="1" si="59"/>
        <v>17</v>
      </c>
      <c r="BL40" s="276">
        <f t="shared" ca="1" si="60"/>
        <v>20</v>
      </c>
      <c r="BM40" s="276">
        <f t="shared" ca="1" si="61"/>
        <v>85</v>
      </c>
      <c r="BN40" s="276" t="str">
        <f t="shared" ca="1" si="62"/>
        <v>YES</v>
      </c>
      <c r="BO40" s="276">
        <f t="shared" ca="1" si="63"/>
        <v>10</v>
      </c>
      <c r="BP40" s="276">
        <f t="shared" ca="1" si="64"/>
        <v>10</v>
      </c>
      <c r="BQ40" s="276">
        <f t="shared" ca="1" si="65"/>
        <v>100</v>
      </c>
      <c r="BR40" s="276" t="str">
        <f t="shared" ca="1" si="66"/>
        <v>YES</v>
      </c>
      <c r="BS40" s="276">
        <f t="shared" ca="1" si="72"/>
        <v>19</v>
      </c>
      <c r="BT40" s="276">
        <f t="shared" ca="1" si="73"/>
        <v>20</v>
      </c>
      <c r="BU40" s="276">
        <f t="shared" ca="1" si="74"/>
        <v>95</v>
      </c>
      <c r="BV40" s="276" t="str">
        <f t="shared" ca="1" si="67"/>
        <v>YES</v>
      </c>
      <c r="BW40" s="276">
        <f t="shared" si="75"/>
        <v>0</v>
      </c>
      <c r="BX40" s="276">
        <f t="shared" si="76"/>
        <v>0</v>
      </c>
      <c r="BY40" s="276">
        <f t="shared" si="70"/>
        <v>0</v>
      </c>
      <c r="BZ40" s="279" t="str">
        <f t="shared" si="71"/>
        <v>NO</v>
      </c>
    </row>
    <row r="41" spans="1:78" x14ac:dyDescent="0.2">
      <c r="A41" s="241">
        <v>31</v>
      </c>
      <c r="B41" s="386" t="s">
        <v>460</v>
      </c>
      <c r="C41" s="380" t="s">
        <v>493</v>
      </c>
      <c r="D41" s="242" t="s">
        <v>299</v>
      </c>
      <c r="E41" s="256">
        <f t="shared" ca="1" si="11"/>
        <v>98</v>
      </c>
      <c r="F41" s="257">
        <f t="shared" ca="1" si="7"/>
        <v>91</v>
      </c>
      <c r="G41" s="257">
        <f t="shared" ca="1" si="12"/>
        <v>37</v>
      </c>
      <c r="H41" s="257">
        <f t="shared" ca="1" si="13"/>
        <v>54</v>
      </c>
      <c r="I41" s="258"/>
      <c r="J41" s="247">
        <f t="shared" ca="1" si="14"/>
        <v>14</v>
      </c>
      <c r="K41" s="247">
        <f t="shared" ca="1" si="15"/>
        <v>15</v>
      </c>
      <c r="L41" s="247">
        <f t="shared" ca="1" si="16"/>
        <v>18</v>
      </c>
      <c r="M41" s="247">
        <f t="shared" ca="1" si="17"/>
        <v>2</v>
      </c>
      <c r="N41" s="247">
        <f t="shared" ca="1" si="17"/>
        <v>1</v>
      </c>
      <c r="O41" s="247">
        <f t="shared" ca="1" si="17"/>
        <v>2</v>
      </c>
      <c r="P41" s="247">
        <f t="shared" ca="1" si="18"/>
        <v>14</v>
      </c>
      <c r="Q41" s="247" t="str">
        <f t="shared" ca="1" si="19"/>
        <v/>
      </c>
      <c r="R41" s="247">
        <f t="shared" ca="1" si="20"/>
        <v>13</v>
      </c>
      <c r="S41" s="247">
        <f t="shared" ca="1" si="21"/>
        <v>2</v>
      </c>
      <c r="T41" s="247">
        <f t="shared" ca="1" si="21"/>
        <v>1</v>
      </c>
      <c r="U41" s="247">
        <f t="shared" ca="1" si="21"/>
        <v>1</v>
      </c>
      <c r="V41" s="247">
        <f t="shared" ca="1" si="22"/>
        <v>13</v>
      </c>
      <c r="W41" s="247" t="str">
        <f t="shared" ca="1" si="23"/>
        <v/>
      </c>
      <c r="X41" s="247">
        <f t="shared" ca="1" si="24"/>
        <v>14</v>
      </c>
      <c r="Y41" s="248">
        <f t="shared" ca="1" si="25"/>
        <v>2</v>
      </c>
      <c r="Z41" s="259">
        <f t="shared" ca="1" si="25"/>
        <v>1</v>
      </c>
      <c r="AA41" s="247">
        <f t="shared" ca="1" si="25"/>
        <v>1</v>
      </c>
      <c r="AB41" s="247">
        <f t="shared" ca="1" si="25"/>
        <v>1</v>
      </c>
      <c r="AC41" s="247">
        <f t="shared" ca="1" si="25"/>
        <v>2</v>
      </c>
      <c r="AD41" s="247" t="str">
        <f t="shared" ca="1" si="26"/>
        <v/>
      </c>
      <c r="AE41" s="247">
        <f t="shared" ca="1" si="27"/>
        <v>10</v>
      </c>
      <c r="AF41" s="247">
        <f t="shared" ca="1" si="28"/>
        <v>8</v>
      </c>
      <c r="AG41" s="247">
        <f t="shared" ca="1" si="29"/>
        <v>9</v>
      </c>
      <c r="AH41" s="247" t="str">
        <f t="shared" ca="1" si="30"/>
        <v/>
      </c>
      <c r="AI41" s="247" t="str">
        <f t="shared" ca="1" si="31"/>
        <v/>
      </c>
      <c r="AJ41" s="247" t="str">
        <f t="shared" ca="1" si="32"/>
        <v/>
      </c>
      <c r="AK41" s="247">
        <f t="shared" ca="1" si="33"/>
        <v>10</v>
      </c>
      <c r="AL41" s="248">
        <f t="shared" ca="1" si="34"/>
        <v>10</v>
      </c>
      <c r="AM41" s="260">
        <f t="shared" ca="1" si="35"/>
        <v>27</v>
      </c>
      <c r="AN41" s="261">
        <f t="shared" ca="1" si="36"/>
        <v>30</v>
      </c>
      <c r="AO41" s="247">
        <f t="shared" ca="1" si="37"/>
        <v>90</v>
      </c>
      <c r="AP41" s="247" t="str">
        <f t="shared" ca="1" si="38"/>
        <v>YES</v>
      </c>
      <c r="AQ41" s="261">
        <f t="shared" ca="1" si="39"/>
        <v>27</v>
      </c>
      <c r="AR41" s="261">
        <f t="shared" ca="1" si="40"/>
        <v>30</v>
      </c>
      <c r="AS41" s="247">
        <f t="shared" ca="1" si="41"/>
        <v>90</v>
      </c>
      <c r="AT41" s="247" t="str">
        <f t="shared" ca="1" si="42"/>
        <v>YES</v>
      </c>
      <c r="AU41" s="261">
        <f t="shared" ca="1" si="43"/>
        <v>27</v>
      </c>
      <c r="AV41" s="261">
        <f t="shared" ca="1" si="44"/>
        <v>30</v>
      </c>
      <c r="AW41" s="247">
        <f t="shared" ca="1" si="45"/>
        <v>90</v>
      </c>
      <c r="AX41" s="247" t="str">
        <f t="shared" ca="1" si="46"/>
        <v>YES</v>
      </c>
      <c r="AY41" s="261">
        <f t="shared" ca="1" si="47"/>
        <v>14</v>
      </c>
      <c r="AZ41" s="261">
        <f t="shared" ca="1" si="48"/>
        <v>15</v>
      </c>
      <c r="BA41" s="247">
        <f t="shared" ca="1" si="49"/>
        <v>93</v>
      </c>
      <c r="BB41" s="247" t="str">
        <f t="shared" ca="1" si="50"/>
        <v>YES</v>
      </c>
      <c r="BC41" s="261">
        <f t="shared" ca="1" si="51"/>
        <v>15</v>
      </c>
      <c r="BD41" s="261">
        <f t="shared" ca="1" si="52"/>
        <v>15</v>
      </c>
      <c r="BE41" s="276">
        <f t="shared" ca="1" si="53"/>
        <v>100</v>
      </c>
      <c r="BF41" s="277" t="str">
        <f t="shared" ca="1" si="54"/>
        <v>YES</v>
      </c>
      <c r="BG41" s="278">
        <f t="shared" ca="1" si="55"/>
        <v>7</v>
      </c>
      <c r="BH41" s="276">
        <f t="shared" ca="1" si="56"/>
        <v>10</v>
      </c>
      <c r="BI41" s="276">
        <f t="shared" ca="1" si="57"/>
        <v>70</v>
      </c>
      <c r="BJ41" s="276" t="str">
        <f t="shared" ca="1" si="58"/>
        <v>YES</v>
      </c>
      <c r="BK41" s="276">
        <f t="shared" ca="1" si="59"/>
        <v>18</v>
      </c>
      <c r="BL41" s="276">
        <f t="shared" ca="1" si="60"/>
        <v>20</v>
      </c>
      <c r="BM41" s="276">
        <f t="shared" ca="1" si="61"/>
        <v>90</v>
      </c>
      <c r="BN41" s="276" t="str">
        <f t="shared" ca="1" si="62"/>
        <v>YES</v>
      </c>
      <c r="BO41" s="276">
        <f t="shared" ca="1" si="63"/>
        <v>9</v>
      </c>
      <c r="BP41" s="276">
        <f t="shared" ca="1" si="64"/>
        <v>10</v>
      </c>
      <c r="BQ41" s="276">
        <f t="shared" ca="1" si="65"/>
        <v>90</v>
      </c>
      <c r="BR41" s="276" t="str">
        <f t="shared" ca="1" si="66"/>
        <v>YES</v>
      </c>
      <c r="BS41" s="276">
        <f t="shared" ca="1" si="72"/>
        <v>20</v>
      </c>
      <c r="BT41" s="276">
        <f t="shared" ca="1" si="73"/>
        <v>20</v>
      </c>
      <c r="BU41" s="276">
        <f t="shared" ca="1" si="74"/>
        <v>100</v>
      </c>
      <c r="BV41" s="276" t="str">
        <f t="shared" ca="1" si="67"/>
        <v>YES</v>
      </c>
      <c r="BW41" s="276">
        <f t="shared" si="75"/>
        <v>0</v>
      </c>
      <c r="BX41" s="276">
        <f t="shared" si="76"/>
        <v>0</v>
      </c>
      <c r="BY41" s="276">
        <f t="shared" si="70"/>
        <v>0</v>
      </c>
      <c r="BZ41" s="279" t="str">
        <f t="shared" si="71"/>
        <v>NO</v>
      </c>
    </row>
    <row r="42" spans="1:78" x14ac:dyDescent="0.2">
      <c r="A42" s="241">
        <v>32</v>
      </c>
      <c r="B42" s="386" t="s">
        <v>461</v>
      </c>
      <c r="C42" s="380" t="s">
        <v>494</v>
      </c>
      <c r="D42" s="242" t="s">
        <v>316</v>
      </c>
      <c r="E42" s="256">
        <f t="shared" ca="1" si="11"/>
        <v>67</v>
      </c>
      <c r="F42" s="257">
        <f t="shared" ca="1" si="7"/>
        <v>67</v>
      </c>
      <c r="G42" s="257">
        <f t="shared" ca="1" si="12"/>
        <v>28</v>
      </c>
      <c r="H42" s="257">
        <f t="shared" ca="1" si="13"/>
        <v>39</v>
      </c>
      <c r="I42" s="258"/>
      <c r="J42" s="247">
        <f t="shared" ca="1" si="14"/>
        <v>10</v>
      </c>
      <c r="K42" s="247">
        <f t="shared" ca="1" si="15"/>
        <v>9</v>
      </c>
      <c r="L42" s="247">
        <f t="shared" ca="1" si="16"/>
        <v>13</v>
      </c>
      <c r="M42" s="247">
        <f t="shared" ca="1" si="17"/>
        <v>1</v>
      </c>
      <c r="N42" s="247">
        <f t="shared" ca="1" si="17"/>
        <v>2</v>
      </c>
      <c r="O42" s="247">
        <f t="shared" ca="1" si="17"/>
        <v>1</v>
      </c>
      <c r="P42" s="247">
        <f t="shared" ca="1" si="18"/>
        <v>10</v>
      </c>
      <c r="Q42" s="247">
        <f t="shared" ca="1" si="19"/>
        <v>9</v>
      </c>
      <c r="R42" s="247" t="str">
        <f t="shared" ca="1" si="20"/>
        <v/>
      </c>
      <c r="S42" s="247">
        <f t="shared" ca="1" si="21"/>
        <v>2</v>
      </c>
      <c r="T42" s="247">
        <f t="shared" ca="1" si="21"/>
        <v>2</v>
      </c>
      <c r="U42" s="247">
        <f t="shared" ca="1" si="21"/>
        <v>2</v>
      </c>
      <c r="V42" s="247">
        <f t="shared" ca="1" si="22"/>
        <v>11</v>
      </c>
      <c r="W42" s="247">
        <f t="shared" ca="1" si="23"/>
        <v>10</v>
      </c>
      <c r="X42" s="247" t="str">
        <f t="shared" ca="1" si="24"/>
        <v/>
      </c>
      <c r="Y42" s="248">
        <f t="shared" ca="1" si="25"/>
        <v>1</v>
      </c>
      <c r="Z42" s="259">
        <f t="shared" ca="1" si="25"/>
        <v>1</v>
      </c>
      <c r="AA42" s="247">
        <f t="shared" ca="1" si="25"/>
        <v>2</v>
      </c>
      <c r="AB42" s="247">
        <f t="shared" ca="1" si="25"/>
        <v>1</v>
      </c>
      <c r="AC42" s="247">
        <f t="shared" ca="1" si="25"/>
        <v>1</v>
      </c>
      <c r="AD42" s="247">
        <f t="shared" ca="1" si="26"/>
        <v>7</v>
      </c>
      <c r="AE42" s="247" t="str">
        <f t="shared" ca="1" si="27"/>
        <v/>
      </c>
      <c r="AF42" s="247">
        <f t="shared" ca="1" si="28"/>
        <v>7</v>
      </c>
      <c r="AG42" s="247" t="str">
        <f t="shared" ca="1" si="29"/>
        <v/>
      </c>
      <c r="AH42" s="247">
        <f t="shared" ca="1" si="30"/>
        <v>6</v>
      </c>
      <c r="AI42" s="247">
        <f t="shared" ca="1" si="31"/>
        <v>7</v>
      </c>
      <c r="AJ42" s="247">
        <f t="shared" ca="1" si="32"/>
        <v>6</v>
      </c>
      <c r="AK42" s="247" t="str">
        <f t="shared" ca="1" si="33"/>
        <v/>
      </c>
      <c r="AL42" s="248" t="str">
        <f t="shared" ca="1" si="34"/>
        <v/>
      </c>
      <c r="AM42" s="260">
        <f t="shared" ca="1" si="35"/>
        <v>23</v>
      </c>
      <c r="AN42" s="261">
        <f t="shared" ca="1" si="36"/>
        <v>30</v>
      </c>
      <c r="AO42" s="247">
        <f t="shared" ca="1" si="37"/>
        <v>77</v>
      </c>
      <c r="AP42" s="247" t="str">
        <f t="shared" ca="1" si="38"/>
        <v>YES</v>
      </c>
      <c r="AQ42" s="261">
        <f t="shared" ca="1" si="39"/>
        <v>19</v>
      </c>
      <c r="AR42" s="261">
        <f t="shared" ca="1" si="40"/>
        <v>30</v>
      </c>
      <c r="AS42" s="247">
        <f t="shared" ca="1" si="41"/>
        <v>63</v>
      </c>
      <c r="AT42" s="247" t="str">
        <f t="shared" ca="1" si="42"/>
        <v>YES</v>
      </c>
      <c r="AU42" s="261">
        <f t="shared" ca="1" si="43"/>
        <v>21</v>
      </c>
      <c r="AV42" s="261">
        <f t="shared" ca="1" si="44"/>
        <v>30</v>
      </c>
      <c r="AW42" s="247">
        <f t="shared" ca="1" si="45"/>
        <v>70</v>
      </c>
      <c r="AX42" s="247" t="str">
        <f t="shared" ca="1" si="46"/>
        <v>YES</v>
      </c>
      <c r="AY42" s="261">
        <f t="shared" ca="1" si="47"/>
        <v>10</v>
      </c>
      <c r="AZ42" s="261">
        <f t="shared" ca="1" si="48"/>
        <v>15</v>
      </c>
      <c r="BA42" s="247">
        <f t="shared" ca="1" si="49"/>
        <v>67</v>
      </c>
      <c r="BB42" s="247" t="str">
        <f t="shared" ca="1" si="50"/>
        <v>YES</v>
      </c>
      <c r="BC42" s="261">
        <f t="shared" ca="1" si="51"/>
        <v>9</v>
      </c>
      <c r="BD42" s="261">
        <f t="shared" ca="1" si="52"/>
        <v>15</v>
      </c>
      <c r="BE42" s="276">
        <f t="shared" ca="1" si="53"/>
        <v>60</v>
      </c>
      <c r="BF42" s="277" t="str">
        <f t="shared" ca="1" si="54"/>
        <v>NO</v>
      </c>
      <c r="BG42" s="278">
        <f t="shared" ca="1" si="55"/>
        <v>6</v>
      </c>
      <c r="BH42" s="276">
        <f t="shared" ca="1" si="56"/>
        <v>10</v>
      </c>
      <c r="BI42" s="276">
        <f t="shared" ca="1" si="57"/>
        <v>60</v>
      </c>
      <c r="BJ42" s="276" t="str">
        <f t="shared" ca="1" si="58"/>
        <v>NO</v>
      </c>
      <c r="BK42" s="276">
        <f t="shared" ca="1" si="59"/>
        <v>14</v>
      </c>
      <c r="BL42" s="276">
        <f t="shared" ca="1" si="60"/>
        <v>20</v>
      </c>
      <c r="BM42" s="276">
        <f t="shared" ca="1" si="61"/>
        <v>70</v>
      </c>
      <c r="BN42" s="276" t="str">
        <f t="shared" ca="1" si="62"/>
        <v>YES</v>
      </c>
      <c r="BO42" s="276">
        <f t="shared" ca="1" si="63"/>
        <v>13</v>
      </c>
      <c r="BP42" s="276">
        <f t="shared" ca="1" si="64"/>
        <v>20</v>
      </c>
      <c r="BQ42" s="276">
        <f t="shared" ca="1" si="65"/>
        <v>65</v>
      </c>
      <c r="BR42" s="276" t="str">
        <f t="shared" ca="1" si="66"/>
        <v>YES</v>
      </c>
      <c r="BS42" s="276">
        <f t="shared" ca="1" si="72"/>
        <v>6</v>
      </c>
      <c r="BT42" s="276">
        <f t="shared" ca="1" si="73"/>
        <v>10</v>
      </c>
      <c r="BU42" s="276">
        <f t="shared" ca="1" si="74"/>
        <v>60</v>
      </c>
      <c r="BV42" s="276" t="str">
        <f t="shared" ca="1" si="67"/>
        <v>NO</v>
      </c>
      <c r="BW42" s="276">
        <f t="shared" si="75"/>
        <v>0</v>
      </c>
      <c r="BX42" s="276">
        <f t="shared" si="76"/>
        <v>0</v>
      </c>
      <c r="BY42" s="276">
        <f t="shared" si="70"/>
        <v>0</v>
      </c>
      <c r="BZ42" s="279" t="str">
        <f t="shared" si="71"/>
        <v>NO</v>
      </c>
    </row>
    <row r="43" spans="1:78" x14ac:dyDescent="0.2">
      <c r="A43" s="241">
        <v>33</v>
      </c>
      <c r="B43" s="386" t="s">
        <v>462</v>
      </c>
      <c r="C43" s="380" t="s">
        <v>495</v>
      </c>
      <c r="D43" s="242" t="s">
        <v>546</v>
      </c>
      <c r="E43" s="256">
        <f t="shared" ca="1" si="11"/>
        <v>50</v>
      </c>
      <c r="F43" s="257">
        <f t="shared" ca="1" si="7"/>
        <v>45</v>
      </c>
      <c r="G43" s="257">
        <f t="shared" ca="1" si="12"/>
        <v>19</v>
      </c>
      <c r="H43" s="257">
        <f t="shared" ca="1" si="13"/>
        <v>26</v>
      </c>
      <c r="I43" s="258"/>
      <c r="J43" s="247">
        <f t="shared" ca="1" si="14"/>
        <v>6</v>
      </c>
      <c r="K43" s="247">
        <f t="shared" ca="1" si="15"/>
        <v>7</v>
      </c>
      <c r="L43" s="247">
        <f t="shared" ca="1" si="16"/>
        <v>9</v>
      </c>
      <c r="M43" s="247">
        <f t="shared" ca="1" si="17"/>
        <v>1</v>
      </c>
      <c r="N43" s="247">
        <f t="shared" ca="1" si="17"/>
        <v>1</v>
      </c>
      <c r="O43" s="247">
        <f t="shared" ca="1" si="17"/>
        <v>1</v>
      </c>
      <c r="P43" s="247">
        <f t="shared" ca="1" si="18"/>
        <v>7</v>
      </c>
      <c r="Q43" s="247" t="str">
        <f t="shared" ca="1" si="19"/>
        <v/>
      </c>
      <c r="R43" s="247">
        <f t="shared" ca="1" si="20"/>
        <v>8</v>
      </c>
      <c r="S43" s="247">
        <f t="shared" ca="1" si="21"/>
        <v>1</v>
      </c>
      <c r="T43" s="247">
        <f t="shared" ca="1" si="21"/>
        <v>0</v>
      </c>
      <c r="U43" s="247">
        <f t="shared" ca="1" si="21"/>
        <v>1</v>
      </c>
      <c r="V43" s="247">
        <f t="shared" ca="1" si="22"/>
        <v>7</v>
      </c>
      <c r="W43" s="247" t="str">
        <f t="shared" ca="1" si="23"/>
        <v/>
      </c>
      <c r="X43" s="247">
        <f t="shared" ca="1" si="24"/>
        <v>7</v>
      </c>
      <c r="Y43" s="248">
        <f t="shared" ca="1" si="25"/>
        <v>1</v>
      </c>
      <c r="Z43" s="259">
        <f t="shared" ca="1" si="25"/>
        <v>0</v>
      </c>
      <c r="AA43" s="247">
        <f t="shared" ca="1" si="25"/>
        <v>0</v>
      </c>
      <c r="AB43" s="247">
        <f t="shared" ca="1" si="25"/>
        <v>1</v>
      </c>
      <c r="AC43" s="247">
        <f t="shared" ca="1" si="25"/>
        <v>0</v>
      </c>
      <c r="AD43" s="247">
        <f t="shared" ca="1" si="26"/>
        <v>5</v>
      </c>
      <c r="AE43" s="247" t="str">
        <f t="shared" ca="1" si="27"/>
        <v/>
      </c>
      <c r="AF43" s="247">
        <f t="shared" ca="1" si="28"/>
        <v>5</v>
      </c>
      <c r="AG43" s="247">
        <f t="shared" ca="1" si="29"/>
        <v>5</v>
      </c>
      <c r="AH43" s="247" t="str">
        <f t="shared" ca="1" si="30"/>
        <v/>
      </c>
      <c r="AI43" s="247" t="str">
        <f t="shared" ca="1" si="31"/>
        <v/>
      </c>
      <c r="AJ43" s="247">
        <f t="shared" ca="1" si="32"/>
        <v>4</v>
      </c>
      <c r="AK43" s="247">
        <f t="shared" ca="1" si="33"/>
        <v>5</v>
      </c>
      <c r="AL43" s="248" t="str">
        <f t="shared" ca="1" si="34"/>
        <v/>
      </c>
      <c r="AM43" s="260">
        <f t="shared" ca="1" si="35"/>
        <v>14</v>
      </c>
      <c r="AN43" s="261">
        <f t="shared" ca="1" si="36"/>
        <v>30</v>
      </c>
      <c r="AO43" s="247">
        <f t="shared" ca="1" si="37"/>
        <v>47</v>
      </c>
      <c r="AP43" s="247" t="str">
        <f t="shared" ca="1" si="38"/>
        <v>NO</v>
      </c>
      <c r="AQ43" s="261">
        <f t="shared" ca="1" si="39"/>
        <v>15</v>
      </c>
      <c r="AR43" s="261">
        <f t="shared" ca="1" si="40"/>
        <v>30</v>
      </c>
      <c r="AS43" s="247">
        <f t="shared" ca="1" si="41"/>
        <v>50</v>
      </c>
      <c r="AT43" s="247" t="str">
        <f t="shared" ca="1" si="42"/>
        <v>NO</v>
      </c>
      <c r="AU43" s="261">
        <f t="shared" ca="1" si="43"/>
        <v>14</v>
      </c>
      <c r="AV43" s="261">
        <f t="shared" ca="1" si="44"/>
        <v>30</v>
      </c>
      <c r="AW43" s="247">
        <f t="shared" ca="1" si="45"/>
        <v>47</v>
      </c>
      <c r="AX43" s="247" t="str">
        <f t="shared" ca="1" si="46"/>
        <v>NO</v>
      </c>
      <c r="AY43" s="261">
        <f t="shared" ca="1" si="47"/>
        <v>6</v>
      </c>
      <c r="AZ43" s="261">
        <f t="shared" ca="1" si="48"/>
        <v>15</v>
      </c>
      <c r="BA43" s="247">
        <f t="shared" ca="1" si="49"/>
        <v>40</v>
      </c>
      <c r="BB43" s="247" t="str">
        <f t="shared" ca="1" si="50"/>
        <v>NO</v>
      </c>
      <c r="BC43" s="261">
        <f t="shared" ca="1" si="51"/>
        <v>7</v>
      </c>
      <c r="BD43" s="261">
        <f t="shared" ca="1" si="52"/>
        <v>15</v>
      </c>
      <c r="BE43" s="276">
        <f t="shared" ca="1" si="53"/>
        <v>47</v>
      </c>
      <c r="BF43" s="277" t="str">
        <f t="shared" ca="1" si="54"/>
        <v>NO</v>
      </c>
      <c r="BG43" s="278"/>
      <c r="BH43" s="276"/>
      <c r="BI43" s="276"/>
      <c r="BJ43" s="276" t="str">
        <f t="shared" si="58"/>
        <v>NO</v>
      </c>
      <c r="BK43" s="276">
        <f t="shared" ca="1" si="59"/>
        <v>10</v>
      </c>
      <c r="BL43" s="276">
        <f t="shared" ca="1" si="60"/>
        <v>20</v>
      </c>
      <c r="BM43" s="276">
        <f t="shared" ca="1" si="61"/>
        <v>50</v>
      </c>
      <c r="BN43" s="276" t="str">
        <f t="shared" ca="1" si="62"/>
        <v>NO</v>
      </c>
      <c r="BO43" s="276">
        <f t="shared" ca="1" si="63"/>
        <v>5</v>
      </c>
      <c r="BP43" s="276">
        <f t="shared" ca="1" si="64"/>
        <v>10</v>
      </c>
      <c r="BQ43" s="276">
        <f t="shared" ca="1" si="65"/>
        <v>50</v>
      </c>
      <c r="BR43" s="276" t="str">
        <f t="shared" ca="1" si="66"/>
        <v>NO</v>
      </c>
      <c r="BS43" s="276">
        <f t="shared" ca="1" si="72"/>
        <v>9</v>
      </c>
      <c r="BT43" s="276">
        <f t="shared" ca="1" si="73"/>
        <v>20</v>
      </c>
      <c r="BU43" s="276">
        <f t="shared" ca="1" si="74"/>
        <v>45</v>
      </c>
      <c r="BV43" s="276" t="str">
        <f t="shared" ca="1" si="67"/>
        <v>NO</v>
      </c>
      <c r="BW43" s="278">
        <f t="shared" ref="BW43:BW46" ca="1" si="88">SUMIFS($Y43:$AL43,$Y$10:$AL$10,"CO1")</f>
        <v>2</v>
      </c>
      <c r="BX43" s="276">
        <f t="shared" ref="BX43:BX46" ca="1" si="89">SUMIFS($Y$4:$AL$4,$Y$10:$AL$10,"CO1",$Y43:$AL43,"&gt;=0")</f>
        <v>10</v>
      </c>
      <c r="BY43" s="276">
        <f t="shared" ca="1" si="70"/>
        <v>20</v>
      </c>
      <c r="BZ43" s="279" t="str">
        <f t="shared" ca="1" si="71"/>
        <v>NO</v>
      </c>
    </row>
    <row r="44" spans="1:78" x14ac:dyDescent="0.2">
      <c r="A44" s="241">
        <v>34</v>
      </c>
      <c r="B44" s="387" t="s">
        <v>463</v>
      </c>
      <c r="C44" s="381"/>
      <c r="D44" s="242" t="s">
        <v>546</v>
      </c>
      <c r="E44" s="256">
        <f t="shared" ca="1" si="11"/>
        <v>49</v>
      </c>
      <c r="F44" s="257">
        <f t="shared" ca="1" si="7"/>
        <v>45</v>
      </c>
      <c r="G44" s="257">
        <f t="shared" ca="1" si="12"/>
        <v>19</v>
      </c>
      <c r="H44" s="257">
        <f t="shared" ca="1" si="13"/>
        <v>26</v>
      </c>
      <c r="I44" s="258"/>
      <c r="J44" s="247">
        <f t="shared" ca="1" si="14"/>
        <v>7</v>
      </c>
      <c r="K44" s="247">
        <f t="shared" ca="1" si="15"/>
        <v>8</v>
      </c>
      <c r="L44" s="247">
        <f t="shared" ca="1" si="16"/>
        <v>9</v>
      </c>
      <c r="M44" s="247">
        <f t="shared" ca="1" si="17"/>
        <v>0</v>
      </c>
      <c r="N44" s="247">
        <f t="shared" ca="1" si="17"/>
        <v>0</v>
      </c>
      <c r="O44" s="247">
        <f t="shared" ca="1" si="17"/>
        <v>0</v>
      </c>
      <c r="P44" s="247">
        <f t="shared" ca="1" si="18"/>
        <v>8</v>
      </c>
      <c r="Q44" s="247" t="str">
        <f t="shared" ca="1" si="19"/>
        <v/>
      </c>
      <c r="R44" s="247">
        <f t="shared" ca="1" si="20"/>
        <v>7</v>
      </c>
      <c r="S44" s="247">
        <f t="shared" ca="1" si="21"/>
        <v>1</v>
      </c>
      <c r="T44" s="247">
        <f t="shared" ca="1" si="21"/>
        <v>0</v>
      </c>
      <c r="U44" s="247">
        <f t="shared" ca="1" si="21"/>
        <v>1</v>
      </c>
      <c r="V44" s="247">
        <f t="shared" ca="1" si="22"/>
        <v>7</v>
      </c>
      <c r="W44" s="247" t="str">
        <f t="shared" ca="1" si="23"/>
        <v/>
      </c>
      <c r="X44" s="247">
        <f t="shared" ca="1" si="24"/>
        <v>7</v>
      </c>
      <c r="Y44" s="248">
        <f t="shared" ca="1" si="25"/>
        <v>1</v>
      </c>
      <c r="Z44" s="259">
        <f t="shared" ca="1" si="25"/>
        <v>1</v>
      </c>
      <c r="AA44" s="247">
        <f t="shared" ca="1" si="25"/>
        <v>0</v>
      </c>
      <c r="AB44" s="247">
        <f t="shared" ca="1" si="25"/>
        <v>1</v>
      </c>
      <c r="AC44" s="247">
        <f t="shared" ca="1" si="25"/>
        <v>0</v>
      </c>
      <c r="AD44" s="247">
        <f t="shared" ca="1" si="26"/>
        <v>4</v>
      </c>
      <c r="AE44" s="247" t="str">
        <f t="shared" ca="1" si="27"/>
        <v/>
      </c>
      <c r="AF44" s="247">
        <f t="shared" ca="1" si="28"/>
        <v>5</v>
      </c>
      <c r="AG44" s="247">
        <f t="shared" ca="1" si="29"/>
        <v>5</v>
      </c>
      <c r="AH44" s="247" t="str">
        <f t="shared" ca="1" si="30"/>
        <v/>
      </c>
      <c r="AI44" s="247" t="str">
        <f t="shared" ca="1" si="31"/>
        <v/>
      </c>
      <c r="AJ44" s="247">
        <f t="shared" ca="1" si="32"/>
        <v>4</v>
      </c>
      <c r="AK44" s="247">
        <f t="shared" ca="1" si="33"/>
        <v>5</v>
      </c>
      <c r="AL44" s="248" t="str">
        <f t="shared" ca="1" si="34"/>
        <v/>
      </c>
      <c r="AM44" s="260">
        <f t="shared" ca="1" si="35"/>
        <v>11</v>
      </c>
      <c r="AN44" s="261">
        <f t="shared" ca="1" si="36"/>
        <v>30</v>
      </c>
      <c r="AO44" s="247">
        <f t="shared" ca="1" si="37"/>
        <v>37</v>
      </c>
      <c r="AP44" s="247" t="str">
        <f t="shared" ca="1" si="38"/>
        <v>NO</v>
      </c>
      <c r="AQ44" s="261">
        <f t="shared" ca="1" si="39"/>
        <v>15</v>
      </c>
      <c r="AR44" s="261">
        <f t="shared" ca="1" si="40"/>
        <v>30</v>
      </c>
      <c r="AS44" s="247">
        <f t="shared" ca="1" si="41"/>
        <v>50</v>
      </c>
      <c r="AT44" s="247" t="str">
        <f t="shared" ca="1" si="42"/>
        <v>NO</v>
      </c>
      <c r="AU44" s="261">
        <f t="shared" ca="1" si="43"/>
        <v>14</v>
      </c>
      <c r="AV44" s="261">
        <f t="shared" ca="1" si="44"/>
        <v>30</v>
      </c>
      <c r="AW44" s="247">
        <f t="shared" ca="1" si="45"/>
        <v>47</v>
      </c>
      <c r="AX44" s="247" t="str">
        <f t="shared" ca="1" si="46"/>
        <v>NO</v>
      </c>
      <c r="AY44" s="261">
        <f t="shared" ca="1" si="47"/>
        <v>7</v>
      </c>
      <c r="AZ44" s="261">
        <f t="shared" ca="1" si="48"/>
        <v>15</v>
      </c>
      <c r="BA44" s="247">
        <f t="shared" ca="1" si="49"/>
        <v>47</v>
      </c>
      <c r="BB44" s="247" t="str">
        <f t="shared" ca="1" si="50"/>
        <v>NO</v>
      </c>
      <c r="BC44" s="261">
        <f t="shared" ca="1" si="51"/>
        <v>8</v>
      </c>
      <c r="BD44" s="261">
        <f t="shared" ca="1" si="52"/>
        <v>15</v>
      </c>
      <c r="BE44" s="276">
        <f t="shared" ca="1" si="53"/>
        <v>53</v>
      </c>
      <c r="BF44" s="277" t="str">
        <f t="shared" ca="1" si="54"/>
        <v>NO</v>
      </c>
      <c r="BG44" s="278"/>
      <c r="BH44" s="276"/>
      <c r="BI44" s="276"/>
      <c r="BJ44" s="276" t="str">
        <f t="shared" si="58"/>
        <v>NO</v>
      </c>
      <c r="BK44" s="276">
        <f t="shared" ca="1" si="59"/>
        <v>9</v>
      </c>
      <c r="BL44" s="276">
        <f t="shared" ca="1" si="60"/>
        <v>20</v>
      </c>
      <c r="BM44" s="276">
        <f t="shared" ca="1" si="61"/>
        <v>45</v>
      </c>
      <c r="BN44" s="276" t="str">
        <f t="shared" ca="1" si="62"/>
        <v>NO</v>
      </c>
      <c r="BO44" s="276">
        <f t="shared" ca="1" si="63"/>
        <v>5</v>
      </c>
      <c r="BP44" s="276">
        <f t="shared" ca="1" si="64"/>
        <v>10</v>
      </c>
      <c r="BQ44" s="276">
        <f t="shared" ca="1" si="65"/>
        <v>50</v>
      </c>
      <c r="BR44" s="276" t="str">
        <f t="shared" ca="1" si="66"/>
        <v>NO</v>
      </c>
      <c r="BS44" s="276">
        <f t="shared" ca="1" si="72"/>
        <v>9</v>
      </c>
      <c r="BT44" s="276">
        <f t="shared" ca="1" si="73"/>
        <v>20</v>
      </c>
      <c r="BU44" s="276">
        <f t="shared" ca="1" si="74"/>
        <v>45</v>
      </c>
      <c r="BV44" s="276" t="str">
        <f t="shared" ca="1" si="67"/>
        <v>NO</v>
      </c>
      <c r="BW44" s="278">
        <f t="shared" ca="1" si="88"/>
        <v>3</v>
      </c>
      <c r="BX44" s="276">
        <f t="shared" ca="1" si="89"/>
        <v>10</v>
      </c>
      <c r="BY44" s="276">
        <f t="shared" ca="1" si="70"/>
        <v>30</v>
      </c>
      <c r="BZ44" s="279" t="str">
        <f t="shared" ca="1" si="71"/>
        <v>NO</v>
      </c>
    </row>
    <row r="45" spans="1:78" ht="22.5" x14ac:dyDescent="0.2">
      <c r="A45" s="241">
        <v>35</v>
      </c>
      <c r="B45" s="388" t="s">
        <v>496</v>
      </c>
      <c r="C45" s="382" t="s">
        <v>522</v>
      </c>
      <c r="D45" s="242" t="s">
        <v>546</v>
      </c>
      <c r="E45" s="256">
        <f t="shared" ca="1" si="11"/>
        <v>50</v>
      </c>
      <c r="F45" s="257">
        <f t="shared" ca="1" si="7"/>
        <v>48</v>
      </c>
      <c r="G45" s="257">
        <f t="shared" ca="1" si="12"/>
        <v>20</v>
      </c>
      <c r="H45" s="257">
        <f t="shared" ca="1" si="13"/>
        <v>28</v>
      </c>
      <c r="I45" s="258"/>
      <c r="J45" s="247">
        <f t="shared" ca="1" si="14"/>
        <v>7</v>
      </c>
      <c r="K45" s="247">
        <f t="shared" ca="1" si="15"/>
        <v>7</v>
      </c>
      <c r="L45" s="247">
        <f t="shared" ca="1" si="16"/>
        <v>9</v>
      </c>
      <c r="M45" s="247">
        <f t="shared" ca="1" si="17"/>
        <v>1</v>
      </c>
      <c r="N45" s="247">
        <f t="shared" ca="1" si="17"/>
        <v>1</v>
      </c>
      <c r="O45" s="247">
        <f t="shared" ca="1" si="17"/>
        <v>1</v>
      </c>
      <c r="P45" s="247">
        <f t="shared" ca="1" si="18"/>
        <v>7</v>
      </c>
      <c r="Q45" s="247" t="str">
        <f t="shared" ca="1" si="19"/>
        <v/>
      </c>
      <c r="R45" s="247">
        <f t="shared" ca="1" si="20"/>
        <v>7</v>
      </c>
      <c r="S45" s="247">
        <f t="shared" ca="1" si="21"/>
        <v>1</v>
      </c>
      <c r="T45" s="247">
        <f t="shared" ca="1" si="21"/>
        <v>0</v>
      </c>
      <c r="U45" s="247">
        <f t="shared" ca="1" si="21"/>
        <v>1</v>
      </c>
      <c r="V45" s="247">
        <f t="shared" ca="1" si="22"/>
        <v>8</v>
      </c>
      <c r="W45" s="247" t="str">
        <f t="shared" ca="1" si="23"/>
        <v/>
      </c>
      <c r="X45" s="247">
        <f t="shared" ca="1" si="24"/>
        <v>8</v>
      </c>
      <c r="Y45" s="248">
        <f t="shared" ca="1" si="25"/>
        <v>1</v>
      </c>
      <c r="Z45" s="259">
        <f t="shared" ca="1" si="25"/>
        <v>1</v>
      </c>
      <c r="AA45" s="247">
        <f t="shared" ca="1" si="25"/>
        <v>0</v>
      </c>
      <c r="AB45" s="247">
        <f t="shared" ca="1" si="25"/>
        <v>0</v>
      </c>
      <c r="AC45" s="247">
        <f t="shared" ca="1" si="25"/>
        <v>1</v>
      </c>
      <c r="AD45" s="247">
        <f t="shared" ca="1" si="26"/>
        <v>5</v>
      </c>
      <c r="AE45" s="247" t="str">
        <f t="shared" ca="1" si="27"/>
        <v/>
      </c>
      <c r="AF45" s="247">
        <f t="shared" ca="1" si="28"/>
        <v>5</v>
      </c>
      <c r="AG45" s="247">
        <f t="shared" ca="1" si="29"/>
        <v>5</v>
      </c>
      <c r="AH45" s="247" t="str">
        <f t="shared" ca="1" si="30"/>
        <v/>
      </c>
      <c r="AI45" s="247" t="str">
        <f t="shared" ca="1" si="31"/>
        <v/>
      </c>
      <c r="AJ45" s="247">
        <f t="shared" ca="1" si="32"/>
        <v>5</v>
      </c>
      <c r="AK45" s="247">
        <f t="shared" ca="1" si="33"/>
        <v>5</v>
      </c>
      <c r="AL45" s="248" t="str">
        <f t="shared" ca="1" si="34"/>
        <v/>
      </c>
      <c r="AM45" s="260">
        <f t="shared" ca="1" si="35"/>
        <v>14</v>
      </c>
      <c r="AN45" s="261">
        <f t="shared" ca="1" si="36"/>
        <v>30</v>
      </c>
      <c r="AO45" s="247">
        <f t="shared" ca="1" si="37"/>
        <v>47</v>
      </c>
      <c r="AP45" s="247" t="str">
        <f t="shared" ca="1" si="38"/>
        <v>NO</v>
      </c>
      <c r="AQ45" s="261">
        <f t="shared" ca="1" si="39"/>
        <v>14</v>
      </c>
      <c r="AR45" s="261">
        <f t="shared" ca="1" si="40"/>
        <v>30</v>
      </c>
      <c r="AS45" s="247">
        <f t="shared" ca="1" si="41"/>
        <v>47</v>
      </c>
      <c r="AT45" s="247" t="str">
        <f t="shared" ca="1" si="42"/>
        <v>NO</v>
      </c>
      <c r="AU45" s="261">
        <f t="shared" ca="1" si="43"/>
        <v>16</v>
      </c>
      <c r="AV45" s="261">
        <f t="shared" ca="1" si="44"/>
        <v>30</v>
      </c>
      <c r="AW45" s="247">
        <f t="shared" ca="1" si="45"/>
        <v>53</v>
      </c>
      <c r="AX45" s="247" t="str">
        <f t="shared" ca="1" si="46"/>
        <v>NO</v>
      </c>
      <c r="AY45" s="261">
        <f t="shared" ca="1" si="47"/>
        <v>7</v>
      </c>
      <c r="AZ45" s="261">
        <f t="shared" ca="1" si="48"/>
        <v>15</v>
      </c>
      <c r="BA45" s="247">
        <f t="shared" ca="1" si="49"/>
        <v>47</v>
      </c>
      <c r="BB45" s="247" t="str">
        <f t="shared" ca="1" si="50"/>
        <v>NO</v>
      </c>
      <c r="BC45" s="261">
        <f t="shared" ca="1" si="51"/>
        <v>7</v>
      </c>
      <c r="BD45" s="261">
        <f t="shared" ca="1" si="52"/>
        <v>15</v>
      </c>
      <c r="BE45" s="276">
        <f t="shared" ca="1" si="53"/>
        <v>47</v>
      </c>
      <c r="BF45" s="277" t="str">
        <f t="shared" ca="1" si="54"/>
        <v>NO</v>
      </c>
      <c r="BG45" s="278"/>
      <c r="BH45" s="276"/>
      <c r="BI45" s="276"/>
      <c r="BJ45" s="276" t="str">
        <f t="shared" si="58"/>
        <v>NO</v>
      </c>
      <c r="BK45" s="276">
        <f t="shared" ca="1" si="59"/>
        <v>10</v>
      </c>
      <c r="BL45" s="276">
        <f t="shared" ca="1" si="60"/>
        <v>20</v>
      </c>
      <c r="BM45" s="276">
        <f t="shared" ca="1" si="61"/>
        <v>50</v>
      </c>
      <c r="BN45" s="276" t="str">
        <f t="shared" ca="1" si="62"/>
        <v>NO</v>
      </c>
      <c r="BO45" s="276">
        <f t="shared" ca="1" si="63"/>
        <v>5</v>
      </c>
      <c r="BP45" s="276">
        <f t="shared" ca="1" si="64"/>
        <v>10</v>
      </c>
      <c r="BQ45" s="276">
        <f t="shared" ca="1" si="65"/>
        <v>50</v>
      </c>
      <c r="BR45" s="276" t="str">
        <f t="shared" ca="1" si="66"/>
        <v>NO</v>
      </c>
      <c r="BS45" s="276">
        <f t="shared" ca="1" si="72"/>
        <v>10</v>
      </c>
      <c r="BT45" s="276">
        <f t="shared" ca="1" si="73"/>
        <v>20</v>
      </c>
      <c r="BU45" s="276">
        <f t="shared" ca="1" si="74"/>
        <v>50</v>
      </c>
      <c r="BV45" s="276" t="str">
        <f t="shared" ca="1" si="67"/>
        <v>NO</v>
      </c>
      <c r="BW45" s="278">
        <f t="shared" ca="1" si="88"/>
        <v>3</v>
      </c>
      <c r="BX45" s="276">
        <f t="shared" ca="1" si="89"/>
        <v>10</v>
      </c>
      <c r="BY45" s="276">
        <f t="shared" ca="1" si="70"/>
        <v>30</v>
      </c>
      <c r="BZ45" s="279" t="str">
        <f t="shared" ca="1" si="71"/>
        <v>NO</v>
      </c>
    </row>
    <row r="46" spans="1:78" ht="22.5" x14ac:dyDescent="0.2">
      <c r="A46" s="241">
        <v>36</v>
      </c>
      <c r="B46" s="388" t="s">
        <v>497</v>
      </c>
      <c r="C46" s="382" t="s">
        <v>523</v>
      </c>
      <c r="D46" s="242" t="s">
        <v>292</v>
      </c>
      <c r="E46" s="256">
        <f t="shared" ca="1" si="11"/>
        <v>77</v>
      </c>
      <c r="F46" s="257">
        <f t="shared" ca="1" si="7"/>
        <v>76</v>
      </c>
      <c r="G46" s="257">
        <f t="shared" ca="1" si="12"/>
        <v>30</v>
      </c>
      <c r="H46" s="257">
        <f t="shared" ca="1" si="13"/>
        <v>46</v>
      </c>
      <c r="I46" s="258"/>
      <c r="J46" s="247">
        <f t="shared" ca="1" si="14"/>
        <v>10</v>
      </c>
      <c r="K46" s="247">
        <f t="shared" ca="1" si="15"/>
        <v>12</v>
      </c>
      <c r="L46" s="247">
        <f t="shared" ca="1" si="16"/>
        <v>14</v>
      </c>
      <c r="M46" s="247">
        <f t="shared" ca="1" si="17"/>
        <v>1</v>
      </c>
      <c r="N46" s="247">
        <f t="shared" ca="1" si="17"/>
        <v>2</v>
      </c>
      <c r="O46" s="247">
        <f t="shared" ca="1" si="17"/>
        <v>2</v>
      </c>
      <c r="P46" s="247" t="str">
        <f t="shared" ca="1" si="18"/>
        <v/>
      </c>
      <c r="Q46" s="247">
        <f t="shared" ca="1" si="19"/>
        <v>11</v>
      </c>
      <c r="R46" s="247">
        <f t="shared" ca="1" si="20"/>
        <v>12</v>
      </c>
      <c r="S46" s="247">
        <f t="shared" ca="1" si="21"/>
        <v>1</v>
      </c>
      <c r="T46" s="247">
        <f t="shared" ca="1" si="21"/>
        <v>1</v>
      </c>
      <c r="U46" s="247">
        <f t="shared" ca="1" si="21"/>
        <v>1</v>
      </c>
      <c r="V46" s="247" t="str">
        <f t="shared" ca="1" si="22"/>
        <v/>
      </c>
      <c r="W46" s="247">
        <f t="shared" ca="1" si="23"/>
        <v>12</v>
      </c>
      <c r="X46" s="247">
        <f t="shared" ca="1" si="24"/>
        <v>11</v>
      </c>
      <c r="Y46" s="248">
        <f t="shared" ca="1" si="25"/>
        <v>2</v>
      </c>
      <c r="Z46" s="259">
        <f t="shared" ca="1" si="25"/>
        <v>2</v>
      </c>
      <c r="AA46" s="247">
        <f t="shared" ca="1" si="25"/>
        <v>1</v>
      </c>
      <c r="AB46" s="247">
        <f t="shared" ca="1" si="25"/>
        <v>2</v>
      </c>
      <c r="AC46" s="247">
        <f t="shared" ca="1" si="25"/>
        <v>2</v>
      </c>
      <c r="AD46" s="247" t="str">
        <f t="shared" ca="1" si="26"/>
        <v/>
      </c>
      <c r="AE46" s="247">
        <f t="shared" ca="1" si="27"/>
        <v>7</v>
      </c>
      <c r="AF46" s="247" t="str">
        <f t="shared" ca="1" si="28"/>
        <v/>
      </c>
      <c r="AG46" s="247" t="str">
        <f t="shared" ca="1" si="29"/>
        <v/>
      </c>
      <c r="AH46" s="247">
        <f t="shared" ca="1" si="30"/>
        <v>7</v>
      </c>
      <c r="AI46" s="247">
        <f t="shared" ca="1" si="31"/>
        <v>8</v>
      </c>
      <c r="AJ46" s="247">
        <f t="shared" ca="1" si="32"/>
        <v>8</v>
      </c>
      <c r="AK46" s="247">
        <f t="shared" ca="1" si="33"/>
        <v>7</v>
      </c>
      <c r="AL46" s="248" t="str">
        <f t="shared" ca="1" si="34"/>
        <v/>
      </c>
      <c r="AM46" s="260">
        <f t="shared" ca="1" si="35"/>
        <v>22</v>
      </c>
      <c r="AN46" s="261">
        <f t="shared" ca="1" si="36"/>
        <v>30</v>
      </c>
      <c r="AO46" s="247">
        <f t="shared" ca="1" si="37"/>
        <v>73</v>
      </c>
      <c r="AP46" s="247" t="str">
        <f t="shared" ca="1" si="38"/>
        <v>YES</v>
      </c>
      <c r="AQ46" s="261">
        <f t="shared" ca="1" si="39"/>
        <v>23</v>
      </c>
      <c r="AR46" s="261">
        <f t="shared" ca="1" si="40"/>
        <v>30</v>
      </c>
      <c r="AS46" s="247">
        <f t="shared" ca="1" si="41"/>
        <v>77</v>
      </c>
      <c r="AT46" s="247" t="str">
        <f t="shared" ca="1" si="42"/>
        <v>YES</v>
      </c>
      <c r="AU46" s="261">
        <f t="shared" ca="1" si="43"/>
        <v>23</v>
      </c>
      <c r="AV46" s="261">
        <f t="shared" ca="1" si="44"/>
        <v>30</v>
      </c>
      <c r="AW46" s="247">
        <f t="shared" ca="1" si="45"/>
        <v>77</v>
      </c>
      <c r="AX46" s="247" t="str">
        <f t="shared" ca="1" si="46"/>
        <v>YES</v>
      </c>
      <c r="AY46" s="261">
        <f t="shared" ca="1" si="47"/>
        <v>10</v>
      </c>
      <c r="AZ46" s="261">
        <f t="shared" ca="1" si="48"/>
        <v>15</v>
      </c>
      <c r="BA46" s="247">
        <f t="shared" ca="1" si="49"/>
        <v>67</v>
      </c>
      <c r="BB46" s="247" t="str">
        <f t="shared" ca="1" si="50"/>
        <v>YES</v>
      </c>
      <c r="BC46" s="261">
        <f t="shared" ca="1" si="51"/>
        <v>12</v>
      </c>
      <c r="BD46" s="261">
        <f t="shared" ca="1" si="52"/>
        <v>15</v>
      </c>
      <c r="BE46" s="276">
        <f t="shared" ca="1" si="53"/>
        <v>80</v>
      </c>
      <c r="BF46" s="277" t="str">
        <f t="shared" ca="1" si="54"/>
        <v>YES</v>
      </c>
      <c r="BG46" s="278"/>
      <c r="BH46" s="276"/>
      <c r="BI46" s="276"/>
      <c r="BJ46" s="276" t="str">
        <f t="shared" si="58"/>
        <v>NO</v>
      </c>
      <c r="BK46" s="276">
        <f t="shared" ca="1" si="59"/>
        <v>7</v>
      </c>
      <c r="BL46" s="276">
        <f t="shared" ca="1" si="60"/>
        <v>10</v>
      </c>
      <c r="BM46" s="276">
        <f t="shared" ca="1" si="61"/>
        <v>70</v>
      </c>
      <c r="BN46" s="276" t="str">
        <f t="shared" ca="1" si="62"/>
        <v>YES</v>
      </c>
      <c r="BO46" s="276">
        <f t="shared" ca="1" si="63"/>
        <v>15</v>
      </c>
      <c r="BP46" s="276">
        <f t="shared" ca="1" si="64"/>
        <v>20</v>
      </c>
      <c r="BQ46" s="276">
        <f t="shared" ca="1" si="65"/>
        <v>75</v>
      </c>
      <c r="BR46" s="276" t="str">
        <f t="shared" ca="1" si="66"/>
        <v>YES</v>
      </c>
      <c r="BS46" s="276">
        <f t="shared" ca="1" si="72"/>
        <v>15</v>
      </c>
      <c r="BT46" s="276">
        <f t="shared" ca="1" si="73"/>
        <v>20</v>
      </c>
      <c r="BU46" s="276">
        <f t="shared" ca="1" si="74"/>
        <v>75</v>
      </c>
      <c r="BV46" s="276" t="str">
        <f t="shared" ca="1" si="67"/>
        <v>YES</v>
      </c>
      <c r="BW46" s="278">
        <f t="shared" ca="1" si="88"/>
        <v>9</v>
      </c>
      <c r="BX46" s="276">
        <f t="shared" ca="1" si="89"/>
        <v>10</v>
      </c>
      <c r="BY46" s="276">
        <f t="shared" ca="1" si="70"/>
        <v>90</v>
      </c>
      <c r="BZ46" s="279" t="str">
        <f t="shared" ca="1" si="71"/>
        <v>YES</v>
      </c>
    </row>
    <row r="47" spans="1:78" x14ac:dyDescent="0.2">
      <c r="A47" s="241">
        <v>37</v>
      </c>
      <c r="B47" s="388" t="s">
        <v>498</v>
      </c>
      <c r="C47" s="382" t="s">
        <v>524</v>
      </c>
      <c r="D47" s="242" t="s">
        <v>299</v>
      </c>
      <c r="E47" s="256">
        <f t="shared" ca="1" si="11"/>
        <v>97</v>
      </c>
      <c r="F47" s="257">
        <f t="shared" ca="1" si="7"/>
        <v>90</v>
      </c>
      <c r="G47" s="257">
        <f t="shared" ca="1" si="12"/>
        <v>38</v>
      </c>
      <c r="H47" s="257">
        <f t="shared" ca="1" si="13"/>
        <v>52</v>
      </c>
      <c r="I47" s="258"/>
      <c r="J47" s="247">
        <f t="shared" ca="1" si="14"/>
        <v>14</v>
      </c>
      <c r="K47" s="247">
        <f t="shared" ca="1" si="15"/>
        <v>15</v>
      </c>
      <c r="L47" s="247">
        <f t="shared" ca="1" si="16"/>
        <v>18</v>
      </c>
      <c r="M47" s="247">
        <f t="shared" ca="1" si="17"/>
        <v>2</v>
      </c>
      <c r="N47" s="247">
        <f t="shared" ca="1" si="17"/>
        <v>1</v>
      </c>
      <c r="O47" s="247">
        <f t="shared" ca="1" si="17"/>
        <v>2</v>
      </c>
      <c r="P47" s="247">
        <f t="shared" ca="1" si="18"/>
        <v>15</v>
      </c>
      <c r="Q47" s="247" t="str">
        <f t="shared" ca="1" si="19"/>
        <v/>
      </c>
      <c r="R47" s="247">
        <f t="shared" ca="1" si="20"/>
        <v>13</v>
      </c>
      <c r="S47" s="247">
        <f t="shared" ca="1" si="21"/>
        <v>2</v>
      </c>
      <c r="T47" s="247">
        <f t="shared" ca="1" si="21"/>
        <v>2</v>
      </c>
      <c r="U47" s="247">
        <f t="shared" ca="1" si="21"/>
        <v>1</v>
      </c>
      <c r="V47" s="247">
        <f t="shared" ca="1" si="22"/>
        <v>15</v>
      </c>
      <c r="W47" s="247" t="str">
        <f t="shared" ca="1" si="23"/>
        <v/>
      </c>
      <c r="X47" s="247">
        <f t="shared" ca="1" si="24"/>
        <v>13</v>
      </c>
      <c r="Y47" s="248">
        <f t="shared" ca="1" si="25"/>
        <v>2</v>
      </c>
      <c r="Z47" s="259">
        <f t="shared" ca="1" si="25"/>
        <v>2</v>
      </c>
      <c r="AA47" s="247">
        <f t="shared" ca="1" si="25"/>
        <v>2</v>
      </c>
      <c r="AB47" s="247">
        <f t="shared" ca="1" si="25"/>
        <v>1</v>
      </c>
      <c r="AC47" s="247">
        <f t="shared" ca="1" si="25"/>
        <v>1</v>
      </c>
      <c r="AD47" s="247" t="str">
        <f t="shared" ca="1" si="26"/>
        <v/>
      </c>
      <c r="AE47" s="247">
        <f t="shared" ca="1" si="27"/>
        <v>9</v>
      </c>
      <c r="AF47" s="247">
        <f t="shared" ca="1" si="28"/>
        <v>9</v>
      </c>
      <c r="AG47" s="247">
        <f t="shared" ca="1" si="29"/>
        <v>9</v>
      </c>
      <c r="AH47" s="247" t="str">
        <f t="shared" ca="1" si="30"/>
        <v/>
      </c>
      <c r="AI47" s="247" t="str">
        <f t="shared" ca="1" si="31"/>
        <v/>
      </c>
      <c r="AJ47" s="247" t="str">
        <f t="shared" ca="1" si="32"/>
        <v/>
      </c>
      <c r="AK47" s="247">
        <f t="shared" ca="1" si="33"/>
        <v>8</v>
      </c>
      <c r="AL47" s="248">
        <f t="shared" ca="1" si="34"/>
        <v>9</v>
      </c>
      <c r="AM47" s="260">
        <f t="shared" ca="1" si="35"/>
        <v>28</v>
      </c>
      <c r="AN47" s="261">
        <f t="shared" ca="1" si="36"/>
        <v>30</v>
      </c>
      <c r="AO47" s="247">
        <f t="shared" ca="1" si="37"/>
        <v>93</v>
      </c>
      <c r="AP47" s="247" t="str">
        <f t="shared" ca="1" si="38"/>
        <v>YES</v>
      </c>
      <c r="AQ47" s="261">
        <f t="shared" ca="1" si="39"/>
        <v>28</v>
      </c>
      <c r="AR47" s="261">
        <f t="shared" ca="1" si="40"/>
        <v>30</v>
      </c>
      <c r="AS47" s="247">
        <f t="shared" ca="1" si="41"/>
        <v>93</v>
      </c>
      <c r="AT47" s="247" t="str">
        <f t="shared" ca="1" si="42"/>
        <v>YES</v>
      </c>
      <c r="AU47" s="261">
        <f t="shared" ca="1" si="43"/>
        <v>28</v>
      </c>
      <c r="AV47" s="261">
        <f t="shared" ca="1" si="44"/>
        <v>30</v>
      </c>
      <c r="AW47" s="247">
        <f t="shared" ca="1" si="45"/>
        <v>93</v>
      </c>
      <c r="AX47" s="247" t="str">
        <f t="shared" ca="1" si="46"/>
        <v>YES</v>
      </c>
      <c r="AY47" s="261">
        <f t="shared" ca="1" si="47"/>
        <v>14</v>
      </c>
      <c r="AZ47" s="261">
        <f t="shared" ca="1" si="48"/>
        <v>15</v>
      </c>
      <c r="BA47" s="247">
        <f t="shared" ca="1" si="49"/>
        <v>93</v>
      </c>
      <c r="BB47" s="247" t="str">
        <f t="shared" ca="1" si="50"/>
        <v>YES</v>
      </c>
      <c r="BC47" s="261">
        <f t="shared" ca="1" si="51"/>
        <v>15</v>
      </c>
      <c r="BD47" s="261">
        <f t="shared" ca="1" si="52"/>
        <v>15</v>
      </c>
      <c r="BE47" s="276">
        <f t="shared" ca="1" si="53"/>
        <v>100</v>
      </c>
      <c r="BF47" s="277" t="str">
        <f t="shared" ca="1" si="54"/>
        <v>YES</v>
      </c>
      <c r="BG47" s="278">
        <f t="shared" ca="1" si="55"/>
        <v>8</v>
      </c>
      <c r="BH47" s="276">
        <f t="shared" ca="1" si="56"/>
        <v>10</v>
      </c>
      <c r="BI47" s="276">
        <f t="shared" ca="1" si="57"/>
        <v>80</v>
      </c>
      <c r="BJ47" s="276" t="str">
        <f t="shared" ca="1" si="58"/>
        <v>YES</v>
      </c>
      <c r="BK47" s="276">
        <f t="shared" ca="1" si="59"/>
        <v>18</v>
      </c>
      <c r="BL47" s="276">
        <f t="shared" ca="1" si="60"/>
        <v>20</v>
      </c>
      <c r="BM47" s="276">
        <f t="shared" ca="1" si="61"/>
        <v>90</v>
      </c>
      <c r="BN47" s="276" t="str">
        <f t="shared" ca="1" si="62"/>
        <v>YES</v>
      </c>
      <c r="BO47" s="276">
        <f t="shared" ca="1" si="63"/>
        <v>9</v>
      </c>
      <c r="BP47" s="276">
        <f t="shared" ca="1" si="64"/>
        <v>10</v>
      </c>
      <c r="BQ47" s="276">
        <f t="shared" ca="1" si="65"/>
        <v>90</v>
      </c>
      <c r="BR47" s="276" t="str">
        <f t="shared" ca="1" si="66"/>
        <v>YES</v>
      </c>
      <c r="BS47" s="276">
        <f t="shared" ca="1" si="72"/>
        <v>17</v>
      </c>
      <c r="BT47" s="276">
        <f t="shared" ca="1" si="73"/>
        <v>20</v>
      </c>
      <c r="BU47" s="276">
        <f t="shared" ca="1" si="74"/>
        <v>85</v>
      </c>
      <c r="BV47" s="276" t="str">
        <f t="shared" ca="1" si="67"/>
        <v>YES</v>
      </c>
      <c r="BW47" s="276">
        <f t="shared" si="75"/>
        <v>0</v>
      </c>
      <c r="BX47" s="276">
        <f t="shared" si="76"/>
        <v>0</v>
      </c>
      <c r="BY47" s="276">
        <f t="shared" si="70"/>
        <v>0</v>
      </c>
      <c r="BZ47" s="279" t="str">
        <f t="shared" si="71"/>
        <v>NO</v>
      </c>
    </row>
    <row r="48" spans="1:78" ht="22.5" x14ac:dyDescent="0.2">
      <c r="A48" s="241">
        <v>38</v>
      </c>
      <c r="B48" s="388" t="s">
        <v>499</v>
      </c>
      <c r="C48" s="382" t="s">
        <v>525</v>
      </c>
      <c r="D48" s="242" t="s">
        <v>299</v>
      </c>
      <c r="E48" s="256">
        <f t="shared" ca="1" si="11"/>
        <v>98</v>
      </c>
      <c r="F48" s="257">
        <f t="shared" ca="1" si="7"/>
        <v>91</v>
      </c>
      <c r="G48" s="257">
        <f t="shared" ca="1" si="12"/>
        <v>38</v>
      </c>
      <c r="H48" s="257">
        <f t="shared" ca="1" si="13"/>
        <v>53</v>
      </c>
      <c r="I48" s="258"/>
      <c r="J48" s="247">
        <f t="shared" ca="1" si="14"/>
        <v>14</v>
      </c>
      <c r="K48" s="247">
        <f t="shared" ca="1" si="15"/>
        <v>15</v>
      </c>
      <c r="L48" s="247">
        <f t="shared" ca="1" si="16"/>
        <v>18</v>
      </c>
      <c r="M48" s="247">
        <f t="shared" ca="1" si="17"/>
        <v>1</v>
      </c>
      <c r="N48" s="247">
        <f t="shared" ca="1" si="17"/>
        <v>2</v>
      </c>
      <c r="O48" s="247">
        <f t="shared" ca="1" si="17"/>
        <v>1</v>
      </c>
      <c r="P48" s="247">
        <f t="shared" ca="1" si="18"/>
        <v>13</v>
      </c>
      <c r="Q48" s="247" t="str">
        <f t="shared" ca="1" si="19"/>
        <v/>
      </c>
      <c r="R48" s="247">
        <f t="shared" ca="1" si="20"/>
        <v>14</v>
      </c>
      <c r="S48" s="247">
        <f t="shared" ca="1" si="21"/>
        <v>2</v>
      </c>
      <c r="T48" s="247">
        <f t="shared" ca="1" si="21"/>
        <v>2</v>
      </c>
      <c r="U48" s="247">
        <f t="shared" ca="1" si="21"/>
        <v>2</v>
      </c>
      <c r="V48" s="247">
        <f t="shared" ca="1" si="22"/>
        <v>14</v>
      </c>
      <c r="W48" s="247" t="str">
        <f t="shared" ca="1" si="23"/>
        <v/>
      </c>
      <c r="X48" s="247">
        <f t="shared" ca="1" si="24"/>
        <v>14</v>
      </c>
      <c r="Y48" s="248">
        <f t="shared" ca="1" si="25"/>
        <v>1</v>
      </c>
      <c r="Z48" s="259">
        <f t="shared" ca="1" si="25"/>
        <v>1</v>
      </c>
      <c r="AA48" s="247">
        <f t="shared" ca="1" si="25"/>
        <v>2</v>
      </c>
      <c r="AB48" s="247">
        <f t="shared" ca="1" si="25"/>
        <v>1</v>
      </c>
      <c r="AC48" s="247">
        <f t="shared" ca="1" si="25"/>
        <v>2</v>
      </c>
      <c r="AD48" s="247" t="str">
        <f t="shared" ca="1" si="26"/>
        <v/>
      </c>
      <c r="AE48" s="247">
        <f t="shared" ca="1" si="27"/>
        <v>9</v>
      </c>
      <c r="AF48" s="247">
        <f t="shared" ca="1" si="28"/>
        <v>10</v>
      </c>
      <c r="AG48" s="247">
        <f t="shared" ca="1" si="29"/>
        <v>8</v>
      </c>
      <c r="AH48" s="247" t="str">
        <f t="shared" ca="1" si="30"/>
        <v/>
      </c>
      <c r="AI48" s="247" t="str">
        <f t="shared" ca="1" si="31"/>
        <v/>
      </c>
      <c r="AJ48" s="247" t="str">
        <f t="shared" ca="1" si="32"/>
        <v/>
      </c>
      <c r="AK48" s="247">
        <f t="shared" ca="1" si="33"/>
        <v>9</v>
      </c>
      <c r="AL48" s="248">
        <f t="shared" ca="1" si="34"/>
        <v>10</v>
      </c>
      <c r="AM48" s="260">
        <f t="shared" ca="1" si="35"/>
        <v>28</v>
      </c>
      <c r="AN48" s="261">
        <f t="shared" ca="1" si="36"/>
        <v>30</v>
      </c>
      <c r="AO48" s="247">
        <f t="shared" ca="1" si="37"/>
        <v>93</v>
      </c>
      <c r="AP48" s="247" t="str">
        <f t="shared" ca="1" si="38"/>
        <v>YES</v>
      </c>
      <c r="AQ48" s="261">
        <f t="shared" ca="1" si="39"/>
        <v>27</v>
      </c>
      <c r="AR48" s="261">
        <f t="shared" ca="1" si="40"/>
        <v>30</v>
      </c>
      <c r="AS48" s="247">
        <f t="shared" ca="1" si="41"/>
        <v>90</v>
      </c>
      <c r="AT48" s="247" t="str">
        <f t="shared" ca="1" si="42"/>
        <v>YES</v>
      </c>
      <c r="AU48" s="261">
        <f t="shared" ca="1" si="43"/>
        <v>28</v>
      </c>
      <c r="AV48" s="261">
        <f t="shared" ca="1" si="44"/>
        <v>30</v>
      </c>
      <c r="AW48" s="247">
        <f t="shared" ca="1" si="45"/>
        <v>93</v>
      </c>
      <c r="AX48" s="247" t="str">
        <f t="shared" ca="1" si="46"/>
        <v>YES</v>
      </c>
      <c r="AY48" s="261">
        <f t="shared" ca="1" si="47"/>
        <v>14</v>
      </c>
      <c r="AZ48" s="261">
        <f t="shared" ca="1" si="48"/>
        <v>15</v>
      </c>
      <c r="BA48" s="247">
        <f t="shared" ca="1" si="49"/>
        <v>93</v>
      </c>
      <c r="BB48" s="247" t="str">
        <f t="shared" ca="1" si="50"/>
        <v>YES</v>
      </c>
      <c r="BC48" s="261">
        <f t="shared" ca="1" si="51"/>
        <v>15</v>
      </c>
      <c r="BD48" s="261">
        <f t="shared" ca="1" si="52"/>
        <v>15</v>
      </c>
      <c r="BE48" s="276">
        <f t="shared" ca="1" si="53"/>
        <v>100</v>
      </c>
      <c r="BF48" s="277" t="str">
        <f t="shared" ca="1" si="54"/>
        <v>YES</v>
      </c>
      <c r="BG48" s="278">
        <f t="shared" ca="1" si="55"/>
        <v>7</v>
      </c>
      <c r="BH48" s="276">
        <f t="shared" ca="1" si="56"/>
        <v>10</v>
      </c>
      <c r="BI48" s="276">
        <f t="shared" ca="1" si="57"/>
        <v>70</v>
      </c>
      <c r="BJ48" s="276" t="str">
        <f t="shared" ca="1" si="58"/>
        <v>YES</v>
      </c>
      <c r="BK48" s="276">
        <f t="shared" ca="1" si="59"/>
        <v>19</v>
      </c>
      <c r="BL48" s="276">
        <f t="shared" ca="1" si="60"/>
        <v>20</v>
      </c>
      <c r="BM48" s="276">
        <f t="shared" ca="1" si="61"/>
        <v>95</v>
      </c>
      <c r="BN48" s="276" t="str">
        <f t="shared" ca="1" si="62"/>
        <v>YES</v>
      </c>
      <c r="BO48" s="276">
        <f t="shared" ca="1" si="63"/>
        <v>8</v>
      </c>
      <c r="BP48" s="276">
        <f t="shared" ca="1" si="64"/>
        <v>10</v>
      </c>
      <c r="BQ48" s="276">
        <f t="shared" ca="1" si="65"/>
        <v>80</v>
      </c>
      <c r="BR48" s="276" t="str">
        <f t="shared" ca="1" si="66"/>
        <v>YES</v>
      </c>
      <c r="BS48" s="276">
        <f t="shared" ca="1" si="72"/>
        <v>19</v>
      </c>
      <c r="BT48" s="276">
        <f t="shared" ca="1" si="73"/>
        <v>20</v>
      </c>
      <c r="BU48" s="276">
        <f t="shared" ca="1" si="74"/>
        <v>95</v>
      </c>
      <c r="BV48" s="276" t="str">
        <f t="shared" ca="1" si="67"/>
        <v>YES</v>
      </c>
      <c r="BW48" s="276">
        <f t="shared" si="75"/>
        <v>0</v>
      </c>
      <c r="BX48" s="276">
        <f t="shared" si="76"/>
        <v>0</v>
      </c>
      <c r="BY48" s="276">
        <f t="shared" si="70"/>
        <v>0</v>
      </c>
      <c r="BZ48" s="279" t="str">
        <f t="shared" si="71"/>
        <v>NO</v>
      </c>
    </row>
    <row r="49" spans="1:78" ht="18" customHeight="1" x14ac:dyDescent="0.2">
      <c r="A49" s="241">
        <v>39</v>
      </c>
      <c r="B49" s="389" t="s">
        <v>500</v>
      </c>
      <c r="C49" s="381"/>
      <c r="D49" s="242" t="s">
        <v>546</v>
      </c>
      <c r="E49" s="256">
        <f t="shared" ca="1" si="11"/>
        <v>49</v>
      </c>
      <c r="F49" s="257">
        <f t="shared" ca="1" si="7"/>
        <v>46</v>
      </c>
      <c r="G49" s="257">
        <f t="shared" ca="1" si="12"/>
        <v>19</v>
      </c>
      <c r="H49" s="257">
        <f t="shared" ca="1" si="13"/>
        <v>27</v>
      </c>
      <c r="I49" s="258"/>
      <c r="J49" s="247">
        <f t="shared" ca="1" si="14"/>
        <v>7</v>
      </c>
      <c r="K49" s="247">
        <f t="shared" ca="1" si="15"/>
        <v>7</v>
      </c>
      <c r="L49" s="247">
        <f t="shared" ca="1" si="16"/>
        <v>9</v>
      </c>
      <c r="M49" s="247">
        <f t="shared" ca="1" si="17"/>
        <v>1</v>
      </c>
      <c r="N49" s="247">
        <f t="shared" ca="1" si="17"/>
        <v>1</v>
      </c>
      <c r="O49" s="247">
        <f t="shared" ca="1" si="17"/>
        <v>1</v>
      </c>
      <c r="P49" s="247">
        <f t="shared" ca="1" si="18"/>
        <v>7</v>
      </c>
      <c r="Q49" s="247" t="str">
        <f t="shared" ca="1" si="19"/>
        <v/>
      </c>
      <c r="R49" s="247">
        <f t="shared" ca="1" si="20"/>
        <v>8</v>
      </c>
      <c r="S49" s="247">
        <f t="shared" ca="1" si="21"/>
        <v>0</v>
      </c>
      <c r="T49" s="247">
        <f t="shared" ca="1" si="21"/>
        <v>0</v>
      </c>
      <c r="U49" s="247">
        <f t="shared" ca="1" si="21"/>
        <v>0</v>
      </c>
      <c r="V49" s="247">
        <f t="shared" ca="1" si="22"/>
        <v>7</v>
      </c>
      <c r="W49" s="247" t="str">
        <f t="shared" ca="1" si="23"/>
        <v/>
      </c>
      <c r="X49" s="247">
        <f t="shared" ca="1" si="24"/>
        <v>8</v>
      </c>
      <c r="Y49" s="248">
        <f t="shared" ca="1" si="25"/>
        <v>1</v>
      </c>
      <c r="Z49" s="259">
        <f t="shared" ca="1" si="25"/>
        <v>0</v>
      </c>
      <c r="AA49" s="247">
        <f t="shared" ca="1" si="25"/>
        <v>0</v>
      </c>
      <c r="AB49" s="247">
        <f t="shared" ca="1" si="25"/>
        <v>1</v>
      </c>
      <c r="AC49" s="247">
        <f t="shared" ca="1" si="25"/>
        <v>0</v>
      </c>
      <c r="AD49" s="247">
        <f t="shared" ca="1" si="26"/>
        <v>5</v>
      </c>
      <c r="AE49" s="247" t="str">
        <f t="shared" ca="1" si="27"/>
        <v/>
      </c>
      <c r="AF49" s="247">
        <f t="shared" ca="1" si="28"/>
        <v>5</v>
      </c>
      <c r="AG49" s="247">
        <f t="shared" ca="1" si="29"/>
        <v>5</v>
      </c>
      <c r="AH49" s="247" t="str">
        <f t="shared" ca="1" si="30"/>
        <v/>
      </c>
      <c r="AI49" s="247" t="str">
        <f t="shared" ca="1" si="31"/>
        <v/>
      </c>
      <c r="AJ49" s="247">
        <f t="shared" ca="1" si="32"/>
        <v>5</v>
      </c>
      <c r="AK49" s="247">
        <f t="shared" ca="1" si="33"/>
        <v>5</v>
      </c>
      <c r="AL49" s="248" t="str">
        <f t="shared" ca="1" si="34"/>
        <v/>
      </c>
      <c r="AM49" s="260">
        <f t="shared" ca="1" si="35"/>
        <v>12</v>
      </c>
      <c r="AN49" s="261">
        <f t="shared" ca="1" si="36"/>
        <v>30</v>
      </c>
      <c r="AO49" s="247">
        <f t="shared" ca="1" si="37"/>
        <v>40</v>
      </c>
      <c r="AP49" s="247" t="str">
        <f t="shared" ca="1" si="38"/>
        <v>NO</v>
      </c>
      <c r="AQ49" s="261">
        <f t="shared" ca="1" si="39"/>
        <v>15</v>
      </c>
      <c r="AR49" s="261">
        <f t="shared" ca="1" si="40"/>
        <v>30</v>
      </c>
      <c r="AS49" s="247">
        <f t="shared" ca="1" si="41"/>
        <v>50</v>
      </c>
      <c r="AT49" s="247" t="str">
        <f t="shared" ca="1" si="42"/>
        <v>NO</v>
      </c>
      <c r="AU49" s="261">
        <f t="shared" ca="1" si="43"/>
        <v>15</v>
      </c>
      <c r="AV49" s="261">
        <f t="shared" ca="1" si="44"/>
        <v>30</v>
      </c>
      <c r="AW49" s="247">
        <f t="shared" ca="1" si="45"/>
        <v>50</v>
      </c>
      <c r="AX49" s="247" t="str">
        <f t="shared" ca="1" si="46"/>
        <v>NO</v>
      </c>
      <c r="AY49" s="261">
        <f t="shared" ca="1" si="47"/>
        <v>7</v>
      </c>
      <c r="AZ49" s="261">
        <f t="shared" ca="1" si="48"/>
        <v>15</v>
      </c>
      <c r="BA49" s="247">
        <f t="shared" ca="1" si="49"/>
        <v>47</v>
      </c>
      <c r="BB49" s="247" t="str">
        <f t="shared" ca="1" si="50"/>
        <v>NO</v>
      </c>
      <c r="BC49" s="261">
        <f t="shared" ca="1" si="51"/>
        <v>7</v>
      </c>
      <c r="BD49" s="261">
        <f t="shared" ca="1" si="52"/>
        <v>15</v>
      </c>
      <c r="BE49" s="276">
        <f t="shared" ca="1" si="53"/>
        <v>47</v>
      </c>
      <c r="BF49" s="277" t="str">
        <f t="shared" ca="1" si="54"/>
        <v>NO</v>
      </c>
      <c r="BG49" s="278">
        <f t="shared" ca="1" si="55"/>
        <v>2</v>
      </c>
      <c r="BH49" s="276">
        <f t="shared" ca="1" si="56"/>
        <v>10</v>
      </c>
      <c r="BI49" s="276">
        <f t="shared" ca="1" si="57"/>
        <v>20</v>
      </c>
      <c r="BJ49" s="276" t="str">
        <f t="shared" ca="1" si="58"/>
        <v>NO</v>
      </c>
      <c r="BK49" s="276">
        <f t="shared" ca="1" si="59"/>
        <v>10</v>
      </c>
      <c r="BL49" s="276">
        <f t="shared" ca="1" si="60"/>
        <v>20</v>
      </c>
      <c r="BM49" s="276">
        <f t="shared" ca="1" si="61"/>
        <v>50</v>
      </c>
      <c r="BN49" s="276" t="str">
        <f t="shared" ca="1" si="62"/>
        <v>NO</v>
      </c>
      <c r="BO49" s="276">
        <f t="shared" ca="1" si="63"/>
        <v>5</v>
      </c>
      <c r="BP49" s="276">
        <f t="shared" ca="1" si="64"/>
        <v>10</v>
      </c>
      <c r="BQ49" s="276">
        <f t="shared" ca="1" si="65"/>
        <v>50</v>
      </c>
      <c r="BR49" s="276" t="str">
        <f t="shared" ca="1" si="66"/>
        <v>NO</v>
      </c>
      <c r="BS49" s="276">
        <f t="shared" ca="1" si="72"/>
        <v>10</v>
      </c>
      <c r="BT49" s="276">
        <f t="shared" ca="1" si="73"/>
        <v>20</v>
      </c>
      <c r="BU49" s="276">
        <f t="shared" ca="1" si="74"/>
        <v>50</v>
      </c>
      <c r="BV49" s="276" t="str">
        <f t="shared" ca="1" si="67"/>
        <v>NO</v>
      </c>
      <c r="BW49" s="276">
        <f t="shared" si="75"/>
        <v>0</v>
      </c>
      <c r="BX49" s="276">
        <f t="shared" si="76"/>
        <v>0</v>
      </c>
      <c r="BY49" s="276">
        <f t="shared" si="70"/>
        <v>0</v>
      </c>
      <c r="BZ49" s="279" t="str">
        <f t="shared" si="71"/>
        <v>NO</v>
      </c>
    </row>
    <row r="50" spans="1:78" ht="22.5" x14ac:dyDescent="0.2">
      <c r="A50" s="241">
        <v>40</v>
      </c>
      <c r="B50" s="388" t="s">
        <v>501</v>
      </c>
      <c r="C50" s="382" t="s">
        <v>526</v>
      </c>
      <c r="D50" s="242" t="s">
        <v>275</v>
      </c>
      <c r="E50" s="256">
        <f t="shared" ca="1" si="11"/>
        <v>88</v>
      </c>
      <c r="F50" s="257">
        <f t="shared" ca="1" si="7"/>
        <v>84</v>
      </c>
      <c r="G50" s="257">
        <f t="shared" ca="1" si="12"/>
        <v>34</v>
      </c>
      <c r="H50" s="257">
        <f t="shared" ca="1" si="13"/>
        <v>50</v>
      </c>
      <c r="I50" s="258"/>
      <c r="J50" s="247">
        <f t="shared" ca="1" si="14"/>
        <v>13</v>
      </c>
      <c r="K50" s="247">
        <f t="shared" ca="1" si="15"/>
        <v>13</v>
      </c>
      <c r="L50" s="247">
        <f t="shared" ca="1" si="16"/>
        <v>16</v>
      </c>
      <c r="M50" s="247">
        <f t="shared" ca="1" si="17"/>
        <v>1</v>
      </c>
      <c r="N50" s="247">
        <f t="shared" ca="1" si="17"/>
        <v>1</v>
      </c>
      <c r="O50" s="247">
        <f t="shared" ca="1" si="17"/>
        <v>1</v>
      </c>
      <c r="P50" s="247">
        <f t="shared" ca="1" si="18"/>
        <v>14</v>
      </c>
      <c r="Q50" s="247">
        <f t="shared" ca="1" si="19"/>
        <v>14</v>
      </c>
      <c r="R50" s="247" t="str">
        <f t="shared" ca="1" si="20"/>
        <v/>
      </c>
      <c r="S50" s="247">
        <f t="shared" ca="1" si="21"/>
        <v>1</v>
      </c>
      <c r="T50" s="247">
        <f t="shared" ca="1" si="21"/>
        <v>1</v>
      </c>
      <c r="U50" s="247">
        <f t="shared" ca="1" si="21"/>
        <v>2</v>
      </c>
      <c r="V50" s="247">
        <f t="shared" ca="1" si="22"/>
        <v>13</v>
      </c>
      <c r="W50" s="247">
        <f t="shared" ca="1" si="23"/>
        <v>12</v>
      </c>
      <c r="X50" s="247" t="str">
        <f t="shared" ca="1" si="24"/>
        <v/>
      </c>
      <c r="Y50" s="248">
        <f t="shared" ca="1" si="25"/>
        <v>1</v>
      </c>
      <c r="Z50" s="259">
        <f t="shared" ca="1" si="25"/>
        <v>1</v>
      </c>
      <c r="AA50" s="247">
        <f t="shared" ca="1" si="25"/>
        <v>2</v>
      </c>
      <c r="AB50" s="247">
        <f t="shared" ca="1" si="25"/>
        <v>2</v>
      </c>
      <c r="AC50" s="247">
        <f t="shared" ca="1" si="25"/>
        <v>2</v>
      </c>
      <c r="AD50" s="247">
        <f t="shared" ca="1" si="26"/>
        <v>8</v>
      </c>
      <c r="AE50" s="247" t="str">
        <f t="shared" ca="1" si="27"/>
        <v/>
      </c>
      <c r="AF50" s="247">
        <f t="shared" ca="1" si="28"/>
        <v>9</v>
      </c>
      <c r="AG50" s="247">
        <f t="shared" ca="1" si="29"/>
        <v>8</v>
      </c>
      <c r="AH50" s="247" t="str">
        <f t="shared" ca="1" si="30"/>
        <v/>
      </c>
      <c r="AI50" s="247">
        <f t="shared" ca="1" si="31"/>
        <v>9</v>
      </c>
      <c r="AJ50" s="247" t="str">
        <f t="shared" ca="1" si="32"/>
        <v/>
      </c>
      <c r="AK50" s="247" t="str">
        <f t="shared" ca="1" si="33"/>
        <v/>
      </c>
      <c r="AL50" s="248">
        <f t="shared" ca="1" si="34"/>
        <v>8</v>
      </c>
      <c r="AM50" s="260">
        <f t="shared" ca="1" si="35"/>
        <v>23</v>
      </c>
      <c r="AN50" s="261">
        <f t="shared" ca="1" si="36"/>
        <v>30</v>
      </c>
      <c r="AO50" s="247">
        <f t="shared" ca="1" si="37"/>
        <v>77</v>
      </c>
      <c r="AP50" s="247" t="str">
        <f t="shared" ca="1" si="38"/>
        <v>YES</v>
      </c>
      <c r="AQ50" s="261">
        <f t="shared" ca="1" si="39"/>
        <v>28</v>
      </c>
      <c r="AR50" s="261">
        <f t="shared" ca="1" si="40"/>
        <v>30</v>
      </c>
      <c r="AS50" s="247">
        <f t="shared" ca="1" si="41"/>
        <v>93</v>
      </c>
      <c r="AT50" s="247" t="str">
        <f t="shared" ca="1" si="42"/>
        <v>YES</v>
      </c>
      <c r="AU50" s="261">
        <f t="shared" ca="1" si="43"/>
        <v>25</v>
      </c>
      <c r="AV50" s="261">
        <f t="shared" ca="1" si="44"/>
        <v>30</v>
      </c>
      <c r="AW50" s="247">
        <f t="shared" ca="1" si="45"/>
        <v>83</v>
      </c>
      <c r="AX50" s="247" t="str">
        <f t="shared" ca="1" si="46"/>
        <v>YES</v>
      </c>
      <c r="AY50" s="261">
        <f t="shared" ca="1" si="47"/>
        <v>13</v>
      </c>
      <c r="AZ50" s="261">
        <f t="shared" ca="1" si="48"/>
        <v>15</v>
      </c>
      <c r="BA50" s="247">
        <f t="shared" ca="1" si="49"/>
        <v>87</v>
      </c>
      <c r="BB50" s="247" t="str">
        <f t="shared" ca="1" si="50"/>
        <v>YES</v>
      </c>
      <c r="BC50" s="261">
        <f t="shared" ca="1" si="51"/>
        <v>13</v>
      </c>
      <c r="BD50" s="261">
        <f t="shared" ca="1" si="52"/>
        <v>15</v>
      </c>
      <c r="BE50" s="247">
        <f t="shared" ca="1" si="53"/>
        <v>87</v>
      </c>
      <c r="BF50" s="248" t="str">
        <f t="shared" ca="1" si="54"/>
        <v>YES</v>
      </c>
      <c r="BG50" s="260">
        <f t="shared" ca="1" si="55"/>
        <v>8</v>
      </c>
      <c r="BH50" s="261">
        <f t="shared" ca="1" si="56"/>
        <v>10</v>
      </c>
      <c r="BI50" s="247">
        <f t="shared" ca="1" si="57"/>
        <v>80</v>
      </c>
      <c r="BJ50" s="247" t="str">
        <f t="shared" ca="1" si="58"/>
        <v>YES</v>
      </c>
      <c r="BK50" s="261">
        <f t="shared" ca="1" si="59"/>
        <v>17</v>
      </c>
      <c r="BL50" s="261">
        <f t="shared" ca="1" si="60"/>
        <v>20</v>
      </c>
      <c r="BM50" s="247">
        <f t="shared" ca="1" si="61"/>
        <v>85</v>
      </c>
      <c r="BN50" s="247" t="str">
        <f t="shared" ca="1" si="62"/>
        <v>YES</v>
      </c>
      <c r="BO50" s="261">
        <f t="shared" ca="1" si="63"/>
        <v>17</v>
      </c>
      <c r="BP50" s="261">
        <f t="shared" ca="1" si="64"/>
        <v>20</v>
      </c>
      <c r="BQ50" s="247">
        <f t="shared" ca="1" si="65"/>
        <v>85</v>
      </c>
      <c r="BR50" s="247" t="str">
        <f t="shared" ca="1" si="66"/>
        <v>YES</v>
      </c>
      <c r="BS50" s="261">
        <f t="shared" ca="1" si="72"/>
        <v>8</v>
      </c>
      <c r="BT50" s="261">
        <f t="shared" ca="1" si="73"/>
        <v>10</v>
      </c>
      <c r="BU50" s="247">
        <f t="shared" ca="1" si="74"/>
        <v>80</v>
      </c>
      <c r="BV50" s="247" t="str">
        <f t="shared" ca="1" si="67"/>
        <v>YES</v>
      </c>
      <c r="BW50" s="261">
        <f t="shared" si="75"/>
        <v>0</v>
      </c>
      <c r="BX50" s="261">
        <f t="shared" si="76"/>
        <v>0</v>
      </c>
      <c r="BY50" s="247">
        <f t="shared" si="70"/>
        <v>0</v>
      </c>
      <c r="BZ50" s="262" t="str">
        <f t="shared" si="71"/>
        <v>NO</v>
      </c>
    </row>
    <row r="51" spans="1:78" ht="22.5" x14ac:dyDescent="0.2">
      <c r="A51" s="241">
        <v>41</v>
      </c>
      <c r="B51" s="388" t="s">
        <v>502</v>
      </c>
      <c r="C51" s="382" t="s">
        <v>527</v>
      </c>
      <c r="D51" s="242" t="s">
        <v>299</v>
      </c>
      <c r="E51" s="256">
        <f t="shared" ca="1" si="11"/>
        <v>97</v>
      </c>
      <c r="F51" s="257">
        <f t="shared" ca="1" si="7"/>
        <v>89</v>
      </c>
      <c r="G51" s="257">
        <f t="shared" ca="1" si="12"/>
        <v>38</v>
      </c>
      <c r="H51" s="257">
        <f t="shared" ca="1" si="13"/>
        <v>51</v>
      </c>
      <c r="I51" s="258"/>
      <c r="J51" s="247">
        <f t="shared" ca="1" si="14"/>
        <v>14</v>
      </c>
      <c r="K51" s="247">
        <f t="shared" ca="1" si="15"/>
        <v>15</v>
      </c>
      <c r="L51" s="247">
        <f t="shared" ca="1" si="16"/>
        <v>18</v>
      </c>
      <c r="M51" s="247">
        <f t="shared" ca="1" si="17"/>
        <v>2</v>
      </c>
      <c r="N51" s="247">
        <f t="shared" ca="1" si="17"/>
        <v>2</v>
      </c>
      <c r="O51" s="247">
        <f t="shared" ca="1" si="17"/>
        <v>1</v>
      </c>
      <c r="P51" s="247">
        <f t="shared" ca="1" si="18"/>
        <v>14</v>
      </c>
      <c r="Q51" s="247" t="str">
        <f t="shared" ca="1" si="19"/>
        <v/>
      </c>
      <c r="R51" s="247">
        <f t="shared" ca="1" si="20"/>
        <v>15</v>
      </c>
      <c r="S51" s="247">
        <f t="shared" ca="1" si="21"/>
        <v>2</v>
      </c>
      <c r="T51" s="247">
        <f t="shared" ca="1" si="21"/>
        <v>2</v>
      </c>
      <c r="U51" s="247">
        <f t="shared" ca="1" si="21"/>
        <v>1</v>
      </c>
      <c r="V51" s="247">
        <f t="shared" ca="1" si="22"/>
        <v>14</v>
      </c>
      <c r="W51" s="247" t="str">
        <f t="shared" ca="1" si="23"/>
        <v/>
      </c>
      <c r="X51" s="247">
        <f t="shared" ca="1" si="24"/>
        <v>13</v>
      </c>
      <c r="Y51" s="248">
        <f t="shared" ca="1" si="25"/>
        <v>1</v>
      </c>
      <c r="Z51" s="259">
        <f t="shared" ca="1" si="25"/>
        <v>1</v>
      </c>
      <c r="AA51" s="247">
        <f t="shared" ca="1" si="25"/>
        <v>2</v>
      </c>
      <c r="AB51" s="247">
        <f t="shared" ca="1" si="25"/>
        <v>1</v>
      </c>
      <c r="AC51" s="247">
        <f t="shared" ca="1" si="25"/>
        <v>1</v>
      </c>
      <c r="AD51" s="247" t="str">
        <f t="shared" ca="1" si="26"/>
        <v/>
      </c>
      <c r="AE51" s="247">
        <f t="shared" ca="1" si="27"/>
        <v>10</v>
      </c>
      <c r="AF51" s="247">
        <f t="shared" ca="1" si="28"/>
        <v>9</v>
      </c>
      <c r="AG51" s="247">
        <f t="shared" ca="1" si="29"/>
        <v>10</v>
      </c>
      <c r="AH51" s="247" t="str">
        <f t="shared" ca="1" si="30"/>
        <v/>
      </c>
      <c r="AI51" s="247" t="str">
        <f t="shared" ca="1" si="31"/>
        <v/>
      </c>
      <c r="AJ51" s="247" t="str">
        <f t="shared" ca="1" si="32"/>
        <v/>
      </c>
      <c r="AK51" s="247">
        <f t="shared" ca="1" si="33"/>
        <v>8</v>
      </c>
      <c r="AL51" s="248">
        <f t="shared" ca="1" si="34"/>
        <v>8</v>
      </c>
      <c r="AM51" s="260">
        <f t="shared" ca="1" si="35"/>
        <v>28</v>
      </c>
      <c r="AN51" s="261">
        <f t="shared" ca="1" si="36"/>
        <v>30</v>
      </c>
      <c r="AO51" s="247">
        <f t="shared" ca="1" si="37"/>
        <v>93</v>
      </c>
      <c r="AP51" s="247" t="str">
        <f t="shared" ca="1" si="38"/>
        <v>YES</v>
      </c>
      <c r="AQ51" s="261">
        <f t="shared" ca="1" si="39"/>
        <v>29</v>
      </c>
      <c r="AR51" s="261">
        <f t="shared" ca="1" si="40"/>
        <v>30</v>
      </c>
      <c r="AS51" s="247">
        <f t="shared" ca="1" si="41"/>
        <v>97</v>
      </c>
      <c r="AT51" s="247" t="str">
        <f t="shared" ca="1" si="42"/>
        <v>YES</v>
      </c>
      <c r="AU51" s="261">
        <f t="shared" ca="1" si="43"/>
        <v>27</v>
      </c>
      <c r="AV51" s="261">
        <f t="shared" ca="1" si="44"/>
        <v>30</v>
      </c>
      <c r="AW51" s="247">
        <f t="shared" ca="1" si="45"/>
        <v>90</v>
      </c>
      <c r="AX51" s="247" t="str">
        <f t="shared" ca="1" si="46"/>
        <v>YES</v>
      </c>
      <c r="AY51" s="261">
        <f t="shared" ca="1" si="47"/>
        <v>14</v>
      </c>
      <c r="AZ51" s="261">
        <f t="shared" ca="1" si="48"/>
        <v>15</v>
      </c>
      <c r="BA51" s="247">
        <f t="shared" ca="1" si="49"/>
        <v>93</v>
      </c>
      <c r="BB51" s="247" t="str">
        <f t="shared" ca="1" si="50"/>
        <v>YES</v>
      </c>
      <c r="BC51" s="261">
        <f t="shared" ca="1" si="51"/>
        <v>15</v>
      </c>
      <c r="BD51" s="261">
        <f t="shared" ca="1" si="52"/>
        <v>15</v>
      </c>
      <c r="BE51" s="247">
        <f t="shared" ca="1" si="53"/>
        <v>100</v>
      </c>
      <c r="BF51" s="248" t="str">
        <f t="shared" ca="1" si="54"/>
        <v>YES</v>
      </c>
      <c r="BG51" s="260">
        <f t="shared" ca="1" si="55"/>
        <v>6</v>
      </c>
      <c r="BH51" s="261">
        <f t="shared" ca="1" si="56"/>
        <v>10</v>
      </c>
      <c r="BI51" s="247">
        <f t="shared" ca="1" si="57"/>
        <v>60</v>
      </c>
      <c r="BJ51" s="247" t="str">
        <f t="shared" ca="1" si="58"/>
        <v>NO</v>
      </c>
      <c r="BK51" s="261">
        <f t="shared" ca="1" si="59"/>
        <v>19</v>
      </c>
      <c r="BL51" s="261">
        <f t="shared" ca="1" si="60"/>
        <v>20</v>
      </c>
      <c r="BM51" s="247">
        <f t="shared" ca="1" si="61"/>
        <v>95</v>
      </c>
      <c r="BN51" s="247" t="str">
        <f t="shared" ca="1" si="62"/>
        <v>YES</v>
      </c>
      <c r="BO51" s="261">
        <f t="shared" ca="1" si="63"/>
        <v>10</v>
      </c>
      <c r="BP51" s="261">
        <f t="shared" ca="1" si="64"/>
        <v>10</v>
      </c>
      <c r="BQ51" s="247">
        <f t="shared" ca="1" si="65"/>
        <v>100</v>
      </c>
      <c r="BR51" s="247" t="str">
        <f t="shared" ca="1" si="66"/>
        <v>YES</v>
      </c>
      <c r="BS51" s="261">
        <f t="shared" ca="1" si="72"/>
        <v>16</v>
      </c>
      <c r="BT51" s="261">
        <f t="shared" ca="1" si="73"/>
        <v>20</v>
      </c>
      <c r="BU51" s="247">
        <f t="shared" ca="1" si="74"/>
        <v>80</v>
      </c>
      <c r="BV51" s="247" t="str">
        <f t="shared" ca="1" si="67"/>
        <v>YES</v>
      </c>
      <c r="BW51" s="261">
        <f t="shared" si="75"/>
        <v>0</v>
      </c>
      <c r="BX51" s="261">
        <f t="shared" si="76"/>
        <v>0</v>
      </c>
      <c r="BY51" s="247">
        <f t="shared" si="70"/>
        <v>0</v>
      </c>
      <c r="BZ51" s="262" t="str">
        <f t="shared" si="71"/>
        <v>NO</v>
      </c>
    </row>
    <row r="52" spans="1:78" ht="22.5" x14ac:dyDescent="0.2">
      <c r="A52" s="241">
        <v>42</v>
      </c>
      <c r="B52" s="388" t="s">
        <v>503</v>
      </c>
      <c r="C52" s="382" t="s">
        <v>528</v>
      </c>
      <c r="D52" s="242" t="s">
        <v>299</v>
      </c>
      <c r="E52" s="256">
        <f t="shared" ca="1" si="11"/>
        <v>98</v>
      </c>
      <c r="F52" s="257">
        <f t="shared" ca="1" si="7"/>
        <v>87</v>
      </c>
      <c r="G52" s="257">
        <f t="shared" ca="1" si="12"/>
        <v>37</v>
      </c>
      <c r="H52" s="257">
        <f t="shared" ca="1" si="13"/>
        <v>50</v>
      </c>
      <c r="I52" s="258"/>
      <c r="J52" s="247">
        <f t="shared" ca="1" si="14"/>
        <v>14</v>
      </c>
      <c r="K52" s="247">
        <f t="shared" ca="1" si="15"/>
        <v>15</v>
      </c>
      <c r="L52" s="247">
        <f t="shared" ca="1" si="16"/>
        <v>18</v>
      </c>
      <c r="M52" s="247">
        <f t="shared" ca="1" si="17"/>
        <v>2</v>
      </c>
      <c r="N52" s="247">
        <f t="shared" ca="1" si="17"/>
        <v>2</v>
      </c>
      <c r="O52" s="247">
        <f t="shared" ca="1" si="17"/>
        <v>1</v>
      </c>
      <c r="P52" s="247">
        <f t="shared" ca="1" si="18"/>
        <v>15</v>
      </c>
      <c r="Q52" s="247" t="str">
        <f t="shared" ca="1" si="19"/>
        <v/>
      </c>
      <c r="R52" s="247">
        <f t="shared" ca="1" si="20"/>
        <v>15</v>
      </c>
      <c r="S52" s="247">
        <f t="shared" ca="1" si="21"/>
        <v>1</v>
      </c>
      <c r="T52" s="247">
        <f t="shared" ca="1" si="21"/>
        <v>1</v>
      </c>
      <c r="U52" s="247">
        <f t="shared" ca="1" si="21"/>
        <v>1</v>
      </c>
      <c r="V52" s="247">
        <f t="shared" ca="1" si="22"/>
        <v>13</v>
      </c>
      <c r="W52" s="247" t="str">
        <f t="shared" ca="1" si="23"/>
        <v/>
      </c>
      <c r="X52" s="247">
        <f t="shared" ca="1" si="24"/>
        <v>13</v>
      </c>
      <c r="Y52" s="248">
        <f t="shared" ca="1" si="25"/>
        <v>1</v>
      </c>
      <c r="Z52" s="259">
        <f t="shared" ca="1" si="25"/>
        <v>1</v>
      </c>
      <c r="AA52" s="247">
        <f t="shared" ca="1" si="25"/>
        <v>2</v>
      </c>
      <c r="AB52" s="247">
        <f t="shared" ca="1" si="25"/>
        <v>2</v>
      </c>
      <c r="AC52" s="247">
        <f t="shared" ca="1" si="25"/>
        <v>2</v>
      </c>
      <c r="AD52" s="247" t="str">
        <f t="shared" ca="1" si="26"/>
        <v/>
      </c>
      <c r="AE52" s="247">
        <f t="shared" ca="1" si="27"/>
        <v>8</v>
      </c>
      <c r="AF52" s="247">
        <f t="shared" ca="1" si="28"/>
        <v>8</v>
      </c>
      <c r="AG52" s="247">
        <f t="shared" ca="1" si="29"/>
        <v>9</v>
      </c>
      <c r="AH52" s="247" t="str">
        <f t="shared" ca="1" si="30"/>
        <v/>
      </c>
      <c r="AI52" s="247" t="str">
        <f t="shared" ca="1" si="31"/>
        <v/>
      </c>
      <c r="AJ52" s="247" t="str">
        <f t="shared" ca="1" si="32"/>
        <v/>
      </c>
      <c r="AK52" s="247">
        <f t="shared" ca="1" si="33"/>
        <v>9</v>
      </c>
      <c r="AL52" s="248">
        <f t="shared" ca="1" si="34"/>
        <v>8</v>
      </c>
      <c r="AM52" s="260">
        <f t="shared" ca="1" si="35"/>
        <v>26</v>
      </c>
      <c r="AN52" s="261">
        <f t="shared" ca="1" si="36"/>
        <v>30</v>
      </c>
      <c r="AO52" s="247">
        <f t="shared" ca="1" si="37"/>
        <v>87</v>
      </c>
      <c r="AP52" s="247" t="str">
        <f t="shared" ca="1" si="38"/>
        <v>YES</v>
      </c>
      <c r="AQ52" s="261">
        <f t="shared" ca="1" si="39"/>
        <v>30</v>
      </c>
      <c r="AR52" s="261">
        <f t="shared" ca="1" si="40"/>
        <v>30</v>
      </c>
      <c r="AS52" s="247">
        <f t="shared" ca="1" si="41"/>
        <v>100</v>
      </c>
      <c r="AT52" s="247" t="str">
        <f t="shared" ca="1" si="42"/>
        <v>YES</v>
      </c>
      <c r="AU52" s="261">
        <f t="shared" ca="1" si="43"/>
        <v>26</v>
      </c>
      <c r="AV52" s="261">
        <f t="shared" ca="1" si="44"/>
        <v>30</v>
      </c>
      <c r="AW52" s="247">
        <f t="shared" ca="1" si="45"/>
        <v>87</v>
      </c>
      <c r="AX52" s="247" t="str">
        <f t="shared" ca="1" si="46"/>
        <v>YES</v>
      </c>
      <c r="AY52" s="261">
        <f t="shared" ca="1" si="47"/>
        <v>14</v>
      </c>
      <c r="AZ52" s="261">
        <f t="shared" ca="1" si="48"/>
        <v>15</v>
      </c>
      <c r="BA52" s="247">
        <f t="shared" ca="1" si="49"/>
        <v>93</v>
      </c>
      <c r="BB52" s="247" t="str">
        <f t="shared" ca="1" si="50"/>
        <v>YES</v>
      </c>
      <c r="BC52" s="261">
        <f t="shared" ca="1" si="51"/>
        <v>15</v>
      </c>
      <c r="BD52" s="261">
        <f t="shared" ca="1" si="52"/>
        <v>15</v>
      </c>
      <c r="BE52" s="247">
        <f t="shared" ca="1" si="53"/>
        <v>100</v>
      </c>
      <c r="BF52" s="248" t="str">
        <f t="shared" ca="1" si="54"/>
        <v>YES</v>
      </c>
      <c r="BG52" s="260">
        <f t="shared" ca="1" si="55"/>
        <v>8</v>
      </c>
      <c r="BH52" s="261">
        <f t="shared" ca="1" si="56"/>
        <v>10</v>
      </c>
      <c r="BI52" s="247">
        <f t="shared" ca="1" si="57"/>
        <v>80</v>
      </c>
      <c r="BJ52" s="247" t="str">
        <f t="shared" ca="1" si="58"/>
        <v>YES</v>
      </c>
      <c r="BK52" s="261">
        <f t="shared" ca="1" si="59"/>
        <v>16</v>
      </c>
      <c r="BL52" s="261">
        <f t="shared" ca="1" si="60"/>
        <v>20</v>
      </c>
      <c r="BM52" s="247">
        <f t="shared" ca="1" si="61"/>
        <v>80</v>
      </c>
      <c r="BN52" s="247" t="str">
        <f t="shared" ca="1" si="62"/>
        <v>YES</v>
      </c>
      <c r="BO52" s="261">
        <f t="shared" ca="1" si="63"/>
        <v>9</v>
      </c>
      <c r="BP52" s="261">
        <f t="shared" ca="1" si="64"/>
        <v>10</v>
      </c>
      <c r="BQ52" s="247">
        <f t="shared" ca="1" si="65"/>
        <v>90</v>
      </c>
      <c r="BR52" s="247" t="str">
        <f t="shared" ca="1" si="66"/>
        <v>YES</v>
      </c>
      <c r="BS52" s="261">
        <f t="shared" ca="1" si="72"/>
        <v>17</v>
      </c>
      <c r="BT52" s="261">
        <f t="shared" ca="1" si="73"/>
        <v>20</v>
      </c>
      <c r="BU52" s="247">
        <f t="shared" ca="1" si="74"/>
        <v>85</v>
      </c>
      <c r="BV52" s="247" t="str">
        <f t="shared" ca="1" si="67"/>
        <v>YES</v>
      </c>
      <c r="BW52" s="261">
        <f t="shared" si="75"/>
        <v>0</v>
      </c>
      <c r="BX52" s="261">
        <f t="shared" si="76"/>
        <v>0</v>
      </c>
      <c r="BY52" s="247">
        <f t="shared" si="70"/>
        <v>0</v>
      </c>
      <c r="BZ52" s="262" t="str">
        <f t="shared" si="71"/>
        <v>NO</v>
      </c>
    </row>
    <row r="53" spans="1:78" ht="22.5" x14ac:dyDescent="0.2">
      <c r="A53" s="241">
        <v>43</v>
      </c>
      <c r="B53" s="388" t="s">
        <v>504</v>
      </c>
      <c r="C53" s="382" t="s">
        <v>529</v>
      </c>
      <c r="D53" s="242" t="s">
        <v>256</v>
      </c>
      <c r="E53" s="256">
        <f t="shared" ca="1" si="11"/>
        <v>76</v>
      </c>
      <c r="F53" s="257">
        <f t="shared" ca="1" si="7"/>
        <v>73</v>
      </c>
      <c r="G53" s="257">
        <f t="shared" ca="1" si="12"/>
        <v>29</v>
      </c>
      <c r="H53" s="257">
        <f t="shared" ca="1" si="13"/>
        <v>44</v>
      </c>
      <c r="I53" s="258"/>
      <c r="J53" s="247">
        <f t="shared" ca="1" si="14"/>
        <v>9</v>
      </c>
      <c r="K53" s="247">
        <f t="shared" ca="1" si="15"/>
        <v>11</v>
      </c>
      <c r="L53" s="247">
        <f t="shared" ca="1" si="16"/>
        <v>14</v>
      </c>
      <c r="M53" s="247">
        <f t="shared" ca="1" si="17"/>
        <v>1</v>
      </c>
      <c r="N53" s="247">
        <f t="shared" ca="1" si="17"/>
        <v>2</v>
      </c>
      <c r="O53" s="247">
        <f t="shared" ca="1" si="17"/>
        <v>2</v>
      </c>
      <c r="P53" s="247" t="str">
        <f t="shared" ca="1" si="18"/>
        <v/>
      </c>
      <c r="Q53" s="247">
        <f t="shared" ca="1" si="19"/>
        <v>11</v>
      </c>
      <c r="R53" s="247">
        <f t="shared" ca="1" si="20"/>
        <v>11</v>
      </c>
      <c r="S53" s="247">
        <f t="shared" ca="1" si="21"/>
        <v>1</v>
      </c>
      <c r="T53" s="247">
        <f t="shared" ca="1" si="21"/>
        <v>2</v>
      </c>
      <c r="U53" s="247">
        <f t="shared" ca="1" si="21"/>
        <v>1</v>
      </c>
      <c r="V53" s="247" t="str">
        <f t="shared" ca="1" si="22"/>
        <v/>
      </c>
      <c r="W53" s="247">
        <f t="shared" ca="1" si="23"/>
        <v>11</v>
      </c>
      <c r="X53" s="247">
        <f t="shared" ca="1" si="24"/>
        <v>11</v>
      </c>
      <c r="Y53" s="248">
        <f t="shared" ca="1" si="25"/>
        <v>1</v>
      </c>
      <c r="Z53" s="259">
        <f t="shared" ca="1" si="25"/>
        <v>1</v>
      </c>
      <c r="AA53" s="247">
        <f t="shared" ca="1" si="25"/>
        <v>2</v>
      </c>
      <c r="AB53" s="247">
        <f t="shared" ca="1" si="25"/>
        <v>2</v>
      </c>
      <c r="AC53" s="247">
        <f t="shared" ca="1" si="25"/>
        <v>1</v>
      </c>
      <c r="AD53" s="247" t="str">
        <f t="shared" ca="1" si="26"/>
        <v/>
      </c>
      <c r="AE53" s="247">
        <f t="shared" ca="1" si="27"/>
        <v>7</v>
      </c>
      <c r="AF53" s="247" t="str">
        <f t="shared" ca="1" si="28"/>
        <v/>
      </c>
      <c r="AG53" s="247" t="str">
        <f t="shared" ca="1" si="29"/>
        <v/>
      </c>
      <c r="AH53" s="247">
        <f t="shared" ca="1" si="30"/>
        <v>7</v>
      </c>
      <c r="AI53" s="247">
        <f t="shared" ca="1" si="31"/>
        <v>8</v>
      </c>
      <c r="AJ53" s="247">
        <f t="shared" ca="1" si="32"/>
        <v>7</v>
      </c>
      <c r="AK53" s="247">
        <f t="shared" ca="1" si="33"/>
        <v>8</v>
      </c>
      <c r="AL53" s="248" t="str">
        <f t="shared" ca="1" si="34"/>
        <v/>
      </c>
      <c r="AM53" s="260">
        <f t="shared" ca="1" si="35"/>
        <v>23</v>
      </c>
      <c r="AN53" s="261">
        <f t="shared" ca="1" si="36"/>
        <v>30</v>
      </c>
      <c r="AO53" s="247">
        <f t="shared" ca="1" si="37"/>
        <v>77</v>
      </c>
      <c r="AP53" s="247" t="str">
        <f t="shared" ca="1" si="38"/>
        <v>YES</v>
      </c>
      <c r="AQ53" s="261">
        <f t="shared" ca="1" si="39"/>
        <v>22</v>
      </c>
      <c r="AR53" s="261">
        <f t="shared" ca="1" si="40"/>
        <v>30</v>
      </c>
      <c r="AS53" s="247">
        <f t="shared" ca="1" si="41"/>
        <v>73</v>
      </c>
      <c r="AT53" s="247" t="str">
        <f t="shared" ca="1" si="42"/>
        <v>YES</v>
      </c>
      <c r="AU53" s="261">
        <f t="shared" ca="1" si="43"/>
        <v>22</v>
      </c>
      <c r="AV53" s="261">
        <f t="shared" ca="1" si="44"/>
        <v>30</v>
      </c>
      <c r="AW53" s="247">
        <f t="shared" ca="1" si="45"/>
        <v>73</v>
      </c>
      <c r="AX53" s="247" t="str">
        <f t="shared" ca="1" si="46"/>
        <v>YES</v>
      </c>
      <c r="AY53" s="261">
        <f t="shared" ca="1" si="47"/>
        <v>9</v>
      </c>
      <c r="AZ53" s="261">
        <f t="shared" ca="1" si="48"/>
        <v>15</v>
      </c>
      <c r="BA53" s="247">
        <f t="shared" ca="1" si="49"/>
        <v>60</v>
      </c>
      <c r="BB53" s="247" t="str">
        <f t="shared" ca="1" si="50"/>
        <v>NO</v>
      </c>
      <c r="BC53" s="261">
        <f t="shared" ca="1" si="51"/>
        <v>11</v>
      </c>
      <c r="BD53" s="261">
        <f t="shared" ca="1" si="52"/>
        <v>15</v>
      </c>
      <c r="BE53" s="247">
        <f t="shared" ca="1" si="53"/>
        <v>73</v>
      </c>
      <c r="BF53" s="248" t="str">
        <f t="shared" ca="1" si="54"/>
        <v>YES</v>
      </c>
      <c r="BG53" s="260">
        <f t="shared" ca="1" si="55"/>
        <v>7</v>
      </c>
      <c r="BH53" s="261">
        <f t="shared" ca="1" si="56"/>
        <v>10</v>
      </c>
      <c r="BI53" s="247">
        <f t="shared" ca="1" si="57"/>
        <v>70</v>
      </c>
      <c r="BJ53" s="276" t="str">
        <f t="shared" ca="1" si="58"/>
        <v>YES</v>
      </c>
      <c r="BK53" s="276"/>
      <c r="BL53" s="276"/>
      <c r="BM53" s="276"/>
      <c r="BN53" s="276" t="str">
        <f t="shared" si="62"/>
        <v>NO</v>
      </c>
      <c r="BO53" s="276">
        <f t="shared" ca="1" si="63"/>
        <v>15</v>
      </c>
      <c r="BP53" s="276">
        <f t="shared" ca="1" si="64"/>
        <v>20</v>
      </c>
      <c r="BQ53" s="276">
        <f t="shared" ca="1" si="65"/>
        <v>75</v>
      </c>
      <c r="BR53" s="276" t="str">
        <f t="shared" ca="1" si="66"/>
        <v>YES</v>
      </c>
      <c r="BS53" s="276">
        <f t="shared" ca="1" si="72"/>
        <v>15</v>
      </c>
      <c r="BT53" s="276">
        <f t="shared" ca="1" si="73"/>
        <v>20</v>
      </c>
      <c r="BU53" s="276">
        <f t="shared" ca="1" si="74"/>
        <v>75</v>
      </c>
      <c r="BV53" s="276" t="str">
        <f t="shared" ca="1" si="67"/>
        <v>YES</v>
      </c>
      <c r="BW53" s="276">
        <f t="shared" ref="BW53:BW56" ca="1" si="90">SUMIFS($Y53:$AL53,$Y$10:$AL$10,"CO2")</f>
        <v>7</v>
      </c>
      <c r="BX53" s="276">
        <f t="shared" ref="BX53:BX56" ca="1" si="91">SUMIFS($Y$4:$AL$4,$Y$10:$AL$10,"CO2",$Y53:$AL53,"&gt;=0")</f>
        <v>10</v>
      </c>
      <c r="BY53" s="276">
        <f t="shared" ca="1" si="70"/>
        <v>70</v>
      </c>
      <c r="BZ53" s="279" t="str">
        <f t="shared" ca="1" si="71"/>
        <v>YES</v>
      </c>
    </row>
    <row r="54" spans="1:78" x14ac:dyDescent="0.2">
      <c r="A54" s="241">
        <v>44</v>
      </c>
      <c r="B54" s="389" t="s">
        <v>505</v>
      </c>
      <c r="C54" s="381"/>
      <c r="D54" s="242" t="s">
        <v>546</v>
      </c>
      <c r="E54" s="256">
        <f t="shared" ca="1" si="11"/>
        <v>49</v>
      </c>
      <c r="F54" s="257">
        <f t="shared" ca="1" si="7"/>
        <v>47</v>
      </c>
      <c r="G54" s="257">
        <f t="shared" ca="1" si="12"/>
        <v>19</v>
      </c>
      <c r="H54" s="257">
        <f t="shared" ca="1" si="13"/>
        <v>28</v>
      </c>
      <c r="I54" s="258"/>
      <c r="J54" s="247">
        <f t="shared" ca="1" si="14"/>
        <v>7</v>
      </c>
      <c r="K54" s="247">
        <f t="shared" ca="1" si="15"/>
        <v>8</v>
      </c>
      <c r="L54" s="247">
        <f t="shared" ca="1" si="16"/>
        <v>9</v>
      </c>
      <c r="M54" s="247">
        <f t="shared" ca="1" si="17"/>
        <v>0</v>
      </c>
      <c r="N54" s="247">
        <f t="shared" ca="1" si="17"/>
        <v>0</v>
      </c>
      <c r="O54" s="247">
        <f t="shared" ca="1" si="17"/>
        <v>0</v>
      </c>
      <c r="P54" s="247">
        <f t="shared" ca="1" si="18"/>
        <v>7</v>
      </c>
      <c r="Q54" s="247" t="str">
        <f t="shared" ca="1" si="19"/>
        <v/>
      </c>
      <c r="R54" s="247">
        <f t="shared" ca="1" si="20"/>
        <v>7</v>
      </c>
      <c r="S54" s="247">
        <f t="shared" ca="1" si="21"/>
        <v>1</v>
      </c>
      <c r="T54" s="247">
        <f t="shared" ca="1" si="21"/>
        <v>1</v>
      </c>
      <c r="U54" s="247">
        <f t="shared" ca="1" si="21"/>
        <v>0</v>
      </c>
      <c r="V54" s="247">
        <f t="shared" ca="1" si="22"/>
        <v>7</v>
      </c>
      <c r="W54" s="247" t="str">
        <f t="shared" ca="1" si="23"/>
        <v/>
      </c>
      <c r="X54" s="247">
        <f t="shared" ca="1" si="24"/>
        <v>8</v>
      </c>
      <c r="Y54" s="248">
        <f t="shared" ca="1" si="25"/>
        <v>0</v>
      </c>
      <c r="Z54" s="259">
        <f t="shared" ca="1" si="25"/>
        <v>1</v>
      </c>
      <c r="AA54" s="247">
        <f t="shared" ca="1" si="25"/>
        <v>1</v>
      </c>
      <c r="AB54" s="247">
        <f t="shared" ca="1" si="25"/>
        <v>1</v>
      </c>
      <c r="AC54" s="247">
        <f t="shared" ca="1" si="25"/>
        <v>0</v>
      </c>
      <c r="AD54" s="247">
        <f t="shared" ca="1" si="26"/>
        <v>5</v>
      </c>
      <c r="AE54" s="247" t="str">
        <f t="shared" ca="1" si="27"/>
        <v/>
      </c>
      <c r="AF54" s="247">
        <f t="shared" ca="1" si="28"/>
        <v>5</v>
      </c>
      <c r="AG54" s="247">
        <f t="shared" ca="1" si="29"/>
        <v>5</v>
      </c>
      <c r="AH54" s="247" t="str">
        <f t="shared" ca="1" si="30"/>
        <v/>
      </c>
      <c r="AI54" s="247" t="str">
        <f t="shared" ca="1" si="31"/>
        <v/>
      </c>
      <c r="AJ54" s="247">
        <f t="shared" ca="1" si="32"/>
        <v>5</v>
      </c>
      <c r="AK54" s="247">
        <f t="shared" ca="1" si="33"/>
        <v>5</v>
      </c>
      <c r="AL54" s="248" t="str">
        <f t="shared" ca="1" si="34"/>
        <v/>
      </c>
      <c r="AM54" s="260">
        <f t="shared" ca="1" si="35"/>
        <v>11</v>
      </c>
      <c r="AN54" s="261">
        <f t="shared" ca="1" si="36"/>
        <v>30</v>
      </c>
      <c r="AO54" s="247">
        <f t="shared" ca="1" si="37"/>
        <v>37</v>
      </c>
      <c r="AP54" s="247" t="str">
        <f t="shared" ca="1" si="38"/>
        <v>NO</v>
      </c>
      <c r="AQ54" s="261">
        <f t="shared" ca="1" si="39"/>
        <v>14</v>
      </c>
      <c r="AR54" s="261">
        <f t="shared" ca="1" si="40"/>
        <v>30</v>
      </c>
      <c r="AS54" s="247">
        <f t="shared" ca="1" si="41"/>
        <v>47</v>
      </c>
      <c r="AT54" s="247" t="str">
        <f t="shared" ca="1" si="42"/>
        <v>NO</v>
      </c>
      <c r="AU54" s="261">
        <f t="shared" ca="1" si="43"/>
        <v>15</v>
      </c>
      <c r="AV54" s="261">
        <f t="shared" ca="1" si="44"/>
        <v>30</v>
      </c>
      <c r="AW54" s="247">
        <f t="shared" ca="1" si="45"/>
        <v>50</v>
      </c>
      <c r="AX54" s="247" t="str">
        <f t="shared" ca="1" si="46"/>
        <v>NO</v>
      </c>
      <c r="AY54" s="261">
        <f t="shared" ca="1" si="47"/>
        <v>7</v>
      </c>
      <c r="AZ54" s="261">
        <f t="shared" ca="1" si="48"/>
        <v>15</v>
      </c>
      <c r="BA54" s="247">
        <f t="shared" ca="1" si="49"/>
        <v>47</v>
      </c>
      <c r="BB54" s="247" t="str">
        <f t="shared" ca="1" si="50"/>
        <v>NO</v>
      </c>
      <c r="BC54" s="261">
        <f t="shared" ca="1" si="51"/>
        <v>8</v>
      </c>
      <c r="BD54" s="261">
        <f t="shared" ca="1" si="52"/>
        <v>15</v>
      </c>
      <c r="BE54" s="247">
        <f t="shared" ca="1" si="53"/>
        <v>53</v>
      </c>
      <c r="BF54" s="248" t="str">
        <f t="shared" ca="1" si="54"/>
        <v>NO</v>
      </c>
      <c r="BG54" s="260">
        <f t="shared" ca="1" si="55"/>
        <v>3</v>
      </c>
      <c r="BH54" s="261">
        <f t="shared" ca="1" si="56"/>
        <v>10</v>
      </c>
      <c r="BI54" s="247">
        <f t="shared" ca="1" si="57"/>
        <v>30</v>
      </c>
      <c r="BJ54" s="276" t="str">
        <f t="shared" ca="1" si="58"/>
        <v>NO</v>
      </c>
      <c r="BK54" s="276"/>
      <c r="BL54" s="276"/>
      <c r="BM54" s="276"/>
      <c r="BN54" s="276" t="str">
        <f t="shared" si="62"/>
        <v>NO</v>
      </c>
      <c r="BO54" s="276">
        <f t="shared" ca="1" si="63"/>
        <v>5</v>
      </c>
      <c r="BP54" s="276">
        <f t="shared" ca="1" si="64"/>
        <v>10</v>
      </c>
      <c r="BQ54" s="276">
        <f t="shared" ca="1" si="65"/>
        <v>50</v>
      </c>
      <c r="BR54" s="276" t="str">
        <f t="shared" ca="1" si="66"/>
        <v>NO</v>
      </c>
      <c r="BS54" s="276">
        <f t="shared" ca="1" si="72"/>
        <v>10</v>
      </c>
      <c r="BT54" s="276">
        <f t="shared" ca="1" si="73"/>
        <v>20</v>
      </c>
      <c r="BU54" s="276">
        <f t="shared" ca="1" si="74"/>
        <v>50</v>
      </c>
      <c r="BV54" s="276" t="str">
        <f t="shared" ca="1" si="67"/>
        <v>NO</v>
      </c>
      <c r="BW54" s="276">
        <f t="shared" ca="1" si="90"/>
        <v>10</v>
      </c>
      <c r="BX54" s="276">
        <f t="shared" ca="1" si="91"/>
        <v>20</v>
      </c>
      <c r="BY54" s="276">
        <f t="shared" ca="1" si="70"/>
        <v>50</v>
      </c>
      <c r="BZ54" s="279" t="str">
        <f t="shared" ca="1" si="71"/>
        <v>NO</v>
      </c>
    </row>
    <row r="55" spans="1:78" x14ac:dyDescent="0.2">
      <c r="A55" s="241">
        <v>45</v>
      </c>
      <c r="B55" s="389" t="s">
        <v>506</v>
      </c>
      <c r="C55" s="381"/>
      <c r="D55" s="242" t="s">
        <v>546</v>
      </c>
      <c r="E55" s="256">
        <f t="shared" ca="1" si="11"/>
        <v>50</v>
      </c>
      <c r="F55" s="257">
        <f t="shared" ca="1" si="7"/>
        <v>44</v>
      </c>
      <c r="G55" s="257">
        <f t="shared" ca="1" si="12"/>
        <v>18</v>
      </c>
      <c r="H55" s="257">
        <f t="shared" ca="1" si="13"/>
        <v>26</v>
      </c>
      <c r="I55" s="258"/>
      <c r="J55" s="247">
        <f t="shared" ca="1" si="14"/>
        <v>7</v>
      </c>
      <c r="K55" s="247">
        <f t="shared" ca="1" si="15"/>
        <v>8</v>
      </c>
      <c r="L55" s="247">
        <f t="shared" ca="1" si="16"/>
        <v>9</v>
      </c>
      <c r="M55" s="247">
        <f t="shared" ca="1" si="17"/>
        <v>0</v>
      </c>
      <c r="N55" s="247">
        <f t="shared" ca="1" si="17"/>
        <v>0</v>
      </c>
      <c r="O55" s="247">
        <f t="shared" ca="1" si="17"/>
        <v>0</v>
      </c>
      <c r="P55" s="247">
        <f t="shared" ca="1" si="18"/>
        <v>7</v>
      </c>
      <c r="Q55" s="247" t="str">
        <f t="shared" ca="1" si="19"/>
        <v/>
      </c>
      <c r="R55" s="247">
        <f t="shared" ca="1" si="20"/>
        <v>7</v>
      </c>
      <c r="S55" s="247">
        <f t="shared" ca="1" si="21"/>
        <v>1</v>
      </c>
      <c r="T55" s="247">
        <f t="shared" ca="1" si="21"/>
        <v>0</v>
      </c>
      <c r="U55" s="247">
        <f t="shared" ca="1" si="21"/>
        <v>0</v>
      </c>
      <c r="V55" s="247">
        <f t="shared" ca="1" si="22"/>
        <v>7</v>
      </c>
      <c r="W55" s="247" t="str">
        <f t="shared" ca="1" si="23"/>
        <v/>
      </c>
      <c r="X55" s="247">
        <f t="shared" ca="1" si="24"/>
        <v>8</v>
      </c>
      <c r="Y55" s="248">
        <f t="shared" ca="1" si="25"/>
        <v>1</v>
      </c>
      <c r="Z55" s="259">
        <f t="shared" ca="1" si="25"/>
        <v>0</v>
      </c>
      <c r="AA55" s="247">
        <f t="shared" ca="1" si="25"/>
        <v>1</v>
      </c>
      <c r="AB55" s="247">
        <f t="shared" ca="1" si="25"/>
        <v>1</v>
      </c>
      <c r="AC55" s="247">
        <f t="shared" ca="1" si="25"/>
        <v>0</v>
      </c>
      <c r="AD55" s="247">
        <f t="shared" ca="1" si="26"/>
        <v>4</v>
      </c>
      <c r="AE55" s="247" t="str">
        <f t="shared" ca="1" si="27"/>
        <v/>
      </c>
      <c r="AF55" s="247">
        <f t="shared" ca="1" si="28"/>
        <v>5</v>
      </c>
      <c r="AG55" s="247">
        <f t="shared" ca="1" si="29"/>
        <v>5</v>
      </c>
      <c r="AH55" s="247" t="str">
        <f t="shared" ca="1" si="30"/>
        <v/>
      </c>
      <c r="AI55" s="247" t="str">
        <f t="shared" ca="1" si="31"/>
        <v/>
      </c>
      <c r="AJ55" s="247">
        <f t="shared" ca="1" si="32"/>
        <v>4</v>
      </c>
      <c r="AK55" s="247">
        <f t="shared" ca="1" si="33"/>
        <v>5</v>
      </c>
      <c r="AL55" s="248" t="str">
        <f t="shared" ca="1" si="34"/>
        <v/>
      </c>
      <c r="AM55" s="260">
        <f t="shared" ca="1" si="35"/>
        <v>10</v>
      </c>
      <c r="AN55" s="261">
        <f t="shared" ca="1" si="36"/>
        <v>30</v>
      </c>
      <c r="AO55" s="247">
        <f t="shared" ca="1" si="37"/>
        <v>33</v>
      </c>
      <c r="AP55" s="247" t="str">
        <f t="shared" ca="1" si="38"/>
        <v>NO</v>
      </c>
      <c r="AQ55" s="261">
        <f t="shared" ca="1" si="39"/>
        <v>14</v>
      </c>
      <c r="AR55" s="261">
        <f t="shared" ca="1" si="40"/>
        <v>30</v>
      </c>
      <c r="AS55" s="247">
        <f t="shared" ca="1" si="41"/>
        <v>47</v>
      </c>
      <c r="AT55" s="247" t="str">
        <f t="shared" ca="1" si="42"/>
        <v>NO</v>
      </c>
      <c r="AU55" s="261">
        <f t="shared" ca="1" si="43"/>
        <v>15</v>
      </c>
      <c r="AV55" s="261">
        <f t="shared" ca="1" si="44"/>
        <v>30</v>
      </c>
      <c r="AW55" s="247">
        <f t="shared" ca="1" si="45"/>
        <v>50</v>
      </c>
      <c r="AX55" s="247" t="str">
        <f t="shared" ca="1" si="46"/>
        <v>NO</v>
      </c>
      <c r="AY55" s="261">
        <f t="shared" ca="1" si="47"/>
        <v>7</v>
      </c>
      <c r="AZ55" s="261">
        <f t="shared" ca="1" si="48"/>
        <v>15</v>
      </c>
      <c r="BA55" s="247">
        <f t="shared" ca="1" si="49"/>
        <v>47</v>
      </c>
      <c r="BB55" s="247" t="str">
        <f t="shared" ca="1" si="50"/>
        <v>NO</v>
      </c>
      <c r="BC55" s="261">
        <f t="shared" ca="1" si="51"/>
        <v>8</v>
      </c>
      <c r="BD55" s="261">
        <f t="shared" ca="1" si="52"/>
        <v>15</v>
      </c>
      <c r="BE55" s="247">
        <f t="shared" ca="1" si="53"/>
        <v>53</v>
      </c>
      <c r="BF55" s="248" t="str">
        <f t="shared" ca="1" si="54"/>
        <v>NO</v>
      </c>
      <c r="BG55" s="260">
        <f t="shared" ca="1" si="55"/>
        <v>3</v>
      </c>
      <c r="BH55" s="261">
        <f t="shared" ca="1" si="56"/>
        <v>10</v>
      </c>
      <c r="BI55" s="247">
        <f t="shared" ca="1" si="57"/>
        <v>30</v>
      </c>
      <c r="BJ55" s="276" t="str">
        <f t="shared" ca="1" si="58"/>
        <v>NO</v>
      </c>
      <c r="BK55" s="276"/>
      <c r="BL55" s="276"/>
      <c r="BM55" s="276"/>
      <c r="BN55" s="276" t="str">
        <f t="shared" si="62"/>
        <v>NO</v>
      </c>
      <c r="BO55" s="276">
        <f t="shared" ca="1" si="63"/>
        <v>5</v>
      </c>
      <c r="BP55" s="276">
        <f t="shared" ca="1" si="64"/>
        <v>10</v>
      </c>
      <c r="BQ55" s="276">
        <f t="shared" ca="1" si="65"/>
        <v>50</v>
      </c>
      <c r="BR55" s="276" t="str">
        <f t="shared" ca="1" si="66"/>
        <v>NO</v>
      </c>
      <c r="BS55" s="276">
        <f t="shared" ca="1" si="72"/>
        <v>9</v>
      </c>
      <c r="BT55" s="276">
        <f t="shared" ca="1" si="73"/>
        <v>20</v>
      </c>
      <c r="BU55" s="276">
        <f t="shared" ca="1" si="74"/>
        <v>45</v>
      </c>
      <c r="BV55" s="276" t="str">
        <f t="shared" ca="1" si="67"/>
        <v>NO</v>
      </c>
      <c r="BW55" s="276">
        <f t="shared" ca="1" si="90"/>
        <v>9</v>
      </c>
      <c r="BX55" s="276">
        <f t="shared" ca="1" si="91"/>
        <v>20</v>
      </c>
      <c r="BY55" s="276">
        <f t="shared" ca="1" si="70"/>
        <v>45</v>
      </c>
      <c r="BZ55" s="279" t="str">
        <f t="shared" ca="1" si="71"/>
        <v>NO</v>
      </c>
    </row>
    <row r="56" spans="1:78" ht="22.5" x14ac:dyDescent="0.2">
      <c r="A56" s="241">
        <v>46</v>
      </c>
      <c r="B56" s="388" t="s">
        <v>507</v>
      </c>
      <c r="C56" s="382" t="s">
        <v>530</v>
      </c>
      <c r="D56" s="242" t="s">
        <v>275</v>
      </c>
      <c r="E56" s="256">
        <f t="shared" ca="1" si="11"/>
        <v>87</v>
      </c>
      <c r="F56" s="257">
        <f t="shared" ca="1" si="7"/>
        <v>81</v>
      </c>
      <c r="G56" s="257">
        <f t="shared" ca="1" si="12"/>
        <v>32</v>
      </c>
      <c r="H56" s="257">
        <f t="shared" ca="1" si="13"/>
        <v>49</v>
      </c>
      <c r="I56" s="258"/>
      <c r="J56" s="247">
        <f t="shared" ca="1" si="14"/>
        <v>12</v>
      </c>
      <c r="K56" s="247">
        <f t="shared" ca="1" si="15"/>
        <v>12</v>
      </c>
      <c r="L56" s="247">
        <f t="shared" ca="1" si="16"/>
        <v>16</v>
      </c>
      <c r="M56" s="247">
        <f t="shared" ca="1" si="17"/>
        <v>1</v>
      </c>
      <c r="N56" s="247">
        <f t="shared" ca="1" si="17"/>
        <v>1</v>
      </c>
      <c r="O56" s="247">
        <f t="shared" ca="1" si="17"/>
        <v>2</v>
      </c>
      <c r="P56" s="247">
        <f t="shared" ca="1" si="18"/>
        <v>12</v>
      </c>
      <c r="Q56" s="247">
        <f t="shared" ca="1" si="19"/>
        <v>12</v>
      </c>
      <c r="R56" s="247" t="str">
        <f t="shared" ca="1" si="20"/>
        <v/>
      </c>
      <c r="S56" s="247">
        <f t="shared" ca="1" si="21"/>
        <v>1</v>
      </c>
      <c r="T56" s="247">
        <f t="shared" ca="1" si="21"/>
        <v>1</v>
      </c>
      <c r="U56" s="247">
        <f t="shared" ca="1" si="21"/>
        <v>1</v>
      </c>
      <c r="V56" s="247">
        <f t="shared" ca="1" si="22"/>
        <v>13</v>
      </c>
      <c r="W56" s="247">
        <f t="shared" ca="1" si="23"/>
        <v>12</v>
      </c>
      <c r="X56" s="247" t="str">
        <f t="shared" ca="1" si="24"/>
        <v/>
      </c>
      <c r="Y56" s="248">
        <f t="shared" ca="1" si="25"/>
        <v>2</v>
      </c>
      <c r="Z56" s="259">
        <f t="shared" ca="1" si="25"/>
        <v>1</v>
      </c>
      <c r="AA56" s="247">
        <f t="shared" ca="1" si="25"/>
        <v>1</v>
      </c>
      <c r="AB56" s="247">
        <f t="shared" ca="1" si="25"/>
        <v>1</v>
      </c>
      <c r="AC56" s="247">
        <f t="shared" ca="1" si="25"/>
        <v>1</v>
      </c>
      <c r="AD56" s="247">
        <f t="shared" ca="1" si="26"/>
        <v>8</v>
      </c>
      <c r="AE56" s="247" t="str">
        <f t="shared" ca="1" si="27"/>
        <v/>
      </c>
      <c r="AF56" s="247">
        <f t="shared" ca="1" si="28"/>
        <v>8</v>
      </c>
      <c r="AG56" s="247">
        <f t="shared" ca="1" si="29"/>
        <v>9</v>
      </c>
      <c r="AH56" s="247" t="str">
        <f t="shared" ca="1" si="30"/>
        <v/>
      </c>
      <c r="AI56" s="247">
        <f t="shared" ca="1" si="31"/>
        <v>9</v>
      </c>
      <c r="AJ56" s="247" t="str">
        <f t="shared" ca="1" si="32"/>
        <v/>
      </c>
      <c r="AK56" s="247" t="str">
        <f t="shared" ca="1" si="33"/>
        <v/>
      </c>
      <c r="AL56" s="248">
        <f t="shared" ca="1" si="34"/>
        <v>9</v>
      </c>
      <c r="AM56" s="260">
        <f t="shared" ca="1" si="35"/>
        <v>23</v>
      </c>
      <c r="AN56" s="261">
        <f t="shared" ca="1" si="36"/>
        <v>30</v>
      </c>
      <c r="AO56" s="247">
        <f t="shared" ca="1" si="37"/>
        <v>77</v>
      </c>
      <c r="AP56" s="247" t="str">
        <f t="shared" ca="1" si="38"/>
        <v>YES</v>
      </c>
      <c r="AQ56" s="261">
        <f t="shared" ca="1" si="39"/>
        <v>24</v>
      </c>
      <c r="AR56" s="261">
        <f t="shared" ca="1" si="40"/>
        <v>30</v>
      </c>
      <c r="AS56" s="247">
        <f t="shared" ca="1" si="41"/>
        <v>80</v>
      </c>
      <c r="AT56" s="247" t="str">
        <f t="shared" ca="1" si="42"/>
        <v>YES</v>
      </c>
      <c r="AU56" s="261">
        <f t="shared" ca="1" si="43"/>
        <v>25</v>
      </c>
      <c r="AV56" s="261">
        <f t="shared" ca="1" si="44"/>
        <v>30</v>
      </c>
      <c r="AW56" s="247">
        <f t="shared" ca="1" si="45"/>
        <v>83</v>
      </c>
      <c r="AX56" s="247" t="str">
        <f t="shared" ca="1" si="46"/>
        <v>YES</v>
      </c>
      <c r="AY56" s="261">
        <f t="shared" ca="1" si="47"/>
        <v>12</v>
      </c>
      <c r="AZ56" s="261">
        <f t="shared" ca="1" si="48"/>
        <v>15</v>
      </c>
      <c r="BA56" s="247">
        <f t="shared" ca="1" si="49"/>
        <v>80</v>
      </c>
      <c r="BB56" s="247" t="str">
        <f t="shared" ca="1" si="50"/>
        <v>YES</v>
      </c>
      <c r="BC56" s="261">
        <f t="shared" ca="1" si="51"/>
        <v>12</v>
      </c>
      <c r="BD56" s="261">
        <f t="shared" ca="1" si="52"/>
        <v>15</v>
      </c>
      <c r="BE56" s="247">
        <f t="shared" ca="1" si="53"/>
        <v>80</v>
      </c>
      <c r="BF56" s="248" t="str">
        <f t="shared" ca="1" si="54"/>
        <v>YES</v>
      </c>
      <c r="BG56" s="260">
        <f t="shared" ca="1" si="55"/>
        <v>6</v>
      </c>
      <c r="BH56" s="261">
        <f t="shared" ca="1" si="56"/>
        <v>10</v>
      </c>
      <c r="BI56" s="247">
        <f t="shared" ca="1" si="57"/>
        <v>60</v>
      </c>
      <c r="BJ56" s="276" t="str">
        <f t="shared" ca="1" si="58"/>
        <v>NO</v>
      </c>
      <c r="BK56" s="276"/>
      <c r="BL56" s="276"/>
      <c r="BM56" s="276"/>
      <c r="BN56" s="276" t="str">
        <f t="shared" si="62"/>
        <v>NO</v>
      </c>
      <c r="BO56" s="276">
        <f t="shared" ca="1" si="63"/>
        <v>18</v>
      </c>
      <c r="BP56" s="276">
        <f t="shared" ca="1" si="64"/>
        <v>20</v>
      </c>
      <c r="BQ56" s="276">
        <f t="shared" ca="1" si="65"/>
        <v>90</v>
      </c>
      <c r="BR56" s="276" t="str">
        <f t="shared" ca="1" si="66"/>
        <v>YES</v>
      </c>
      <c r="BS56" s="276">
        <f t="shared" ca="1" si="72"/>
        <v>9</v>
      </c>
      <c r="BT56" s="276">
        <f t="shared" ca="1" si="73"/>
        <v>10</v>
      </c>
      <c r="BU56" s="276">
        <f t="shared" ca="1" si="74"/>
        <v>90</v>
      </c>
      <c r="BV56" s="276" t="str">
        <f t="shared" ca="1" si="67"/>
        <v>YES</v>
      </c>
      <c r="BW56" s="276">
        <f t="shared" ca="1" si="90"/>
        <v>16</v>
      </c>
      <c r="BX56" s="276">
        <f t="shared" ca="1" si="91"/>
        <v>20</v>
      </c>
      <c r="BY56" s="276">
        <f t="shared" ca="1" si="70"/>
        <v>80</v>
      </c>
      <c r="BZ56" s="279" t="str">
        <f t="shared" ca="1" si="71"/>
        <v>YES</v>
      </c>
    </row>
    <row r="57" spans="1:78" ht="22.5" x14ac:dyDescent="0.2">
      <c r="A57" s="241">
        <v>47</v>
      </c>
      <c r="B57" s="388" t="s">
        <v>508</v>
      </c>
      <c r="C57" s="382" t="s">
        <v>531</v>
      </c>
      <c r="D57" s="242" t="s">
        <v>256</v>
      </c>
      <c r="E57" s="256">
        <f t="shared" ca="1" si="11"/>
        <v>77</v>
      </c>
      <c r="F57" s="257">
        <f t="shared" ca="1" si="7"/>
        <v>79</v>
      </c>
      <c r="G57" s="257">
        <f t="shared" ca="1" si="12"/>
        <v>31</v>
      </c>
      <c r="H57" s="257">
        <f t="shared" ca="1" si="13"/>
        <v>48</v>
      </c>
      <c r="I57" s="258"/>
      <c r="J57" s="247">
        <f t="shared" ca="1" si="14"/>
        <v>10</v>
      </c>
      <c r="K57" s="247">
        <f t="shared" ca="1" si="15"/>
        <v>11</v>
      </c>
      <c r="L57" s="247">
        <f t="shared" ca="1" si="16"/>
        <v>14</v>
      </c>
      <c r="M57" s="247">
        <f t="shared" ca="1" si="17"/>
        <v>2</v>
      </c>
      <c r="N57" s="247">
        <f t="shared" ca="1" si="17"/>
        <v>2</v>
      </c>
      <c r="O57" s="247">
        <f t="shared" ca="1" si="17"/>
        <v>2</v>
      </c>
      <c r="P57" s="247" t="str">
        <f t="shared" ca="1" si="18"/>
        <v/>
      </c>
      <c r="Q57" s="247">
        <f t="shared" ca="1" si="19"/>
        <v>12</v>
      </c>
      <c r="R57" s="247">
        <f t="shared" ca="1" si="20"/>
        <v>11</v>
      </c>
      <c r="S57" s="247">
        <f t="shared" ca="1" si="21"/>
        <v>1</v>
      </c>
      <c r="T57" s="247">
        <f t="shared" ca="1" si="21"/>
        <v>1</v>
      </c>
      <c r="U57" s="247">
        <f t="shared" ca="1" si="21"/>
        <v>2</v>
      </c>
      <c r="V57" s="247" t="str">
        <f t="shared" ca="1" si="22"/>
        <v/>
      </c>
      <c r="W57" s="247">
        <f t="shared" ca="1" si="23"/>
        <v>12</v>
      </c>
      <c r="X57" s="247">
        <f t="shared" ca="1" si="24"/>
        <v>12</v>
      </c>
      <c r="Y57" s="248">
        <f t="shared" ca="1" si="25"/>
        <v>2</v>
      </c>
      <c r="Z57" s="259">
        <f t="shared" ca="1" si="25"/>
        <v>2</v>
      </c>
      <c r="AA57" s="247">
        <f t="shared" ca="1" si="25"/>
        <v>1</v>
      </c>
      <c r="AB57" s="247">
        <f t="shared" ca="1" si="25"/>
        <v>1</v>
      </c>
      <c r="AC57" s="247">
        <f t="shared" ca="1" si="25"/>
        <v>2</v>
      </c>
      <c r="AD57" s="247" t="str">
        <f t="shared" ca="1" si="26"/>
        <v/>
      </c>
      <c r="AE57" s="247">
        <f t="shared" ca="1" si="27"/>
        <v>8</v>
      </c>
      <c r="AF57" s="247" t="str">
        <f t="shared" ca="1" si="28"/>
        <v/>
      </c>
      <c r="AG57" s="247" t="str">
        <f t="shared" ca="1" si="29"/>
        <v/>
      </c>
      <c r="AH57" s="247">
        <f t="shared" ca="1" si="30"/>
        <v>8</v>
      </c>
      <c r="AI57" s="247">
        <f t="shared" ca="1" si="31"/>
        <v>8</v>
      </c>
      <c r="AJ57" s="247">
        <f t="shared" ca="1" si="32"/>
        <v>8</v>
      </c>
      <c r="AK57" s="247">
        <f t="shared" ca="1" si="33"/>
        <v>8</v>
      </c>
      <c r="AL57" s="248" t="str">
        <f t="shared" ca="1" si="34"/>
        <v/>
      </c>
      <c r="AM57" s="260">
        <f t="shared" ca="1" si="35"/>
        <v>24</v>
      </c>
      <c r="AN57" s="261">
        <f t="shared" ca="1" si="36"/>
        <v>30</v>
      </c>
      <c r="AO57" s="247">
        <f t="shared" ca="1" si="37"/>
        <v>80</v>
      </c>
      <c r="AP57" s="247" t="str">
        <f t="shared" ca="1" si="38"/>
        <v>YES</v>
      </c>
      <c r="AQ57" s="261">
        <f t="shared" ca="1" si="39"/>
        <v>23</v>
      </c>
      <c r="AR57" s="261">
        <f t="shared" ca="1" si="40"/>
        <v>30</v>
      </c>
      <c r="AS57" s="247">
        <f t="shared" ca="1" si="41"/>
        <v>77</v>
      </c>
      <c r="AT57" s="247" t="str">
        <f t="shared" ca="1" si="42"/>
        <v>YES</v>
      </c>
      <c r="AU57" s="261">
        <f t="shared" ca="1" si="43"/>
        <v>24</v>
      </c>
      <c r="AV57" s="261">
        <f t="shared" ca="1" si="44"/>
        <v>30</v>
      </c>
      <c r="AW57" s="247">
        <f t="shared" ca="1" si="45"/>
        <v>80</v>
      </c>
      <c r="AX57" s="247" t="str">
        <f t="shared" ca="1" si="46"/>
        <v>YES</v>
      </c>
      <c r="AY57" s="261">
        <f t="shared" ca="1" si="47"/>
        <v>10</v>
      </c>
      <c r="AZ57" s="261">
        <f t="shared" ca="1" si="48"/>
        <v>15</v>
      </c>
      <c r="BA57" s="247">
        <f t="shared" ca="1" si="49"/>
        <v>67</v>
      </c>
      <c r="BB57" s="247" t="str">
        <f t="shared" ca="1" si="50"/>
        <v>YES</v>
      </c>
      <c r="BC57" s="261">
        <f t="shared" ca="1" si="51"/>
        <v>11</v>
      </c>
      <c r="BD57" s="261">
        <f t="shared" ca="1" si="52"/>
        <v>15</v>
      </c>
      <c r="BE57" s="247">
        <f t="shared" ca="1" si="53"/>
        <v>73</v>
      </c>
      <c r="BF57" s="248" t="str">
        <f t="shared" ca="1" si="54"/>
        <v>YES</v>
      </c>
      <c r="BG57" s="260">
        <f t="shared" ca="1" si="55"/>
        <v>8</v>
      </c>
      <c r="BH57" s="261">
        <f t="shared" ca="1" si="56"/>
        <v>10</v>
      </c>
      <c r="BI57" s="247">
        <f t="shared" ca="1" si="57"/>
        <v>80</v>
      </c>
      <c r="BJ57" s="276" t="str">
        <f t="shared" ca="1" si="58"/>
        <v>YES</v>
      </c>
      <c r="BK57" s="276">
        <f t="shared" ca="1" si="59"/>
        <v>8</v>
      </c>
      <c r="BL57" s="276">
        <f t="shared" ca="1" si="60"/>
        <v>10</v>
      </c>
      <c r="BM57" s="276">
        <f t="shared" ca="1" si="61"/>
        <v>80</v>
      </c>
      <c r="BN57" s="276" t="str">
        <f t="shared" ca="1" si="62"/>
        <v>YES</v>
      </c>
      <c r="BO57" s="276">
        <f t="shared" ca="1" si="63"/>
        <v>16</v>
      </c>
      <c r="BP57" s="276">
        <f t="shared" ca="1" si="64"/>
        <v>20</v>
      </c>
      <c r="BQ57" s="276">
        <f t="shared" ca="1" si="65"/>
        <v>80</v>
      </c>
      <c r="BR57" s="276" t="str">
        <f t="shared" ca="1" si="66"/>
        <v>YES</v>
      </c>
      <c r="BS57" s="276">
        <f t="shared" ca="1" si="72"/>
        <v>16</v>
      </c>
      <c r="BT57" s="276">
        <f t="shared" ca="1" si="73"/>
        <v>20</v>
      </c>
      <c r="BU57" s="276">
        <f t="shared" ca="1" si="74"/>
        <v>80</v>
      </c>
      <c r="BV57" s="276" t="str">
        <f t="shared" ca="1" si="67"/>
        <v>YES</v>
      </c>
      <c r="BW57" s="276">
        <f t="shared" si="75"/>
        <v>0</v>
      </c>
      <c r="BX57" s="276">
        <f t="shared" si="76"/>
        <v>0</v>
      </c>
      <c r="BY57" s="276">
        <f t="shared" si="70"/>
        <v>0</v>
      </c>
      <c r="BZ57" s="279" t="str">
        <f t="shared" si="71"/>
        <v>NO</v>
      </c>
    </row>
    <row r="58" spans="1:78" x14ac:dyDescent="0.2">
      <c r="A58" s="241">
        <v>48</v>
      </c>
      <c r="B58" s="389" t="s">
        <v>509</v>
      </c>
      <c r="C58" s="381"/>
      <c r="D58" s="242" t="s">
        <v>299</v>
      </c>
      <c r="E58" s="256">
        <f t="shared" ca="1" si="11"/>
        <v>97</v>
      </c>
      <c r="F58" s="257">
        <f t="shared" ca="1" si="7"/>
        <v>90</v>
      </c>
      <c r="G58" s="257">
        <f t="shared" ca="1" si="12"/>
        <v>38</v>
      </c>
      <c r="H58" s="257">
        <f t="shared" ca="1" si="13"/>
        <v>52</v>
      </c>
      <c r="I58" s="258"/>
      <c r="J58" s="247">
        <f t="shared" ca="1" si="14"/>
        <v>14</v>
      </c>
      <c r="K58" s="247">
        <f t="shared" ca="1" si="15"/>
        <v>15</v>
      </c>
      <c r="L58" s="247">
        <f t="shared" ca="1" si="16"/>
        <v>18</v>
      </c>
      <c r="M58" s="247">
        <f t="shared" ca="1" si="17"/>
        <v>1</v>
      </c>
      <c r="N58" s="247">
        <f t="shared" ca="1" si="17"/>
        <v>2</v>
      </c>
      <c r="O58" s="247">
        <f t="shared" ca="1" si="17"/>
        <v>1</v>
      </c>
      <c r="P58" s="247">
        <f t="shared" ca="1" si="18"/>
        <v>13</v>
      </c>
      <c r="Q58" s="247" t="str">
        <f t="shared" ca="1" si="19"/>
        <v/>
      </c>
      <c r="R58" s="247">
        <f t="shared" ca="1" si="20"/>
        <v>15</v>
      </c>
      <c r="S58" s="247">
        <f t="shared" ca="1" si="21"/>
        <v>2</v>
      </c>
      <c r="T58" s="247">
        <f t="shared" ca="1" si="21"/>
        <v>2</v>
      </c>
      <c r="U58" s="247">
        <f t="shared" ca="1" si="21"/>
        <v>2</v>
      </c>
      <c r="V58" s="247">
        <f t="shared" ca="1" si="22"/>
        <v>14</v>
      </c>
      <c r="W58" s="247" t="str">
        <f t="shared" ca="1" si="23"/>
        <v/>
      </c>
      <c r="X58" s="247">
        <f t="shared" ca="1" si="24"/>
        <v>14</v>
      </c>
      <c r="Y58" s="248">
        <f t="shared" ca="1" si="25"/>
        <v>2</v>
      </c>
      <c r="Z58" s="259">
        <f t="shared" ca="1" si="25"/>
        <v>2</v>
      </c>
      <c r="AA58" s="247">
        <f t="shared" ca="1" si="25"/>
        <v>1</v>
      </c>
      <c r="AB58" s="247">
        <f t="shared" ca="1" si="25"/>
        <v>1</v>
      </c>
      <c r="AC58" s="247">
        <f t="shared" ca="1" si="25"/>
        <v>1</v>
      </c>
      <c r="AD58" s="247" t="str">
        <f t="shared" ca="1" si="26"/>
        <v/>
      </c>
      <c r="AE58" s="247">
        <f t="shared" ca="1" si="27"/>
        <v>9</v>
      </c>
      <c r="AF58" s="247">
        <f t="shared" ca="1" si="28"/>
        <v>10</v>
      </c>
      <c r="AG58" s="247">
        <f t="shared" ca="1" si="29"/>
        <v>10</v>
      </c>
      <c r="AH58" s="247" t="str">
        <f t="shared" ca="1" si="30"/>
        <v/>
      </c>
      <c r="AI58" s="247" t="str">
        <f t="shared" ca="1" si="31"/>
        <v/>
      </c>
      <c r="AJ58" s="247" t="str">
        <f t="shared" ca="1" si="32"/>
        <v/>
      </c>
      <c r="AK58" s="247">
        <f t="shared" ca="1" si="33"/>
        <v>8</v>
      </c>
      <c r="AL58" s="248">
        <f t="shared" ca="1" si="34"/>
        <v>8</v>
      </c>
      <c r="AM58" s="260">
        <f t="shared" ca="1" si="35"/>
        <v>28</v>
      </c>
      <c r="AN58" s="261">
        <f t="shared" ca="1" si="36"/>
        <v>30</v>
      </c>
      <c r="AO58" s="247">
        <f t="shared" ca="1" si="37"/>
        <v>93</v>
      </c>
      <c r="AP58" s="247" t="str">
        <f t="shared" ca="1" si="38"/>
        <v>YES</v>
      </c>
      <c r="AQ58" s="261">
        <f t="shared" ca="1" si="39"/>
        <v>28</v>
      </c>
      <c r="AR58" s="261">
        <f t="shared" ca="1" si="40"/>
        <v>30</v>
      </c>
      <c r="AS58" s="247">
        <f t="shared" ca="1" si="41"/>
        <v>93</v>
      </c>
      <c r="AT58" s="247" t="str">
        <f t="shared" ca="1" si="42"/>
        <v>YES</v>
      </c>
      <c r="AU58" s="261">
        <f t="shared" ca="1" si="43"/>
        <v>28</v>
      </c>
      <c r="AV58" s="261">
        <f t="shared" ca="1" si="44"/>
        <v>30</v>
      </c>
      <c r="AW58" s="247">
        <f t="shared" ca="1" si="45"/>
        <v>93</v>
      </c>
      <c r="AX58" s="247" t="str">
        <f t="shared" ca="1" si="46"/>
        <v>YES</v>
      </c>
      <c r="AY58" s="261">
        <f t="shared" ca="1" si="47"/>
        <v>14</v>
      </c>
      <c r="AZ58" s="261">
        <f t="shared" ca="1" si="48"/>
        <v>15</v>
      </c>
      <c r="BA58" s="247">
        <f t="shared" ca="1" si="49"/>
        <v>93</v>
      </c>
      <c r="BB58" s="247" t="str">
        <f t="shared" ca="1" si="50"/>
        <v>YES</v>
      </c>
      <c r="BC58" s="261">
        <f t="shared" ca="1" si="51"/>
        <v>15</v>
      </c>
      <c r="BD58" s="261">
        <f t="shared" ca="1" si="52"/>
        <v>15</v>
      </c>
      <c r="BE58" s="247">
        <f t="shared" ca="1" si="53"/>
        <v>100</v>
      </c>
      <c r="BF58" s="248" t="str">
        <f t="shared" ca="1" si="54"/>
        <v>YES</v>
      </c>
      <c r="BG58" s="260">
        <f t="shared" ca="1" si="55"/>
        <v>7</v>
      </c>
      <c r="BH58" s="261">
        <f t="shared" ca="1" si="56"/>
        <v>10</v>
      </c>
      <c r="BI58" s="247">
        <f t="shared" ca="1" si="57"/>
        <v>70</v>
      </c>
      <c r="BJ58" s="276" t="str">
        <f t="shared" ca="1" si="58"/>
        <v>YES</v>
      </c>
      <c r="BK58" s="276">
        <f t="shared" ca="1" si="59"/>
        <v>19</v>
      </c>
      <c r="BL58" s="276">
        <f t="shared" ca="1" si="60"/>
        <v>20</v>
      </c>
      <c r="BM58" s="276">
        <f t="shared" ca="1" si="61"/>
        <v>95</v>
      </c>
      <c r="BN58" s="276" t="str">
        <f t="shared" ca="1" si="62"/>
        <v>YES</v>
      </c>
      <c r="BO58" s="276">
        <f t="shared" ca="1" si="63"/>
        <v>10</v>
      </c>
      <c r="BP58" s="276">
        <f t="shared" ca="1" si="64"/>
        <v>10</v>
      </c>
      <c r="BQ58" s="276">
        <f t="shared" ca="1" si="65"/>
        <v>100</v>
      </c>
      <c r="BR58" s="276" t="str">
        <f t="shared" ca="1" si="66"/>
        <v>YES</v>
      </c>
      <c r="BS58" s="276">
        <f t="shared" ca="1" si="72"/>
        <v>16</v>
      </c>
      <c r="BT58" s="276">
        <f t="shared" ca="1" si="73"/>
        <v>20</v>
      </c>
      <c r="BU58" s="276">
        <f t="shared" ca="1" si="74"/>
        <v>80</v>
      </c>
      <c r="BV58" s="276" t="str">
        <f t="shared" ca="1" si="67"/>
        <v>YES</v>
      </c>
      <c r="BW58" s="276">
        <f t="shared" si="75"/>
        <v>0</v>
      </c>
      <c r="BX58" s="276">
        <f t="shared" si="76"/>
        <v>0</v>
      </c>
      <c r="BY58" s="276">
        <f t="shared" si="70"/>
        <v>0</v>
      </c>
      <c r="BZ58" s="279" t="str">
        <f t="shared" si="71"/>
        <v>NO</v>
      </c>
    </row>
    <row r="59" spans="1:78" x14ac:dyDescent="0.2">
      <c r="A59" s="241">
        <v>49</v>
      </c>
      <c r="B59" s="388" t="s">
        <v>510</v>
      </c>
      <c r="C59" s="382" t="s">
        <v>532</v>
      </c>
      <c r="D59" s="242" t="s">
        <v>275</v>
      </c>
      <c r="E59" s="256">
        <f t="shared" ca="1" si="11"/>
        <v>88</v>
      </c>
      <c r="F59" s="257">
        <f t="shared" ca="1" si="7"/>
        <v>82</v>
      </c>
      <c r="G59" s="257">
        <f t="shared" ca="1" si="12"/>
        <v>34</v>
      </c>
      <c r="H59" s="257">
        <f t="shared" ca="1" si="13"/>
        <v>48</v>
      </c>
      <c r="I59" s="258"/>
      <c r="J59" s="247">
        <f t="shared" ca="1" si="14"/>
        <v>12</v>
      </c>
      <c r="K59" s="247">
        <f t="shared" ca="1" si="15"/>
        <v>12</v>
      </c>
      <c r="L59" s="247">
        <f t="shared" ca="1" si="16"/>
        <v>16</v>
      </c>
      <c r="M59" s="247">
        <f t="shared" ca="1" si="17"/>
        <v>1</v>
      </c>
      <c r="N59" s="247">
        <f t="shared" ca="1" si="17"/>
        <v>1</v>
      </c>
      <c r="O59" s="247">
        <f t="shared" ca="1" si="17"/>
        <v>2</v>
      </c>
      <c r="P59" s="247">
        <f t="shared" ca="1" si="18"/>
        <v>13</v>
      </c>
      <c r="Q59" s="247">
        <f t="shared" ca="1" si="19"/>
        <v>12</v>
      </c>
      <c r="R59" s="247" t="str">
        <f t="shared" ca="1" si="20"/>
        <v/>
      </c>
      <c r="S59" s="247">
        <f t="shared" ca="1" si="21"/>
        <v>1</v>
      </c>
      <c r="T59" s="247">
        <f t="shared" ca="1" si="21"/>
        <v>2</v>
      </c>
      <c r="U59" s="247">
        <f t="shared" ca="1" si="21"/>
        <v>2</v>
      </c>
      <c r="V59" s="247">
        <f t="shared" ca="1" si="22"/>
        <v>12</v>
      </c>
      <c r="W59" s="247">
        <f t="shared" ca="1" si="23"/>
        <v>14</v>
      </c>
      <c r="X59" s="247" t="str">
        <f t="shared" ca="1" si="24"/>
        <v/>
      </c>
      <c r="Y59" s="248">
        <f t="shared" ca="1" si="25"/>
        <v>1</v>
      </c>
      <c r="Z59" s="259">
        <f t="shared" ca="1" si="25"/>
        <v>1</v>
      </c>
      <c r="AA59" s="247">
        <f t="shared" ca="1" si="25"/>
        <v>1</v>
      </c>
      <c r="AB59" s="247">
        <f t="shared" ca="1" si="25"/>
        <v>2</v>
      </c>
      <c r="AC59" s="247">
        <f t="shared" ca="1" si="25"/>
        <v>2</v>
      </c>
      <c r="AD59" s="247">
        <f t="shared" ca="1" si="26"/>
        <v>9</v>
      </c>
      <c r="AE59" s="247" t="str">
        <f t="shared" ca="1" si="27"/>
        <v/>
      </c>
      <c r="AF59" s="247">
        <f t="shared" ca="1" si="28"/>
        <v>8</v>
      </c>
      <c r="AG59" s="247">
        <f t="shared" ca="1" si="29"/>
        <v>8</v>
      </c>
      <c r="AH59" s="247" t="str">
        <f t="shared" ca="1" si="30"/>
        <v/>
      </c>
      <c r="AI59" s="247">
        <f t="shared" ca="1" si="31"/>
        <v>8</v>
      </c>
      <c r="AJ59" s="247" t="str">
        <f t="shared" ca="1" si="32"/>
        <v/>
      </c>
      <c r="AK59" s="247" t="str">
        <f t="shared" ca="1" si="33"/>
        <v/>
      </c>
      <c r="AL59" s="248">
        <f t="shared" ca="1" si="34"/>
        <v>8</v>
      </c>
      <c r="AM59" s="260">
        <f t="shared" ca="1" si="35"/>
        <v>25</v>
      </c>
      <c r="AN59" s="261">
        <f t="shared" ca="1" si="36"/>
        <v>30</v>
      </c>
      <c r="AO59" s="247">
        <f t="shared" ca="1" si="37"/>
        <v>83</v>
      </c>
      <c r="AP59" s="247" t="str">
        <f t="shared" ca="1" si="38"/>
        <v>YES</v>
      </c>
      <c r="AQ59" s="261">
        <f t="shared" ca="1" si="39"/>
        <v>25</v>
      </c>
      <c r="AR59" s="261">
        <f t="shared" ca="1" si="40"/>
        <v>30</v>
      </c>
      <c r="AS59" s="247">
        <f t="shared" ca="1" si="41"/>
        <v>83</v>
      </c>
      <c r="AT59" s="247" t="str">
        <f t="shared" ca="1" si="42"/>
        <v>YES</v>
      </c>
      <c r="AU59" s="261">
        <f t="shared" ca="1" si="43"/>
        <v>26</v>
      </c>
      <c r="AV59" s="261">
        <f t="shared" ca="1" si="44"/>
        <v>30</v>
      </c>
      <c r="AW59" s="247">
        <f t="shared" ca="1" si="45"/>
        <v>87</v>
      </c>
      <c r="AX59" s="247" t="str">
        <f t="shared" ca="1" si="46"/>
        <v>YES</v>
      </c>
      <c r="AY59" s="261">
        <f t="shared" ca="1" si="47"/>
        <v>12</v>
      </c>
      <c r="AZ59" s="261">
        <f t="shared" ca="1" si="48"/>
        <v>15</v>
      </c>
      <c r="BA59" s="247">
        <f t="shared" ca="1" si="49"/>
        <v>80</v>
      </c>
      <c r="BB59" s="247" t="str">
        <f t="shared" ca="1" si="50"/>
        <v>YES</v>
      </c>
      <c r="BC59" s="261">
        <f t="shared" ca="1" si="51"/>
        <v>12</v>
      </c>
      <c r="BD59" s="261">
        <f t="shared" ca="1" si="52"/>
        <v>15</v>
      </c>
      <c r="BE59" s="247">
        <f t="shared" ca="1" si="53"/>
        <v>80</v>
      </c>
      <c r="BF59" s="248" t="str">
        <f t="shared" ca="1" si="54"/>
        <v>YES</v>
      </c>
      <c r="BG59" s="260">
        <f t="shared" ca="1" si="55"/>
        <v>7</v>
      </c>
      <c r="BH59" s="261">
        <f t="shared" ca="1" si="56"/>
        <v>10</v>
      </c>
      <c r="BI59" s="247">
        <f t="shared" ca="1" si="57"/>
        <v>70</v>
      </c>
      <c r="BJ59" s="276" t="str">
        <f t="shared" ca="1" si="58"/>
        <v>YES</v>
      </c>
      <c r="BK59" s="276">
        <f t="shared" ca="1" si="59"/>
        <v>17</v>
      </c>
      <c r="BL59" s="276">
        <f t="shared" ca="1" si="60"/>
        <v>20</v>
      </c>
      <c r="BM59" s="276">
        <f t="shared" ca="1" si="61"/>
        <v>85</v>
      </c>
      <c r="BN59" s="276" t="str">
        <f t="shared" ca="1" si="62"/>
        <v>YES</v>
      </c>
      <c r="BO59" s="276">
        <f t="shared" ca="1" si="63"/>
        <v>16</v>
      </c>
      <c r="BP59" s="276">
        <f t="shared" ca="1" si="64"/>
        <v>20</v>
      </c>
      <c r="BQ59" s="276">
        <f t="shared" ca="1" si="65"/>
        <v>80</v>
      </c>
      <c r="BR59" s="276" t="str">
        <f t="shared" ca="1" si="66"/>
        <v>YES</v>
      </c>
      <c r="BS59" s="276">
        <f t="shared" ca="1" si="72"/>
        <v>8</v>
      </c>
      <c r="BT59" s="276">
        <f t="shared" ca="1" si="73"/>
        <v>10</v>
      </c>
      <c r="BU59" s="276">
        <f t="shared" ca="1" si="74"/>
        <v>80</v>
      </c>
      <c r="BV59" s="276" t="str">
        <f t="shared" ca="1" si="67"/>
        <v>YES</v>
      </c>
      <c r="BW59" s="276">
        <f t="shared" si="75"/>
        <v>0</v>
      </c>
      <c r="BX59" s="276">
        <f t="shared" si="76"/>
        <v>0</v>
      </c>
      <c r="BY59" s="276">
        <f t="shared" si="70"/>
        <v>0</v>
      </c>
      <c r="BZ59" s="279" t="str">
        <f t="shared" si="71"/>
        <v>NO</v>
      </c>
    </row>
    <row r="60" spans="1:78" x14ac:dyDescent="0.2">
      <c r="A60" s="241">
        <v>50</v>
      </c>
      <c r="B60" s="388" t="s">
        <v>511</v>
      </c>
      <c r="C60" s="382" t="s">
        <v>533</v>
      </c>
      <c r="D60" s="242" t="s">
        <v>546</v>
      </c>
      <c r="E60" s="256">
        <f t="shared" ca="1" si="11"/>
        <v>50</v>
      </c>
      <c r="F60" s="257">
        <f t="shared" ca="1" si="7"/>
        <v>44</v>
      </c>
      <c r="G60" s="257">
        <f t="shared" ca="1" si="12"/>
        <v>19</v>
      </c>
      <c r="H60" s="257">
        <f t="shared" ca="1" si="13"/>
        <v>25</v>
      </c>
      <c r="I60" s="258"/>
      <c r="J60" s="247">
        <f t="shared" ca="1" si="14"/>
        <v>7</v>
      </c>
      <c r="K60" s="247">
        <f t="shared" ca="1" si="15"/>
        <v>8</v>
      </c>
      <c r="L60" s="247">
        <f t="shared" ca="1" si="16"/>
        <v>9</v>
      </c>
      <c r="M60" s="247">
        <f t="shared" ca="1" si="17"/>
        <v>1</v>
      </c>
      <c r="N60" s="247">
        <f t="shared" ca="1" si="17"/>
        <v>0</v>
      </c>
      <c r="O60" s="247">
        <f t="shared" ca="1" si="17"/>
        <v>0</v>
      </c>
      <c r="P60" s="247">
        <f t="shared" ca="1" si="18"/>
        <v>8</v>
      </c>
      <c r="Q60" s="247" t="str">
        <f t="shared" ca="1" si="19"/>
        <v/>
      </c>
      <c r="R60" s="247">
        <f t="shared" ca="1" si="20"/>
        <v>8</v>
      </c>
      <c r="S60" s="247">
        <f t="shared" ca="1" si="21"/>
        <v>0</v>
      </c>
      <c r="T60" s="247">
        <f t="shared" ca="1" si="21"/>
        <v>1</v>
      </c>
      <c r="U60" s="247">
        <f t="shared" ca="1" si="21"/>
        <v>0</v>
      </c>
      <c r="V60" s="247">
        <f t="shared" ca="1" si="22"/>
        <v>7</v>
      </c>
      <c r="W60" s="247" t="str">
        <f t="shared" ca="1" si="23"/>
        <v/>
      </c>
      <c r="X60" s="247">
        <f t="shared" ca="1" si="24"/>
        <v>7</v>
      </c>
      <c r="Y60" s="248">
        <f t="shared" ca="1" si="25"/>
        <v>0</v>
      </c>
      <c r="Z60" s="259">
        <f t="shared" ca="1" si="25"/>
        <v>1</v>
      </c>
      <c r="AA60" s="247">
        <f t="shared" ca="1" si="25"/>
        <v>0</v>
      </c>
      <c r="AB60" s="247">
        <f t="shared" ca="1" si="25"/>
        <v>0</v>
      </c>
      <c r="AC60" s="247">
        <f t="shared" ca="1" si="25"/>
        <v>0</v>
      </c>
      <c r="AD60" s="247">
        <f t="shared" ca="1" si="26"/>
        <v>5</v>
      </c>
      <c r="AE60" s="247" t="str">
        <f t="shared" ca="1" si="27"/>
        <v/>
      </c>
      <c r="AF60" s="247">
        <f t="shared" ca="1" si="28"/>
        <v>5</v>
      </c>
      <c r="AG60" s="247">
        <f t="shared" ca="1" si="29"/>
        <v>5</v>
      </c>
      <c r="AH60" s="247" t="str">
        <f t="shared" ca="1" si="30"/>
        <v/>
      </c>
      <c r="AI60" s="247" t="str">
        <f t="shared" ca="1" si="31"/>
        <v/>
      </c>
      <c r="AJ60" s="247">
        <f t="shared" ca="1" si="32"/>
        <v>4</v>
      </c>
      <c r="AK60" s="247">
        <f t="shared" ca="1" si="33"/>
        <v>5</v>
      </c>
      <c r="AL60" s="248" t="str">
        <f t="shared" ca="1" si="34"/>
        <v/>
      </c>
      <c r="AM60" s="260">
        <f t="shared" ca="1" si="35"/>
        <v>11</v>
      </c>
      <c r="AN60" s="261">
        <f t="shared" ca="1" si="36"/>
        <v>30</v>
      </c>
      <c r="AO60" s="247">
        <f t="shared" ca="1" si="37"/>
        <v>37</v>
      </c>
      <c r="AP60" s="247" t="str">
        <f t="shared" ca="1" si="38"/>
        <v>NO</v>
      </c>
      <c r="AQ60" s="261">
        <f t="shared" ca="1" si="39"/>
        <v>16</v>
      </c>
      <c r="AR60" s="261">
        <f t="shared" ca="1" si="40"/>
        <v>30</v>
      </c>
      <c r="AS60" s="247">
        <f t="shared" ca="1" si="41"/>
        <v>53</v>
      </c>
      <c r="AT60" s="247" t="str">
        <f t="shared" ca="1" si="42"/>
        <v>NO</v>
      </c>
      <c r="AU60" s="261">
        <f t="shared" ca="1" si="43"/>
        <v>14</v>
      </c>
      <c r="AV60" s="261">
        <f t="shared" ca="1" si="44"/>
        <v>30</v>
      </c>
      <c r="AW60" s="247">
        <f t="shared" ca="1" si="45"/>
        <v>47</v>
      </c>
      <c r="AX60" s="247" t="str">
        <f t="shared" ca="1" si="46"/>
        <v>NO</v>
      </c>
      <c r="AY60" s="261">
        <f t="shared" ca="1" si="47"/>
        <v>7</v>
      </c>
      <c r="AZ60" s="261">
        <f t="shared" ca="1" si="48"/>
        <v>15</v>
      </c>
      <c r="BA60" s="247">
        <f t="shared" ca="1" si="49"/>
        <v>47</v>
      </c>
      <c r="BB60" s="247" t="str">
        <f t="shared" ca="1" si="50"/>
        <v>NO</v>
      </c>
      <c r="BC60" s="261">
        <f t="shared" ca="1" si="51"/>
        <v>8</v>
      </c>
      <c r="BD60" s="261">
        <f t="shared" ca="1" si="52"/>
        <v>15</v>
      </c>
      <c r="BE60" s="247">
        <f t="shared" ca="1" si="53"/>
        <v>53</v>
      </c>
      <c r="BF60" s="248" t="str">
        <f t="shared" ca="1" si="54"/>
        <v>NO</v>
      </c>
      <c r="BG60" s="276">
        <v>10</v>
      </c>
      <c r="BH60" s="276">
        <f t="shared" ref="BH60" ca="1" si="92">SUMIFS($Y$4:$AL$4,$Y$10:$AL$10,"CO2",$Y60:$AL60,"&gt;=0")</f>
        <v>20</v>
      </c>
      <c r="BI60" s="276">
        <f t="shared" ca="1" si="57"/>
        <v>50</v>
      </c>
      <c r="BJ60" s="276" t="str">
        <f t="shared" ca="1" si="58"/>
        <v>NO</v>
      </c>
      <c r="BK60" s="261"/>
      <c r="BL60" s="261"/>
      <c r="BM60" s="247"/>
      <c r="BN60" s="247" t="str">
        <f t="shared" si="62"/>
        <v>NO</v>
      </c>
      <c r="BO60" s="261">
        <f t="shared" ca="1" si="63"/>
        <v>5</v>
      </c>
      <c r="BP60" s="261">
        <f t="shared" ca="1" si="64"/>
        <v>10</v>
      </c>
      <c r="BQ60" s="247">
        <f t="shared" ca="1" si="65"/>
        <v>50</v>
      </c>
      <c r="BR60" s="247" t="str">
        <f t="shared" ca="1" si="66"/>
        <v>NO</v>
      </c>
      <c r="BS60" s="261">
        <f t="shared" ca="1" si="72"/>
        <v>9</v>
      </c>
      <c r="BT60" s="261">
        <f t="shared" ca="1" si="73"/>
        <v>20</v>
      </c>
      <c r="BU60" s="247">
        <f t="shared" ca="1" si="74"/>
        <v>45</v>
      </c>
      <c r="BV60" s="247" t="str">
        <f t="shared" ca="1" si="67"/>
        <v>NO</v>
      </c>
      <c r="BW60" s="261">
        <f t="shared" ref="BW60:BW63" ca="1" si="93">SUMIFS($Y60:$AL60,$Y$10:$AL$10,"CO2")</f>
        <v>10</v>
      </c>
      <c r="BX60" s="261">
        <f t="shared" ref="BX60:BX63" ca="1" si="94">SUMIFS($Y$4:$AL$4,$Y$10:$AL$10,"CO2",$Y60:$AL60,"&gt;=0")</f>
        <v>20</v>
      </c>
      <c r="BY60" s="247">
        <f t="shared" ca="1" si="70"/>
        <v>50</v>
      </c>
      <c r="BZ60" s="262" t="str">
        <f t="shared" ca="1" si="71"/>
        <v>NO</v>
      </c>
    </row>
    <row r="61" spans="1:78" ht="22.5" x14ac:dyDescent="0.2">
      <c r="A61" s="241">
        <v>51</v>
      </c>
      <c r="B61" s="388" t="s">
        <v>512</v>
      </c>
      <c r="C61" s="382" t="s">
        <v>534</v>
      </c>
      <c r="D61" s="242" t="s">
        <v>256</v>
      </c>
      <c r="E61" s="256">
        <f t="shared" ca="1" si="11"/>
        <v>76</v>
      </c>
      <c r="F61" s="257">
        <f t="shared" ca="1" si="7"/>
        <v>75</v>
      </c>
      <c r="G61" s="257">
        <f t="shared" ca="1" si="12"/>
        <v>30</v>
      </c>
      <c r="H61" s="257">
        <f t="shared" ca="1" si="13"/>
        <v>45</v>
      </c>
      <c r="I61" s="258"/>
      <c r="J61" s="247">
        <f t="shared" ca="1" si="14"/>
        <v>11</v>
      </c>
      <c r="K61" s="247">
        <f t="shared" ca="1" si="15"/>
        <v>11</v>
      </c>
      <c r="L61" s="247">
        <f t="shared" ca="1" si="16"/>
        <v>14</v>
      </c>
      <c r="M61" s="247">
        <f t="shared" ca="1" si="17"/>
        <v>2</v>
      </c>
      <c r="N61" s="247">
        <f t="shared" ca="1" si="17"/>
        <v>1</v>
      </c>
      <c r="O61" s="247">
        <f t="shared" ca="1" si="17"/>
        <v>1</v>
      </c>
      <c r="P61" s="247" t="str">
        <f t="shared" ca="1" si="18"/>
        <v/>
      </c>
      <c r="Q61" s="247">
        <f t="shared" ca="1" si="19"/>
        <v>12</v>
      </c>
      <c r="R61" s="247">
        <f t="shared" ca="1" si="20"/>
        <v>12</v>
      </c>
      <c r="S61" s="247">
        <f t="shared" ca="1" si="21"/>
        <v>1</v>
      </c>
      <c r="T61" s="247">
        <f t="shared" ca="1" si="21"/>
        <v>1</v>
      </c>
      <c r="U61" s="247">
        <f t="shared" ca="1" si="21"/>
        <v>1</v>
      </c>
      <c r="V61" s="247" t="str">
        <f t="shared" ca="1" si="22"/>
        <v/>
      </c>
      <c r="W61" s="247">
        <f t="shared" ca="1" si="23"/>
        <v>11</v>
      </c>
      <c r="X61" s="247">
        <f t="shared" ca="1" si="24"/>
        <v>10</v>
      </c>
      <c r="Y61" s="248">
        <f t="shared" ca="1" si="25"/>
        <v>2</v>
      </c>
      <c r="Z61" s="259">
        <f t="shared" ca="1" si="25"/>
        <v>2</v>
      </c>
      <c r="AA61" s="247">
        <f t="shared" ca="1" si="25"/>
        <v>2</v>
      </c>
      <c r="AB61" s="247">
        <f t="shared" ca="1" si="25"/>
        <v>1</v>
      </c>
      <c r="AC61" s="247">
        <f t="shared" ca="1" si="25"/>
        <v>1</v>
      </c>
      <c r="AD61" s="247" t="str">
        <f t="shared" ca="1" si="26"/>
        <v/>
      </c>
      <c r="AE61" s="247">
        <f t="shared" ca="1" si="27"/>
        <v>7</v>
      </c>
      <c r="AF61" s="247" t="str">
        <f t="shared" ca="1" si="28"/>
        <v/>
      </c>
      <c r="AG61" s="247" t="str">
        <f t="shared" ca="1" si="29"/>
        <v/>
      </c>
      <c r="AH61" s="247">
        <f t="shared" ca="1" si="30"/>
        <v>8</v>
      </c>
      <c r="AI61" s="247">
        <f t="shared" ca="1" si="31"/>
        <v>7</v>
      </c>
      <c r="AJ61" s="247">
        <f t="shared" ca="1" si="32"/>
        <v>8</v>
      </c>
      <c r="AK61" s="247">
        <f t="shared" ca="1" si="33"/>
        <v>7</v>
      </c>
      <c r="AL61" s="248" t="str">
        <f t="shared" ca="1" si="34"/>
        <v/>
      </c>
      <c r="AM61" s="260">
        <f t="shared" ca="1" si="35"/>
        <v>21</v>
      </c>
      <c r="AN61" s="261">
        <f t="shared" ca="1" si="36"/>
        <v>30</v>
      </c>
      <c r="AO61" s="247">
        <f t="shared" ca="1" si="37"/>
        <v>70</v>
      </c>
      <c r="AP61" s="247" t="str">
        <f t="shared" ca="1" si="38"/>
        <v>YES</v>
      </c>
      <c r="AQ61" s="261">
        <f t="shared" ca="1" si="39"/>
        <v>24</v>
      </c>
      <c r="AR61" s="261">
        <f t="shared" ca="1" si="40"/>
        <v>30</v>
      </c>
      <c r="AS61" s="247">
        <f t="shared" ca="1" si="41"/>
        <v>80</v>
      </c>
      <c r="AT61" s="247" t="str">
        <f t="shared" ca="1" si="42"/>
        <v>YES</v>
      </c>
      <c r="AU61" s="261">
        <f t="shared" ca="1" si="43"/>
        <v>21</v>
      </c>
      <c r="AV61" s="261">
        <f t="shared" ca="1" si="44"/>
        <v>30</v>
      </c>
      <c r="AW61" s="247">
        <f t="shared" ca="1" si="45"/>
        <v>70</v>
      </c>
      <c r="AX61" s="247" t="str">
        <f t="shared" ca="1" si="46"/>
        <v>YES</v>
      </c>
      <c r="AY61" s="261">
        <f t="shared" ca="1" si="47"/>
        <v>11</v>
      </c>
      <c r="AZ61" s="261">
        <f t="shared" ca="1" si="48"/>
        <v>15</v>
      </c>
      <c r="BA61" s="247">
        <f t="shared" ca="1" si="49"/>
        <v>73</v>
      </c>
      <c r="BB61" s="247" t="str">
        <f t="shared" ca="1" si="50"/>
        <v>YES</v>
      </c>
      <c r="BC61" s="261">
        <f t="shared" ca="1" si="51"/>
        <v>11</v>
      </c>
      <c r="BD61" s="261">
        <f t="shared" ca="1" si="52"/>
        <v>15</v>
      </c>
      <c r="BE61" s="247">
        <f t="shared" ca="1" si="53"/>
        <v>73</v>
      </c>
      <c r="BF61" s="248" t="str">
        <f t="shared" ca="1" si="54"/>
        <v>YES</v>
      </c>
      <c r="BG61" s="260">
        <v>10</v>
      </c>
      <c r="BH61" s="261">
        <f t="shared" ca="1" si="56"/>
        <v>10</v>
      </c>
      <c r="BI61" s="247">
        <f t="shared" ca="1" si="57"/>
        <v>100</v>
      </c>
      <c r="BJ61" s="247" t="str">
        <f t="shared" ca="1" si="58"/>
        <v>YES</v>
      </c>
      <c r="BK61" s="261">
        <f ca="1">SUMIFS($Y61:$AL61,$Y$10:$AL$10,"CO3")</f>
        <v>15</v>
      </c>
      <c r="BL61" s="261">
        <f ca="1">SUMIFS($Y$4:$AL$4,$Y$10:$AL$10,"CO3",$Y61:$AL61,"&gt;=0")</f>
        <v>20</v>
      </c>
      <c r="BM61" s="247">
        <f ca="1">IFERROR(ROUND((BK61/BL61)*100,0),0)</f>
        <v>75</v>
      </c>
      <c r="BN61" s="247" t="str">
        <f t="shared" ca="1" si="62"/>
        <v>YES</v>
      </c>
      <c r="BR61" s="247" t="str">
        <f t="shared" si="66"/>
        <v>NO</v>
      </c>
      <c r="BS61" s="261">
        <f t="shared" ca="1" si="72"/>
        <v>15</v>
      </c>
      <c r="BT61" s="261">
        <f t="shared" ca="1" si="73"/>
        <v>20</v>
      </c>
      <c r="BU61" s="247">
        <f t="shared" ca="1" si="74"/>
        <v>75</v>
      </c>
      <c r="BV61" s="247" t="str">
        <f t="shared" ca="1" si="67"/>
        <v>YES</v>
      </c>
      <c r="BW61" s="261">
        <f t="shared" ca="1" si="93"/>
        <v>7</v>
      </c>
      <c r="BX61" s="261">
        <f t="shared" ca="1" si="94"/>
        <v>10</v>
      </c>
      <c r="BY61" s="247">
        <f t="shared" ca="1" si="70"/>
        <v>70</v>
      </c>
      <c r="BZ61" s="262" t="str">
        <f t="shared" ca="1" si="71"/>
        <v>YES</v>
      </c>
    </row>
    <row r="62" spans="1:78" ht="22.5" x14ac:dyDescent="0.2">
      <c r="A62" s="241">
        <v>52</v>
      </c>
      <c r="B62" s="388" t="s">
        <v>513</v>
      </c>
      <c r="C62" s="382" t="s">
        <v>535</v>
      </c>
      <c r="D62" s="242" t="s">
        <v>256</v>
      </c>
      <c r="E62" s="256">
        <f t="shared" ca="1" si="11"/>
        <v>76</v>
      </c>
      <c r="F62" s="257">
        <f t="shared" ca="1" si="7"/>
        <v>73</v>
      </c>
      <c r="G62" s="257">
        <f t="shared" ca="1" si="12"/>
        <v>30</v>
      </c>
      <c r="H62" s="257">
        <f t="shared" ca="1" si="13"/>
        <v>43</v>
      </c>
      <c r="I62" s="258"/>
      <c r="J62" s="247">
        <f t="shared" ca="1" si="14"/>
        <v>10</v>
      </c>
      <c r="K62" s="247">
        <f t="shared" ca="1" si="15"/>
        <v>10</v>
      </c>
      <c r="L62" s="247">
        <f t="shared" ca="1" si="16"/>
        <v>14</v>
      </c>
      <c r="M62" s="247">
        <f t="shared" ca="1" si="17"/>
        <v>2</v>
      </c>
      <c r="N62" s="247">
        <f t="shared" ca="1" si="17"/>
        <v>2</v>
      </c>
      <c r="O62" s="247">
        <f t="shared" ca="1" si="17"/>
        <v>1</v>
      </c>
      <c r="P62" s="247" t="str">
        <f t="shared" ca="1" si="18"/>
        <v/>
      </c>
      <c r="Q62" s="247">
        <f t="shared" ca="1" si="19"/>
        <v>11</v>
      </c>
      <c r="R62" s="247">
        <f t="shared" ca="1" si="20"/>
        <v>11</v>
      </c>
      <c r="S62" s="247">
        <f t="shared" ca="1" si="21"/>
        <v>2</v>
      </c>
      <c r="T62" s="247">
        <f t="shared" ca="1" si="21"/>
        <v>1</v>
      </c>
      <c r="U62" s="247">
        <f t="shared" ca="1" si="21"/>
        <v>1</v>
      </c>
      <c r="V62" s="247" t="str">
        <f t="shared" ca="1" si="22"/>
        <v/>
      </c>
      <c r="W62" s="247">
        <f t="shared" ca="1" si="23"/>
        <v>11</v>
      </c>
      <c r="X62" s="247">
        <f t="shared" ca="1" si="24"/>
        <v>12</v>
      </c>
      <c r="Y62" s="248">
        <f t="shared" ca="1" si="25"/>
        <v>1</v>
      </c>
      <c r="Z62" s="259">
        <f t="shared" ca="1" si="25"/>
        <v>1</v>
      </c>
      <c r="AA62" s="247">
        <f t="shared" ca="1" si="25"/>
        <v>2</v>
      </c>
      <c r="AB62" s="247">
        <f t="shared" ca="1" si="25"/>
        <v>2</v>
      </c>
      <c r="AC62" s="247">
        <f t="shared" ca="1" si="25"/>
        <v>1</v>
      </c>
      <c r="AD62" s="247" t="str">
        <f t="shared" ca="1" si="26"/>
        <v/>
      </c>
      <c r="AE62" s="247">
        <f t="shared" ca="1" si="27"/>
        <v>7</v>
      </c>
      <c r="AF62" s="247" t="str">
        <f t="shared" ca="1" si="28"/>
        <v/>
      </c>
      <c r="AG62" s="247" t="str">
        <f t="shared" ca="1" si="29"/>
        <v/>
      </c>
      <c r="AH62" s="247">
        <f t="shared" ca="1" si="30"/>
        <v>7</v>
      </c>
      <c r="AI62" s="247">
        <f t="shared" ca="1" si="31"/>
        <v>7</v>
      </c>
      <c r="AJ62" s="247">
        <f t="shared" ca="1" si="32"/>
        <v>7</v>
      </c>
      <c r="AK62" s="247">
        <f t="shared" ca="1" si="33"/>
        <v>8</v>
      </c>
      <c r="AL62" s="248" t="str">
        <f t="shared" ca="1" si="34"/>
        <v/>
      </c>
      <c r="AM62" s="260">
        <f t="shared" ca="1" si="35"/>
        <v>23</v>
      </c>
      <c r="AN62" s="261">
        <f t="shared" ca="1" si="36"/>
        <v>30</v>
      </c>
      <c r="AO62" s="247">
        <f t="shared" ca="1" si="37"/>
        <v>77</v>
      </c>
      <c r="AP62" s="247" t="str">
        <f t="shared" ca="1" si="38"/>
        <v>YES</v>
      </c>
      <c r="AQ62" s="261">
        <f t="shared" ca="1" si="39"/>
        <v>22</v>
      </c>
      <c r="AR62" s="261">
        <f t="shared" ca="1" si="40"/>
        <v>30</v>
      </c>
      <c r="AS62" s="247">
        <f t="shared" ca="1" si="41"/>
        <v>73</v>
      </c>
      <c r="AT62" s="247" t="str">
        <f t="shared" ca="1" si="42"/>
        <v>YES</v>
      </c>
      <c r="AU62" s="261">
        <f t="shared" ca="1" si="43"/>
        <v>23</v>
      </c>
      <c r="AV62" s="261">
        <f t="shared" ca="1" si="44"/>
        <v>30</v>
      </c>
      <c r="AW62" s="247">
        <f t="shared" ca="1" si="45"/>
        <v>77</v>
      </c>
      <c r="AX62" s="247" t="str">
        <f t="shared" ca="1" si="46"/>
        <v>YES</v>
      </c>
      <c r="AY62" s="261">
        <f t="shared" ca="1" si="47"/>
        <v>10</v>
      </c>
      <c r="AZ62" s="261">
        <f t="shared" ca="1" si="48"/>
        <v>15</v>
      </c>
      <c r="BA62" s="247">
        <f t="shared" ca="1" si="49"/>
        <v>67</v>
      </c>
      <c r="BB62" s="247" t="str">
        <f t="shared" ca="1" si="50"/>
        <v>YES</v>
      </c>
      <c r="BC62" s="261">
        <f t="shared" ca="1" si="51"/>
        <v>10</v>
      </c>
      <c r="BD62" s="261">
        <f t="shared" ca="1" si="52"/>
        <v>15</v>
      </c>
      <c r="BE62" s="247">
        <f t="shared" ca="1" si="53"/>
        <v>67</v>
      </c>
      <c r="BF62" s="248" t="str">
        <f t="shared" ca="1" si="54"/>
        <v>YES</v>
      </c>
      <c r="BG62" s="260">
        <f t="shared" ca="1" si="55"/>
        <v>7</v>
      </c>
      <c r="BH62" s="261">
        <f t="shared" ca="1" si="56"/>
        <v>10</v>
      </c>
      <c r="BI62" s="247">
        <f t="shared" ca="1" si="57"/>
        <v>70</v>
      </c>
      <c r="BJ62" s="247" t="str">
        <f t="shared" ca="1" si="58"/>
        <v>YES</v>
      </c>
      <c r="BK62" s="261">
        <f ca="1">SUMIFS($Y62:$AL62,$Y$10:$AL$10,"CO3")</f>
        <v>14</v>
      </c>
      <c r="BL62" s="261">
        <f ca="1">SUMIFS($Y$4:$AL$4,$Y$10:$AL$10,"CO3",$Y62:$AL62,"&gt;=0")</f>
        <v>20</v>
      </c>
      <c r="BM62" s="247">
        <f ca="1">IFERROR(ROUND((BK62/BL62)*100,0),0)</f>
        <v>70</v>
      </c>
      <c r="BN62" s="247" t="str">
        <f t="shared" ca="1" si="62"/>
        <v>YES</v>
      </c>
      <c r="BR62" s="247" t="str">
        <f t="shared" si="66"/>
        <v>NO</v>
      </c>
      <c r="BS62" s="261">
        <f t="shared" ca="1" si="72"/>
        <v>15</v>
      </c>
      <c r="BT62" s="261">
        <f t="shared" ca="1" si="73"/>
        <v>20</v>
      </c>
      <c r="BU62" s="247">
        <f t="shared" ca="1" si="74"/>
        <v>75</v>
      </c>
      <c r="BV62" s="247" t="str">
        <f t="shared" ca="1" si="67"/>
        <v>YES</v>
      </c>
      <c r="BW62" s="261">
        <f t="shared" ca="1" si="93"/>
        <v>7</v>
      </c>
      <c r="BX62" s="261">
        <f t="shared" ca="1" si="94"/>
        <v>10</v>
      </c>
      <c r="BY62" s="247">
        <f t="shared" ca="1" si="70"/>
        <v>70</v>
      </c>
      <c r="BZ62" s="262" t="str">
        <f t="shared" ca="1" si="71"/>
        <v>YES</v>
      </c>
    </row>
    <row r="63" spans="1:78" ht="22.5" x14ac:dyDescent="0.2">
      <c r="A63" s="241">
        <v>53</v>
      </c>
      <c r="B63" s="388" t="s">
        <v>514</v>
      </c>
      <c r="C63" s="382" t="s">
        <v>536</v>
      </c>
      <c r="D63" s="242" t="s">
        <v>546</v>
      </c>
      <c r="E63" s="256">
        <f t="shared" ca="1" si="11"/>
        <v>48</v>
      </c>
      <c r="F63" s="257">
        <f t="shared" ca="1" si="7"/>
        <v>44</v>
      </c>
      <c r="G63" s="257">
        <f t="shared" ca="1" si="12"/>
        <v>18</v>
      </c>
      <c r="H63" s="257">
        <f t="shared" ca="1" si="13"/>
        <v>26</v>
      </c>
      <c r="I63" s="258"/>
      <c r="J63" s="247">
        <f t="shared" ca="1" si="14"/>
        <v>6</v>
      </c>
      <c r="K63" s="247">
        <f t="shared" ca="1" si="15"/>
        <v>8</v>
      </c>
      <c r="L63" s="247">
        <f t="shared" ca="1" si="16"/>
        <v>9</v>
      </c>
      <c r="M63" s="247">
        <f t="shared" ca="1" si="17"/>
        <v>0</v>
      </c>
      <c r="N63" s="247">
        <f t="shared" ca="1" si="17"/>
        <v>0</v>
      </c>
      <c r="O63" s="247">
        <f t="shared" ca="1" si="17"/>
        <v>0</v>
      </c>
      <c r="P63" s="247">
        <f t="shared" ca="1" si="18"/>
        <v>7</v>
      </c>
      <c r="Q63" s="247" t="str">
        <f t="shared" ca="1" si="19"/>
        <v/>
      </c>
      <c r="R63" s="247">
        <f t="shared" ca="1" si="20"/>
        <v>8</v>
      </c>
      <c r="S63" s="247">
        <f t="shared" ca="1" si="21"/>
        <v>0</v>
      </c>
      <c r="T63" s="247">
        <f t="shared" ca="1" si="21"/>
        <v>1</v>
      </c>
      <c r="U63" s="247">
        <f t="shared" ca="1" si="21"/>
        <v>0</v>
      </c>
      <c r="V63" s="247">
        <f t="shared" ca="1" si="22"/>
        <v>7</v>
      </c>
      <c r="W63" s="247" t="str">
        <f t="shared" ca="1" si="23"/>
        <v/>
      </c>
      <c r="X63" s="247">
        <f t="shared" ca="1" si="24"/>
        <v>7</v>
      </c>
      <c r="Y63" s="248">
        <f t="shared" ca="1" si="25"/>
        <v>0</v>
      </c>
      <c r="Z63" s="259">
        <f t="shared" ca="1" si="25"/>
        <v>1</v>
      </c>
      <c r="AA63" s="247">
        <f t="shared" ca="1" si="25"/>
        <v>0</v>
      </c>
      <c r="AB63" s="247">
        <f t="shared" ca="1" si="25"/>
        <v>1</v>
      </c>
      <c r="AC63" s="247">
        <f t="shared" ca="1" si="25"/>
        <v>1</v>
      </c>
      <c r="AD63" s="247">
        <f t="shared" ca="1" si="26"/>
        <v>5</v>
      </c>
      <c r="AE63" s="247" t="str">
        <f t="shared" ca="1" si="27"/>
        <v/>
      </c>
      <c r="AF63" s="247">
        <f t="shared" ca="1" si="28"/>
        <v>4</v>
      </c>
      <c r="AG63" s="247">
        <f t="shared" ca="1" si="29"/>
        <v>5</v>
      </c>
      <c r="AH63" s="247" t="str">
        <f t="shared" ca="1" si="30"/>
        <v/>
      </c>
      <c r="AI63" s="247" t="str">
        <f t="shared" ca="1" si="31"/>
        <v/>
      </c>
      <c r="AJ63" s="247">
        <f t="shared" ca="1" si="32"/>
        <v>4</v>
      </c>
      <c r="AK63" s="247">
        <f t="shared" ca="1" si="33"/>
        <v>5</v>
      </c>
      <c r="AL63" s="248" t="str">
        <f t="shared" ca="1" si="34"/>
        <v/>
      </c>
      <c r="AM63" s="260">
        <f t="shared" ca="1" si="35"/>
        <v>10</v>
      </c>
      <c r="AN63" s="261">
        <f t="shared" ca="1" si="36"/>
        <v>30</v>
      </c>
      <c r="AO63" s="247">
        <f t="shared" ca="1" si="37"/>
        <v>33</v>
      </c>
      <c r="AP63" s="247" t="str">
        <f t="shared" ca="1" si="38"/>
        <v>NO</v>
      </c>
      <c r="AQ63" s="261">
        <f t="shared" ca="1" si="39"/>
        <v>15</v>
      </c>
      <c r="AR63" s="261">
        <f t="shared" ca="1" si="40"/>
        <v>30</v>
      </c>
      <c r="AS63" s="247">
        <f t="shared" ca="1" si="41"/>
        <v>50</v>
      </c>
      <c r="AT63" s="247" t="str">
        <f t="shared" ca="1" si="42"/>
        <v>NO</v>
      </c>
      <c r="AU63" s="261">
        <f t="shared" ca="1" si="43"/>
        <v>14</v>
      </c>
      <c r="AV63" s="261">
        <f t="shared" ca="1" si="44"/>
        <v>30</v>
      </c>
      <c r="AW63" s="247">
        <f t="shared" ca="1" si="45"/>
        <v>47</v>
      </c>
      <c r="AX63" s="247" t="str">
        <f t="shared" ca="1" si="46"/>
        <v>NO</v>
      </c>
      <c r="AY63" s="261">
        <f t="shared" ca="1" si="47"/>
        <v>6</v>
      </c>
      <c r="AZ63" s="261">
        <f t="shared" ca="1" si="48"/>
        <v>15</v>
      </c>
      <c r="BA63" s="247">
        <f t="shared" ca="1" si="49"/>
        <v>40</v>
      </c>
      <c r="BB63" s="247" t="str">
        <f t="shared" ca="1" si="50"/>
        <v>NO</v>
      </c>
      <c r="BC63" s="261">
        <f t="shared" ca="1" si="51"/>
        <v>8</v>
      </c>
      <c r="BD63" s="261">
        <f t="shared" ca="1" si="52"/>
        <v>15</v>
      </c>
      <c r="BE63" s="247">
        <f t="shared" ca="1" si="53"/>
        <v>53</v>
      </c>
      <c r="BF63" s="248" t="str">
        <f t="shared" ca="1" si="54"/>
        <v>NO</v>
      </c>
      <c r="BG63" s="260">
        <f t="shared" ca="1" si="55"/>
        <v>3</v>
      </c>
      <c r="BH63" s="261">
        <f t="shared" ca="1" si="56"/>
        <v>10</v>
      </c>
      <c r="BI63" s="247">
        <f t="shared" ca="1" si="57"/>
        <v>30</v>
      </c>
      <c r="BJ63" s="247" t="str">
        <f t="shared" ca="1" si="58"/>
        <v>NO</v>
      </c>
      <c r="BK63" s="261">
        <f ca="1">SUMIFS($Y63:$AL63,$Y$10:$AL$10,"CO3")</f>
        <v>5</v>
      </c>
      <c r="BL63" s="261">
        <f ca="1">SUMIFS($Y$4:$AL$4,$Y$10:$AL$10,"CO3",$Y63:$AL63,"&gt;=0")</f>
        <v>10</v>
      </c>
      <c r="BM63" s="247">
        <f ca="1">IFERROR(ROUND((BK63/BL63)*100,0),0)</f>
        <v>50</v>
      </c>
      <c r="BN63" s="247" t="str">
        <f t="shared" ca="1" si="62"/>
        <v>NO</v>
      </c>
      <c r="BR63" s="247" t="str">
        <f ca="1">IF(BM63&gt;60,"YES","NO")</f>
        <v>NO</v>
      </c>
      <c r="BS63" s="261">
        <f t="shared" ca="1" si="72"/>
        <v>9</v>
      </c>
      <c r="BT63" s="261">
        <f t="shared" ca="1" si="73"/>
        <v>20</v>
      </c>
      <c r="BU63" s="247">
        <f t="shared" ca="1" si="74"/>
        <v>45</v>
      </c>
      <c r="BV63" s="247" t="str">
        <f t="shared" ca="1" si="67"/>
        <v>NO</v>
      </c>
      <c r="BW63" s="261">
        <f t="shared" ca="1" si="93"/>
        <v>9</v>
      </c>
      <c r="BX63" s="261">
        <f t="shared" ca="1" si="94"/>
        <v>20</v>
      </c>
      <c r="BY63" s="247">
        <f t="shared" ca="1" si="70"/>
        <v>45</v>
      </c>
      <c r="BZ63" s="262" t="str">
        <f t="shared" ca="1" si="71"/>
        <v>NO</v>
      </c>
    </row>
    <row r="64" spans="1:78" ht="22.5" x14ac:dyDescent="0.2">
      <c r="A64" s="241">
        <v>54</v>
      </c>
      <c r="B64" s="388" t="s">
        <v>515</v>
      </c>
      <c r="C64" s="382" t="s">
        <v>537</v>
      </c>
      <c r="D64" s="242" t="s">
        <v>256</v>
      </c>
      <c r="E64" s="256">
        <f t="shared" ca="1" si="11"/>
        <v>76</v>
      </c>
      <c r="F64" s="257">
        <f t="shared" ca="1" si="7"/>
        <v>76</v>
      </c>
      <c r="G64" s="257">
        <f t="shared" ca="1" si="12"/>
        <v>30</v>
      </c>
      <c r="H64" s="257">
        <f t="shared" ca="1" si="13"/>
        <v>46</v>
      </c>
      <c r="I64" s="258"/>
      <c r="J64" s="247">
        <f t="shared" ca="1" si="14"/>
        <v>10</v>
      </c>
      <c r="K64" s="247">
        <f t="shared" ca="1" si="15"/>
        <v>10</v>
      </c>
      <c r="L64" s="247">
        <f t="shared" ca="1" si="16"/>
        <v>14</v>
      </c>
      <c r="M64" s="247">
        <f t="shared" ca="1" si="17"/>
        <v>2</v>
      </c>
      <c r="N64" s="247">
        <f t="shared" ca="1" si="17"/>
        <v>2</v>
      </c>
      <c r="O64" s="247">
        <f t="shared" ca="1" si="17"/>
        <v>1</v>
      </c>
      <c r="P64" s="247" t="str">
        <f t="shared" ca="1" si="18"/>
        <v/>
      </c>
      <c r="Q64" s="247">
        <f t="shared" ca="1" si="19"/>
        <v>12</v>
      </c>
      <c r="R64" s="247">
        <f t="shared" ca="1" si="20"/>
        <v>10</v>
      </c>
      <c r="S64" s="247">
        <f t="shared" ca="1" si="21"/>
        <v>2</v>
      </c>
      <c r="T64" s="247">
        <f t="shared" ca="1" si="21"/>
        <v>1</v>
      </c>
      <c r="U64" s="247">
        <f t="shared" ca="1" si="21"/>
        <v>2</v>
      </c>
      <c r="V64" s="247" t="str">
        <f t="shared" ca="1" si="22"/>
        <v/>
      </c>
      <c r="W64" s="247">
        <f t="shared" ca="1" si="23"/>
        <v>12</v>
      </c>
      <c r="X64" s="247">
        <f t="shared" ca="1" si="24"/>
        <v>12</v>
      </c>
      <c r="Y64" s="248">
        <f t="shared" ca="1" si="25"/>
        <v>2</v>
      </c>
      <c r="Z64" s="259">
        <f t="shared" ca="1" si="25"/>
        <v>1</v>
      </c>
      <c r="AA64" s="247">
        <f t="shared" ca="1" si="25"/>
        <v>2</v>
      </c>
      <c r="AB64" s="247">
        <f t="shared" ca="1" si="25"/>
        <v>1</v>
      </c>
      <c r="AC64" s="247">
        <f t="shared" ca="1" si="25"/>
        <v>2</v>
      </c>
      <c r="AD64" s="247" t="str">
        <f t="shared" ca="1" si="26"/>
        <v/>
      </c>
      <c r="AE64" s="247">
        <f t="shared" ca="1" si="27"/>
        <v>8</v>
      </c>
      <c r="AF64" s="247" t="str">
        <f t="shared" ca="1" si="28"/>
        <v/>
      </c>
      <c r="AG64" s="247" t="str">
        <f t="shared" ca="1" si="29"/>
        <v/>
      </c>
      <c r="AH64" s="247">
        <f t="shared" ca="1" si="30"/>
        <v>8</v>
      </c>
      <c r="AI64" s="247">
        <f t="shared" ca="1" si="31"/>
        <v>8</v>
      </c>
      <c r="AJ64" s="247">
        <f t="shared" ca="1" si="32"/>
        <v>7</v>
      </c>
      <c r="AK64" s="247">
        <f t="shared" ca="1" si="33"/>
        <v>7</v>
      </c>
      <c r="AL64" s="248" t="str">
        <f t="shared" ca="1" si="34"/>
        <v/>
      </c>
      <c r="AM64" s="260">
        <f t="shared" ca="1" si="35"/>
        <v>24</v>
      </c>
      <c r="AN64" s="261">
        <f t="shared" ca="1" si="36"/>
        <v>30</v>
      </c>
      <c r="AO64" s="247">
        <f t="shared" ca="1" si="37"/>
        <v>80</v>
      </c>
      <c r="AP64" s="247" t="str">
        <f t="shared" ca="1" si="38"/>
        <v>YES</v>
      </c>
      <c r="AQ64" s="261">
        <f t="shared" ca="1" si="39"/>
        <v>22</v>
      </c>
      <c r="AR64" s="261">
        <f t="shared" ca="1" si="40"/>
        <v>30</v>
      </c>
      <c r="AS64" s="247">
        <f t="shared" ca="1" si="41"/>
        <v>73</v>
      </c>
      <c r="AT64" s="247" t="str">
        <f t="shared" ca="1" si="42"/>
        <v>YES</v>
      </c>
      <c r="AU64" s="261">
        <f t="shared" ca="1" si="43"/>
        <v>24</v>
      </c>
      <c r="AV64" s="261">
        <f t="shared" ca="1" si="44"/>
        <v>30</v>
      </c>
      <c r="AW64" s="247">
        <f t="shared" ca="1" si="45"/>
        <v>80</v>
      </c>
      <c r="AX64" s="247" t="str">
        <f t="shared" ca="1" si="46"/>
        <v>YES</v>
      </c>
      <c r="AY64" s="261">
        <f t="shared" ca="1" si="47"/>
        <v>10</v>
      </c>
      <c r="AZ64" s="261">
        <f t="shared" ca="1" si="48"/>
        <v>15</v>
      </c>
      <c r="BA64" s="247">
        <f t="shared" ca="1" si="49"/>
        <v>67</v>
      </c>
      <c r="BB64" s="247" t="str">
        <f t="shared" ca="1" si="50"/>
        <v>YES</v>
      </c>
      <c r="BC64" s="261">
        <f t="shared" ca="1" si="51"/>
        <v>10</v>
      </c>
      <c r="BD64" s="261">
        <f t="shared" ca="1" si="52"/>
        <v>15</v>
      </c>
      <c r="BE64" s="247">
        <f t="shared" ca="1" si="53"/>
        <v>67</v>
      </c>
      <c r="BF64" s="248" t="str">
        <f t="shared" ca="1" si="54"/>
        <v>YES</v>
      </c>
      <c r="BG64" s="260">
        <f t="shared" ca="1" si="55"/>
        <v>8</v>
      </c>
      <c r="BH64" s="261">
        <f t="shared" ca="1" si="56"/>
        <v>10</v>
      </c>
      <c r="BI64" s="247">
        <f t="shared" ca="1" si="57"/>
        <v>80</v>
      </c>
      <c r="BJ64" s="247" t="str">
        <f t="shared" ca="1" si="58"/>
        <v>YES</v>
      </c>
      <c r="BK64" s="261">
        <f t="shared" ca="1" si="59"/>
        <v>8</v>
      </c>
      <c r="BL64" s="261">
        <f t="shared" ca="1" si="60"/>
        <v>10</v>
      </c>
      <c r="BM64" s="247">
        <f t="shared" ca="1" si="61"/>
        <v>80</v>
      </c>
      <c r="BN64" s="247" t="str">
        <f t="shared" ca="1" si="62"/>
        <v>YES</v>
      </c>
      <c r="BO64" s="261">
        <f t="shared" ca="1" si="63"/>
        <v>16</v>
      </c>
      <c r="BP64" s="261">
        <f t="shared" ca="1" si="64"/>
        <v>20</v>
      </c>
      <c r="BQ64" s="247">
        <f t="shared" ca="1" si="65"/>
        <v>80</v>
      </c>
      <c r="BR64" s="247" t="str">
        <f t="shared" ca="1" si="66"/>
        <v>YES</v>
      </c>
      <c r="BS64" s="261">
        <f t="shared" ca="1" si="72"/>
        <v>14</v>
      </c>
      <c r="BT64" s="261">
        <f t="shared" ca="1" si="73"/>
        <v>20</v>
      </c>
      <c r="BU64" s="247">
        <f t="shared" ca="1" si="74"/>
        <v>70</v>
      </c>
      <c r="BV64" s="247" t="str">
        <f t="shared" ca="1" si="67"/>
        <v>YES</v>
      </c>
      <c r="BW64" s="261">
        <f t="shared" si="75"/>
        <v>0</v>
      </c>
      <c r="BX64" s="261">
        <f t="shared" si="76"/>
        <v>0</v>
      </c>
      <c r="BY64" s="247">
        <f t="shared" si="70"/>
        <v>0</v>
      </c>
      <c r="BZ64" s="262" t="str">
        <f t="shared" si="71"/>
        <v>NO</v>
      </c>
    </row>
    <row r="65" spans="1:78" ht="22.5" x14ac:dyDescent="0.2">
      <c r="A65" s="241">
        <v>55</v>
      </c>
      <c r="B65" s="388" t="s">
        <v>516</v>
      </c>
      <c r="C65" s="382" t="s">
        <v>538</v>
      </c>
      <c r="D65" s="242" t="s">
        <v>316</v>
      </c>
      <c r="E65" s="256">
        <f t="shared" ca="1" si="11"/>
        <v>67</v>
      </c>
      <c r="F65" s="257">
        <f t="shared" ca="1" si="7"/>
        <v>69</v>
      </c>
      <c r="G65" s="257">
        <f t="shared" ca="1" si="12"/>
        <v>28</v>
      </c>
      <c r="H65" s="257">
        <f t="shared" ca="1" si="13"/>
        <v>41</v>
      </c>
      <c r="I65" s="258"/>
      <c r="J65" s="247">
        <f t="shared" ca="1" si="14"/>
        <v>10</v>
      </c>
      <c r="K65" s="247">
        <f t="shared" ca="1" si="15"/>
        <v>11</v>
      </c>
      <c r="L65" s="247">
        <f t="shared" ca="1" si="16"/>
        <v>13</v>
      </c>
      <c r="M65" s="247">
        <f t="shared" ca="1" si="17"/>
        <v>1</v>
      </c>
      <c r="N65" s="247">
        <f t="shared" ca="1" si="17"/>
        <v>1</v>
      </c>
      <c r="O65" s="247">
        <f t="shared" ca="1" si="17"/>
        <v>2</v>
      </c>
      <c r="P65" s="247">
        <f t="shared" ca="1" si="18"/>
        <v>10</v>
      </c>
      <c r="Q65" s="247">
        <f t="shared" ca="1" si="19"/>
        <v>10</v>
      </c>
      <c r="R65" s="247" t="str">
        <f t="shared" ca="1" si="20"/>
        <v/>
      </c>
      <c r="S65" s="247">
        <f t="shared" ca="1" si="21"/>
        <v>2</v>
      </c>
      <c r="T65" s="247">
        <f t="shared" ca="1" si="21"/>
        <v>1</v>
      </c>
      <c r="U65" s="247">
        <f t="shared" ca="1" si="21"/>
        <v>2</v>
      </c>
      <c r="V65" s="247">
        <f t="shared" ca="1" si="22"/>
        <v>10</v>
      </c>
      <c r="W65" s="247">
        <f t="shared" ca="1" si="23"/>
        <v>9</v>
      </c>
      <c r="X65" s="247" t="str">
        <f t="shared" ca="1" si="24"/>
        <v/>
      </c>
      <c r="Y65" s="248">
        <f t="shared" ca="1" si="25"/>
        <v>2</v>
      </c>
      <c r="Z65" s="259">
        <f t="shared" ca="1" si="25"/>
        <v>2</v>
      </c>
      <c r="AA65" s="247">
        <f t="shared" ca="1" si="25"/>
        <v>2</v>
      </c>
      <c r="AB65" s="247">
        <f t="shared" ca="1" si="25"/>
        <v>2</v>
      </c>
      <c r="AC65" s="247">
        <f t="shared" ca="1" si="25"/>
        <v>1</v>
      </c>
      <c r="AD65" s="247">
        <f t="shared" ca="1" si="26"/>
        <v>7</v>
      </c>
      <c r="AE65" s="247" t="str">
        <f t="shared" ca="1" si="27"/>
        <v/>
      </c>
      <c r="AF65" s="247">
        <f t="shared" ca="1" si="28"/>
        <v>7</v>
      </c>
      <c r="AG65" s="247" t="str">
        <f t="shared" ca="1" si="29"/>
        <v/>
      </c>
      <c r="AH65" s="247">
        <f t="shared" ca="1" si="30"/>
        <v>6</v>
      </c>
      <c r="AI65" s="247">
        <f t="shared" ca="1" si="31"/>
        <v>6</v>
      </c>
      <c r="AJ65" s="247">
        <f t="shared" ca="1" si="32"/>
        <v>6</v>
      </c>
      <c r="AK65" s="247" t="str">
        <f t="shared" ca="1" si="33"/>
        <v/>
      </c>
      <c r="AL65" s="248" t="str">
        <f t="shared" ca="1" si="34"/>
        <v/>
      </c>
      <c r="AM65" s="260">
        <f t="shared" ca="1" si="35"/>
        <v>22</v>
      </c>
      <c r="AN65" s="261">
        <f t="shared" ca="1" si="36"/>
        <v>30</v>
      </c>
      <c r="AO65" s="247">
        <f t="shared" ca="1" si="37"/>
        <v>73</v>
      </c>
      <c r="AP65" s="247" t="str">
        <f t="shared" ca="1" si="38"/>
        <v>YES</v>
      </c>
      <c r="AQ65" s="261">
        <f t="shared" ca="1" si="39"/>
        <v>20</v>
      </c>
      <c r="AR65" s="261">
        <f t="shared" ca="1" si="40"/>
        <v>30</v>
      </c>
      <c r="AS65" s="247">
        <f t="shared" ca="1" si="41"/>
        <v>67</v>
      </c>
      <c r="AT65" s="247" t="str">
        <f t="shared" ca="1" si="42"/>
        <v>YES</v>
      </c>
      <c r="AU65" s="261">
        <f t="shared" ca="1" si="43"/>
        <v>19</v>
      </c>
      <c r="AV65" s="261">
        <f t="shared" ca="1" si="44"/>
        <v>30</v>
      </c>
      <c r="AW65" s="247">
        <f t="shared" ca="1" si="45"/>
        <v>63</v>
      </c>
      <c r="AX65" s="247" t="str">
        <f t="shared" ca="1" si="46"/>
        <v>YES</v>
      </c>
      <c r="AY65" s="261">
        <f t="shared" ca="1" si="47"/>
        <v>10</v>
      </c>
      <c r="AZ65" s="261">
        <f t="shared" ca="1" si="48"/>
        <v>15</v>
      </c>
      <c r="BA65" s="247">
        <f t="shared" ca="1" si="49"/>
        <v>67</v>
      </c>
      <c r="BB65" s="247" t="str">
        <f t="shared" ca="1" si="50"/>
        <v>YES</v>
      </c>
      <c r="BC65" s="261">
        <f t="shared" ca="1" si="51"/>
        <v>11</v>
      </c>
      <c r="BD65" s="261">
        <f t="shared" ca="1" si="52"/>
        <v>15</v>
      </c>
      <c r="BE65" s="247">
        <f t="shared" ca="1" si="53"/>
        <v>73</v>
      </c>
      <c r="BF65" s="248" t="str">
        <f t="shared" ca="1" si="54"/>
        <v>YES</v>
      </c>
      <c r="BG65" s="260">
        <f t="shared" ca="1" si="55"/>
        <v>9</v>
      </c>
      <c r="BH65" s="261">
        <f t="shared" ca="1" si="56"/>
        <v>10</v>
      </c>
      <c r="BI65" s="247">
        <f t="shared" ca="1" si="57"/>
        <v>90</v>
      </c>
      <c r="BJ65" s="247" t="str">
        <f t="shared" ca="1" si="58"/>
        <v>YES</v>
      </c>
      <c r="BK65" s="261">
        <f t="shared" ca="1" si="59"/>
        <v>14</v>
      </c>
      <c r="BL65" s="261">
        <f t="shared" ca="1" si="60"/>
        <v>20</v>
      </c>
      <c r="BM65" s="247">
        <f t="shared" ca="1" si="61"/>
        <v>70</v>
      </c>
      <c r="BN65" s="247" t="str">
        <f t="shared" ca="1" si="62"/>
        <v>YES</v>
      </c>
      <c r="BO65" s="261">
        <f t="shared" ca="1" si="63"/>
        <v>12</v>
      </c>
      <c r="BP65" s="261">
        <f t="shared" ca="1" si="64"/>
        <v>20</v>
      </c>
      <c r="BQ65" s="247">
        <f t="shared" ca="1" si="65"/>
        <v>60</v>
      </c>
      <c r="BR65" s="247" t="str">
        <f t="shared" ca="1" si="66"/>
        <v>NO</v>
      </c>
      <c r="BS65" s="261">
        <f t="shared" ca="1" si="72"/>
        <v>6</v>
      </c>
      <c r="BT65" s="261">
        <f t="shared" ca="1" si="73"/>
        <v>10</v>
      </c>
      <c r="BU65" s="247">
        <f t="shared" ca="1" si="74"/>
        <v>60</v>
      </c>
      <c r="BV65" s="247" t="str">
        <f t="shared" ca="1" si="67"/>
        <v>NO</v>
      </c>
      <c r="BW65" s="261">
        <f t="shared" si="75"/>
        <v>0</v>
      </c>
      <c r="BX65" s="261">
        <f t="shared" si="76"/>
        <v>0</v>
      </c>
      <c r="BY65" s="247">
        <f t="shared" si="70"/>
        <v>0</v>
      </c>
      <c r="BZ65" s="262" t="str">
        <f t="shared" si="71"/>
        <v>NO</v>
      </c>
    </row>
    <row r="66" spans="1:78" x14ac:dyDescent="0.2">
      <c r="A66" s="241">
        <v>56</v>
      </c>
      <c r="B66" s="388" t="s">
        <v>517</v>
      </c>
      <c r="C66" s="382" t="s">
        <v>539</v>
      </c>
      <c r="D66" s="242" t="s">
        <v>275</v>
      </c>
      <c r="E66" s="256">
        <f t="shared" ca="1" si="11"/>
        <v>88</v>
      </c>
      <c r="F66" s="257">
        <f t="shared" ca="1" si="7"/>
        <v>87</v>
      </c>
      <c r="G66" s="257">
        <f t="shared" ca="1" si="12"/>
        <v>35</v>
      </c>
      <c r="H66" s="257">
        <f t="shared" ca="1" si="13"/>
        <v>52</v>
      </c>
      <c r="I66" s="258"/>
      <c r="J66" s="247">
        <f t="shared" ca="1" si="14"/>
        <v>12</v>
      </c>
      <c r="K66" s="247">
        <f t="shared" ca="1" si="15"/>
        <v>14</v>
      </c>
      <c r="L66" s="247">
        <f t="shared" ca="1" si="16"/>
        <v>16</v>
      </c>
      <c r="M66" s="247">
        <f t="shared" ca="1" si="17"/>
        <v>1</v>
      </c>
      <c r="N66" s="247">
        <f t="shared" ca="1" si="17"/>
        <v>2</v>
      </c>
      <c r="O66" s="247">
        <f t="shared" ca="1" si="17"/>
        <v>1</v>
      </c>
      <c r="P66" s="247">
        <f t="shared" ca="1" si="18"/>
        <v>13</v>
      </c>
      <c r="Q66" s="247">
        <f t="shared" ca="1" si="19"/>
        <v>12</v>
      </c>
      <c r="R66" s="247" t="str">
        <f t="shared" ca="1" si="20"/>
        <v/>
      </c>
      <c r="S66" s="247">
        <f t="shared" ca="1" si="21"/>
        <v>2</v>
      </c>
      <c r="T66" s="247">
        <f t="shared" ca="1" si="21"/>
        <v>2</v>
      </c>
      <c r="U66" s="247">
        <f t="shared" ca="1" si="21"/>
        <v>1</v>
      </c>
      <c r="V66" s="247">
        <f t="shared" ca="1" si="22"/>
        <v>13</v>
      </c>
      <c r="W66" s="247">
        <f t="shared" ca="1" si="23"/>
        <v>14</v>
      </c>
      <c r="X66" s="247" t="str">
        <f t="shared" ca="1" si="24"/>
        <v/>
      </c>
      <c r="Y66" s="248">
        <f t="shared" ca="1" si="25"/>
        <v>2</v>
      </c>
      <c r="Z66" s="259">
        <f t="shared" ca="1" si="25"/>
        <v>2</v>
      </c>
      <c r="AA66" s="247">
        <f t="shared" ca="1" si="25"/>
        <v>1</v>
      </c>
      <c r="AB66" s="247">
        <f t="shared" ca="1" si="25"/>
        <v>2</v>
      </c>
      <c r="AC66" s="247">
        <f t="shared" ca="1" si="25"/>
        <v>2</v>
      </c>
      <c r="AD66" s="247">
        <f t="shared" ca="1" si="26"/>
        <v>9</v>
      </c>
      <c r="AE66" s="247" t="str">
        <f t="shared" ca="1" si="27"/>
        <v/>
      </c>
      <c r="AF66" s="247">
        <f t="shared" ca="1" si="28"/>
        <v>8</v>
      </c>
      <c r="AG66" s="247">
        <f t="shared" ca="1" si="29"/>
        <v>8</v>
      </c>
      <c r="AH66" s="247" t="str">
        <f t="shared" ca="1" si="30"/>
        <v/>
      </c>
      <c r="AI66" s="247">
        <f t="shared" ca="1" si="31"/>
        <v>9</v>
      </c>
      <c r="AJ66" s="247" t="str">
        <f t="shared" ca="1" si="32"/>
        <v/>
      </c>
      <c r="AK66" s="247" t="str">
        <f t="shared" ca="1" si="33"/>
        <v/>
      </c>
      <c r="AL66" s="248">
        <f t="shared" ca="1" si="34"/>
        <v>9</v>
      </c>
      <c r="AM66" s="260">
        <f t="shared" ca="1" si="35"/>
        <v>25</v>
      </c>
      <c r="AN66" s="261">
        <f t="shared" ca="1" si="36"/>
        <v>30</v>
      </c>
      <c r="AO66" s="247">
        <f t="shared" ca="1" si="37"/>
        <v>83</v>
      </c>
      <c r="AP66" s="247" t="str">
        <f t="shared" ca="1" si="38"/>
        <v>YES</v>
      </c>
      <c r="AQ66" s="261">
        <f t="shared" ca="1" si="39"/>
        <v>25</v>
      </c>
      <c r="AR66" s="261">
        <f t="shared" ca="1" si="40"/>
        <v>30</v>
      </c>
      <c r="AS66" s="247">
        <f t="shared" ca="1" si="41"/>
        <v>83</v>
      </c>
      <c r="AT66" s="247" t="str">
        <f t="shared" ca="1" si="42"/>
        <v>YES</v>
      </c>
      <c r="AU66" s="261">
        <f t="shared" ca="1" si="43"/>
        <v>27</v>
      </c>
      <c r="AV66" s="261">
        <f t="shared" ca="1" si="44"/>
        <v>30</v>
      </c>
      <c r="AW66" s="247">
        <f t="shared" ca="1" si="45"/>
        <v>90</v>
      </c>
      <c r="AX66" s="247" t="str">
        <f t="shared" ca="1" si="46"/>
        <v>YES</v>
      </c>
      <c r="AY66" s="261">
        <f t="shared" ca="1" si="47"/>
        <v>12</v>
      </c>
      <c r="AZ66" s="261">
        <f t="shared" ca="1" si="48"/>
        <v>15</v>
      </c>
      <c r="BA66" s="247">
        <f t="shared" ca="1" si="49"/>
        <v>80</v>
      </c>
      <c r="BB66" s="247" t="str">
        <f t="shared" ca="1" si="50"/>
        <v>YES</v>
      </c>
      <c r="BC66" s="261">
        <f t="shared" ca="1" si="51"/>
        <v>14</v>
      </c>
      <c r="BD66" s="261">
        <f t="shared" ca="1" si="52"/>
        <v>15</v>
      </c>
      <c r="BE66" s="247">
        <f t="shared" ca="1" si="53"/>
        <v>93</v>
      </c>
      <c r="BF66" s="248" t="str">
        <f t="shared" ca="1" si="54"/>
        <v>YES</v>
      </c>
      <c r="BG66" s="260">
        <f t="shared" ca="1" si="55"/>
        <v>9</v>
      </c>
      <c r="BH66" s="261">
        <f t="shared" ca="1" si="56"/>
        <v>10</v>
      </c>
      <c r="BI66" s="247">
        <f t="shared" ca="1" si="57"/>
        <v>90</v>
      </c>
      <c r="BJ66" s="247" t="str">
        <f t="shared" ca="1" si="58"/>
        <v>YES</v>
      </c>
      <c r="BK66" s="261">
        <f t="shared" ca="1" si="59"/>
        <v>17</v>
      </c>
      <c r="BL66" s="261">
        <f t="shared" ca="1" si="60"/>
        <v>20</v>
      </c>
      <c r="BM66" s="247">
        <f t="shared" ca="1" si="61"/>
        <v>85</v>
      </c>
      <c r="BN66" s="247" t="str">
        <f t="shared" ca="1" si="62"/>
        <v>YES</v>
      </c>
      <c r="BO66" s="261">
        <f t="shared" ca="1" si="63"/>
        <v>17</v>
      </c>
      <c r="BP66" s="261">
        <f t="shared" ca="1" si="64"/>
        <v>20</v>
      </c>
      <c r="BQ66" s="247">
        <f t="shared" ca="1" si="65"/>
        <v>85</v>
      </c>
      <c r="BR66" s="247" t="str">
        <f t="shared" ca="1" si="66"/>
        <v>YES</v>
      </c>
      <c r="BS66" s="261">
        <f t="shared" ca="1" si="72"/>
        <v>9</v>
      </c>
      <c r="BT66" s="261">
        <f t="shared" ca="1" si="73"/>
        <v>10</v>
      </c>
      <c r="BU66" s="247">
        <f t="shared" ca="1" si="74"/>
        <v>90</v>
      </c>
      <c r="BV66" s="247" t="str">
        <f t="shared" ca="1" si="67"/>
        <v>YES</v>
      </c>
      <c r="BW66" s="261">
        <f t="shared" si="75"/>
        <v>0</v>
      </c>
      <c r="BX66" s="261">
        <f t="shared" si="76"/>
        <v>0</v>
      </c>
      <c r="BY66" s="247">
        <f t="shared" si="70"/>
        <v>0</v>
      </c>
      <c r="BZ66" s="262" t="str">
        <f t="shared" si="71"/>
        <v>NO</v>
      </c>
    </row>
    <row r="67" spans="1:78" x14ac:dyDescent="0.2">
      <c r="A67" s="241">
        <v>57</v>
      </c>
      <c r="B67" s="388" t="s">
        <v>518</v>
      </c>
      <c r="C67" s="382" t="s">
        <v>540</v>
      </c>
      <c r="D67" s="242" t="s">
        <v>547</v>
      </c>
      <c r="E67" s="256">
        <f t="shared" ca="1" si="11"/>
        <v>50</v>
      </c>
      <c r="F67" s="257">
        <f t="shared" ca="1" si="7"/>
        <v>43</v>
      </c>
      <c r="G67" s="257">
        <f t="shared" ca="1" si="12"/>
        <v>18</v>
      </c>
      <c r="H67" s="257">
        <f t="shared" ca="1" si="13"/>
        <v>25</v>
      </c>
      <c r="I67" s="258"/>
      <c r="J67" s="247">
        <f t="shared" ca="1" si="14"/>
        <v>7</v>
      </c>
      <c r="K67" s="247">
        <f t="shared" ca="1" si="15"/>
        <v>7</v>
      </c>
      <c r="L67" s="247">
        <f t="shared" ca="1" si="16"/>
        <v>9</v>
      </c>
      <c r="M67" s="247">
        <f t="shared" ca="1" si="17"/>
        <v>0</v>
      </c>
      <c r="N67" s="247">
        <f t="shared" ca="1" si="17"/>
        <v>0</v>
      </c>
      <c r="O67" s="247">
        <f t="shared" ca="1" si="17"/>
        <v>0</v>
      </c>
      <c r="P67" s="247">
        <f t="shared" ca="1" si="18"/>
        <v>8</v>
      </c>
      <c r="Q67" s="247" t="str">
        <f t="shared" ca="1" si="19"/>
        <v/>
      </c>
      <c r="R67" s="247">
        <f t="shared" ca="1" si="20"/>
        <v>7</v>
      </c>
      <c r="S67" s="247">
        <f t="shared" ca="1" si="21"/>
        <v>0</v>
      </c>
      <c r="T67" s="247">
        <f t="shared" ca="1" si="21"/>
        <v>1</v>
      </c>
      <c r="U67" s="247">
        <f t="shared" ca="1" si="21"/>
        <v>1</v>
      </c>
      <c r="V67" s="247">
        <f t="shared" ca="1" si="22"/>
        <v>7</v>
      </c>
      <c r="W67" s="247" t="str">
        <f t="shared" ca="1" si="23"/>
        <v/>
      </c>
      <c r="X67" s="247">
        <f t="shared" ca="1" si="24"/>
        <v>7</v>
      </c>
      <c r="Y67" s="248">
        <f t="shared" ca="1" si="25"/>
        <v>0</v>
      </c>
      <c r="Z67" s="259">
        <f t="shared" ca="1" si="25"/>
        <v>0</v>
      </c>
      <c r="AA67" s="247">
        <f t="shared" ca="1" si="25"/>
        <v>1</v>
      </c>
      <c r="AB67" s="247">
        <f t="shared" ca="1" si="25"/>
        <v>0</v>
      </c>
      <c r="AC67" s="247">
        <f t="shared" ca="1" si="25"/>
        <v>0</v>
      </c>
      <c r="AD67" s="247">
        <f t="shared" ca="1" si="26"/>
        <v>5</v>
      </c>
      <c r="AE67" s="247" t="str">
        <f t="shared" ca="1" si="27"/>
        <v/>
      </c>
      <c r="AF67" s="247">
        <f t="shared" ca="1" si="28"/>
        <v>5</v>
      </c>
      <c r="AG67" s="247">
        <f t="shared" ca="1" si="29"/>
        <v>5</v>
      </c>
      <c r="AH67" s="247" t="str">
        <f t="shared" ca="1" si="30"/>
        <v/>
      </c>
      <c r="AI67" s="247" t="str">
        <f t="shared" ca="1" si="31"/>
        <v/>
      </c>
      <c r="AJ67" s="247">
        <f t="shared" ca="1" si="32"/>
        <v>5</v>
      </c>
      <c r="AK67" s="247">
        <f t="shared" ca="1" si="33"/>
        <v>4</v>
      </c>
      <c r="AL67" s="248" t="str">
        <f t="shared" ca="1" si="34"/>
        <v/>
      </c>
      <c r="AM67" s="260">
        <f t="shared" ca="1" si="35"/>
        <v>11</v>
      </c>
      <c r="AN67" s="261">
        <f t="shared" ca="1" si="36"/>
        <v>30</v>
      </c>
      <c r="AO67" s="247">
        <f t="shared" ca="1" si="37"/>
        <v>37</v>
      </c>
      <c r="AP67" s="247" t="str">
        <f t="shared" ca="1" si="38"/>
        <v>NO</v>
      </c>
      <c r="AQ67" s="261">
        <f t="shared" ca="1" si="39"/>
        <v>15</v>
      </c>
      <c r="AR67" s="261">
        <f t="shared" ca="1" si="40"/>
        <v>30</v>
      </c>
      <c r="AS67" s="247">
        <f t="shared" ca="1" si="41"/>
        <v>50</v>
      </c>
      <c r="AT67" s="247" t="str">
        <f t="shared" ca="1" si="42"/>
        <v>NO</v>
      </c>
      <c r="AU67" s="261">
        <f t="shared" ca="1" si="43"/>
        <v>14</v>
      </c>
      <c r="AV67" s="261">
        <f t="shared" ca="1" si="44"/>
        <v>30</v>
      </c>
      <c r="AW67" s="247">
        <f t="shared" ca="1" si="45"/>
        <v>47</v>
      </c>
      <c r="AX67" s="247" t="str">
        <f t="shared" ca="1" si="46"/>
        <v>NO</v>
      </c>
      <c r="AY67" s="261">
        <f t="shared" ca="1" si="47"/>
        <v>7</v>
      </c>
      <c r="AZ67" s="261">
        <f t="shared" ca="1" si="48"/>
        <v>15</v>
      </c>
      <c r="BA67" s="247">
        <f t="shared" ca="1" si="49"/>
        <v>47</v>
      </c>
      <c r="BB67" s="247" t="str">
        <f t="shared" ca="1" si="50"/>
        <v>NO</v>
      </c>
      <c r="BC67" s="261">
        <f t="shared" ca="1" si="51"/>
        <v>7</v>
      </c>
      <c r="BD67" s="261">
        <f t="shared" ca="1" si="52"/>
        <v>15</v>
      </c>
      <c r="BE67" s="247">
        <f t="shared" ca="1" si="53"/>
        <v>47</v>
      </c>
      <c r="BF67" s="248" t="str">
        <f t="shared" ca="1" si="54"/>
        <v>NO</v>
      </c>
      <c r="BG67" s="260">
        <f t="shared" ca="1" si="55"/>
        <v>1</v>
      </c>
      <c r="BH67" s="261">
        <f t="shared" ca="1" si="56"/>
        <v>10</v>
      </c>
      <c r="BI67" s="247">
        <f t="shared" ca="1" si="57"/>
        <v>10</v>
      </c>
      <c r="BJ67" s="247" t="str">
        <f t="shared" ca="1" si="58"/>
        <v>NO</v>
      </c>
      <c r="BK67" s="261">
        <f t="shared" ca="1" si="59"/>
        <v>10</v>
      </c>
      <c r="BL67" s="261">
        <f t="shared" ca="1" si="60"/>
        <v>20</v>
      </c>
      <c r="BM67" s="247">
        <f t="shared" ca="1" si="61"/>
        <v>50</v>
      </c>
      <c r="BN67" s="247" t="str">
        <f t="shared" ca="1" si="62"/>
        <v>NO</v>
      </c>
      <c r="BO67" s="261">
        <f t="shared" ca="1" si="63"/>
        <v>5</v>
      </c>
      <c r="BP67" s="261">
        <f t="shared" ca="1" si="64"/>
        <v>10</v>
      </c>
      <c r="BQ67" s="247">
        <f t="shared" ca="1" si="65"/>
        <v>50</v>
      </c>
      <c r="BR67" s="247" t="str">
        <f t="shared" ca="1" si="66"/>
        <v>NO</v>
      </c>
      <c r="BS67" s="261">
        <f t="shared" ca="1" si="72"/>
        <v>9</v>
      </c>
      <c r="BT67" s="261">
        <f t="shared" ca="1" si="73"/>
        <v>20</v>
      </c>
      <c r="BU67" s="247">
        <f t="shared" ca="1" si="74"/>
        <v>45</v>
      </c>
      <c r="BV67" s="247" t="str">
        <f t="shared" ca="1" si="67"/>
        <v>NO</v>
      </c>
      <c r="BW67" s="261">
        <f t="shared" si="75"/>
        <v>0</v>
      </c>
      <c r="BX67" s="261">
        <f t="shared" si="76"/>
        <v>0</v>
      </c>
      <c r="BY67" s="247">
        <f t="shared" si="70"/>
        <v>0</v>
      </c>
      <c r="BZ67" s="262" t="str">
        <f t="shared" si="71"/>
        <v>NO</v>
      </c>
    </row>
    <row r="68" spans="1:78" x14ac:dyDescent="0.2">
      <c r="A68" s="241">
        <v>58</v>
      </c>
      <c r="B68" s="388" t="s">
        <v>519</v>
      </c>
      <c r="C68" s="382" t="s">
        <v>541</v>
      </c>
      <c r="D68" s="242" t="s">
        <v>299</v>
      </c>
      <c r="E68" s="256">
        <f t="shared" ca="1" si="11"/>
        <v>97</v>
      </c>
      <c r="F68" s="257">
        <f t="shared" ca="1" si="7"/>
        <v>92</v>
      </c>
      <c r="G68" s="257">
        <f t="shared" ca="1" si="12"/>
        <v>38</v>
      </c>
      <c r="H68" s="257">
        <f t="shared" ca="1" si="13"/>
        <v>54</v>
      </c>
      <c r="I68" s="258"/>
      <c r="J68" s="247">
        <f t="shared" ca="1" si="14"/>
        <v>14</v>
      </c>
      <c r="K68" s="247">
        <f t="shared" ca="1" si="15"/>
        <v>15</v>
      </c>
      <c r="L68" s="247">
        <f t="shared" ca="1" si="16"/>
        <v>18</v>
      </c>
      <c r="M68" s="247">
        <f t="shared" ca="1" si="17"/>
        <v>2</v>
      </c>
      <c r="N68" s="247">
        <f t="shared" ca="1" si="17"/>
        <v>2</v>
      </c>
      <c r="O68" s="247">
        <f t="shared" ca="1" si="17"/>
        <v>1</v>
      </c>
      <c r="P68" s="247">
        <f t="shared" ca="1" si="18"/>
        <v>14</v>
      </c>
      <c r="Q68" s="247" t="str">
        <f t="shared" ca="1" si="19"/>
        <v/>
      </c>
      <c r="R68" s="247">
        <f t="shared" ca="1" si="20"/>
        <v>14</v>
      </c>
      <c r="S68" s="247">
        <f t="shared" ca="1" si="21"/>
        <v>1</v>
      </c>
      <c r="T68" s="247">
        <f t="shared" ca="1" si="21"/>
        <v>2</v>
      </c>
      <c r="U68" s="247">
        <f t="shared" ca="1" si="21"/>
        <v>2</v>
      </c>
      <c r="V68" s="247">
        <f t="shared" ca="1" si="22"/>
        <v>13</v>
      </c>
      <c r="W68" s="247" t="str">
        <f t="shared" ca="1" si="23"/>
        <v/>
      </c>
      <c r="X68" s="247">
        <f t="shared" ca="1" si="24"/>
        <v>15</v>
      </c>
      <c r="Y68" s="248">
        <f t="shared" ca="1" si="25"/>
        <v>1</v>
      </c>
      <c r="Z68" s="259">
        <f t="shared" ca="1" si="25"/>
        <v>2</v>
      </c>
      <c r="AA68" s="247">
        <f t="shared" ca="1" si="25"/>
        <v>1</v>
      </c>
      <c r="AB68" s="247">
        <f t="shared" ca="1" si="25"/>
        <v>2</v>
      </c>
      <c r="AC68" s="247">
        <f t="shared" ca="1" si="25"/>
        <v>1</v>
      </c>
      <c r="AD68" s="247" t="str">
        <f t="shared" ca="1" si="26"/>
        <v/>
      </c>
      <c r="AE68" s="247">
        <f t="shared" ca="1" si="27"/>
        <v>9</v>
      </c>
      <c r="AF68" s="247">
        <f t="shared" ca="1" si="28"/>
        <v>10</v>
      </c>
      <c r="AG68" s="247">
        <f t="shared" ca="1" si="29"/>
        <v>10</v>
      </c>
      <c r="AH68" s="247" t="str">
        <f t="shared" ca="1" si="30"/>
        <v/>
      </c>
      <c r="AI68" s="247" t="str">
        <f t="shared" ca="1" si="31"/>
        <v/>
      </c>
      <c r="AJ68" s="247" t="str">
        <f t="shared" ca="1" si="32"/>
        <v/>
      </c>
      <c r="AK68" s="247">
        <f t="shared" ca="1" si="33"/>
        <v>8</v>
      </c>
      <c r="AL68" s="248">
        <f t="shared" ca="1" si="34"/>
        <v>10</v>
      </c>
      <c r="AM68" s="260">
        <f t="shared" ca="1" si="35"/>
        <v>28</v>
      </c>
      <c r="AN68" s="261">
        <f t="shared" ca="1" si="36"/>
        <v>30</v>
      </c>
      <c r="AO68" s="247">
        <f t="shared" ca="1" si="37"/>
        <v>93</v>
      </c>
      <c r="AP68" s="247" t="str">
        <f t="shared" ca="1" si="38"/>
        <v>YES</v>
      </c>
      <c r="AQ68" s="261">
        <f t="shared" ca="1" si="39"/>
        <v>28</v>
      </c>
      <c r="AR68" s="261">
        <f t="shared" ca="1" si="40"/>
        <v>30</v>
      </c>
      <c r="AS68" s="247">
        <f t="shared" ca="1" si="41"/>
        <v>93</v>
      </c>
      <c r="AT68" s="247" t="str">
        <f t="shared" ca="1" si="42"/>
        <v>YES</v>
      </c>
      <c r="AU68" s="261">
        <f t="shared" ca="1" si="43"/>
        <v>28</v>
      </c>
      <c r="AV68" s="261">
        <f t="shared" ca="1" si="44"/>
        <v>30</v>
      </c>
      <c r="AW68" s="247">
        <f t="shared" ca="1" si="45"/>
        <v>93</v>
      </c>
      <c r="AX68" s="247" t="str">
        <f t="shared" ca="1" si="46"/>
        <v>YES</v>
      </c>
      <c r="AY68" s="261">
        <f t="shared" ca="1" si="47"/>
        <v>14</v>
      </c>
      <c r="AZ68" s="261">
        <f t="shared" ca="1" si="48"/>
        <v>15</v>
      </c>
      <c r="BA68" s="247">
        <f t="shared" ca="1" si="49"/>
        <v>93</v>
      </c>
      <c r="BB68" s="247" t="str">
        <f t="shared" ca="1" si="50"/>
        <v>YES</v>
      </c>
      <c r="BC68" s="261">
        <f t="shared" ca="1" si="51"/>
        <v>15</v>
      </c>
      <c r="BD68" s="261">
        <f t="shared" ca="1" si="52"/>
        <v>15</v>
      </c>
      <c r="BE68" s="247">
        <f t="shared" ca="1" si="53"/>
        <v>100</v>
      </c>
      <c r="BF68" s="248" t="str">
        <f t="shared" ca="1" si="54"/>
        <v>YES</v>
      </c>
      <c r="BG68" s="260">
        <f t="shared" ca="1" si="55"/>
        <v>7</v>
      </c>
      <c r="BH68" s="261">
        <f t="shared" ca="1" si="56"/>
        <v>10</v>
      </c>
      <c r="BI68" s="247">
        <f t="shared" ca="1" si="57"/>
        <v>70</v>
      </c>
      <c r="BJ68" s="247" t="str">
        <f t="shared" ca="1" si="58"/>
        <v>YES</v>
      </c>
      <c r="BK68" s="261">
        <f t="shared" ca="1" si="59"/>
        <v>19</v>
      </c>
      <c r="BL68" s="261">
        <f t="shared" ca="1" si="60"/>
        <v>20</v>
      </c>
      <c r="BM68" s="247">
        <f t="shared" ca="1" si="61"/>
        <v>95</v>
      </c>
      <c r="BN68" s="247" t="str">
        <f t="shared" ca="1" si="62"/>
        <v>YES</v>
      </c>
      <c r="BO68" s="261">
        <f t="shared" ca="1" si="63"/>
        <v>10</v>
      </c>
      <c r="BP68" s="261">
        <f t="shared" ca="1" si="64"/>
        <v>10</v>
      </c>
      <c r="BQ68" s="247">
        <f t="shared" ca="1" si="65"/>
        <v>100</v>
      </c>
      <c r="BR68" s="247" t="str">
        <f t="shared" ca="1" si="66"/>
        <v>YES</v>
      </c>
      <c r="BS68" s="261">
        <f t="shared" ca="1" si="72"/>
        <v>18</v>
      </c>
      <c r="BT68" s="261">
        <f t="shared" ca="1" si="73"/>
        <v>20</v>
      </c>
      <c r="BU68" s="247">
        <f t="shared" ca="1" si="74"/>
        <v>90</v>
      </c>
      <c r="BV68" s="247" t="str">
        <f t="shared" ca="1" si="67"/>
        <v>YES</v>
      </c>
      <c r="BW68" s="261">
        <f t="shared" si="75"/>
        <v>0</v>
      </c>
      <c r="BX68" s="261">
        <f t="shared" si="76"/>
        <v>0</v>
      </c>
      <c r="BY68" s="247">
        <f t="shared" si="70"/>
        <v>0</v>
      </c>
      <c r="BZ68" s="262" t="str">
        <f t="shared" si="71"/>
        <v>NO</v>
      </c>
    </row>
    <row r="69" spans="1:78" ht="22.5" x14ac:dyDescent="0.2">
      <c r="A69" s="241">
        <v>59</v>
      </c>
      <c r="B69" s="388" t="s">
        <v>520</v>
      </c>
      <c r="C69" s="382" t="s">
        <v>542</v>
      </c>
      <c r="D69" s="242" t="s">
        <v>547</v>
      </c>
      <c r="E69" s="256">
        <f t="shared" ca="1" si="11"/>
        <v>50</v>
      </c>
      <c r="F69" s="257">
        <f t="shared" ca="1" si="7"/>
        <v>46</v>
      </c>
      <c r="G69" s="257">
        <f t="shared" ca="1" si="12"/>
        <v>19</v>
      </c>
      <c r="H69" s="257">
        <f t="shared" ca="1" si="13"/>
        <v>27</v>
      </c>
      <c r="I69" s="258"/>
      <c r="J69" s="247">
        <f t="shared" ca="1" si="14"/>
        <v>6</v>
      </c>
      <c r="K69" s="247">
        <f t="shared" ca="1" si="15"/>
        <v>8</v>
      </c>
      <c r="L69" s="247">
        <f t="shared" ca="1" si="16"/>
        <v>9</v>
      </c>
      <c r="M69" s="247">
        <f t="shared" ca="1" si="17"/>
        <v>1</v>
      </c>
      <c r="N69" s="247">
        <f t="shared" ca="1" si="17"/>
        <v>1</v>
      </c>
      <c r="O69" s="247">
        <f t="shared" ca="1" si="17"/>
        <v>1</v>
      </c>
      <c r="P69" s="247">
        <f t="shared" ca="1" si="18"/>
        <v>7</v>
      </c>
      <c r="Q69" s="247" t="str">
        <f t="shared" ca="1" si="19"/>
        <v/>
      </c>
      <c r="R69" s="247">
        <f t="shared" ca="1" si="20"/>
        <v>7</v>
      </c>
      <c r="S69" s="247">
        <f t="shared" ca="1" si="21"/>
        <v>1</v>
      </c>
      <c r="T69" s="247">
        <f t="shared" ca="1" si="21"/>
        <v>1</v>
      </c>
      <c r="U69" s="247">
        <f t="shared" ca="1" si="21"/>
        <v>0</v>
      </c>
      <c r="V69" s="247">
        <f t="shared" ca="1" si="22"/>
        <v>7</v>
      </c>
      <c r="W69" s="247" t="str">
        <f t="shared" ca="1" si="23"/>
        <v/>
      </c>
      <c r="X69" s="247">
        <f t="shared" ca="1" si="24"/>
        <v>8</v>
      </c>
      <c r="Y69" s="248">
        <f t="shared" ca="1" si="25"/>
        <v>1</v>
      </c>
      <c r="Z69" s="259">
        <f t="shared" ca="1" si="25"/>
        <v>0</v>
      </c>
      <c r="AA69" s="247">
        <f t="shared" ca="1" si="25"/>
        <v>1</v>
      </c>
      <c r="AB69" s="247">
        <f t="shared" ca="1" si="25"/>
        <v>1</v>
      </c>
      <c r="AC69" s="247">
        <f t="shared" ca="1" si="25"/>
        <v>1</v>
      </c>
      <c r="AD69" s="247">
        <f t="shared" ca="1" si="26"/>
        <v>5</v>
      </c>
      <c r="AE69" s="247" t="str">
        <f t="shared" ca="1" si="27"/>
        <v/>
      </c>
      <c r="AF69" s="247">
        <f t="shared" ca="1" si="28"/>
        <v>5</v>
      </c>
      <c r="AG69" s="247">
        <f t="shared" ca="1" si="29"/>
        <v>5</v>
      </c>
      <c r="AH69" s="247" t="str">
        <f t="shared" ca="1" si="30"/>
        <v/>
      </c>
      <c r="AI69" s="247" t="str">
        <f t="shared" ca="1" si="31"/>
        <v/>
      </c>
      <c r="AJ69" s="247">
        <f t="shared" ca="1" si="32"/>
        <v>4</v>
      </c>
      <c r="AK69" s="247">
        <f t="shared" ca="1" si="33"/>
        <v>4</v>
      </c>
      <c r="AL69" s="248" t="str">
        <f t="shared" ca="1" si="34"/>
        <v/>
      </c>
      <c r="AM69" s="260">
        <f t="shared" ca="1" si="35"/>
        <v>14</v>
      </c>
      <c r="AN69" s="261">
        <f t="shared" ca="1" si="36"/>
        <v>30</v>
      </c>
      <c r="AO69" s="247">
        <f t="shared" ca="1" si="37"/>
        <v>47</v>
      </c>
      <c r="AP69" s="247" t="str">
        <f t="shared" ca="1" si="38"/>
        <v>NO</v>
      </c>
      <c r="AQ69" s="261">
        <f t="shared" ca="1" si="39"/>
        <v>14</v>
      </c>
      <c r="AR69" s="261">
        <f t="shared" ca="1" si="40"/>
        <v>30</v>
      </c>
      <c r="AS69" s="247">
        <f t="shared" ca="1" si="41"/>
        <v>47</v>
      </c>
      <c r="AT69" s="247" t="str">
        <f t="shared" ca="1" si="42"/>
        <v>NO</v>
      </c>
      <c r="AU69" s="261">
        <f t="shared" ca="1" si="43"/>
        <v>15</v>
      </c>
      <c r="AV69" s="261">
        <f t="shared" ca="1" si="44"/>
        <v>30</v>
      </c>
      <c r="AW69" s="247">
        <f t="shared" ca="1" si="45"/>
        <v>50</v>
      </c>
      <c r="AX69" s="247" t="str">
        <f t="shared" ca="1" si="46"/>
        <v>NO</v>
      </c>
      <c r="AY69" s="261">
        <f t="shared" ca="1" si="47"/>
        <v>6</v>
      </c>
      <c r="AZ69" s="261">
        <f t="shared" ca="1" si="48"/>
        <v>15</v>
      </c>
      <c r="BA69" s="247">
        <f t="shared" ca="1" si="49"/>
        <v>40</v>
      </c>
      <c r="BB69" s="247" t="str">
        <f t="shared" ca="1" si="50"/>
        <v>NO</v>
      </c>
      <c r="BC69" s="261">
        <f t="shared" ca="1" si="51"/>
        <v>8</v>
      </c>
      <c r="BD69" s="261">
        <f t="shared" ca="1" si="52"/>
        <v>15</v>
      </c>
      <c r="BE69" s="247">
        <f t="shared" ca="1" si="53"/>
        <v>53</v>
      </c>
      <c r="BF69" s="248" t="str">
        <f t="shared" ca="1" si="54"/>
        <v>NO</v>
      </c>
      <c r="BG69" s="260">
        <f t="shared" ca="1" si="55"/>
        <v>4</v>
      </c>
      <c r="BH69" s="261">
        <f t="shared" ca="1" si="56"/>
        <v>10</v>
      </c>
      <c r="BI69" s="247">
        <f t="shared" ca="1" si="57"/>
        <v>40</v>
      </c>
      <c r="BJ69" s="247" t="str">
        <f t="shared" ca="1" si="58"/>
        <v>NO</v>
      </c>
      <c r="BK69" s="261"/>
      <c r="BL69" s="261"/>
      <c r="BM69" s="247"/>
      <c r="BN69" s="247" t="str">
        <f t="shared" si="62"/>
        <v>NO</v>
      </c>
      <c r="BO69" s="261">
        <f t="shared" ca="1" si="63"/>
        <v>5</v>
      </c>
      <c r="BP69" s="261">
        <f t="shared" ca="1" si="64"/>
        <v>10</v>
      </c>
      <c r="BQ69" s="247">
        <f t="shared" ca="1" si="65"/>
        <v>50</v>
      </c>
      <c r="BR69" s="247" t="str">
        <f t="shared" ca="1" si="66"/>
        <v>NO</v>
      </c>
      <c r="BS69" s="261">
        <f t="shared" ca="1" si="72"/>
        <v>8</v>
      </c>
      <c r="BT69" s="261">
        <f t="shared" ca="1" si="73"/>
        <v>20</v>
      </c>
      <c r="BU69" s="247">
        <f t="shared" ca="1" si="74"/>
        <v>40</v>
      </c>
      <c r="BV69" s="247" t="str">
        <f t="shared" ca="1" si="67"/>
        <v>NO</v>
      </c>
      <c r="BW69" s="261">
        <f t="shared" ref="BW69:BW70" ca="1" si="95">SUMIFS($Y69:$AL69,$Y$10:$AL$10,"CO2")</f>
        <v>10</v>
      </c>
      <c r="BX69" s="261">
        <f t="shared" ref="BX69:BX70" ca="1" si="96">SUMIFS($Y$4:$AL$4,$Y$10:$AL$10,"CO2",$Y69:$AL69,"&gt;=0")</f>
        <v>20</v>
      </c>
      <c r="BY69" s="247">
        <f t="shared" ca="1" si="70"/>
        <v>50</v>
      </c>
      <c r="BZ69" s="262" t="str">
        <f t="shared" ca="1" si="71"/>
        <v>NO</v>
      </c>
    </row>
    <row r="70" spans="1:78" ht="22.5" x14ac:dyDescent="0.2">
      <c r="A70" s="241">
        <v>60</v>
      </c>
      <c r="B70" s="388" t="s">
        <v>521</v>
      </c>
      <c r="C70" s="382" t="s">
        <v>543</v>
      </c>
      <c r="D70" s="242" t="s">
        <v>247</v>
      </c>
      <c r="E70" s="256">
        <f t="shared" ca="1" si="11"/>
        <v>88</v>
      </c>
      <c r="F70" s="257">
        <f t="shared" ca="1" si="7"/>
        <v>83</v>
      </c>
      <c r="G70" s="257">
        <f t="shared" ca="1" si="12"/>
        <v>35</v>
      </c>
      <c r="H70" s="257">
        <f t="shared" ca="1" si="13"/>
        <v>48</v>
      </c>
      <c r="I70" s="258"/>
      <c r="J70" s="247">
        <f t="shared" ca="1" si="14"/>
        <v>12</v>
      </c>
      <c r="K70" s="247">
        <f t="shared" ca="1" si="15"/>
        <v>14</v>
      </c>
      <c r="L70" s="247">
        <f t="shared" ca="1" si="16"/>
        <v>16</v>
      </c>
      <c r="M70" s="247">
        <f t="shared" ca="1" si="17"/>
        <v>2</v>
      </c>
      <c r="N70" s="247">
        <f t="shared" ca="1" si="17"/>
        <v>2</v>
      </c>
      <c r="O70" s="247">
        <f t="shared" ca="1" si="17"/>
        <v>1</v>
      </c>
      <c r="P70" s="247">
        <f t="shared" ca="1" si="18"/>
        <v>12</v>
      </c>
      <c r="Q70" s="247">
        <f t="shared" ca="1" si="19"/>
        <v>13</v>
      </c>
      <c r="R70" s="247" t="str">
        <f t="shared" ca="1" si="20"/>
        <v/>
      </c>
      <c r="S70" s="247">
        <f t="shared" ca="1" si="21"/>
        <v>1</v>
      </c>
      <c r="T70" s="247">
        <f t="shared" ca="1" si="21"/>
        <v>2</v>
      </c>
      <c r="U70" s="247">
        <f t="shared" ca="1" si="21"/>
        <v>2</v>
      </c>
      <c r="V70" s="247">
        <f t="shared" ca="1" si="22"/>
        <v>14</v>
      </c>
      <c r="W70" s="247">
        <f t="shared" ca="1" si="23"/>
        <v>13</v>
      </c>
      <c r="X70" s="247" t="str">
        <f t="shared" ca="1" si="24"/>
        <v/>
      </c>
      <c r="Y70" s="248">
        <f t="shared" ca="1" si="25"/>
        <v>2</v>
      </c>
      <c r="Z70" s="259">
        <f t="shared" ca="1" si="25"/>
        <v>1</v>
      </c>
      <c r="AA70" s="247">
        <f t="shared" ca="1" si="25"/>
        <v>2</v>
      </c>
      <c r="AB70" s="247">
        <f t="shared" ca="1" si="25"/>
        <v>1</v>
      </c>
      <c r="AC70" s="247">
        <f t="shared" ca="1" si="25"/>
        <v>1</v>
      </c>
      <c r="AD70" s="247">
        <f t="shared" ca="1" si="26"/>
        <v>8</v>
      </c>
      <c r="AE70" s="247" t="str">
        <f t="shared" ca="1" si="27"/>
        <v/>
      </c>
      <c r="AF70" s="247">
        <f t="shared" ca="1" si="28"/>
        <v>8</v>
      </c>
      <c r="AG70" s="247">
        <f t="shared" ca="1" si="29"/>
        <v>8</v>
      </c>
      <c r="AH70" s="247" t="str">
        <f t="shared" ca="1" si="30"/>
        <v/>
      </c>
      <c r="AI70" s="247">
        <f t="shared" ca="1" si="31"/>
        <v>8</v>
      </c>
      <c r="AJ70" s="247" t="str">
        <f t="shared" ca="1" si="32"/>
        <v/>
      </c>
      <c r="AK70" s="247" t="str">
        <f t="shared" ca="1" si="33"/>
        <v/>
      </c>
      <c r="AL70" s="248">
        <f t="shared" ca="1" si="34"/>
        <v>9</v>
      </c>
      <c r="AM70" s="260">
        <f t="shared" ca="1" si="35"/>
        <v>26</v>
      </c>
      <c r="AN70" s="261">
        <f t="shared" ca="1" si="36"/>
        <v>30</v>
      </c>
      <c r="AO70" s="247">
        <f t="shared" ca="1" si="37"/>
        <v>87</v>
      </c>
      <c r="AP70" s="247" t="str">
        <f t="shared" ca="1" si="38"/>
        <v>YES</v>
      </c>
      <c r="AQ70" s="261">
        <f t="shared" ca="1" si="39"/>
        <v>25</v>
      </c>
      <c r="AR70" s="261">
        <f t="shared" ca="1" si="40"/>
        <v>30</v>
      </c>
      <c r="AS70" s="247">
        <f t="shared" ca="1" si="41"/>
        <v>83</v>
      </c>
      <c r="AT70" s="247" t="str">
        <f t="shared" ca="1" si="42"/>
        <v>YES</v>
      </c>
      <c r="AU70" s="261">
        <f t="shared" ca="1" si="43"/>
        <v>27</v>
      </c>
      <c r="AV70" s="261">
        <f t="shared" ca="1" si="44"/>
        <v>30</v>
      </c>
      <c r="AW70" s="247">
        <f t="shared" ca="1" si="45"/>
        <v>90</v>
      </c>
      <c r="AX70" s="247" t="str">
        <f t="shared" ca="1" si="46"/>
        <v>YES</v>
      </c>
      <c r="AY70" s="261">
        <f t="shared" ca="1" si="47"/>
        <v>12</v>
      </c>
      <c r="AZ70" s="261">
        <f t="shared" ca="1" si="48"/>
        <v>15</v>
      </c>
      <c r="BA70" s="247">
        <f t="shared" ca="1" si="49"/>
        <v>80</v>
      </c>
      <c r="BB70" s="247" t="str">
        <f t="shared" ca="1" si="50"/>
        <v>YES</v>
      </c>
      <c r="BC70" s="261">
        <f t="shared" ca="1" si="51"/>
        <v>14</v>
      </c>
      <c r="BD70" s="261">
        <f t="shared" ca="1" si="52"/>
        <v>15</v>
      </c>
      <c r="BE70" s="247">
        <f t="shared" ca="1" si="53"/>
        <v>93</v>
      </c>
      <c r="BF70" s="248" t="str">
        <f t="shared" ca="1" si="54"/>
        <v>YES</v>
      </c>
      <c r="BG70" s="260">
        <f t="shared" ca="1" si="55"/>
        <v>7</v>
      </c>
      <c r="BH70" s="261">
        <f t="shared" ca="1" si="56"/>
        <v>10</v>
      </c>
      <c r="BI70" s="247">
        <f t="shared" ca="1" si="57"/>
        <v>70</v>
      </c>
      <c r="BJ70" s="247" t="str">
        <f t="shared" ca="1" si="58"/>
        <v>YES</v>
      </c>
      <c r="BK70" s="261"/>
      <c r="BL70" s="261"/>
      <c r="BM70" s="247"/>
      <c r="BN70" s="247" t="str">
        <f t="shared" si="62"/>
        <v>NO</v>
      </c>
      <c r="BO70" s="261">
        <f t="shared" ca="1" si="63"/>
        <v>16</v>
      </c>
      <c r="BP70" s="261">
        <f t="shared" ca="1" si="64"/>
        <v>20</v>
      </c>
      <c r="BQ70" s="247">
        <f t="shared" ca="1" si="65"/>
        <v>80</v>
      </c>
      <c r="BR70" s="247" t="str">
        <f t="shared" ca="1" si="66"/>
        <v>YES</v>
      </c>
      <c r="BS70" s="261">
        <f t="shared" ca="1" si="72"/>
        <v>9</v>
      </c>
      <c r="BT70" s="261">
        <f t="shared" ca="1" si="73"/>
        <v>10</v>
      </c>
      <c r="BU70" s="247">
        <f t="shared" ca="1" si="74"/>
        <v>90</v>
      </c>
      <c r="BV70" s="247" t="str">
        <f t="shared" ca="1" si="67"/>
        <v>YES</v>
      </c>
      <c r="BW70" s="261">
        <f t="shared" ca="1" si="95"/>
        <v>16</v>
      </c>
      <c r="BX70" s="261">
        <f t="shared" ca="1" si="96"/>
        <v>20</v>
      </c>
      <c r="BY70" s="247">
        <f t="shared" ca="1" si="70"/>
        <v>80</v>
      </c>
      <c r="BZ70" s="262" t="str">
        <f t="shared" ca="1" si="71"/>
        <v>YES</v>
      </c>
    </row>
    <row r="71" spans="1:78" ht="13.5" customHeight="1" x14ac:dyDescent="0.2">
      <c r="B71" s="247"/>
      <c r="C71" s="247"/>
      <c r="D71" s="248"/>
      <c r="E71" s="247"/>
      <c r="F71" s="256"/>
      <c r="G71" s="256"/>
      <c r="H71" s="256"/>
      <c r="I71" s="258"/>
      <c r="J71" s="247"/>
      <c r="K71" s="247"/>
      <c r="L71" s="247"/>
      <c r="M71" s="247"/>
      <c r="N71" s="247"/>
      <c r="O71" s="247"/>
      <c r="P71" s="247"/>
      <c r="Q71" s="247"/>
      <c r="R71" s="247"/>
      <c r="S71" s="247"/>
      <c r="T71" s="247"/>
      <c r="U71" s="247"/>
      <c r="V71" s="247"/>
      <c r="W71" s="247"/>
      <c r="X71" s="247"/>
      <c r="Y71" s="248"/>
      <c r="Z71" s="505" t="s">
        <v>40</v>
      </c>
      <c r="AA71" s="505"/>
      <c r="AB71" s="505"/>
      <c r="AC71" s="505"/>
      <c r="AD71" s="505"/>
      <c r="AE71" s="505"/>
      <c r="AF71" s="505"/>
      <c r="AG71" s="505"/>
      <c r="AH71" s="505"/>
      <c r="AI71" s="505"/>
      <c r="AJ71" s="505"/>
      <c r="AK71" s="505"/>
      <c r="AL71" s="505"/>
      <c r="AM71" s="505"/>
      <c r="AN71" s="505"/>
      <c r="AO71" s="505"/>
      <c r="AP71" s="281">
        <f ca="1">IF(SUM(AN11:AN70)=0,"",COUNTIF(AP11:AP70,"YES"))</f>
        <v>44</v>
      </c>
      <c r="AQ71" s="247"/>
      <c r="AR71" s="247"/>
      <c r="AS71" s="247"/>
      <c r="AT71" s="281">
        <f ca="1">IF(SUM(AR11:AR70)=0,"",COUNTIF(AT11:AT70,"YES"))</f>
        <v>44</v>
      </c>
      <c r="AU71" s="247"/>
      <c r="AV71" s="261"/>
      <c r="AW71" s="247"/>
      <c r="AX71" s="281">
        <f ca="1">IF(SUM(AV11:AV70)=0,"",COUNTIF(AX11:AX70,"YES"))</f>
        <v>44</v>
      </c>
      <c r="AY71" s="247"/>
      <c r="AZ71" s="261"/>
      <c r="BA71" s="247"/>
      <c r="BB71" s="281">
        <f ca="1">IF(SUM(AZ11:AZ70)=0,"",COUNTIF(BB11:BB70,"YES"))</f>
        <v>40</v>
      </c>
      <c r="BC71" s="247"/>
      <c r="BD71" s="261"/>
      <c r="BE71" s="247"/>
      <c r="BF71" s="281">
        <f ca="1">IF(SUM(BD11:BD70)=0,"",COUNTIF(BF11:BF70,"YES"))</f>
        <v>42</v>
      </c>
      <c r="BG71" s="281"/>
      <c r="BH71" s="281"/>
      <c r="BI71" s="281"/>
      <c r="BJ71" s="281">
        <f ca="1">IF(SUM(BH11:BH70)=0,"",COUNTIF(BJ11:BJ70,"YES"))</f>
        <v>36</v>
      </c>
      <c r="BK71" s="247"/>
      <c r="BL71" s="247"/>
      <c r="BM71" s="247"/>
      <c r="BN71" s="281">
        <f ca="1">IF(SUM(BL11:BL70)=0,"",COUNTIF(BN11:BN70,"YES"))</f>
        <v>41</v>
      </c>
      <c r="BO71" s="247"/>
      <c r="BP71" s="261"/>
      <c r="BQ71" s="247"/>
      <c r="BR71" s="281">
        <f ca="1">IF(SUM(BP11:BP70)=0,"",COUNTIF(BR11:BR70,"YES"))</f>
        <v>38</v>
      </c>
      <c r="BS71" s="247"/>
      <c r="BT71" s="261"/>
      <c r="BU71" s="247"/>
      <c r="BV71" s="281">
        <f ca="1">IF(SUM(BT11:BT70)=0,"",COUNTIF(BV11:BV70,"YES"))</f>
        <v>31</v>
      </c>
      <c r="BW71" s="247"/>
      <c r="BX71" s="261"/>
      <c r="BY71" s="247"/>
      <c r="BZ71" s="281">
        <f ca="1">IF(SUM(BX11:BX70)=0,"",COUNTIF(BZ11:BZ70,"YES"))</f>
        <v>17</v>
      </c>
    </row>
    <row r="72" spans="1:78" ht="16.5" customHeight="1" x14ac:dyDescent="0.25">
      <c r="B72" s="247"/>
      <c r="C72" s="247"/>
      <c r="D72" s="248"/>
      <c r="E72" s="247"/>
      <c r="F72" s="256"/>
      <c r="G72" s="256"/>
      <c r="H72" s="256"/>
      <c r="I72" s="258"/>
      <c r="J72" s="247"/>
      <c r="K72" s="247"/>
      <c r="L72" s="247"/>
      <c r="M72" s="247"/>
      <c r="N72" s="247"/>
      <c r="O72" s="247"/>
      <c r="P72" s="247"/>
      <c r="Q72" s="247"/>
      <c r="R72" s="247"/>
      <c r="S72" s="247"/>
      <c r="T72" s="247"/>
      <c r="U72" s="247"/>
      <c r="V72" s="247"/>
      <c r="W72" s="247"/>
      <c r="X72" s="247"/>
      <c r="Y72" s="248"/>
      <c r="Z72" s="506" t="s">
        <v>30</v>
      </c>
      <c r="AA72" s="506"/>
      <c r="AB72" s="506"/>
      <c r="AC72" s="506"/>
      <c r="AD72" s="506"/>
      <c r="AE72" s="506"/>
      <c r="AF72" s="506"/>
      <c r="AG72" s="506"/>
      <c r="AH72" s="506"/>
      <c r="AI72" s="506"/>
      <c r="AJ72" s="506"/>
      <c r="AK72" s="506"/>
      <c r="AL72" s="506"/>
      <c r="AM72" s="506"/>
      <c r="AN72" s="506"/>
      <c r="AO72" s="506"/>
      <c r="AP72" s="282">
        <f ca="1">IF(AP71="","",(AP71/$CC$11)*100)</f>
        <v>66.666666666666657</v>
      </c>
      <c r="AQ72" s="247"/>
      <c r="AR72" s="247"/>
      <c r="AS72" s="247"/>
      <c r="AT72" s="282">
        <f ca="1">IF(AT71="","",(AT71/$CC$11)*100)</f>
        <v>66.666666666666657</v>
      </c>
      <c r="AU72" s="247"/>
      <c r="AV72" s="261"/>
      <c r="AW72" s="247"/>
      <c r="AX72" s="282">
        <f ca="1">IF(AX71="","",(AX71/$CC$11)*100)</f>
        <v>66.666666666666657</v>
      </c>
      <c r="AY72" s="247"/>
      <c r="AZ72" s="261"/>
      <c r="BA72" s="247"/>
      <c r="BB72" s="282">
        <f ca="1">IF(BB71="","",(BB71/$CC$11)*100)</f>
        <v>60.606060606060609</v>
      </c>
      <c r="BC72" s="247"/>
      <c r="BD72" s="261"/>
      <c r="BE72" s="247"/>
      <c r="BF72" s="282">
        <f ca="1">IF(BF71="","",(BF71/$CC$11)*100)</f>
        <v>63.636363636363633</v>
      </c>
      <c r="BG72" s="282"/>
      <c r="BH72" s="282"/>
      <c r="BI72" s="282"/>
      <c r="BJ72" s="282">
        <f ca="1">IF(BJ71="","",(BJ71/$CC$11)*100)</f>
        <v>54.54545454545454</v>
      </c>
      <c r="BK72" s="247"/>
      <c r="BL72" s="247"/>
      <c r="BM72" s="247"/>
      <c r="BN72" s="282">
        <f ca="1">IF(BN71="","",(BN71/$CC$11)*100)</f>
        <v>62.121212121212125</v>
      </c>
      <c r="BO72" s="247"/>
      <c r="BP72" s="261"/>
      <c r="BQ72" s="247"/>
      <c r="BR72" s="282">
        <f ca="1">IF(BR71="","",(BR71/$CC$11)*100)</f>
        <v>57.575757575757578</v>
      </c>
      <c r="BS72" s="247"/>
      <c r="BT72" s="261"/>
      <c r="BU72" s="247"/>
      <c r="BV72" s="282">
        <f ca="1">IF(BV71="","",(BV71/$CC$11)*100)</f>
        <v>46.969696969696969</v>
      </c>
      <c r="BW72" s="247"/>
      <c r="BX72" s="261"/>
      <c r="BY72" s="247"/>
      <c r="BZ72" s="282">
        <f ca="1">IF(BZ71="","",(BZ71/$CC$11)*100)</f>
        <v>25.757575757575758</v>
      </c>
    </row>
    <row r="73" spans="1:78" ht="16.5" customHeight="1" x14ac:dyDescent="0.25">
      <c r="B73" s="247"/>
      <c r="C73" s="247"/>
      <c r="D73" s="283" t="s">
        <v>57</v>
      </c>
      <c r="E73" s="247">
        <f ca="1">MAX(E11:E70)</f>
        <v>98</v>
      </c>
      <c r="F73" s="256"/>
      <c r="G73" s="256"/>
      <c r="H73" s="256"/>
      <c r="I73" s="258"/>
      <c r="J73" s="247"/>
      <c r="K73" s="247"/>
      <c r="L73" s="247"/>
      <c r="M73" s="247"/>
      <c r="N73" s="247"/>
      <c r="O73" s="247"/>
      <c r="P73" s="247"/>
      <c r="Q73" s="247"/>
      <c r="R73" s="247"/>
      <c r="S73" s="247"/>
      <c r="T73" s="247"/>
      <c r="U73" s="247"/>
      <c r="V73" s="247"/>
      <c r="W73" s="284"/>
      <c r="X73" s="284"/>
      <c r="Y73" s="285"/>
      <c r="Z73" s="506" t="s">
        <v>31</v>
      </c>
      <c r="AA73" s="506"/>
      <c r="AB73" s="506"/>
      <c r="AC73" s="506"/>
      <c r="AD73" s="506"/>
      <c r="AE73" s="506"/>
      <c r="AF73" s="506"/>
      <c r="AG73" s="506"/>
      <c r="AH73" s="506"/>
      <c r="AI73" s="506"/>
      <c r="AJ73" s="506"/>
      <c r="AK73" s="506"/>
      <c r="AL73" s="506"/>
      <c r="AM73" s="506"/>
      <c r="AN73" s="506"/>
      <c r="AO73" s="506"/>
      <c r="AP73" s="395">
        <f ca="1">IF(AP71&lt;27,0,IF(AP71&lt;33,1,IF(AP71&lt;39,2,3)))</f>
        <v>3</v>
      </c>
      <c r="AQ73" s="247"/>
      <c r="AR73" s="247"/>
      <c r="AS73" s="247"/>
      <c r="AT73" s="395">
        <f ca="1">IF(AT71&lt;27,0,IF(AT71&lt;33,1,IF(AT71&lt;39,2,3)))</f>
        <v>3</v>
      </c>
      <c r="AU73" s="247"/>
      <c r="AV73" s="261"/>
      <c r="AW73" s="247"/>
      <c r="AX73" s="395">
        <f ca="1">IF(AX71&lt;27,0,IF(AX71&lt;33,1,IF(AX71&lt;39,2,3)))</f>
        <v>3</v>
      </c>
      <c r="AY73" s="247"/>
      <c r="AZ73" s="261"/>
      <c r="BA73" s="247"/>
      <c r="BB73" s="395">
        <f ca="1">IF(BB71&lt;27,0,IF(BB71&lt;33,1,IF(BB71&lt;39,2,3)))</f>
        <v>3</v>
      </c>
      <c r="BC73" s="247"/>
      <c r="BD73" s="261"/>
      <c r="BE73" s="247"/>
      <c r="BF73" s="395">
        <f ca="1">IF(BF71&lt;27,0,IF(BF71&lt;33,1,IF(BF71&lt;39,2,3)))</f>
        <v>3</v>
      </c>
      <c r="BG73" s="282"/>
      <c r="BH73" s="282"/>
      <c r="BI73" s="282"/>
      <c r="BJ73" s="395">
        <f ca="1">IF(BJ71&lt;27,0,IF(BJ71&lt;33,1,IF(BJ71&lt;39,2,3)))</f>
        <v>2</v>
      </c>
      <c r="BK73" s="247"/>
      <c r="BL73" s="247"/>
      <c r="BM73" s="247"/>
      <c r="BN73" s="395">
        <f ca="1">IF(BN71&lt;27,0,IF(BN71&lt;33,1,IF(BN71&lt;39,2,3)))</f>
        <v>3</v>
      </c>
      <c r="BO73" s="247"/>
      <c r="BP73" s="261"/>
      <c r="BQ73" s="247"/>
      <c r="BR73" s="395">
        <f ca="1">IF(BR71&lt;27,0,IF(BR71&lt;33,1,IF(BR71&lt;39,2,3)))</f>
        <v>2</v>
      </c>
      <c r="BS73" s="247"/>
      <c r="BT73" s="261"/>
      <c r="BU73" s="247"/>
      <c r="BV73" s="395">
        <f ca="1">IF(BV71&lt;27,0,IF(BV71&lt;33,1,IF(BV71&lt;39,2,3)))</f>
        <v>1</v>
      </c>
      <c r="BW73" s="247"/>
      <c r="BX73" s="261"/>
      <c r="BY73" s="247"/>
      <c r="BZ73" s="395">
        <f ca="1">IF(BZ71&lt;27,0,IF(BZ71&lt;33,1,IF(BZ71&lt;39,2,3)))</f>
        <v>0</v>
      </c>
    </row>
    <row r="74" spans="1:78" ht="145.5" customHeight="1" x14ac:dyDescent="0.2">
      <c r="F74" s="287"/>
      <c r="G74" s="287"/>
      <c r="H74" s="287"/>
      <c r="W74" s="173"/>
      <c r="X74" s="173"/>
      <c r="Y74" s="173"/>
      <c r="Z74" s="173"/>
      <c r="AA74" s="288"/>
      <c r="AB74" s="288"/>
      <c r="AC74" s="288"/>
      <c r="AD74" s="288"/>
      <c r="AE74" s="288"/>
      <c r="AF74" s="288"/>
      <c r="AG74" s="288"/>
      <c r="AH74" s="288"/>
      <c r="AI74" s="288"/>
      <c r="AJ74" s="288"/>
      <c r="AK74" s="288"/>
      <c r="AL74" s="288"/>
      <c r="AM74" s="480" t="s">
        <v>58</v>
      </c>
      <c r="AN74" s="481"/>
      <c r="AO74" s="481"/>
      <c r="AP74" s="481"/>
      <c r="AQ74" s="481"/>
      <c r="AR74" s="481"/>
      <c r="AS74" s="481"/>
      <c r="AT74" s="481"/>
      <c r="AU74" s="481"/>
      <c r="AV74" s="482"/>
      <c r="AW74" s="289" t="s">
        <v>32</v>
      </c>
      <c r="AX74" s="290" t="s">
        <v>26</v>
      </c>
      <c r="AY74" s="290" t="s">
        <v>27</v>
      </c>
      <c r="AZ74" s="291" t="s">
        <v>28</v>
      </c>
      <c r="BA74" s="291" t="s">
        <v>29</v>
      </c>
      <c r="BB74" s="486" t="s">
        <v>58</v>
      </c>
      <c r="BC74" s="487"/>
      <c r="BD74" s="487"/>
      <c r="BE74" s="487"/>
      <c r="BF74" s="488"/>
      <c r="BG74" s="292"/>
      <c r="BH74" s="292"/>
      <c r="BI74" s="292"/>
      <c r="BJ74" s="489" t="s">
        <v>59</v>
      </c>
      <c r="BK74" s="490"/>
      <c r="BL74" s="490"/>
      <c r="BM74" s="490"/>
      <c r="BN74" s="490"/>
      <c r="BO74" s="490"/>
      <c r="BP74" s="491"/>
      <c r="BQ74" s="293" t="s">
        <v>32</v>
      </c>
      <c r="BR74" s="290" t="s">
        <v>26</v>
      </c>
      <c r="BS74" s="290" t="s">
        <v>27</v>
      </c>
      <c r="BT74" s="291" t="s">
        <v>28</v>
      </c>
      <c r="BU74" s="291" t="s">
        <v>29</v>
      </c>
      <c r="BV74" s="294" t="s">
        <v>373</v>
      </c>
      <c r="BW74" s="486" t="s">
        <v>374</v>
      </c>
      <c r="BX74" s="487"/>
      <c r="BY74" s="487"/>
      <c r="BZ74" s="488"/>
    </row>
    <row r="75" spans="1:78" ht="16.5" thickBot="1" x14ac:dyDescent="0.3">
      <c r="F75" s="287"/>
      <c r="G75" s="287"/>
      <c r="H75" s="287"/>
      <c r="W75" s="173"/>
      <c r="X75" s="173"/>
      <c r="Y75" s="173"/>
      <c r="Z75" s="288"/>
      <c r="AA75" s="288"/>
      <c r="AB75" s="288"/>
      <c r="AC75" s="288"/>
      <c r="AD75" s="288"/>
      <c r="AE75" s="288"/>
      <c r="AF75" s="288"/>
      <c r="AG75" s="288"/>
      <c r="AH75" s="288"/>
      <c r="AI75" s="288"/>
      <c r="AJ75" s="288"/>
      <c r="AK75" s="288"/>
      <c r="AL75" s="288"/>
      <c r="AM75" s="483"/>
      <c r="AN75" s="484"/>
      <c r="AO75" s="484"/>
      <c r="AP75" s="484"/>
      <c r="AQ75" s="484"/>
      <c r="AR75" s="484"/>
      <c r="AS75" s="484"/>
      <c r="AT75" s="484"/>
      <c r="AU75" s="484"/>
      <c r="AV75" s="485"/>
      <c r="AW75" s="295">
        <f ca="1">AP73</f>
        <v>3</v>
      </c>
      <c r="AX75" s="296">
        <f ca="1">AT73</f>
        <v>3</v>
      </c>
      <c r="AY75" s="297">
        <f ca="1">AX73</f>
        <v>3</v>
      </c>
      <c r="AZ75" s="296">
        <f ca="1">BB73</f>
        <v>3</v>
      </c>
      <c r="BA75" s="296">
        <f ca="1">BF73</f>
        <v>3</v>
      </c>
      <c r="BB75" s="497">
        <f ca="1">AVERAGE(AW75:BA75)</f>
        <v>3</v>
      </c>
      <c r="BC75" s="498"/>
      <c r="BD75" s="498"/>
      <c r="BE75" s="498"/>
      <c r="BF75" s="499"/>
      <c r="BG75" s="275"/>
      <c r="BH75" s="275"/>
      <c r="BI75" s="275"/>
      <c r="BJ75" s="492"/>
      <c r="BK75" s="493"/>
      <c r="BL75" s="493"/>
      <c r="BM75" s="493"/>
      <c r="BN75" s="493"/>
      <c r="BO75" s="493"/>
      <c r="BP75" s="494"/>
      <c r="BQ75" s="298">
        <f ca="1">BJ73</f>
        <v>2</v>
      </c>
      <c r="BR75" s="296">
        <f ca="1">BN73</f>
        <v>3</v>
      </c>
      <c r="BS75" s="297">
        <f ca="1">BR73</f>
        <v>2</v>
      </c>
      <c r="BT75" s="296">
        <f ca="1">BV73</f>
        <v>1</v>
      </c>
      <c r="BU75" s="296">
        <f ca="1">BZ73</f>
        <v>0</v>
      </c>
      <c r="BV75" s="299">
        <f ca="1">AVERAGE(BQ75:BT75)</f>
        <v>2</v>
      </c>
      <c r="BW75" s="497">
        <f ca="1">0.4*BB75+0.6*BV75</f>
        <v>2.4000000000000004</v>
      </c>
      <c r="BX75" s="498"/>
      <c r="BY75" s="498"/>
      <c r="BZ75" s="499"/>
    </row>
    <row r="76" spans="1:78" x14ac:dyDescent="0.2">
      <c r="W76" s="173"/>
      <c r="X76" s="173"/>
      <c r="Y76" s="173"/>
      <c r="Z76" s="173"/>
      <c r="AA76" s="173"/>
      <c r="AB76" s="173"/>
      <c r="AC76" s="173"/>
      <c r="AD76" s="173"/>
      <c r="AE76" s="173"/>
      <c r="AF76" s="173"/>
      <c r="AG76" s="173"/>
      <c r="AH76" s="173"/>
      <c r="AI76" s="173"/>
      <c r="AJ76" s="173"/>
      <c r="AK76" s="173"/>
      <c r="AL76" s="173"/>
    </row>
    <row r="77" spans="1:78" x14ac:dyDescent="0.2">
      <c r="W77" s="173"/>
      <c r="X77" s="173"/>
      <c r="Y77" s="173"/>
      <c r="Z77" s="173"/>
      <c r="AA77" s="173"/>
      <c r="AB77" s="173"/>
      <c r="AC77" s="173"/>
      <c r="AD77" s="173"/>
      <c r="AE77" s="173"/>
      <c r="AF77" s="173"/>
      <c r="AG77" s="173"/>
      <c r="AH77" s="173"/>
      <c r="AI77" s="173"/>
      <c r="AJ77" s="173"/>
      <c r="AK77" s="173"/>
      <c r="AL77" s="173"/>
    </row>
    <row r="78" spans="1:78" x14ac:dyDescent="0.2">
      <c r="W78" s="173"/>
      <c r="X78" s="173"/>
      <c r="Y78" s="173"/>
      <c r="Z78" s="173"/>
      <c r="AA78" s="173"/>
      <c r="AB78" s="173"/>
      <c r="AC78" s="173"/>
      <c r="AD78" s="173"/>
      <c r="AE78" s="173"/>
      <c r="AF78" s="173"/>
      <c r="AG78" s="173"/>
      <c r="AH78" s="173"/>
      <c r="AI78" s="173"/>
      <c r="AJ78" s="173"/>
      <c r="AK78" s="173"/>
      <c r="AL78" s="173"/>
    </row>
    <row r="79" spans="1:78" x14ac:dyDescent="0.2">
      <c r="W79" s="173"/>
      <c r="X79" s="173"/>
      <c r="Y79" s="173"/>
      <c r="Z79" s="173"/>
      <c r="AA79" s="173"/>
      <c r="AB79" s="173"/>
      <c r="AC79" s="173"/>
      <c r="AD79" s="173"/>
      <c r="AE79" s="173"/>
      <c r="AF79" s="173"/>
      <c r="AG79" s="173"/>
      <c r="AH79" s="173"/>
      <c r="AI79" s="173"/>
      <c r="AJ79" s="173"/>
      <c r="AK79" s="173"/>
      <c r="AL79" s="173"/>
    </row>
    <row r="80" spans="1:78" ht="15.75" x14ac:dyDescent="0.2">
      <c r="W80" s="173"/>
      <c r="X80" s="173"/>
      <c r="Y80" s="173"/>
      <c r="Z80" s="173"/>
      <c r="AA80" s="173"/>
      <c r="AB80" s="173"/>
      <c r="AC80" s="173"/>
      <c r="AD80" s="173"/>
      <c r="AE80" s="173"/>
      <c r="AF80" s="173"/>
      <c r="AG80" s="173"/>
      <c r="AH80" s="173"/>
      <c r="AI80" s="173"/>
      <c r="AJ80" s="173"/>
      <c r="AK80" s="173"/>
      <c r="AL80" s="173"/>
      <c r="AM80" s="300"/>
      <c r="AN80" s="300"/>
      <c r="AO80" s="173"/>
      <c r="AP80" s="173"/>
      <c r="AQ80" s="173"/>
      <c r="AR80" s="173"/>
      <c r="AS80" s="173"/>
      <c r="AT80" s="173"/>
      <c r="AU80" s="173"/>
      <c r="AV80" s="173"/>
      <c r="AW80" s="173"/>
      <c r="AX80" s="173"/>
      <c r="AY80" s="275"/>
      <c r="AZ80" s="275"/>
      <c r="BA80" s="275"/>
      <c r="BB80" s="275"/>
      <c r="BG80" s="300"/>
      <c r="BH80" s="300"/>
      <c r="BI80" s="173"/>
      <c r="BJ80" s="173"/>
      <c r="BK80" s="173"/>
      <c r="BL80" s="173"/>
      <c r="BM80" s="173"/>
      <c r="BN80" s="173"/>
      <c r="BO80" s="173"/>
      <c r="BP80" s="173"/>
      <c r="BQ80" s="173"/>
      <c r="BR80" s="173"/>
      <c r="BS80" s="275"/>
      <c r="BT80" s="275"/>
      <c r="BU80" s="275"/>
      <c r="BV80" s="275"/>
    </row>
    <row r="81" spans="23:38" x14ac:dyDescent="0.2">
      <c r="W81" s="173"/>
      <c r="X81" s="173"/>
      <c r="Y81" s="173"/>
      <c r="Z81" s="173"/>
      <c r="AA81" s="173"/>
      <c r="AB81" s="173"/>
      <c r="AC81" s="173"/>
      <c r="AD81" s="173"/>
      <c r="AE81" s="173"/>
      <c r="AF81" s="173"/>
      <c r="AG81" s="173"/>
      <c r="AH81" s="173"/>
      <c r="AI81" s="173"/>
      <c r="AJ81" s="173"/>
      <c r="AK81" s="173"/>
      <c r="AL81" s="173"/>
    </row>
    <row r="82" spans="23:38" x14ac:dyDescent="0.2">
      <c r="W82" s="173"/>
      <c r="X82" s="173"/>
      <c r="Y82" s="173"/>
      <c r="Z82" s="173"/>
      <c r="AA82" s="173"/>
      <c r="AB82" s="173"/>
      <c r="AC82" s="173"/>
      <c r="AD82" s="173"/>
      <c r="AE82" s="173"/>
      <c r="AF82" s="173"/>
      <c r="AG82" s="173"/>
      <c r="AH82" s="173"/>
      <c r="AI82" s="173"/>
      <c r="AJ82" s="173"/>
      <c r="AK82" s="173"/>
      <c r="AL82" s="173"/>
    </row>
    <row r="83" spans="23:38" x14ac:dyDescent="0.2">
      <c r="W83" s="173"/>
      <c r="X83" s="173"/>
      <c r="Y83" s="173"/>
      <c r="Z83" s="173"/>
      <c r="AA83" s="173"/>
      <c r="AB83" s="173"/>
      <c r="AC83" s="173"/>
      <c r="AD83" s="173"/>
      <c r="AE83" s="173"/>
      <c r="AF83" s="173"/>
      <c r="AG83" s="173"/>
      <c r="AH83" s="173"/>
      <c r="AI83" s="173"/>
      <c r="AJ83" s="173"/>
      <c r="AK83" s="173"/>
      <c r="AL83" s="173"/>
    </row>
    <row r="84" spans="23:38" x14ac:dyDescent="0.2">
      <c r="W84" s="173"/>
      <c r="X84" s="173"/>
      <c r="Y84" s="173"/>
      <c r="Z84" s="173"/>
      <c r="AA84" s="173"/>
      <c r="AB84" s="173"/>
      <c r="AC84" s="173"/>
      <c r="AD84" s="173"/>
      <c r="AE84" s="173"/>
      <c r="AF84" s="173"/>
      <c r="AG84" s="173"/>
      <c r="AH84" s="173"/>
      <c r="AI84" s="173"/>
      <c r="AJ84" s="173"/>
      <c r="AK84" s="173"/>
      <c r="AL84" s="173"/>
    </row>
    <row r="85" spans="23:38" x14ac:dyDescent="0.2">
      <c r="W85" s="173"/>
      <c r="X85" s="173"/>
      <c r="Y85" s="173"/>
      <c r="Z85" s="173"/>
      <c r="AA85" s="173"/>
      <c r="AB85" s="173"/>
      <c r="AC85" s="173"/>
      <c r="AD85" s="173"/>
      <c r="AE85" s="173"/>
      <c r="AF85" s="173"/>
      <c r="AG85" s="173"/>
      <c r="AH85" s="173"/>
      <c r="AI85" s="173"/>
      <c r="AJ85" s="173"/>
      <c r="AK85" s="173"/>
      <c r="AL85" s="173"/>
    </row>
  </sheetData>
  <mergeCells count="27">
    <mergeCell ref="AM1:BF1"/>
    <mergeCell ref="BG1:BZ1"/>
    <mergeCell ref="AM2:AP2"/>
    <mergeCell ref="AQ2:AT2"/>
    <mergeCell ref="AU2:AX2"/>
    <mergeCell ref="AY2:BB2"/>
    <mergeCell ref="BC2:BF2"/>
    <mergeCell ref="BG2:BJ2"/>
    <mergeCell ref="BK2:BN2"/>
    <mergeCell ref="BO2:BR2"/>
    <mergeCell ref="BS2:BV2"/>
    <mergeCell ref="BW2:BZ2"/>
    <mergeCell ref="CH6:CL6"/>
    <mergeCell ref="CC12:CH12"/>
    <mergeCell ref="Z71:AO71"/>
    <mergeCell ref="Z72:AO72"/>
    <mergeCell ref="Z73:AO73"/>
    <mergeCell ref="BB75:BF75"/>
    <mergeCell ref="BW75:BZ75"/>
    <mergeCell ref="B2:B4"/>
    <mergeCell ref="E2:E4"/>
    <mergeCell ref="CC6:CG6"/>
    <mergeCell ref="AM74:AV75"/>
    <mergeCell ref="BB74:BF74"/>
    <mergeCell ref="BJ74:BP75"/>
    <mergeCell ref="BW74:BZ74"/>
    <mergeCell ref="CB2:CG2"/>
  </mergeCells>
  <conditionalFormatting sqref="B10">
    <cfRule type="duplicateValues" dxfId="59" priority="5"/>
  </conditionalFormatting>
  <conditionalFormatting sqref="B11:B44">
    <cfRule type="duplicateValues" dxfId="58" priority="4"/>
  </conditionalFormatting>
  <conditionalFormatting sqref="B11:B44">
    <cfRule type="duplicateValues" dxfId="57" priority="3"/>
  </conditionalFormatting>
  <conditionalFormatting sqref="B45:B70">
    <cfRule type="duplicateValues" dxfId="56" priority="2"/>
  </conditionalFormatting>
  <conditionalFormatting sqref="B45:B70">
    <cfRule type="duplicateValues" dxfId="5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4"/>
  <sheetViews>
    <sheetView view="pageBreakPreview" topLeftCell="AE63" zoomScale="70" zoomScaleNormal="40" zoomScaleSheetLayoutView="70" workbookViewId="0">
      <selection activeCell="S17" sqref="S17"/>
    </sheetView>
  </sheetViews>
  <sheetFormatPr defaultColWidth="8.85546875" defaultRowHeight="12.75" x14ac:dyDescent="0.2"/>
  <cols>
    <col min="1" max="1" width="8.28515625" style="315" customWidth="1"/>
    <col min="2" max="2" width="10.85546875" bestFit="1" customWidth="1"/>
    <col min="3" max="3" width="19.28515625" customWidth="1"/>
    <col min="4" max="4" width="10.85546875" customWidth="1"/>
    <col min="5" max="5" width="9.28515625" customWidth="1"/>
    <col min="6" max="6" width="8.85546875" customWidth="1"/>
    <col min="7" max="7" width="8.140625" customWidth="1"/>
    <col min="8" max="8" width="9.140625" customWidth="1"/>
    <col min="9" max="9" width="4.7109375" customWidth="1"/>
    <col min="10" max="11" width="5" bestFit="1" customWidth="1"/>
    <col min="12" max="12" width="4.7109375" bestFit="1" customWidth="1"/>
    <col min="13" max="38" width="5" bestFit="1" customWidth="1"/>
    <col min="39" max="41" width="4.7109375" customWidth="1"/>
    <col min="42" max="42" width="8.42578125" bestFit="1" customWidth="1"/>
    <col min="43" max="45" width="4.7109375" customWidth="1"/>
    <col min="46" max="46" width="6.140625" bestFit="1" customWidth="1"/>
    <col min="47" max="48" width="4.7109375" customWidth="1"/>
    <col min="49" max="49" width="5.42578125" customWidth="1"/>
    <col min="50" max="50" width="6.140625" bestFit="1" customWidth="1"/>
    <col min="51" max="51" width="5.5703125" customWidth="1"/>
    <col min="52" max="53" width="4.7109375" customWidth="1"/>
    <col min="54" max="54" width="6.140625" bestFit="1" customWidth="1"/>
    <col min="55" max="57" width="4.7109375" style="173" customWidth="1"/>
    <col min="58" max="58" width="6.140625" style="173" bestFit="1" customWidth="1"/>
    <col min="59" max="61" width="4.7109375" customWidth="1"/>
    <col min="62" max="62" width="6.140625" bestFit="1" customWidth="1"/>
    <col min="63" max="65" width="4.7109375" customWidth="1"/>
    <col min="66" max="66" width="6.140625" bestFit="1" customWidth="1"/>
    <col min="67" max="68" width="4.7109375" customWidth="1"/>
    <col min="69" max="69" width="6" customWidth="1"/>
    <col min="70" max="70" width="6.140625" bestFit="1" customWidth="1"/>
    <col min="71" max="71" width="6.5703125" customWidth="1"/>
    <col min="72" max="73" width="4.7109375" customWidth="1"/>
    <col min="74" max="74" width="6.140625" bestFit="1" customWidth="1"/>
    <col min="75" max="77" width="4.7109375" style="173" customWidth="1"/>
    <col min="78" max="78" width="6.140625" style="173" bestFit="1" customWidth="1"/>
    <col min="80" max="80" width="16.28515625" bestFit="1" customWidth="1"/>
    <col min="81" max="85" width="19.42578125" customWidth="1"/>
    <col min="86" max="86" width="19.5703125" customWidth="1"/>
  </cols>
  <sheetData>
    <row r="1" spans="1:90" x14ac:dyDescent="0.2">
      <c r="A1" s="432"/>
      <c r="B1" s="174"/>
      <c r="C1" s="174"/>
      <c r="D1" s="174"/>
      <c r="E1" s="174"/>
      <c r="F1" s="174"/>
      <c r="G1" s="174"/>
      <c r="H1" s="174"/>
      <c r="AM1" s="507" t="s">
        <v>44</v>
      </c>
      <c r="AN1" s="507"/>
      <c r="AO1" s="507"/>
      <c r="AP1" s="507"/>
      <c r="AQ1" s="507"/>
      <c r="AR1" s="507"/>
      <c r="AS1" s="507"/>
      <c r="AT1" s="507"/>
      <c r="AU1" s="507"/>
      <c r="AV1" s="507"/>
      <c r="AW1" s="507"/>
      <c r="AX1" s="507"/>
      <c r="AY1" s="507"/>
      <c r="AZ1" s="507"/>
      <c r="BA1" s="507"/>
      <c r="BB1" s="507"/>
      <c r="BC1" s="507"/>
      <c r="BD1" s="507"/>
      <c r="BE1" s="507"/>
      <c r="BF1" s="507"/>
      <c r="BG1" s="507" t="s">
        <v>45</v>
      </c>
      <c r="BH1" s="507"/>
      <c r="BI1" s="507"/>
      <c r="BJ1" s="507"/>
      <c r="BK1" s="507"/>
      <c r="BL1" s="507"/>
      <c r="BM1" s="507"/>
      <c r="BN1" s="507"/>
      <c r="BO1" s="507"/>
      <c r="BP1" s="507"/>
      <c r="BQ1" s="507"/>
      <c r="BR1" s="507"/>
      <c r="BS1" s="507"/>
      <c r="BT1" s="507"/>
      <c r="BU1" s="507"/>
      <c r="BV1" s="507"/>
      <c r="BW1" s="507"/>
      <c r="BX1" s="507"/>
      <c r="BY1" s="507"/>
      <c r="BZ1" s="507"/>
    </row>
    <row r="2" spans="1:90" s="447" customFormat="1" ht="97.5" x14ac:dyDescent="0.2">
      <c r="A2" s="432"/>
      <c r="B2" s="513"/>
      <c r="C2" s="423"/>
      <c r="D2" s="423"/>
      <c r="E2" s="477"/>
      <c r="F2" s="422"/>
      <c r="G2" s="422"/>
      <c r="H2" s="422"/>
      <c r="I2" s="474" t="s">
        <v>2</v>
      </c>
      <c r="J2" s="475" t="s">
        <v>3</v>
      </c>
      <c r="K2" s="475" t="s">
        <v>4</v>
      </c>
      <c r="L2" s="475" t="s">
        <v>5</v>
      </c>
      <c r="M2" s="475" t="s">
        <v>6</v>
      </c>
      <c r="N2" s="475" t="s">
        <v>6</v>
      </c>
      <c r="O2" s="475" t="s">
        <v>6</v>
      </c>
      <c r="P2" s="475" t="s">
        <v>6</v>
      </c>
      <c r="Q2" s="475" t="s">
        <v>6</v>
      </c>
      <c r="R2" s="475" t="s">
        <v>6</v>
      </c>
      <c r="S2" s="475" t="s">
        <v>7</v>
      </c>
      <c r="T2" s="475" t="s">
        <v>7</v>
      </c>
      <c r="U2" s="475" t="s">
        <v>7</v>
      </c>
      <c r="V2" s="475" t="s">
        <v>7</v>
      </c>
      <c r="W2" s="475" t="s">
        <v>7</v>
      </c>
      <c r="X2" s="475" t="s">
        <v>7</v>
      </c>
      <c r="Y2" s="475" t="s">
        <v>8</v>
      </c>
      <c r="Z2" s="475" t="s">
        <v>8</v>
      </c>
      <c r="AA2" s="475" t="s">
        <v>8</v>
      </c>
      <c r="AB2" s="475" t="s">
        <v>8</v>
      </c>
      <c r="AC2" s="475" t="s">
        <v>8</v>
      </c>
      <c r="AD2" s="475" t="s">
        <v>8</v>
      </c>
      <c r="AE2" s="475" t="s">
        <v>8</v>
      </c>
      <c r="AF2" s="475" t="s">
        <v>8</v>
      </c>
      <c r="AG2" s="475" t="s">
        <v>8</v>
      </c>
      <c r="AH2" s="475" t="s">
        <v>8</v>
      </c>
      <c r="AI2" s="475" t="s">
        <v>8</v>
      </c>
      <c r="AJ2" s="475" t="s">
        <v>8</v>
      </c>
      <c r="AK2" s="475" t="s">
        <v>8</v>
      </c>
      <c r="AL2" s="475" t="s">
        <v>8</v>
      </c>
      <c r="AM2" s="517" t="s">
        <v>32</v>
      </c>
      <c r="AN2" s="518"/>
      <c r="AO2" s="518"/>
      <c r="AP2" s="518"/>
      <c r="AQ2" s="518" t="s">
        <v>26</v>
      </c>
      <c r="AR2" s="518"/>
      <c r="AS2" s="518"/>
      <c r="AT2" s="518"/>
      <c r="AU2" s="518" t="s">
        <v>27</v>
      </c>
      <c r="AV2" s="518"/>
      <c r="AW2" s="518"/>
      <c r="AX2" s="518"/>
      <c r="AY2" s="518" t="s">
        <v>28</v>
      </c>
      <c r="AZ2" s="518"/>
      <c r="BA2" s="518"/>
      <c r="BB2" s="518"/>
      <c r="BC2" s="518" t="s">
        <v>29</v>
      </c>
      <c r="BD2" s="518"/>
      <c r="BE2" s="518"/>
      <c r="BF2" s="518"/>
      <c r="BG2" s="518" t="s">
        <v>32</v>
      </c>
      <c r="BH2" s="518"/>
      <c r="BI2" s="518"/>
      <c r="BJ2" s="518"/>
      <c r="BK2" s="518" t="s">
        <v>26</v>
      </c>
      <c r="BL2" s="518"/>
      <c r="BM2" s="518"/>
      <c r="BN2" s="518"/>
      <c r="BO2" s="518" t="s">
        <v>27</v>
      </c>
      <c r="BP2" s="518"/>
      <c r="BQ2" s="518"/>
      <c r="BR2" s="518"/>
      <c r="BS2" s="518" t="s">
        <v>28</v>
      </c>
      <c r="BT2" s="518"/>
      <c r="BU2" s="518"/>
      <c r="BV2" s="518"/>
      <c r="BW2" s="518" t="s">
        <v>29</v>
      </c>
      <c r="BX2" s="518"/>
      <c r="BY2" s="518"/>
      <c r="BZ2" s="518"/>
      <c r="CB2" s="516" t="str">
        <f>'[2]CO ATTN'!D10</f>
        <v>ELT-205</v>
      </c>
      <c r="CC2" s="516"/>
      <c r="CD2" s="516"/>
      <c r="CE2" s="516"/>
      <c r="CF2" s="516"/>
      <c r="CG2" s="516"/>
    </row>
    <row r="3" spans="1:90" s="447" customFormat="1" ht="94.5" x14ac:dyDescent="0.2">
      <c r="A3" s="432"/>
      <c r="B3" s="513"/>
      <c r="C3" s="423"/>
      <c r="D3" s="423"/>
      <c r="E3" s="477"/>
      <c r="F3" s="422"/>
      <c r="G3" s="422"/>
      <c r="H3" s="422"/>
      <c r="I3" s="446" t="s">
        <v>9</v>
      </c>
      <c r="J3" s="445"/>
      <c r="K3" s="445"/>
      <c r="L3" s="445"/>
      <c r="M3" s="448" t="s">
        <v>10</v>
      </c>
      <c r="N3" s="448" t="s">
        <v>11</v>
      </c>
      <c r="O3" s="448" t="s">
        <v>12</v>
      </c>
      <c r="P3" s="448" t="s">
        <v>13</v>
      </c>
      <c r="Q3" s="448" t="s">
        <v>14</v>
      </c>
      <c r="R3" s="448" t="s">
        <v>15</v>
      </c>
      <c r="S3" s="448" t="s">
        <v>10</v>
      </c>
      <c r="T3" s="448" t="s">
        <v>11</v>
      </c>
      <c r="U3" s="448" t="s">
        <v>12</v>
      </c>
      <c r="V3" s="448" t="s">
        <v>13</v>
      </c>
      <c r="W3" s="448" t="s">
        <v>14</v>
      </c>
      <c r="X3" s="448" t="s">
        <v>15</v>
      </c>
      <c r="Y3" s="448" t="s">
        <v>10</v>
      </c>
      <c r="Z3" s="448" t="s">
        <v>11</v>
      </c>
      <c r="AA3" s="448" t="s">
        <v>12</v>
      </c>
      <c r="AB3" s="448" t="s">
        <v>16</v>
      </c>
      <c r="AC3" s="448" t="s">
        <v>17</v>
      </c>
      <c r="AD3" s="449" t="s">
        <v>13</v>
      </c>
      <c r="AE3" s="449" t="s">
        <v>14</v>
      </c>
      <c r="AF3" s="449" t="s">
        <v>15</v>
      </c>
      <c r="AG3" s="448" t="s">
        <v>18</v>
      </c>
      <c r="AH3" s="448" t="s">
        <v>19</v>
      </c>
      <c r="AI3" s="448" t="s">
        <v>20</v>
      </c>
      <c r="AJ3" s="449" t="s">
        <v>21</v>
      </c>
      <c r="AK3" s="449" t="s">
        <v>22</v>
      </c>
      <c r="AL3" s="449" t="s">
        <v>23</v>
      </c>
      <c r="AM3" s="450" t="s">
        <v>46</v>
      </c>
      <c r="AN3" s="444" t="s">
        <v>35</v>
      </c>
      <c r="AO3" s="444" t="s">
        <v>36</v>
      </c>
      <c r="AP3" s="444" t="s">
        <v>227</v>
      </c>
      <c r="AQ3" s="444" t="s">
        <v>46</v>
      </c>
      <c r="AR3" s="444" t="s">
        <v>35</v>
      </c>
      <c r="AS3" s="444" t="s">
        <v>36</v>
      </c>
      <c r="AT3" s="444" t="s">
        <v>227</v>
      </c>
      <c r="AU3" s="444" t="s">
        <v>46</v>
      </c>
      <c r="AV3" s="444" t="s">
        <v>35</v>
      </c>
      <c r="AW3" s="444" t="s">
        <v>36</v>
      </c>
      <c r="AX3" s="444" t="s">
        <v>227</v>
      </c>
      <c r="AY3" s="444" t="s">
        <v>46</v>
      </c>
      <c r="AZ3" s="444" t="s">
        <v>35</v>
      </c>
      <c r="BA3" s="444" t="s">
        <v>36</v>
      </c>
      <c r="BB3" s="444" t="s">
        <v>227</v>
      </c>
      <c r="BC3" s="444" t="s">
        <v>46</v>
      </c>
      <c r="BD3" s="444" t="s">
        <v>35</v>
      </c>
      <c r="BE3" s="444" t="s">
        <v>36</v>
      </c>
      <c r="BF3" s="444" t="s">
        <v>227</v>
      </c>
      <c r="BG3" s="444" t="s">
        <v>46</v>
      </c>
      <c r="BH3" s="444" t="s">
        <v>35</v>
      </c>
      <c r="BI3" s="444" t="s">
        <v>36</v>
      </c>
      <c r="BJ3" s="444" t="s">
        <v>227</v>
      </c>
      <c r="BK3" s="444" t="s">
        <v>46</v>
      </c>
      <c r="BL3" s="444" t="s">
        <v>35</v>
      </c>
      <c r="BM3" s="444" t="s">
        <v>36</v>
      </c>
      <c r="BN3" s="444" t="s">
        <v>227</v>
      </c>
      <c r="BO3" s="444" t="s">
        <v>46</v>
      </c>
      <c r="BP3" s="444" t="s">
        <v>35</v>
      </c>
      <c r="BQ3" s="444" t="s">
        <v>36</v>
      </c>
      <c r="BR3" s="444" t="s">
        <v>227</v>
      </c>
      <c r="BS3" s="444" t="s">
        <v>46</v>
      </c>
      <c r="BT3" s="444" t="s">
        <v>35</v>
      </c>
      <c r="BU3" s="444" t="s">
        <v>36</v>
      </c>
      <c r="BV3" s="444" t="s">
        <v>227</v>
      </c>
      <c r="BW3" s="444" t="s">
        <v>46</v>
      </c>
      <c r="BX3" s="444" t="s">
        <v>35</v>
      </c>
      <c r="BY3" s="444" t="s">
        <v>36</v>
      </c>
      <c r="BZ3" s="444" t="s">
        <v>227</v>
      </c>
      <c r="CB3" s="451" t="s">
        <v>56</v>
      </c>
      <c r="CC3" s="452" t="s">
        <v>381</v>
      </c>
      <c r="CD3" s="453" t="s">
        <v>382</v>
      </c>
      <c r="CE3" s="453" t="s">
        <v>383</v>
      </c>
      <c r="CF3" s="452" t="s">
        <v>384</v>
      </c>
      <c r="CG3" s="452" t="s">
        <v>385</v>
      </c>
    </row>
    <row r="4" spans="1:90" s="447" customFormat="1" ht="55.5" x14ac:dyDescent="0.2">
      <c r="A4" s="432"/>
      <c r="B4" s="513"/>
      <c r="C4" s="423"/>
      <c r="D4" s="423"/>
      <c r="E4" s="477"/>
      <c r="F4" s="422"/>
      <c r="G4" s="422"/>
      <c r="H4" s="422"/>
      <c r="I4" s="446" t="s">
        <v>1</v>
      </c>
      <c r="J4" s="445">
        <v>15</v>
      </c>
      <c r="K4" s="445">
        <v>15</v>
      </c>
      <c r="L4" s="445">
        <v>18</v>
      </c>
      <c r="M4" s="446">
        <v>2</v>
      </c>
      <c r="N4" s="446">
        <v>2</v>
      </c>
      <c r="O4" s="446">
        <v>2</v>
      </c>
      <c r="P4" s="446">
        <v>15</v>
      </c>
      <c r="Q4" s="446">
        <v>15</v>
      </c>
      <c r="R4" s="446">
        <v>15</v>
      </c>
      <c r="S4" s="446">
        <v>2</v>
      </c>
      <c r="T4" s="446">
        <v>2</v>
      </c>
      <c r="U4" s="446">
        <v>2</v>
      </c>
      <c r="V4" s="446">
        <v>15</v>
      </c>
      <c r="W4" s="446">
        <v>15</v>
      </c>
      <c r="X4" s="446">
        <v>15</v>
      </c>
      <c r="Y4" s="446">
        <v>2</v>
      </c>
      <c r="Z4" s="446">
        <v>2</v>
      </c>
      <c r="AA4" s="446">
        <v>2</v>
      </c>
      <c r="AB4" s="446">
        <v>2</v>
      </c>
      <c r="AC4" s="446">
        <v>2</v>
      </c>
      <c r="AD4" s="446">
        <v>10</v>
      </c>
      <c r="AE4" s="446">
        <v>10</v>
      </c>
      <c r="AF4" s="446">
        <v>10</v>
      </c>
      <c r="AG4" s="446">
        <v>10</v>
      </c>
      <c r="AH4" s="446">
        <v>10</v>
      </c>
      <c r="AI4" s="446">
        <v>10</v>
      </c>
      <c r="AJ4" s="446">
        <v>10</v>
      </c>
      <c r="AK4" s="446">
        <v>10</v>
      </c>
      <c r="AL4" s="446">
        <v>10</v>
      </c>
      <c r="AM4" s="434"/>
      <c r="AN4" s="276"/>
      <c r="AO4" s="454" t="s">
        <v>34</v>
      </c>
      <c r="AP4" s="454" t="s">
        <v>233</v>
      </c>
      <c r="AQ4" s="276"/>
      <c r="AR4" s="276"/>
      <c r="AS4" s="454" t="s">
        <v>34</v>
      </c>
      <c r="AT4" s="454" t="s">
        <v>233</v>
      </c>
      <c r="AU4" s="276"/>
      <c r="AV4" s="276"/>
      <c r="AW4" s="454" t="s">
        <v>34</v>
      </c>
      <c r="AX4" s="454" t="s">
        <v>233</v>
      </c>
      <c r="AY4" s="276">
        <f>SUMIFS($J$4:$AL$4,$J$10:$AL$10,"CO4")</f>
        <v>45</v>
      </c>
      <c r="AZ4" s="276"/>
      <c r="BA4" s="454" t="s">
        <v>34</v>
      </c>
      <c r="BB4" s="454" t="s">
        <v>233</v>
      </c>
      <c r="BC4" s="276">
        <f>SUMIFS($J$4:$AL$4,$J$10:$AL$10,"CO5")</f>
        <v>15</v>
      </c>
      <c r="BD4" s="276"/>
      <c r="BE4" s="454" t="s">
        <v>34</v>
      </c>
      <c r="BF4" s="454" t="s">
        <v>233</v>
      </c>
      <c r="BG4" s="276"/>
      <c r="BH4" s="276"/>
      <c r="BI4" s="454" t="s">
        <v>34</v>
      </c>
      <c r="BJ4" s="454" t="s">
        <v>233</v>
      </c>
      <c r="BK4" s="276"/>
      <c r="BL4" s="276"/>
      <c r="BM4" s="454" t="s">
        <v>34</v>
      </c>
      <c r="BN4" s="454" t="s">
        <v>233</v>
      </c>
      <c r="BO4" s="276"/>
      <c r="BP4" s="276"/>
      <c r="BQ4" s="454" t="s">
        <v>34</v>
      </c>
      <c r="BR4" s="454" t="s">
        <v>233</v>
      </c>
      <c r="BS4" s="276">
        <f>SUMIFS($J$4:$AL$4,$J$10:$AL$10,"CO4")</f>
        <v>45</v>
      </c>
      <c r="BT4" s="276"/>
      <c r="BU4" s="454" t="s">
        <v>34</v>
      </c>
      <c r="BV4" s="454" t="s">
        <v>233</v>
      </c>
      <c r="BW4" s="276">
        <f>SUMIFS($J$4:$AL$4,$J$10:$AL$10,"CO5")</f>
        <v>15</v>
      </c>
      <c r="BX4" s="276"/>
      <c r="BY4" s="454" t="s">
        <v>34</v>
      </c>
      <c r="BZ4" s="454" t="s">
        <v>233</v>
      </c>
      <c r="CB4" s="455" t="s">
        <v>234</v>
      </c>
      <c r="CC4" s="456" t="s">
        <v>32</v>
      </c>
      <c r="CD4" s="455" t="s">
        <v>26</v>
      </c>
      <c r="CE4" s="455" t="s">
        <v>27</v>
      </c>
      <c r="CF4" s="455" t="s">
        <v>28</v>
      </c>
      <c r="CG4" s="455" t="s">
        <v>29</v>
      </c>
    </row>
    <row r="5" spans="1:90" s="447" customFormat="1" ht="15.75" thickBot="1" x14ac:dyDescent="0.25">
      <c r="A5" s="432"/>
      <c r="B5" s="174"/>
      <c r="C5" s="174"/>
      <c r="D5" s="174"/>
      <c r="E5" s="174"/>
      <c r="F5" s="174"/>
      <c r="G5" s="174"/>
      <c r="H5" s="174"/>
      <c r="I5" s="457" t="s">
        <v>24</v>
      </c>
      <c r="J5" s="458" t="str">
        <f t="shared" ref="J5:AL5" si="0">IF(J$10="CO1","ü","")</f>
        <v/>
      </c>
      <c r="K5" s="458" t="str">
        <f t="shared" si="0"/>
        <v/>
      </c>
      <c r="L5" s="458" t="str">
        <f t="shared" si="0"/>
        <v>ü</v>
      </c>
      <c r="M5" s="458" t="str">
        <f t="shared" si="0"/>
        <v>ü</v>
      </c>
      <c r="N5" s="458" t="str">
        <f t="shared" si="0"/>
        <v>ü</v>
      </c>
      <c r="O5" s="458" t="str">
        <f t="shared" si="0"/>
        <v>ü</v>
      </c>
      <c r="P5" s="458" t="str">
        <f t="shared" si="0"/>
        <v/>
      </c>
      <c r="Q5" s="458" t="str">
        <f t="shared" si="0"/>
        <v/>
      </c>
      <c r="R5" s="458" t="str">
        <f t="shared" si="0"/>
        <v/>
      </c>
      <c r="S5" s="458" t="str">
        <f t="shared" si="0"/>
        <v>ü</v>
      </c>
      <c r="T5" s="458" t="str">
        <f t="shared" si="0"/>
        <v>ü</v>
      </c>
      <c r="U5" s="458" t="str">
        <f t="shared" si="0"/>
        <v>ü</v>
      </c>
      <c r="V5" s="458" t="str">
        <f t="shared" si="0"/>
        <v/>
      </c>
      <c r="W5" s="458" t="str">
        <f t="shared" si="0"/>
        <v/>
      </c>
      <c r="X5" s="458" t="str">
        <f t="shared" si="0"/>
        <v/>
      </c>
      <c r="Y5" s="458" t="str">
        <f t="shared" si="0"/>
        <v>ü</v>
      </c>
      <c r="Z5" s="458" t="str">
        <f t="shared" si="0"/>
        <v>ü</v>
      </c>
      <c r="AA5" s="458" t="str">
        <f t="shared" si="0"/>
        <v>ü</v>
      </c>
      <c r="AB5" s="458" t="str">
        <f t="shared" si="0"/>
        <v>ü</v>
      </c>
      <c r="AC5" s="458" t="str">
        <f t="shared" si="0"/>
        <v>ü</v>
      </c>
      <c r="AD5" s="458" t="str">
        <f t="shared" si="0"/>
        <v/>
      </c>
      <c r="AE5" s="458" t="str">
        <f t="shared" si="0"/>
        <v/>
      </c>
      <c r="AF5" s="458" t="str">
        <f t="shared" si="0"/>
        <v/>
      </c>
      <c r="AG5" s="458" t="str">
        <f t="shared" si="0"/>
        <v/>
      </c>
      <c r="AH5" s="458" t="str">
        <f t="shared" si="0"/>
        <v/>
      </c>
      <c r="AI5" s="458" t="str">
        <f t="shared" si="0"/>
        <v/>
      </c>
      <c r="AJ5" s="458" t="str">
        <f t="shared" si="0"/>
        <v/>
      </c>
      <c r="AK5" s="458" t="str">
        <f t="shared" si="0"/>
        <v/>
      </c>
      <c r="AL5" s="458" t="str">
        <f t="shared" si="0"/>
        <v/>
      </c>
      <c r="AM5" s="434"/>
      <c r="AN5" s="276"/>
      <c r="AO5" s="276"/>
      <c r="AP5" s="276"/>
      <c r="AQ5" s="276"/>
      <c r="AR5" s="276"/>
      <c r="AS5" s="276"/>
      <c r="AT5" s="276"/>
      <c r="AU5" s="276"/>
      <c r="AV5" s="276"/>
      <c r="AW5" s="276"/>
      <c r="AX5" s="276"/>
      <c r="AY5" s="276"/>
      <c r="AZ5" s="276"/>
      <c r="BA5" s="276"/>
      <c r="BB5" s="276"/>
      <c r="BC5" s="276"/>
      <c r="BD5" s="276"/>
      <c r="BE5" s="276"/>
      <c r="BF5" s="276"/>
      <c r="BG5" s="276"/>
      <c r="BH5" s="276"/>
      <c r="BI5" s="276"/>
      <c r="BJ5" s="276"/>
      <c r="BK5" s="276"/>
      <c r="BL5" s="276"/>
      <c r="BM5" s="276"/>
      <c r="BN5" s="276"/>
      <c r="BO5" s="276"/>
      <c r="BP5" s="276"/>
      <c r="BQ5" s="276"/>
      <c r="BR5" s="276"/>
      <c r="BS5" s="276"/>
      <c r="BT5" s="276"/>
      <c r="BU5" s="276"/>
      <c r="BV5" s="276"/>
      <c r="BW5" s="276"/>
      <c r="BX5" s="276"/>
      <c r="BY5" s="276"/>
      <c r="BZ5" s="276"/>
    </row>
    <row r="6" spans="1:90" s="447" customFormat="1" ht="15.75" thickBot="1" x14ac:dyDescent="0.25">
      <c r="A6" s="432"/>
      <c r="B6" s="174"/>
      <c r="C6" s="174"/>
      <c r="D6" s="174"/>
      <c r="E6" s="174"/>
      <c r="F6" s="174"/>
      <c r="G6" s="174"/>
      <c r="H6" s="174"/>
      <c r="I6" s="457" t="s">
        <v>26</v>
      </c>
      <c r="J6" s="458" t="str">
        <f t="shared" ref="J6:AL6" si="1">IF(J$10="CO2","ü","")</f>
        <v/>
      </c>
      <c r="K6" s="458" t="str">
        <f t="shared" si="1"/>
        <v/>
      </c>
      <c r="L6" s="458" t="str">
        <f t="shared" si="1"/>
        <v/>
      </c>
      <c r="M6" s="458" t="str">
        <f t="shared" si="1"/>
        <v/>
      </c>
      <c r="N6" s="458" t="str">
        <f t="shared" si="1"/>
        <v/>
      </c>
      <c r="O6" s="458" t="str">
        <f t="shared" si="1"/>
        <v/>
      </c>
      <c r="P6" s="458" t="str">
        <f t="shared" si="1"/>
        <v>ü</v>
      </c>
      <c r="Q6" s="458" t="str">
        <f t="shared" si="1"/>
        <v>ü</v>
      </c>
      <c r="R6" s="458" t="str">
        <f t="shared" si="1"/>
        <v>ü</v>
      </c>
      <c r="S6" s="458" t="str">
        <f t="shared" si="1"/>
        <v/>
      </c>
      <c r="T6" s="458" t="str">
        <f t="shared" si="1"/>
        <v/>
      </c>
      <c r="U6" s="458" t="str">
        <f t="shared" si="1"/>
        <v/>
      </c>
      <c r="V6" s="458" t="str">
        <f t="shared" si="1"/>
        <v/>
      </c>
      <c r="W6" s="458" t="str">
        <f t="shared" si="1"/>
        <v/>
      </c>
      <c r="X6" s="458" t="str">
        <f t="shared" si="1"/>
        <v/>
      </c>
      <c r="Y6" s="458" t="str">
        <f t="shared" si="1"/>
        <v/>
      </c>
      <c r="Z6" s="458" t="str">
        <f t="shared" si="1"/>
        <v/>
      </c>
      <c r="AA6" s="458" t="str">
        <f t="shared" si="1"/>
        <v/>
      </c>
      <c r="AB6" s="458" t="str">
        <f t="shared" si="1"/>
        <v/>
      </c>
      <c r="AC6" s="458" t="str">
        <f t="shared" si="1"/>
        <v/>
      </c>
      <c r="AD6" s="458" t="str">
        <f t="shared" si="1"/>
        <v>ü</v>
      </c>
      <c r="AE6" s="458" t="str">
        <f t="shared" si="1"/>
        <v>ü</v>
      </c>
      <c r="AF6" s="458" t="str">
        <f t="shared" si="1"/>
        <v>ü</v>
      </c>
      <c r="AG6" s="458" t="str">
        <f t="shared" si="1"/>
        <v/>
      </c>
      <c r="AH6" s="458" t="str">
        <f t="shared" si="1"/>
        <v/>
      </c>
      <c r="AI6" s="458" t="str">
        <f t="shared" si="1"/>
        <v/>
      </c>
      <c r="AJ6" s="458" t="str">
        <f t="shared" si="1"/>
        <v/>
      </c>
      <c r="AK6" s="458" t="str">
        <f t="shared" si="1"/>
        <v/>
      </c>
      <c r="AL6" s="458" t="str">
        <f t="shared" si="1"/>
        <v/>
      </c>
      <c r="AM6" s="434"/>
      <c r="AN6" s="276"/>
      <c r="AO6" s="276"/>
      <c r="AP6" s="276"/>
      <c r="AQ6" s="276"/>
      <c r="AR6" s="276"/>
      <c r="AS6" s="276"/>
      <c r="AT6" s="276"/>
      <c r="AU6" s="276"/>
      <c r="AV6" s="276"/>
      <c r="AW6" s="276"/>
      <c r="AX6" s="276"/>
      <c r="AY6" s="276"/>
      <c r="AZ6" s="276"/>
      <c r="BA6" s="276"/>
      <c r="BB6" s="276"/>
      <c r="BC6" s="276"/>
      <c r="BD6" s="276"/>
      <c r="BE6" s="276"/>
      <c r="BF6" s="276"/>
      <c r="BG6" s="276"/>
      <c r="BH6" s="276"/>
      <c r="BI6" s="276"/>
      <c r="BJ6" s="276"/>
      <c r="BK6" s="276"/>
      <c r="BL6" s="276"/>
      <c r="BM6" s="276"/>
      <c r="BN6" s="276"/>
      <c r="BO6" s="276"/>
      <c r="BP6" s="276"/>
      <c r="BQ6" s="276"/>
      <c r="BR6" s="276"/>
      <c r="BS6" s="276"/>
      <c r="BT6" s="276"/>
      <c r="BU6" s="276"/>
      <c r="BV6" s="276"/>
      <c r="BW6" s="276"/>
      <c r="BX6" s="276"/>
      <c r="BY6" s="276"/>
      <c r="BZ6" s="276"/>
      <c r="CC6" s="514" t="s">
        <v>82</v>
      </c>
      <c r="CD6" s="515"/>
      <c r="CE6" s="515"/>
      <c r="CF6" s="515"/>
      <c r="CG6" s="515"/>
      <c r="CH6" s="514" t="s">
        <v>83</v>
      </c>
      <c r="CI6" s="515"/>
      <c r="CJ6" s="515"/>
      <c r="CK6" s="515"/>
      <c r="CL6" s="515"/>
    </row>
    <row r="7" spans="1:90" s="447" customFormat="1" ht="15" x14ac:dyDescent="0.2">
      <c r="A7" s="432"/>
      <c r="B7" s="174"/>
      <c r="C7" s="174"/>
      <c r="D7" s="174"/>
      <c r="E7" s="174"/>
      <c r="F7" s="174"/>
      <c r="G7" s="174"/>
      <c r="H7" s="174"/>
      <c r="I7" s="457" t="s">
        <v>27</v>
      </c>
      <c r="J7" s="458" t="str">
        <f t="shared" ref="J7:AL7" si="2">IF(J$10="CO3","ü","")</f>
        <v/>
      </c>
      <c r="K7" s="458" t="str">
        <f t="shared" si="2"/>
        <v/>
      </c>
      <c r="L7" s="458" t="str">
        <f t="shared" si="2"/>
        <v/>
      </c>
      <c r="M7" s="458" t="str">
        <f t="shared" si="2"/>
        <v/>
      </c>
      <c r="N7" s="458" t="str">
        <f t="shared" si="2"/>
        <v/>
      </c>
      <c r="O7" s="458" t="str">
        <f t="shared" si="2"/>
        <v/>
      </c>
      <c r="P7" s="458" t="str">
        <f t="shared" si="2"/>
        <v/>
      </c>
      <c r="Q7" s="458" t="str">
        <f t="shared" si="2"/>
        <v/>
      </c>
      <c r="R7" s="458" t="str">
        <f t="shared" si="2"/>
        <v/>
      </c>
      <c r="S7" s="458" t="str">
        <f t="shared" si="2"/>
        <v/>
      </c>
      <c r="T7" s="458" t="str">
        <f t="shared" si="2"/>
        <v/>
      </c>
      <c r="U7" s="458" t="str">
        <f t="shared" si="2"/>
        <v/>
      </c>
      <c r="V7" s="458" t="str">
        <f t="shared" si="2"/>
        <v>ü</v>
      </c>
      <c r="W7" s="458" t="str">
        <f t="shared" si="2"/>
        <v>ü</v>
      </c>
      <c r="X7" s="458" t="str">
        <f t="shared" si="2"/>
        <v>ü</v>
      </c>
      <c r="Y7" s="458" t="str">
        <f t="shared" si="2"/>
        <v/>
      </c>
      <c r="Z7" s="458" t="str">
        <f t="shared" si="2"/>
        <v/>
      </c>
      <c r="AA7" s="458" t="str">
        <f t="shared" si="2"/>
        <v/>
      </c>
      <c r="AB7" s="458" t="str">
        <f t="shared" si="2"/>
        <v/>
      </c>
      <c r="AC7" s="458" t="str">
        <f t="shared" si="2"/>
        <v/>
      </c>
      <c r="AD7" s="458" t="str">
        <f t="shared" si="2"/>
        <v/>
      </c>
      <c r="AE7" s="458" t="str">
        <f t="shared" si="2"/>
        <v/>
      </c>
      <c r="AF7" s="458" t="str">
        <f t="shared" si="2"/>
        <v/>
      </c>
      <c r="AG7" s="458" t="str">
        <f t="shared" si="2"/>
        <v>ü</v>
      </c>
      <c r="AH7" s="458" t="str">
        <f t="shared" si="2"/>
        <v>ü</v>
      </c>
      <c r="AI7" s="458" t="str">
        <f t="shared" si="2"/>
        <v>ü</v>
      </c>
      <c r="AJ7" s="458" t="str">
        <f t="shared" si="2"/>
        <v/>
      </c>
      <c r="AK7" s="458" t="str">
        <f t="shared" si="2"/>
        <v/>
      </c>
      <c r="AL7" s="458" t="str">
        <f t="shared" si="2"/>
        <v/>
      </c>
      <c r="AM7" s="434"/>
      <c r="AN7" s="276"/>
      <c r="AO7" s="276"/>
      <c r="AP7" s="276"/>
      <c r="AQ7" s="276"/>
      <c r="AR7" s="276"/>
      <c r="AS7" s="276"/>
      <c r="AT7" s="276"/>
      <c r="AU7" s="276"/>
      <c r="AV7" s="276"/>
      <c r="AW7" s="276"/>
      <c r="AX7" s="276"/>
      <c r="AY7" s="276"/>
      <c r="AZ7" s="276"/>
      <c r="BA7" s="276"/>
      <c r="BB7" s="276"/>
      <c r="BC7" s="276"/>
      <c r="BD7" s="276"/>
      <c r="BE7" s="276"/>
      <c r="BF7" s="276"/>
      <c r="BG7" s="276"/>
      <c r="BH7" s="276"/>
      <c r="BI7" s="276"/>
      <c r="BJ7" s="276"/>
      <c r="BK7" s="276"/>
      <c r="BL7" s="276"/>
      <c r="BM7" s="276"/>
      <c r="BN7" s="276"/>
      <c r="BO7" s="276"/>
      <c r="BP7" s="276"/>
      <c r="BQ7" s="276"/>
      <c r="BR7" s="276"/>
      <c r="BS7" s="276"/>
      <c r="BT7" s="276"/>
      <c r="BU7" s="276"/>
      <c r="BV7" s="276"/>
      <c r="BW7" s="276"/>
      <c r="BX7" s="276"/>
      <c r="BY7" s="276"/>
      <c r="BZ7" s="276"/>
      <c r="CC7" s="459" t="s">
        <v>32</v>
      </c>
      <c r="CD7" s="460" t="s">
        <v>26</v>
      </c>
      <c r="CE7" s="460" t="s">
        <v>27</v>
      </c>
      <c r="CF7" s="460" t="s">
        <v>28</v>
      </c>
      <c r="CG7" s="460" t="s">
        <v>29</v>
      </c>
      <c r="CH7" s="459" t="s">
        <v>32</v>
      </c>
      <c r="CI7" s="460" t="s">
        <v>26</v>
      </c>
      <c r="CJ7" s="460" t="s">
        <v>27</v>
      </c>
      <c r="CK7" s="460" t="s">
        <v>28</v>
      </c>
      <c r="CL7" s="460" t="s">
        <v>29</v>
      </c>
    </row>
    <row r="8" spans="1:90" s="447" customFormat="1" ht="15.75" thickBot="1" x14ac:dyDescent="0.25">
      <c r="A8" s="432"/>
      <c r="B8" s="174"/>
      <c r="C8" s="174"/>
      <c r="D8" s="174"/>
      <c r="E8" s="174"/>
      <c r="F8" s="174"/>
      <c r="G8" s="174"/>
      <c r="H8" s="174"/>
      <c r="I8" s="457" t="s">
        <v>28</v>
      </c>
      <c r="J8" s="458" t="str">
        <f t="shared" ref="J8:AL8" si="3">IF(J$10="CO4","ü","")</f>
        <v>ü</v>
      </c>
      <c r="K8" s="458" t="str">
        <f t="shared" si="3"/>
        <v/>
      </c>
      <c r="L8" s="458" t="str">
        <f t="shared" si="3"/>
        <v/>
      </c>
      <c r="M8" s="458" t="str">
        <f t="shared" si="3"/>
        <v/>
      </c>
      <c r="N8" s="458" t="str">
        <f t="shared" si="3"/>
        <v/>
      </c>
      <c r="O8" s="458" t="str">
        <f t="shared" si="3"/>
        <v/>
      </c>
      <c r="P8" s="458" t="str">
        <f t="shared" si="3"/>
        <v/>
      </c>
      <c r="Q8" s="458" t="str">
        <f t="shared" si="3"/>
        <v/>
      </c>
      <c r="R8" s="458" t="str">
        <f t="shared" si="3"/>
        <v/>
      </c>
      <c r="S8" s="458" t="str">
        <f t="shared" si="3"/>
        <v/>
      </c>
      <c r="T8" s="458" t="str">
        <f t="shared" si="3"/>
        <v/>
      </c>
      <c r="U8" s="458" t="str">
        <f t="shared" si="3"/>
        <v/>
      </c>
      <c r="V8" s="458" t="str">
        <f t="shared" si="3"/>
        <v/>
      </c>
      <c r="W8" s="458" t="str">
        <f t="shared" si="3"/>
        <v/>
      </c>
      <c r="X8" s="458" t="str">
        <f t="shared" si="3"/>
        <v/>
      </c>
      <c r="Y8" s="458" t="str">
        <f t="shared" si="3"/>
        <v/>
      </c>
      <c r="Z8" s="458" t="str">
        <f t="shared" si="3"/>
        <v/>
      </c>
      <c r="AA8" s="458" t="str">
        <f t="shared" si="3"/>
        <v/>
      </c>
      <c r="AB8" s="458" t="str">
        <f t="shared" si="3"/>
        <v/>
      </c>
      <c r="AC8" s="458" t="str">
        <f t="shared" si="3"/>
        <v/>
      </c>
      <c r="AD8" s="458" t="str">
        <f t="shared" si="3"/>
        <v/>
      </c>
      <c r="AE8" s="458" t="str">
        <f t="shared" si="3"/>
        <v/>
      </c>
      <c r="AF8" s="458" t="str">
        <f t="shared" si="3"/>
        <v/>
      </c>
      <c r="AG8" s="458" t="str">
        <f t="shared" si="3"/>
        <v/>
      </c>
      <c r="AH8" s="458" t="str">
        <f t="shared" si="3"/>
        <v/>
      </c>
      <c r="AI8" s="458" t="str">
        <f t="shared" si="3"/>
        <v/>
      </c>
      <c r="AJ8" s="458" t="str">
        <f t="shared" si="3"/>
        <v>ü</v>
      </c>
      <c r="AK8" s="458" t="str">
        <f t="shared" si="3"/>
        <v>ü</v>
      </c>
      <c r="AL8" s="458" t="str">
        <f t="shared" si="3"/>
        <v>ü</v>
      </c>
      <c r="AM8" s="434"/>
      <c r="AN8" s="276"/>
      <c r="AO8" s="276"/>
      <c r="AP8" s="276"/>
      <c r="AQ8" s="276"/>
      <c r="AR8" s="276"/>
      <c r="AS8" s="276"/>
      <c r="AT8" s="276"/>
      <c r="AU8" s="276"/>
      <c r="AV8" s="276"/>
      <c r="AW8" s="276"/>
      <c r="AX8" s="276"/>
      <c r="AY8" s="276"/>
      <c r="AZ8" s="276"/>
      <c r="BA8" s="276"/>
      <c r="BB8" s="276"/>
      <c r="BC8" s="276"/>
      <c r="BD8" s="276"/>
      <c r="BE8" s="276"/>
      <c r="BF8" s="276"/>
      <c r="BG8" s="276"/>
      <c r="BH8" s="276"/>
      <c r="BI8" s="276"/>
      <c r="BJ8" s="276"/>
      <c r="BK8" s="276"/>
      <c r="BL8" s="276"/>
      <c r="BM8" s="276"/>
      <c r="BN8" s="276"/>
      <c r="BO8" s="276"/>
      <c r="BP8" s="276"/>
      <c r="BQ8" s="276"/>
      <c r="BR8" s="276"/>
      <c r="BS8" s="276"/>
      <c r="BT8" s="276"/>
      <c r="BU8" s="276"/>
      <c r="BV8" s="276"/>
      <c r="BW8" s="276"/>
      <c r="BX8" s="276"/>
      <c r="BY8" s="276"/>
      <c r="BZ8" s="276"/>
      <c r="CC8" s="461">
        <f ca="1">AW75</f>
        <v>3</v>
      </c>
      <c r="CD8" s="461">
        <f t="shared" ref="CD8:CG8" ca="1" si="4">AX75</f>
        <v>3</v>
      </c>
      <c r="CE8" s="461">
        <f t="shared" ca="1" si="4"/>
        <v>2</v>
      </c>
      <c r="CF8" s="461">
        <f t="shared" si="4"/>
        <v>1</v>
      </c>
      <c r="CG8" s="461">
        <f t="shared" ca="1" si="4"/>
        <v>1</v>
      </c>
      <c r="CH8" s="462">
        <f ca="1">BQ75</f>
        <v>3</v>
      </c>
      <c r="CI8" s="462">
        <f t="shared" ref="CI8:CL8" ca="1" si="5">BR75</f>
        <v>2</v>
      </c>
      <c r="CJ8" s="462">
        <f t="shared" si="5"/>
        <v>2</v>
      </c>
      <c r="CK8" s="462">
        <f t="shared" ca="1" si="5"/>
        <v>1</v>
      </c>
      <c r="CL8" s="462">
        <f t="shared" si="5"/>
        <v>1</v>
      </c>
    </row>
    <row r="9" spans="1:90" ht="15" x14ac:dyDescent="0.2">
      <c r="A9" s="432"/>
      <c r="B9" s="174"/>
      <c r="C9" s="174"/>
      <c r="D9" s="174"/>
      <c r="E9" s="174"/>
      <c r="F9" s="174"/>
      <c r="G9" s="174"/>
      <c r="H9" s="174"/>
      <c r="I9" s="426" t="s">
        <v>29</v>
      </c>
      <c r="J9" s="427" t="str">
        <f t="shared" ref="J9:AL9" si="6">IF(J$10="CO5","ü","")</f>
        <v/>
      </c>
      <c r="K9" s="427" t="str">
        <f t="shared" si="6"/>
        <v>ü</v>
      </c>
      <c r="L9" s="427" t="str">
        <f t="shared" si="6"/>
        <v/>
      </c>
      <c r="M9" s="427" t="str">
        <f t="shared" si="6"/>
        <v/>
      </c>
      <c r="N9" s="427" t="str">
        <f t="shared" si="6"/>
        <v/>
      </c>
      <c r="O9" s="427" t="str">
        <f t="shared" si="6"/>
        <v/>
      </c>
      <c r="P9" s="427" t="str">
        <f t="shared" si="6"/>
        <v/>
      </c>
      <c r="Q9" s="427" t="str">
        <f t="shared" si="6"/>
        <v/>
      </c>
      <c r="R9" s="427" t="str">
        <f t="shared" si="6"/>
        <v/>
      </c>
      <c r="S9" s="427" t="str">
        <f t="shared" si="6"/>
        <v/>
      </c>
      <c r="T9" s="427" t="str">
        <f t="shared" si="6"/>
        <v/>
      </c>
      <c r="U9" s="427" t="str">
        <f t="shared" si="6"/>
        <v/>
      </c>
      <c r="V9" s="427" t="str">
        <f t="shared" si="6"/>
        <v/>
      </c>
      <c r="W9" s="427" t="str">
        <f t="shared" si="6"/>
        <v/>
      </c>
      <c r="X9" s="427" t="str">
        <f t="shared" si="6"/>
        <v/>
      </c>
      <c r="Y9" s="427" t="str">
        <f t="shared" si="6"/>
        <v/>
      </c>
      <c r="Z9" s="427" t="str">
        <f t="shared" si="6"/>
        <v/>
      </c>
      <c r="AA9" s="427" t="str">
        <f t="shared" si="6"/>
        <v/>
      </c>
      <c r="AB9" s="427" t="str">
        <f t="shared" si="6"/>
        <v/>
      </c>
      <c r="AC9" s="427" t="str">
        <f t="shared" si="6"/>
        <v/>
      </c>
      <c r="AD9" s="427" t="str">
        <f t="shared" si="6"/>
        <v/>
      </c>
      <c r="AE9" s="427" t="str">
        <f t="shared" si="6"/>
        <v/>
      </c>
      <c r="AF9" s="427" t="str">
        <f t="shared" si="6"/>
        <v/>
      </c>
      <c r="AG9" s="427" t="str">
        <f t="shared" si="6"/>
        <v/>
      </c>
      <c r="AH9" s="427" t="str">
        <f t="shared" si="6"/>
        <v/>
      </c>
      <c r="AI9" s="427" t="str">
        <f t="shared" si="6"/>
        <v/>
      </c>
      <c r="AJ9" s="427" t="str">
        <f t="shared" si="6"/>
        <v/>
      </c>
      <c r="AK9" s="427" t="str">
        <f t="shared" si="6"/>
        <v/>
      </c>
      <c r="AL9" s="427" t="str">
        <f t="shared" si="6"/>
        <v/>
      </c>
      <c r="AM9" s="443"/>
      <c r="AN9" s="218"/>
      <c r="AO9" s="218"/>
      <c r="AP9" s="219" t="s">
        <v>235</v>
      </c>
      <c r="AQ9" s="220"/>
      <c r="AR9" s="220"/>
      <c r="AS9" s="220"/>
      <c r="AT9" s="221" t="s">
        <v>236</v>
      </c>
      <c r="AU9" s="222"/>
      <c r="AV9" s="222"/>
      <c r="AW9" s="222"/>
      <c r="AX9" s="223" t="s">
        <v>237</v>
      </c>
      <c r="AY9" s="203"/>
      <c r="AZ9" s="203"/>
      <c r="BA9" s="203"/>
      <c r="BB9" s="204" t="s">
        <v>238</v>
      </c>
      <c r="BC9" s="205"/>
      <c r="BD9" s="205"/>
      <c r="BE9" s="205"/>
      <c r="BF9" s="206" t="s">
        <v>239</v>
      </c>
      <c r="BG9" s="218"/>
      <c r="BH9" s="218"/>
      <c r="BI9" s="218"/>
      <c r="BJ9" s="219" t="s">
        <v>235</v>
      </c>
      <c r="BK9" s="220"/>
      <c r="BL9" s="220"/>
      <c r="BM9" s="220"/>
      <c r="BN9" s="221" t="s">
        <v>236</v>
      </c>
      <c r="BO9" s="222"/>
      <c r="BP9" s="222"/>
      <c r="BQ9" s="222"/>
      <c r="BR9" s="223" t="s">
        <v>237</v>
      </c>
      <c r="BS9" s="203"/>
      <c r="BT9" s="203"/>
      <c r="BU9" s="203"/>
      <c r="BV9" s="204" t="s">
        <v>238</v>
      </c>
      <c r="BW9" s="205"/>
      <c r="BX9" s="205"/>
      <c r="BY9" s="205"/>
      <c r="BZ9" s="206" t="s">
        <v>239</v>
      </c>
    </row>
    <row r="10" spans="1:90" s="473" customFormat="1" ht="15.75" thickBot="1" x14ac:dyDescent="0.3">
      <c r="A10" s="463" t="s">
        <v>52</v>
      </c>
      <c r="B10" s="464" t="s">
        <v>0</v>
      </c>
      <c r="C10" s="465" t="s">
        <v>38</v>
      </c>
      <c r="D10" s="465" t="s">
        <v>386</v>
      </c>
      <c r="E10" s="466" t="s">
        <v>241</v>
      </c>
      <c r="F10" s="466" t="s">
        <v>242</v>
      </c>
      <c r="G10" s="466" t="s">
        <v>243</v>
      </c>
      <c r="H10" s="467" t="s">
        <v>244</v>
      </c>
      <c r="I10" s="468" t="s">
        <v>56</v>
      </c>
      <c r="J10" s="469" t="s">
        <v>28</v>
      </c>
      <c r="K10" s="469" t="s">
        <v>29</v>
      </c>
      <c r="L10" s="468" t="s">
        <v>32</v>
      </c>
      <c r="M10" s="469" t="s">
        <v>32</v>
      </c>
      <c r="N10" s="469" t="s">
        <v>32</v>
      </c>
      <c r="O10" s="469" t="s">
        <v>32</v>
      </c>
      <c r="P10" s="469" t="s">
        <v>26</v>
      </c>
      <c r="Q10" s="469" t="s">
        <v>26</v>
      </c>
      <c r="R10" s="469" t="s">
        <v>26</v>
      </c>
      <c r="S10" s="469" t="s">
        <v>32</v>
      </c>
      <c r="T10" s="469" t="s">
        <v>32</v>
      </c>
      <c r="U10" s="469" t="s">
        <v>32</v>
      </c>
      <c r="V10" s="469" t="s">
        <v>27</v>
      </c>
      <c r="W10" s="469" t="s">
        <v>27</v>
      </c>
      <c r="X10" s="469" t="s">
        <v>27</v>
      </c>
      <c r="Y10" s="469" t="s">
        <v>32</v>
      </c>
      <c r="Z10" s="469" t="s">
        <v>32</v>
      </c>
      <c r="AA10" s="469" t="s">
        <v>32</v>
      </c>
      <c r="AB10" s="469" t="s">
        <v>32</v>
      </c>
      <c r="AC10" s="469" t="s">
        <v>32</v>
      </c>
      <c r="AD10" s="470" t="s">
        <v>26</v>
      </c>
      <c r="AE10" s="471" t="s">
        <v>26</v>
      </c>
      <c r="AF10" s="471" t="s">
        <v>26</v>
      </c>
      <c r="AG10" s="471" t="s">
        <v>27</v>
      </c>
      <c r="AH10" s="471" t="s">
        <v>27</v>
      </c>
      <c r="AI10" s="471" t="s">
        <v>27</v>
      </c>
      <c r="AJ10" s="471" t="s">
        <v>28</v>
      </c>
      <c r="AK10" s="471" t="s">
        <v>28</v>
      </c>
      <c r="AL10" s="471" t="s">
        <v>28</v>
      </c>
      <c r="AM10" s="472"/>
      <c r="AN10" s="472"/>
      <c r="AO10" s="472"/>
      <c r="AP10" s="472"/>
      <c r="AQ10" s="472"/>
      <c r="AR10" s="472"/>
      <c r="AS10" s="472"/>
      <c r="AT10" s="472"/>
      <c r="AU10" s="472"/>
      <c r="AV10" s="472"/>
      <c r="AW10" s="472"/>
      <c r="AX10" s="472"/>
      <c r="AY10" s="472"/>
      <c r="AZ10" s="472"/>
      <c r="BA10" s="472"/>
      <c r="BB10" s="472"/>
      <c r="BC10" s="472"/>
      <c r="BD10" s="472"/>
      <c r="BE10" s="472"/>
      <c r="BF10" s="472"/>
      <c r="BG10" s="472"/>
      <c r="BH10" s="472"/>
      <c r="BI10" s="472"/>
      <c r="BJ10" s="472"/>
      <c r="BK10" s="472"/>
      <c r="BL10" s="472"/>
      <c r="BM10" s="472"/>
      <c r="BN10" s="472"/>
      <c r="BO10" s="472"/>
      <c r="BP10" s="472"/>
      <c r="BQ10" s="472"/>
      <c r="BR10" s="472"/>
      <c r="BS10" s="472"/>
      <c r="BT10" s="472"/>
      <c r="BU10" s="472"/>
      <c r="BV10" s="472"/>
      <c r="BW10" s="472"/>
      <c r="BX10" s="472"/>
      <c r="BY10" s="472"/>
      <c r="BZ10" s="472"/>
    </row>
    <row r="11" spans="1:90" ht="21" customHeight="1" thickBot="1" x14ac:dyDescent="0.25">
      <c r="A11" s="433">
        <v>1</v>
      </c>
      <c r="B11" s="428" t="s">
        <v>430</v>
      </c>
      <c r="C11" s="428" t="s">
        <v>464</v>
      </c>
      <c r="D11" s="430" t="s">
        <v>275</v>
      </c>
      <c r="E11" s="256">
        <f ca="1">IF(D11="A+",RANDBETWEEN(97,98),IF(D11="A",RANDBETWEEN(86,88),IF(D11="B+",RANDBETWEEN(76,77),IF(D11="B",RANDBETWEEN(66,67),IF(D11="C+",RANDBETWEEN(56,57),IF(D11="C",RANDBETWEEN(48,50),IF(D11="D",RANDBETWEEN(40,45),IF(D11="E",RANDBETWEEN(26,30),IF(D11="F",RANDBETWEEN(24,25),RANDBETWEEN(15,18))))))))))</f>
        <v>87</v>
      </c>
      <c r="F11" s="257">
        <f t="shared" ref="F11:F70" ca="1" si="7">SUM(G11:H11)</f>
        <v>83</v>
      </c>
      <c r="G11" s="257">
        <f ca="1">ROUNDUP(SUM(J11:X11)/3,0)</f>
        <v>34</v>
      </c>
      <c r="H11" s="424">
        <f ca="1">SUM(Y11:AL11)</f>
        <v>49</v>
      </c>
      <c r="I11" s="247"/>
      <c r="J11" s="247">
        <f ca="1">IF($E11&gt;96,ROUNDDOWN(($E11/100)*15,0),IF($D11="E",ROUNDDOWN(($E11/40)*15,0),IF($D11="F",ROUNDDOWN(($E11/100)*RANDBETWEEN(13,15),0),IF($D11="I",ROUNDDOWN(($E11/30)*RANDBETWEEN(13,15),0),ROUNDDOWN(($E11/100)*RANDBETWEEN(13,15),0)))))</f>
        <v>12</v>
      </c>
      <c r="K11" s="247">
        <f ca="1">IF($E11&gt;96,ROUNDUP(($E11/100)*15,0),IF($D11="E",ROUNDUP(($E11/40)*15,0),IF($D11="F",ROUNDUP(($E11/100)*RANDBETWEEN(13,15),0),IF($D11="I",ROUNDUP(($E11/30)*RANDBETWEEN(13,15),0),ROUNDUP(($E11/100)*RANDBETWEEN(13,15),0)))))</f>
        <v>12</v>
      </c>
      <c r="L11" s="247">
        <f ca="1">IF($D11="E",ROUNDDOWN(($E11/40)*18,0),IF($D11="F",ROUNDDOWN(($E11/100)*RANDBETWEEN(15,18),0),IF($D11="I","",ROUNDUP(($E11/100)*18,0))))</f>
        <v>16</v>
      </c>
      <c r="M11" s="247">
        <f ca="1">IF($D11="E",ROUNDDOWN(($E11/40)*2,0),IF($D11="F",ROUNDDOWN(($E11/100)*RANDBETWEEN(1,2),0),IF($D11="I","",IF($E11&gt;50,IFERROR(ROUNDUP(($E11/100)*RANDBETWEEN(1,2),0),0),IFERROR(ROUNDUP(($E11/100)*RANDBETWEEN(0,1),0),0)))))</f>
        <v>2</v>
      </c>
      <c r="N11" s="247">
        <f t="shared" ref="N11:O26" ca="1" si="8">IF($D11="E",ROUNDDOWN(($E11/40)*2,0),IF($D11="F",ROUNDDOWN(($E11/100)*RANDBETWEEN(1,2),0),IF($D11="I","",IF($E11&gt;50,IFERROR(ROUNDUP(($E11/100)*RANDBETWEEN(1,2),0),0),IFERROR(ROUNDUP(($E11/100)*RANDBETWEEN(0,1),0),0)))))</f>
        <v>2</v>
      </c>
      <c r="O11" s="247">
        <f t="shared" ca="1" si="8"/>
        <v>2</v>
      </c>
      <c r="P11" s="247">
        <f ca="1">IF($D11="E",ROUNDDOWN(($E11/40)*15,0),IF($D11="F",ROUNDDOWN(($E11/100)*RANDBETWEEN(13,15),0),IF($D11="I","",IF($D11="E","",IF($D11="I","",IF(OR($D11="B+",$D11="C+",$D11="D"),"",IFERROR(ROUNDUP(($E11/100)*RANDBETWEEN(13,15),0),0)))))))</f>
        <v>12</v>
      </c>
      <c r="Q11" s="247">
        <f ca="1">IF($D11="E",ROUNDDOWN(($E11/40)*15,0),IF($D11="F",ROUNDDOWN(($E11/100)*RANDBETWEEN(13,15),0),IF($D11="I","",IF(OR($D11="A+",$D11="C",$D11="E"),"",IFERROR(ROUNDUP(($E11/100)*RANDBETWEEN(13,15),0),0)))))</f>
        <v>14</v>
      </c>
      <c r="R11" s="247" t="str">
        <f ca="1">IF($D11="E",ROUNDDOWN(($E11/40)*15,0),IF($D11="F",ROUNDDOWN(($E11/100)*RANDBETWEEN(13,15),0),IF($D11="I","",IF(OR($D11="A",$D11="B",$D11="F"),"",IFERROR(ROUNDUP(($E11/100)*RANDBETWEEN(13,15),0),0)))))</f>
        <v/>
      </c>
      <c r="S11" s="247">
        <f ca="1">IF($D11="E",ROUNDDOWN(($E11/40)*2,0),IF($D11="F",ROUNDDOWN(($E11/100)*RANDBETWEEN(1,2),0),IF($D11="I","",IF($E11&gt;50,IFERROR(ROUNDUP(($E11/100)*RANDBETWEEN(1,2),0),0),IFERROR(ROUNDUP(($E11/100)*RANDBETWEEN(0,1),0),0)))))</f>
        <v>1</v>
      </c>
      <c r="T11" s="247">
        <f t="shared" ref="T11:U26" ca="1" si="9">IF($D11="E",ROUNDDOWN(($E11/40)*2,0),IF($D11="F",ROUNDDOWN(($E11/100)*RANDBETWEEN(1,2),0),IF($D11="I","",IF($E11&gt;50,IFERROR(ROUNDUP(($E11/100)*RANDBETWEEN(1,2),0),0),IFERROR(ROUNDUP(($E11/100)*RANDBETWEEN(0,1),0),0)))))</f>
        <v>2</v>
      </c>
      <c r="U11" s="247">
        <f t="shared" ca="1" si="9"/>
        <v>1</v>
      </c>
      <c r="V11" s="247">
        <f ca="1">IF($D11="E",ROUNDDOWN(($E11/40)*15,0),IF($D11="F",ROUNDDOWN(($E11/100)*RANDBETWEEN(13,15),0),IF($D11="I","",IF(OR($D11="B+",$D11="C+",$D11="D",$D11="E"),"",IFERROR(ROUNDUP(($E11/100)*RANDBETWEEN(13,15),0),0)))))</f>
        <v>12</v>
      </c>
      <c r="W11" s="247">
        <f ca="1">IF($D11="E",ROUNDDOWN(($E11/40)*15,0),IF($D11="F",ROUNDDOWN(($E11/100)*RANDBETWEEN(13,15),0),IF($D11="I","",IF(OR($D11="A+",$D11="C",$D11="F"),"",IFERROR(ROUNDUP(($E11/100)*RANDBETWEEN(13,15),0),0)))))</f>
        <v>14</v>
      </c>
      <c r="X11" s="247" t="str">
        <f ca="1">IF($D11="E",ROUNDDOWN(($E11/40)*15,0),IF($D11="F",ROUNDDOWN(($E11/100)*RANDBETWEEN(13,15),0),IF($D11="I","",IF(OR($D11="A",$D11="B"),"",IFERROR(ROUNDUP(($E11/100)*RANDBETWEEN(13,15),0),0)))))</f>
        <v/>
      </c>
      <c r="Y11" s="247">
        <f ca="1">IF($D11="E","",IF($D11="I","",IF($E11&gt;50,IFERROR(ROUNDUP(($E11/100)*RANDBETWEEN(1,2),0),0),IFERROR(ROUNDUP(($E11/100)*RANDBETWEEN(0,1),0),0))))</f>
        <v>2</v>
      </c>
      <c r="Z11" s="247">
        <f t="shared" ref="Z11:AC26" ca="1" si="10">IF($D11="E","",IF($D11="I","",IF($E11&gt;50,IFERROR(ROUNDUP(($E11/100)*RANDBETWEEN(1,2),0),0),IFERROR(ROUNDUP(($E11/100)*RANDBETWEEN(0,1),0),0))))</f>
        <v>2</v>
      </c>
      <c r="AA11" s="247">
        <f t="shared" ca="1" si="10"/>
        <v>2</v>
      </c>
      <c r="AB11" s="247">
        <f t="shared" ca="1" si="10"/>
        <v>2</v>
      </c>
      <c r="AC11" s="247">
        <f t="shared" ca="1" si="10"/>
        <v>1</v>
      </c>
      <c r="AD11" s="425">
        <f ca="1">IF($D11="E","",IF($D11="I","",IF(OR($D11="B+",$D11="A+",$D11="D",$D11="F"),"",IFERROR(ROUNDUP(($E11/100)*RANDBETWEEN(8,10),0),0))))</f>
        <v>8</v>
      </c>
      <c r="AE11" s="250" t="str">
        <f ca="1">IF($D11="E","",IF($D11="I","",IF(OR($D11="A",$D11="B",$D11="C"),"",IFERROR(ROUNDUP(($E11/100)*RANDBETWEEN(8,10),0),0))))</f>
        <v/>
      </c>
      <c r="AF11" s="250">
        <f ca="1">IF($D11="E","",IF($D11="I","",IF(OR($D11="B+",$D11="C+",$D11="D"),"",IFERROR(ROUNDUP(($E11/100)*RANDBETWEEN(8,10),0),0))))</f>
        <v>7</v>
      </c>
      <c r="AG11" s="250">
        <f ca="1">IF($D11="E","",IF($D11="I","",IF(OR($D11="B+",$D11="B",$D11="D"),"",IFERROR(ROUNDUP(($E11/100)*RANDBETWEEN(8,10),0),0))))</f>
        <v>9</v>
      </c>
      <c r="AH11" s="250" t="str">
        <f ca="1">IF($D11="E","",IF($D11="I","",IF(OR($D11="A+",$D11="A",$D11="C",$D11="F"),"",IFERROR(ROUNDUP(($E11/100)*RANDBETWEEN(8,10),0),0))))</f>
        <v/>
      </c>
      <c r="AI11" s="250">
        <f ca="1">IF($D11="E","",IF($D11="I","",IF(OR($D11="A+",$D11="C+",$D11="C"),"",IFERROR(ROUNDUP(($E11/100)*RANDBETWEEN(8,10),0),0))))</f>
        <v>7</v>
      </c>
      <c r="AJ11" s="250" t="str">
        <f ca="1">IF($D11="E","",IF($D11="I","",IF(OR($D11="A+",$D11="C+",$D11="D",$D11="A"),"",IFERROR(ROUNDUP(($E11/100)*RANDBETWEEN(8,10),0),0))))</f>
        <v/>
      </c>
      <c r="AK11" s="250" t="str">
        <f ca="1">IF($D11="E","",IF($D11="I","",IF(OR($D11="A",$D11="C+",$D11="B",$D11="F"),"",IFERROR(ROUNDUP(($E11/100)*RANDBETWEEN(8,10),0),0))))</f>
        <v/>
      </c>
      <c r="AL11" s="251">
        <f ca="1">IF($D11="E","",IF($D11="I","",IF(OR($D11="B+",$D11="B",$D11="C",$D11="F"),"",IFERROR(ROUNDUP(($E11/100)*RANDBETWEEN(8,10),0),0))))</f>
        <v>9</v>
      </c>
      <c r="AM11" s="252">
        <f ca="1">SUMIFS($J11:$X11,$J$10:$X$10,"CO1")</f>
        <v>26</v>
      </c>
      <c r="AN11" s="253">
        <f ca="1">SUMIFS($J$4:$X$4,$J$10:$X$10,"CO1",$J11:$X11,"&gt;=0")</f>
        <v>30</v>
      </c>
      <c r="AO11" s="250">
        <f ca="1">IFERROR(ROUND((AM11/AN11)*100,0),0)</f>
        <v>87</v>
      </c>
      <c r="AP11" s="250" t="str">
        <f ca="1">IF(AO11&gt;60,"YES","NO")</f>
        <v>YES</v>
      </c>
      <c r="AQ11" s="253">
        <f ca="1">SUMIFS($J11:$X11,$J$10:$X$10,"CO2")</f>
        <v>26</v>
      </c>
      <c r="AR11" s="253">
        <f ca="1">SUMIFS($J$4:$X$4,$J$10:$X$10,"CO2",$J11:$X11,"&gt;=0")</f>
        <v>30</v>
      </c>
      <c r="AS11" s="250">
        <f ca="1">IFERROR(ROUND((AQ11/AR11)*100,0),0)</f>
        <v>87</v>
      </c>
      <c r="AT11" s="250" t="str">
        <f ca="1">IF(AS11&gt;60,"YES","NO")</f>
        <v>YES</v>
      </c>
      <c r="AU11" s="253">
        <f ca="1">SUMIFS($J11:$X11,$J$10:$X$10,"CO3")</f>
        <v>26</v>
      </c>
      <c r="AV11" s="253">
        <f ca="1">SUMIFS($J$4:$X$4,$J$10:$X$10,"CO3",$J11:$X11,"&gt;=0")</f>
        <v>30</v>
      </c>
      <c r="AW11" s="250">
        <f ca="1">IFERROR(ROUND((AU11/AV11)*100,0),0)</f>
        <v>87</v>
      </c>
      <c r="AX11" s="250" t="str">
        <f ca="1">IF(AW11&gt;60,"YES","NO")</f>
        <v>YES</v>
      </c>
      <c r="AY11" s="253">
        <f ca="1">SUMIFS($J11:$X11,$J$10:$X$10,"CO4")</f>
        <v>12</v>
      </c>
      <c r="AZ11" s="253">
        <f ca="1">SUMIFS($J$4:$X$4,$J$10:$X$10,"CO4",$J11:$X11,"&gt;=0")</f>
        <v>15</v>
      </c>
      <c r="BA11" s="250">
        <f ca="1">IFERROR(ROUND((AY11/AZ11)*100,0),0)</f>
        <v>80</v>
      </c>
      <c r="BB11" s="250" t="str">
        <f ca="1">IF(BA11&gt;60,"YES","NO")</f>
        <v>YES</v>
      </c>
      <c r="BC11" s="253">
        <f ca="1">SUMIFS($J11:$X11,$J$10:$X$10,"CO5")</f>
        <v>12</v>
      </c>
      <c r="BD11" s="253">
        <f ca="1">SUMIFS($J$4:$X$4,$J$10:$X$10,"CO5",$J11:$X11,"&gt;=0")</f>
        <v>15</v>
      </c>
      <c r="BE11" s="250">
        <f ca="1">IFERROR(ROUND((BC11/BD11)*100,0),0)</f>
        <v>80</v>
      </c>
      <c r="BF11" s="251" t="str">
        <f ca="1">IF(BE11&gt;60,"YES","NO")</f>
        <v>YES</v>
      </c>
      <c r="BG11" s="252">
        <f ca="1">SUMIFS($Y11:$AL11,$Y$10:$AL$10,"CO1")</f>
        <v>9</v>
      </c>
      <c r="BH11" s="253">
        <f ca="1">SUMIFS($Y$4:$AL$4,$Y$10:$AL$10,"CO1",$Y11:$AL11,"&gt;=0")</f>
        <v>10</v>
      </c>
      <c r="BI11" s="250">
        <f ca="1">IFERROR(ROUND((BG11/BH11)*100,0),0)</f>
        <v>90</v>
      </c>
      <c r="BJ11" s="250" t="str">
        <f ca="1">IF(BI11&gt;60,"YES","NO")</f>
        <v>YES</v>
      </c>
      <c r="BK11" s="253">
        <f ca="1">SUMIFS($Y11:$AL11,$Y$10:$AL$10,"CO2")</f>
        <v>15</v>
      </c>
      <c r="BL11" s="253">
        <f ca="1">SUMIFS($Y$4:$AL$4,$Y$10:$AL$10,"CO2",$Y11:$AL11,"&gt;=0")</f>
        <v>20</v>
      </c>
      <c r="BM11" s="250">
        <f ca="1">IFERROR(ROUND((BK11/BL11)*100,0),0)</f>
        <v>75</v>
      </c>
      <c r="BN11" s="250" t="str">
        <f ca="1">IF(BM11&gt;60,"YES","NO")</f>
        <v>YES</v>
      </c>
      <c r="BO11" s="253">
        <f ca="1">SUMIFS($Y11:$AL11,$Y$10:$AL$10,"CO3")</f>
        <v>16</v>
      </c>
      <c r="BP11" s="253">
        <f ca="1">SUMIFS($Y$4:$AL$4,$Y$10:$AL$10,"CO3",$Y11:$AL11,"&gt;=0")</f>
        <v>20</v>
      </c>
      <c r="BQ11" s="250">
        <f ca="1">IFERROR(ROUND((BO11/BP11)*100,0),0)</f>
        <v>80</v>
      </c>
      <c r="BR11" s="250" t="str">
        <f ca="1">IF(BQ11&gt;60,"YES","NO")</f>
        <v>YES</v>
      </c>
      <c r="BS11" s="253">
        <f ca="1">SUMIFS($Y11:$AL11,$Y$10:$AL$10,"CO4")</f>
        <v>9</v>
      </c>
      <c r="BT11" s="253">
        <f ca="1">SUMIFS($Y$4:$AL$4,$Y$10:$AL$10,"CO4",$Y11:$AL11,"&gt;=0")</f>
        <v>10</v>
      </c>
      <c r="BU11" s="250">
        <f ca="1">IFERROR(ROUND((BS11/BT11)*100,0),0)</f>
        <v>90</v>
      </c>
      <c r="BV11" s="250" t="str">
        <f ca="1">IF(BU11&gt;60,"YES","NO")</f>
        <v>YES</v>
      </c>
      <c r="BW11" s="253">
        <f>SUMIFS($Y11:$AL11,$Y$10:$AL$10,"CO5")</f>
        <v>0</v>
      </c>
      <c r="BX11" s="253">
        <f>SUMIFS($Y$4:$AL$4,$Y$10:$AL$10,"CO5",$Y11:$AL11,"&gt;=0")</f>
        <v>0</v>
      </c>
      <c r="BY11" s="250">
        <f>IFERROR(ROUND((BW11/BX11)*100,0),0)</f>
        <v>0</v>
      </c>
      <c r="BZ11" s="254" t="str">
        <f>IF(BY11&gt;60,"YES","NO")</f>
        <v>NO</v>
      </c>
      <c r="CB11" s="255" t="s">
        <v>248</v>
      </c>
      <c r="CC11" s="255">
        <v>60</v>
      </c>
    </row>
    <row r="12" spans="1:90" ht="21" customHeight="1" x14ac:dyDescent="0.2">
      <c r="A12" s="433">
        <v>2</v>
      </c>
      <c r="B12" s="428" t="s">
        <v>431</v>
      </c>
      <c r="C12" s="428" t="s">
        <v>465</v>
      </c>
      <c r="D12" s="430" t="s">
        <v>275</v>
      </c>
      <c r="E12" s="256">
        <f t="shared" ref="E12:E70" ca="1" si="11">IF(D12="A+",RANDBETWEEN(97,98),IF(D12="A",RANDBETWEEN(86,88),IF(D12="B+",RANDBETWEEN(76,77),IF(D12="B",RANDBETWEEN(66,67),IF(D12="C+",RANDBETWEEN(56,57),IF(D12="C",RANDBETWEEN(48,50),IF(D12="D",RANDBETWEEN(40,45),IF(D12="E",RANDBETWEEN(26,30),IF(D12="F",RANDBETWEEN(24,25),RANDBETWEEN(15,18))))))))))</f>
        <v>88</v>
      </c>
      <c r="F12" s="257">
        <f t="shared" ca="1" si="7"/>
        <v>86</v>
      </c>
      <c r="G12" s="257">
        <f t="shared" ref="G12:G70" ca="1" si="12">ROUNDUP(SUM(J12:X12)/3,0)</f>
        <v>35</v>
      </c>
      <c r="H12" s="257">
        <f t="shared" ref="H12:H70" ca="1" si="13">SUM(Y12:AL12)</f>
        <v>51</v>
      </c>
      <c r="I12" s="258"/>
      <c r="J12" s="247">
        <f t="shared" ref="J12:J70" ca="1" si="14">IF($E12&gt;96,ROUNDDOWN(($E12/100)*15,0),IF($D12="E",ROUNDDOWN(($E12/40)*15,0),IF($D12="F",ROUNDDOWN(($E12/100)*RANDBETWEEN(13,15),0),IF($D12="I",ROUNDDOWN(($E12/30)*RANDBETWEEN(13,15),0),ROUNDDOWN(($E12/100)*RANDBETWEEN(13,15),0)))))</f>
        <v>13</v>
      </c>
      <c r="K12" s="247">
        <f t="shared" ref="K12:K70" ca="1" si="15">IF($E12&gt;96,ROUNDUP(($E12/100)*15,0),IF($D12="E",ROUNDUP(($E12/40)*15,0),IF($D12="F",ROUNDUP(($E12/100)*RANDBETWEEN(13,15),0),IF($D12="I",ROUNDUP(($E12/30)*RANDBETWEEN(13,15),0),ROUNDUP(($E12/100)*RANDBETWEEN(13,15),0)))))</f>
        <v>14</v>
      </c>
      <c r="L12" s="247">
        <f t="shared" ref="L12:L70" ca="1" si="16">IF($D12="E",ROUNDDOWN(($E12/40)*18,0),IF($D12="F",ROUNDDOWN(($E12/100)*RANDBETWEEN(15,18),0),IF($D12="I","",ROUNDUP(($E12/100)*18,0))))</f>
        <v>16</v>
      </c>
      <c r="M12" s="247">
        <f t="shared" ref="M12:O70" ca="1" si="17">IF($D12="E",ROUNDDOWN(($E12/40)*2,0),IF($D12="F",ROUNDDOWN(($E12/100)*RANDBETWEEN(1,2),0),IF($D12="I","",IF($E12&gt;50,IFERROR(ROUNDUP(($E12/100)*RANDBETWEEN(1,2),0),0),IFERROR(ROUNDUP(($E12/100)*RANDBETWEEN(0,1),0),0)))))</f>
        <v>1</v>
      </c>
      <c r="N12" s="247">
        <f t="shared" ca="1" si="8"/>
        <v>2</v>
      </c>
      <c r="O12" s="247">
        <f t="shared" ca="1" si="8"/>
        <v>2</v>
      </c>
      <c r="P12" s="247">
        <f t="shared" ref="P12:P70" ca="1" si="18">IF($D12="E",ROUNDDOWN(($E12/40)*15,0),IF($D12="F",ROUNDDOWN(($E12/100)*RANDBETWEEN(13,15),0),IF($D12="I","",IF($D12="E","",IF($D12="I","",IF(OR($D12="B+",$D12="C+",$D12="D"),"",IFERROR(ROUNDUP(($E12/100)*RANDBETWEEN(13,15),0),0)))))))</f>
        <v>13</v>
      </c>
      <c r="Q12" s="247">
        <f t="shared" ref="Q12:Q70" ca="1" si="19">IF($D12="E",ROUNDDOWN(($E12/40)*15,0),IF($D12="F",ROUNDDOWN(($E12/100)*RANDBETWEEN(13,15),0),IF($D12="I","",IF(OR($D12="A+",$D12="C",$D12="E"),"",IFERROR(ROUNDUP(($E12/100)*RANDBETWEEN(13,15),0),0)))))</f>
        <v>12</v>
      </c>
      <c r="R12" s="247" t="str">
        <f t="shared" ref="R12:R70" ca="1" si="20">IF($D12="E",ROUNDDOWN(($E12/40)*15,0),IF($D12="F",ROUNDDOWN(($E12/100)*RANDBETWEEN(13,15),0),IF($D12="I","",IF(OR($D12="A",$D12="B",$D12="F"),"",IFERROR(ROUNDUP(($E12/100)*RANDBETWEEN(13,15),0),0)))))</f>
        <v/>
      </c>
      <c r="S12" s="247">
        <f t="shared" ref="S12:U70" ca="1" si="21">IF($D12="E",ROUNDDOWN(($E12/40)*2,0),IF($D12="F",ROUNDDOWN(($E12/100)*RANDBETWEEN(1,2),0),IF($D12="I","",IF($E12&gt;50,IFERROR(ROUNDUP(($E12/100)*RANDBETWEEN(1,2),0),0),IFERROR(ROUNDUP(($E12/100)*RANDBETWEEN(0,1),0),0)))))</f>
        <v>1</v>
      </c>
      <c r="T12" s="247">
        <f t="shared" ca="1" si="9"/>
        <v>1</v>
      </c>
      <c r="U12" s="247">
        <f t="shared" ca="1" si="9"/>
        <v>1</v>
      </c>
      <c r="V12" s="247">
        <f t="shared" ref="V12:V70" ca="1" si="22">IF($D12="E",ROUNDDOWN(($E12/40)*15,0),IF($D12="F",ROUNDDOWN(($E12/100)*RANDBETWEEN(13,15),0),IF($D12="I","",IF(OR($D12="B+",$D12="C+",$D12="D",$D12="E"),"",IFERROR(ROUNDUP(($E12/100)*RANDBETWEEN(13,15),0),0)))))</f>
        <v>13</v>
      </c>
      <c r="W12" s="247">
        <f t="shared" ref="W12:W70" ca="1" si="23">IF($D12="E",ROUNDDOWN(($E12/40)*15,0),IF($D12="F",ROUNDDOWN(($E12/100)*RANDBETWEEN(13,15),0),IF($D12="I","",IF(OR($D12="A+",$D12="C",$D12="F"),"",IFERROR(ROUNDUP(($E12/100)*RANDBETWEEN(13,15),0),0)))))</f>
        <v>14</v>
      </c>
      <c r="X12" s="247" t="str">
        <f t="shared" ref="X12:X70" ca="1" si="24">IF($D12="E",ROUNDDOWN(($E12/40)*15,0),IF($D12="F",ROUNDDOWN(($E12/100)*RANDBETWEEN(13,15),0),IF($D12="I","",IF(OR($D12="A",$D12="B"),"",IFERROR(ROUNDUP(($E12/100)*RANDBETWEEN(13,15),0),0)))))</f>
        <v/>
      </c>
      <c r="Y12" s="248">
        <f t="shared" ref="Y12:AC70" ca="1" si="25">IF($D12="E","",IF($D12="I","",IF($E12&gt;50,IFERROR(ROUNDUP(($E12/100)*RANDBETWEEN(1,2),0),0),IFERROR(ROUNDUP(($E12/100)*RANDBETWEEN(0,1),0),0))))</f>
        <v>1</v>
      </c>
      <c r="Z12" s="259">
        <f t="shared" ca="1" si="10"/>
        <v>2</v>
      </c>
      <c r="AA12" s="247">
        <f t="shared" ca="1" si="10"/>
        <v>1</v>
      </c>
      <c r="AB12" s="247">
        <f t="shared" ca="1" si="10"/>
        <v>2</v>
      </c>
      <c r="AC12" s="247">
        <f t="shared" ca="1" si="10"/>
        <v>2</v>
      </c>
      <c r="AD12" s="247">
        <f t="shared" ref="AD12:AD70" ca="1" si="26">IF($D12="E","",IF($D12="I","",IF(OR($D12="B+",$D12="A+",$D12="D",$D12="F"),"",IFERROR(ROUNDUP(($E12/100)*RANDBETWEEN(8,10),0),0))))</f>
        <v>8</v>
      </c>
      <c r="AE12" s="247" t="str">
        <f t="shared" ref="AE12:AE70" ca="1" si="27">IF($D12="E","",IF($D12="I","",IF(OR($D12="A",$D12="B",$D12="C"),"",IFERROR(ROUNDUP(($E12/100)*RANDBETWEEN(8,10),0),0))))</f>
        <v/>
      </c>
      <c r="AF12" s="247">
        <f t="shared" ref="AF12:AF70" ca="1" si="28">IF($D12="E","",IF($D12="I","",IF(OR($D12="B+",$D12="C+",$D12="D"),"",IFERROR(ROUNDUP(($E12/100)*RANDBETWEEN(8,10),0),0))))</f>
        <v>9</v>
      </c>
      <c r="AG12" s="247">
        <f t="shared" ref="AG12:AG70" ca="1" si="29">IF($D12="E","",IF($D12="I","",IF(OR($D12="B+",$D12="B",$D12="D"),"",IFERROR(ROUNDUP(($E12/100)*RANDBETWEEN(8,10),0),0))))</f>
        <v>9</v>
      </c>
      <c r="AH12" s="247" t="str">
        <f t="shared" ref="AH12:AH70" ca="1" si="30">IF($D12="E","",IF($D12="I","",IF(OR($D12="A+",$D12="A",$D12="C",$D12="F"),"",IFERROR(ROUNDUP(($E12/100)*RANDBETWEEN(8,10),0),0))))</f>
        <v/>
      </c>
      <c r="AI12" s="247">
        <f t="shared" ref="AI12:AI70" ca="1" si="31">IF($D12="E","",IF($D12="I","",IF(OR($D12="A+",$D12="C+",$D12="C"),"",IFERROR(ROUNDUP(($E12/100)*RANDBETWEEN(8,10),0),0))))</f>
        <v>8</v>
      </c>
      <c r="AJ12" s="247" t="str">
        <f t="shared" ref="AJ12:AJ70" ca="1" si="32">IF($D12="E","",IF($D12="I","",IF(OR($D12="A+",$D12="C+",$D12="D",$D12="A"),"",IFERROR(ROUNDUP(($E12/100)*RANDBETWEEN(8,10),0),0))))</f>
        <v/>
      </c>
      <c r="AK12" s="247" t="str">
        <f t="shared" ref="AK12:AK70" ca="1" si="33">IF($D12="E","",IF($D12="I","",IF(OR($D12="A",$D12="C+",$D12="B",$D12="F"),"",IFERROR(ROUNDUP(($E12/100)*RANDBETWEEN(8,10),0),0))))</f>
        <v/>
      </c>
      <c r="AL12" s="248">
        <f t="shared" ref="AL12:AL70" ca="1" si="34">IF($D12="E","",IF($D12="I","",IF(OR($D12="B+",$D12="B",$D12="C"),"",IFERROR(ROUNDUP(($E12/100)*RANDBETWEEN(8,10),0),0))))</f>
        <v>9</v>
      </c>
      <c r="AM12" s="260">
        <f t="shared" ref="AM12:AM70" ca="1" si="35">SUMIFS($J12:$X12,$J$10:$X$10,"CO1")</f>
        <v>24</v>
      </c>
      <c r="AN12" s="261">
        <f t="shared" ref="AN12:AN70" ca="1" si="36">SUMIFS($J$4:$X$4,$J$10:$X$10,"CO1",$J12:$X12,"&gt;=0")</f>
        <v>30</v>
      </c>
      <c r="AO12" s="247">
        <f t="shared" ref="AO12:AO70" ca="1" si="37">IFERROR(ROUND((AM12/AN12)*100,0),0)</f>
        <v>80</v>
      </c>
      <c r="AP12" s="247" t="str">
        <f t="shared" ref="AP12:AP70" ca="1" si="38">IF(AO12&gt;60,"YES","NO")</f>
        <v>YES</v>
      </c>
      <c r="AQ12" s="261">
        <f t="shared" ref="AQ12:AQ70" ca="1" si="39">SUMIFS($J12:$X12,$J$10:$X$10,"CO2")</f>
        <v>25</v>
      </c>
      <c r="AR12" s="261">
        <f t="shared" ref="AR12:AR70" ca="1" si="40">SUMIFS($J$4:$X$4,$J$10:$X$10,"CO2",$J12:$X12,"&gt;=0")</f>
        <v>30</v>
      </c>
      <c r="AS12" s="247">
        <f t="shared" ref="AS12:AS70" ca="1" si="41">IFERROR(ROUND((AQ12/AR12)*100,0),0)</f>
        <v>83</v>
      </c>
      <c r="AT12" s="247" t="str">
        <f t="shared" ref="AT12:AT70" ca="1" si="42">IF(AS12&gt;60,"YES","NO")</f>
        <v>YES</v>
      </c>
      <c r="AU12" s="261">
        <f t="shared" ref="AU12:AU70" ca="1" si="43">SUMIFS($J12:$X12,$J$10:$X$10,"CO3")</f>
        <v>27</v>
      </c>
      <c r="AV12" s="261">
        <f t="shared" ref="AV12:AV70" ca="1" si="44">SUMIFS($J$4:$X$4,$J$10:$X$10,"CO3",$J12:$X12,"&gt;=0")</f>
        <v>30</v>
      </c>
      <c r="AW12" s="247">
        <f t="shared" ref="AW12:AW70" ca="1" si="45">IFERROR(ROUND((AU12/AV12)*100,0),0)</f>
        <v>90</v>
      </c>
      <c r="AX12" s="247" t="str">
        <f t="shared" ref="AX12:AX70" ca="1" si="46">IF(AW12&gt;60,"YES","NO")</f>
        <v>YES</v>
      </c>
      <c r="AY12" s="261">
        <f t="shared" ref="AY12:AY70" ca="1" si="47">SUMIFS($J12:$X12,$J$10:$X$10,"CO4")</f>
        <v>13</v>
      </c>
      <c r="AZ12" s="261">
        <f t="shared" ref="AZ12:AZ70" ca="1" si="48">SUMIFS($J$4:$X$4,$J$10:$X$10,"CO4",$J12:$X12,"&gt;=0")</f>
        <v>15</v>
      </c>
      <c r="BA12" s="247">
        <f t="shared" ref="BA12:BA70" ca="1" si="49">IFERROR(ROUND((AY12/AZ12)*100,0),0)</f>
        <v>87</v>
      </c>
      <c r="BB12" s="247" t="str">
        <f t="shared" ref="BB12:BB70" ca="1" si="50">IF(BA12&gt;60,"YES","NO")</f>
        <v>YES</v>
      </c>
      <c r="BC12" s="261">
        <f t="shared" ref="BC12:BC70" ca="1" si="51">SUMIFS($J12:$X12,$J$10:$X$10,"CO5")</f>
        <v>14</v>
      </c>
      <c r="BD12" s="261">
        <f t="shared" ref="BD12:BD70" ca="1" si="52">SUMIFS($J$4:$X$4,$J$10:$X$10,"CO5",$J12:$X12,"&gt;=0")</f>
        <v>15</v>
      </c>
      <c r="BE12" s="247">
        <f t="shared" ref="BE12:BE70" ca="1" si="53">IFERROR(ROUND((BC12/BD12)*100,0),0)</f>
        <v>93</v>
      </c>
      <c r="BF12" s="248" t="str">
        <f t="shared" ref="BF12:BF70" ca="1" si="54">IF(BE12&gt;60,"YES","NO")</f>
        <v>YES</v>
      </c>
      <c r="BG12" s="260">
        <f t="shared" ref="BG12:BG70" ca="1" si="55">SUMIFS($Y12:$AL12,$Y$10:$AL$10,"CO1")</f>
        <v>8</v>
      </c>
      <c r="BH12" s="261">
        <f t="shared" ref="BH12:BH70" ca="1" si="56">SUMIFS($Y$4:$AL$4,$Y$10:$AL$10,"CO1",$Y12:$AL12,"&gt;=0")</f>
        <v>10</v>
      </c>
      <c r="BI12" s="247">
        <f t="shared" ref="BI12:BI70" ca="1" si="57">IFERROR(ROUND((BG12/BH12)*100,0),0)</f>
        <v>80</v>
      </c>
      <c r="BJ12" s="247" t="str">
        <f t="shared" ref="BJ12:BJ70" ca="1" si="58">IF(BI12&gt;60,"YES","NO")</f>
        <v>YES</v>
      </c>
      <c r="BK12" s="261">
        <f t="shared" ref="BK12:BK68" ca="1" si="59">SUMIFS($Y12:$AL12,$Y$10:$AL$10,"CO2")</f>
        <v>17</v>
      </c>
      <c r="BL12" s="261">
        <f t="shared" ref="BL12:BL68" ca="1" si="60">SUMIFS($Y$4:$AL$4,$Y$10:$AL$10,"CO2",$Y12:$AL12,"&gt;=0")</f>
        <v>20</v>
      </c>
      <c r="BM12" s="247">
        <f t="shared" ref="BM12:BM68" ca="1" si="61">IFERROR(ROUND((BK12/BL12)*100,0),0)</f>
        <v>85</v>
      </c>
      <c r="BN12" s="247" t="str">
        <f t="shared" ref="BN12:BN70" ca="1" si="62">IF(BM12&gt;60,"YES","NO")</f>
        <v>YES</v>
      </c>
      <c r="BO12" s="261">
        <f t="shared" ref="BO12:BO70" ca="1" si="63">SUMIFS($Y12:$AL12,$Y$10:$AL$10,"CO3")</f>
        <v>17</v>
      </c>
      <c r="BP12" s="261">
        <f t="shared" ref="BP12:BP70" ca="1" si="64">SUMIFS($Y$4:$AL$4,$Y$10:$AL$10,"CO3",$Y12:$AL12,"&gt;=0")</f>
        <v>20</v>
      </c>
      <c r="BQ12" s="247">
        <f t="shared" ref="BQ12:BQ70" ca="1" si="65">IFERROR(ROUND((BO12/BP12)*100,0),0)</f>
        <v>85</v>
      </c>
      <c r="BR12" s="247" t="str">
        <f t="shared" ref="BR12:BR70" ca="1" si="66">IF(BQ12&gt;60,"YES","NO")</f>
        <v>YES</v>
      </c>
      <c r="BS12" s="261"/>
      <c r="BT12" s="261"/>
      <c r="BU12" s="247"/>
      <c r="BV12" s="247" t="str">
        <f t="shared" ref="BV12:BV70" si="67">IF(BU12&gt;60,"YES","NO")</f>
        <v>NO</v>
      </c>
      <c r="BW12" s="261">
        <f t="shared" ref="BW12" ca="1" si="68">SUMIFS($Y12:$AL12,$Y$10:$AL$10,"CO4")</f>
        <v>9</v>
      </c>
      <c r="BX12" s="261">
        <f t="shared" ref="BX12" ca="1" si="69">SUMIFS($Y$4:$AL$4,$Y$10:$AL$10,"CO4",$Y12:$AL12,"&gt;=0")</f>
        <v>10</v>
      </c>
      <c r="BY12" s="247">
        <f t="shared" ref="BY12:BY70" ca="1" si="70">IFERROR(ROUND((BW12/BX12)*100,0),0)</f>
        <v>90</v>
      </c>
      <c r="BZ12" s="262" t="str">
        <f t="shared" ref="BZ12:BZ70" ca="1" si="71">IF(BY12&gt;60,"YES","NO")</f>
        <v>YES</v>
      </c>
      <c r="CC12" s="502" t="s">
        <v>84</v>
      </c>
      <c r="CD12" s="503"/>
      <c r="CE12" s="503"/>
      <c r="CF12" s="503"/>
      <c r="CG12" s="503"/>
      <c r="CH12" s="504"/>
      <c r="CI12" s="263"/>
      <c r="CJ12" s="263"/>
      <c r="CK12" s="263"/>
      <c r="CL12" s="263"/>
    </row>
    <row r="13" spans="1:90" ht="21" customHeight="1" x14ac:dyDescent="0.2">
      <c r="A13" s="433">
        <v>3</v>
      </c>
      <c r="B13" s="428" t="s">
        <v>432</v>
      </c>
      <c r="C13" s="428" t="s">
        <v>466</v>
      </c>
      <c r="D13" s="430" t="s">
        <v>292</v>
      </c>
      <c r="E13" s="256">
        <f t="shared" ca="1" si="11"/>
        <v>76</v>
      </c>
      <c r="F13" s="257">
        <f t="shared" ca="1" si="7"/>
        <v>76</v>
      </c>
      <c r="G13" s="257">
        <f t="shared" ca="1" si="12"/>
        <v>29</v>
      </c>
      <c r="H13" s="257">
        <f t="shared" ca="1" si="13"/>
        <v>47</v>
      </c>
      <c r="I13" s="258"/>
      <c r="J13" s="247">
        <f t="shared" ca="1" si="14"/>
        <v>11</v>
      </c>
      <c r="K13" s="247">
        <f t="shared" ca="1" si="15"/>
        <v>10</v>
      </c>
      <c r="L13" s="247">
        <f t="shared" ca="1" si="16"/>
        <v>14</v>
      </c>
      <c r="M13" s="247">
        <f t="shared" ca="1" si="17"/>
        <v>1</v>
      </c>
      <c r="N13" s="247">
        <f t="shared" ca="1" si="8"/>
        <v>1</v>
      </c>
      <c r="O13" s="247">
        <f t="shared" ca="1" si="8"/>
        <v>1</v>
      </c>
      <c r="P13" s="247" t="str">
        <f t="shared" ca="1" si="18"/>
        <v/>
      </c>
      <c r="Q13" s="247">
        <f t="shared" ca="1" si="19"/>
        <v>11</v>
      </c>
      <c r="R13" s="247">
        <f t="shared" ca="1" si="20"/>
        <v>10</v>
      </c>
      <c r="S13" s="247">
        <f t="shared" ca="1" si="21"/>
        <v>2</v>
      </c>
      <c r="T13" s="247">
        <f t="shared" ca="1" si="9"/>
        <v>1</v>
      </c>
      <c r="U13" s="247">
        <f t="shared" ca="1" si="9"/>
        <v>2</v>
      </c>
      <c r="V13" s="247" t="str">
        <f t="shared" ca="1" si="22"/>
        <v/>
      </c>
      <c r="W13" s="247">
        <f t="shared" ca="1" si="23"/>
        <v>10</v>
      </c>
      <c r="X13" s="247">
        <f t="shared" ca="1" si="24"/>
        <v>12</v>
      </c>
      <c r="Y13" s="248">
        <f t="shared" ca="1" si="25"/>
        <v>1</v>
      </c>
      <c r="Z13" s="259">
        <f t="shared" ca="1" si="10"/>
        <v>1</v>
      </c>
      <c r="AA13" s="247">
        <f t="shared" ca="1" si="10"/>
        <v>2</v>
      </c>
      <c r="AB13" s="247">
        <f t="shared" ca="1" si="10"/>
        <v>1</v>
      </c>
      <c r="AC13" s="247">
        <f t="shared" ca="1" si="10"/>
        <v>2</v>
      </c>
      <c r="AD13" s="247" t="str">
        <f t="shared" ca="1" si="26"/>
        <v/>
      </c>
      <c r="AE13" s="247">
        <f t="shared" ca="1" si="27"/>
        <v>8</v>
      </c>
      <c r="AF13" s="247" t="str">
        <f t="shared" ca="1" si="28"/>
        <v/>
      </c>
      <c r="AG13" s="247" t="str">
        <f t="shared" ca="1" si="29"/>
        <v/>
      </c>
      <c r="AH13" s="247">
        <f t="shared" ca="1" si="30"/>
        <v>8</v>
      </c>
      <c r="AI13" s="247">
        <f t="shared" ca="1" si="31"/>
        <v>8</v>
      </c>
      <c r="AJ13" s="247">
        <f t="shared" ca="1" si="32"/>
        <v>8</v>
      </c>
      <c r="AK13" s="247">
        <f t="shared" ca="1" si="33"/>
        <v>8</v>
      </c>
      <c r="AL13" s="248" t="str">
        <f t="shared" ca="1" si="34"/>
        <v/>
      </c>
      <c r="AM13" s="260">
        <f t="shared" ca="1" si="35"/>
        <v>22</v>
      </c>
      <c r="AN13" s="261">
        <f t="shared" ca="1" si="36"/>
        <v>30</v>
      </c>
      <c r="AO13" s="247">
        <f t="shared" ca="1" si="37"/>
        <v>73</v>
      </c>
      <c r="AP13" s="247" t="str">
        <f t="shared" ca="1" si="38"/>
        <v>YES</v>
      </c>
      <c r="AQ13" s="261">
        <f t="shared" ca="1" si="39"/>
        <v>21</v>
      </c>
      <c r="AR13" s="261">
        <f t="shared" ca="1" si="40"/>
        <v>30</v>
      </c>
      <c r="AS13" s="247">
        <f t="shared" ca="1" si="41"/>
        <v>70</v>
      </c>
      <c r="AT13" s="247" t="str">
        <f t="shared" ca="1" si="42"/>
        <v>YES</v>
      </c>
      <c r="AU13" s="261">
        <f t="shared" ca="1" si="43"/>
        <v>22</v>
      </c>
      <c r="AV13" s="261">
        <f t="shared" ca="1" si="44"/>
        <v>30</v>
      </c>
      <c r="AW13" s="247">
        <f t="shared" ca="1" si="45"/>
        <v>73</v>
      </c>
      <c r="AX13" s="247" t="str">
        <f t="shared" ca="1" si="46"/>
        <v>YES</v>
      </c>
      <c r="AY13" s="261">
        <f t="shared" ca="1" si="47"/>
        <v>11</v>
      </c>
      <c r="AZ13" s="261">
        <f t="shared" ca="1" si="48"/>
        <v>15</v>
      </c>
      <c r="BA13" s="247">
        <f t="shared" ca="1" si="49"/>
        <v>73</v>
      </c>
      <c r="BB13" s="247" t="str">
        <f t="shared" ca="1" si="50"/>
        <v>YES</v>
      </c>
      <c r="BC13" s="261">
        <f t="shared" ca="1" si="51"/>
        <v>10</v>
      </c>
      <c r="BD13" s="261">
        <f t="shared" ca="1" si="52"/>
        <v>15</v>
      </c>
      <c r="BE13" s="247">
        <f t="shared" ca="1" si="53"/>
        <v>67</v>
      </c>
      <c r="BF13" s="248" t="str">
        <f t="shared" ca="1" si="54"/>
        <v>YES</v>
      </c>
      <c r="BG13" s="260">
        <f t="shared" ca="1" si="55"/>
        <v>7</v>
      </c>
      <c r="BH13" s="261">
        <f t="shared" ca="1" si="56"/>
        <v>10</v>
      </c>
      <c r="BI13" s="247">
        <f t="shared" ca="1" si="57"/>
        <v>70</v>
      </c>
      <c r="BJ13" s="247" t="str">
        <f t="shared" ca="1" si="58"/>
        <v>YES</v>
      </c>
      <c r="BK13" s="261">
        <f t="shared" ca="1" si="59"/>
        <v>8</v>
      </c>
      <c r="BL13" s="261">
        <f t="shared" ca="1" si="60"/>
        <v>10</v>
      </c>
      <c r="BM13" s="247">
        <f t="shared" ca="1" si="61"/>
        <v>80</v>
      </c>
      <c r="BN13" s="247" t="str">
        <f t="shared" ca="1" si="62"/>
        <v>YES</v>
      </c>
      <c r="BO13" s="261">
        <f t="shared" ca="1" si="63"/>
        <v>16</v>
      </c>
      <c r="BP13" s="261">
        <f t="shared" ca="1" si="64"/>
        <v>20</v>
      </c>
      <c r="BQ13" s="247">
        <f t="shared" ca="1" si="65"/>
        <v>80</v>
      </c>
      <c r="BR13" s="247" t="str">
        <f t="shared" ca="1" si="66"/>
        <v>YES</v>
      </c>
      <c r="BS13" s="261">
        <f t="shared" ref="BS13:BS70" ca="1" si="72">SUMIFS($Y13:$AL13,$Y$10:$AL$10,"CO4")</f>
        <v>16</v>
      </c>
      <c r="BT13" s="261">
        <f t="shared" ref="BT13:BT70" ca="1" si="73">SUMIFS($Y$4:$AL$4,$Y$10:$AL$10,"CO4",$Y13:$AL13,"&gt;=0")</f>
        <v>20</v>
      </c>
      <c r="BU13" s="247">
        <f t="shared" ref="BU13:BU70" ca="1" si="74">IFERROR(ROUND((BS13/BT13)*100,0),0)</f>
        <v>80</v>
      </c>
      <c r="BV13" s="247" t="str">
        <f t="shared" ca="1" si="67"/>
        <v>YES</v>
      </c>
      <c r="BW13" s="261">
        <f t="shared" ref="BW13:BW59" si="75">SUMIFS($Y13:$AL13,$Y$10:$AL$10,"CO5")</f>
        <v>0</v>
      </c>
      <c r="BX13" s="261">
        <f t="shared" ref="BX13:BX59" si="76">SUMIFS($Y$4:$AL$4,$Y$10:$AL$10,"CO5",$Y13:$AL13,"&gt;=0")</f>
        <v>0</v>
      </c>
      <c r="BY13" s="247">
        <f t="shared" si="70"/>
        <v>0</v>
      </c>
      <c r="BZ13" s="262" t="str">
        <f t="shared" si="71"/>
        <v>NO</v>
      </c>
      <c r="CC13" s="264" t="s">
        <v>32</v>
      </c>
      <c r="CD13" s="207" t="s">
        <v>26</v>
      </c>
      <c r="CE13" s="207" t="s">
        <v>27</v>
      </c>
      <c r="CF13" s="265" t="s">
        <v>28</v>
      </c>
      <c r="CG13" s="266" t="s">
        <v>29</v>
      </c>
      <c r="CH13" s="267" t="s">
        <v>33</v>
      </c>
      <c r="CI13" s="268"/>
      <c r="CJ13" s="268"/>
      <c r="CK13" s="269"/>
      <c r="CL13" s="270"/>
    </row>
    <row r="14" spans="1:90" ht="21" customHeight="1" thickBot="1" x14ac:dyDescent="0.25">
      <c r="A14" s="433">
        <v>4</v>
      </c>
      <c r="B14" s="428" t="s">
        <v>433</v>
      </c>
      <c r="C14" s="428" t="s">
        <v>558</v>
      </c>
      <c r="D14" s="430" t="s">
        <v>292</v>
      </c>
      <c r="E14" s="256">
        <f t="shared" ca="1" si="11"/>
        <v>77</v>
      </c>
      <c r="F14" s="257">
        <f t="shared" ca="1" si="7"/>
        <v>71</v>
      </c>
      <c r="G14" s="257">
        <f t="shared" ca="1" si="12"/>
        <v>30</v>
      </c>
      <c r="H14" s="257">
        <f t="shared" ca="1" si="13"/>
        <v>41</v>
      </c>
      <c r="I14" s="258"/>
      <c r="J14" s="247">
        <f t="shared" ca="1" si="14"/>
        <v>10</v>
      </c>
      <c r="K14" s="247">
        <f t="shared" ca="1" si="15"/>
        <v>11</v>
      </c>
      <c r="L14" s="247">
        <f t="shared" ca="1" si="16"/>
        <v>14</v>
      </c>
      <c r="M14" s="247">
        <f t="shared" ca="1" si="17"/>
        <v>1</v>
      </c>
      <c r="N14" s="247">
        <f t="shared" ca="1" si="8"/>
        <v>2</v>
      </c>
      <c r="O14" s="247">
        <f t="shared" ca="1" si="8"/>
        <v>2</v>
      </c>
      <c r="P14" s="247" t="str">
        <f t="shared" ca="1" si="18"/>
        <v/>
      </c>
      <c r="Q14" s="247">
        <f t="shared" ca="1" si="19"/>
        <v>11</v>
      </c>
      <c r="R14" s="247">
        <f t="shared" ca="1" si="20"/>
        <v>11</v>
      </c>
      <c r="S14" s="247">
        <f t="shared" ca="1" si="21"/>
        <v>1</v>
      </c>
      <c r="T14" s="247">
        <f t="shared" ca="1" si="9"/>
        <v>2</v>
      </c>
      <c r="U14" s="247">
        <f t="shared" ca="1" si="9"/>
        <v>2</v>
      </c>
      <c r="V14" s="247" t="str">
        <f t="shared" ca="1" si="22"/>
        <v/>
      </c>
      <c r="W14" s="247">
        <f t="shared" ca="1" si="23"/>
        <v>11</v>
      </c>
      <c r="X14" s="247">
        <f t="shared" ca="1" si="24"/>
        <v>11</v>
      </c>
      <c r="Y14" s="248">
        <f t="shared" ca="1" si="25"/>
        <v>1</v>
      </c>
      <c r="Z14" s="259">
        <f t="shared" ca="1" si="10"/>
        <v>1</v>
      </c>
      <c r="AA14" s="247">
        <f t="shared" ca="1" si="10"/>
        <v>2</v>
      </c>
      <c r="AB14" s="247">
        <f t="shared" ca="1" si="10"/>
        <v>1</v>
      </c>
      <c r="AC14" s="247">
        <f t="shared" ca="1" si="10"/>
        <v>1</v>
      </c>
      <c r="AD14" s="247" t="str">
        <f t="shared" ca="1" si="26"/>
        <v/>
      </c>
      <c r="AE14" s="247">
        <f t="shared" ca="1" si="27"/>
        <v>7</v>
      </c>
      <c r="AF14" s="247" t="str">
        <f t="shared" ca="1" si="28"/>
        <v/>
      </c>
      <c r="AG14" s="247" t="str">
        <f t="shared" ca="1" si="29"/>
        <v/>
      </c>
      <c r="AH14" s="247">
        <f t="shared" ca="1" si="30"/>
        <v>7</v>
      </c>
      <c r="AI14" s="247">
        <f t="shared" ca="1" si="31"/>
        <v>7</v>
      </c>
      <c r="AJ14" s="247">
        <f t="shared" ca="1" si="32"/>
        <v>7</v>
      </c>
      <c r="AK14" s="247">
        <f t="shared" ca="1" si="33"/>
        <v>7</v>
      </c>
      <c r="AL14" s="248" t="str">
        <f t="shared" ca="1" si="34"/>
        <v/>
      </c>
      <c r="AM14" s="260">
        <f t="shared" ca="1" si="35"/>
        <v>24</v>
      </c>
      <c r="AN14" s="261">
        <f t="shared" ca="1" si="36"/>
        <v>30</v>
      </c>
      <c r="AO14" s="247">
        <f t="shared" ca="1" si="37"/>
        <v>80</v>
      </c>
      <c r="AP14" s="247" t="str">
        <f t="shared" ca="1" si="38"/>
        <v>YES</v>
      </c>
      <c r="AQ14" s="261">
        <f t="shared" ca="1" si="39"/>
        <v>22</v>
      </c>
      <c r="AR14" s="261">
        <f t="shared" ca="1" si="40"/>
        <v>30</v>
      </c>
      <c r="AS14" s="247">
        <f t="shared" ca="1" si="41"/>
        <v>73</v>
      </c>
      <c r="AT14" s="247" t="str">
        <f t="shared" ca="1" si="42"/>
        <v>YES</v>
      </c>
      <c r="AU14" s="261">
        <f t="shared" ca="1" si="43"/>
        <v>22</v>
      </c>
      <c r="AV14" s="261">
        <f t="shared" ca="1" si="44"/>
        <v>30</v>
      </c>
      <c r="AW14" s="247">
        <f t="shared" ca="1" si="45"/>
        <v>73</v>
      </c>
      <c r="AX14" s="247" t="str">
        <f t="shared" ca="1" si="46"/>
        <v>YES</v>
      </c>
      <c r="AY14" s="261">
        <f t="shared" ca="1" si="47"/>
        <v>10</v>
      </c>
      <c r="AZ14" s="261">
        <f t="shared" ca="1" si="48"/>
        <v>15</v>
      </c>
      <c r="BA14" s="247">
        <f t="shared" ca="1" si="49"/>
        <v>67</v>
      </c>
      <c r="BB14" s="247" t="str">
        <f t="shared" ca="1" si="50"/>
        <v>YES</v>
      </c>
      <c r="BC14" s="261">
        <f t="shared" ca="1" si="51"/>
        <v>11</v>
      </c>
      <c r="BD14" s="261">
        <f t="shared" ca="1" si="52"/>
        <v>15</v>
      </c>
      <c r="BE14" s="247">
        <f t="shared" ca="1" si="53"/>
        <v>73</v>
      </c>
      <c r="BF14" s="248" t="str">
        <f t="shared" ca="1" si="54"/>
        <v>YES</v>
      </c>
      <c r="BG14" s="260">
        <f t="shared" ca="1" si="55"/>
        <v>6</v>
      </c>
      <c r="BH14" s="261">
        <f t="shared" ca="1" si="56"/>
        <v>10</v>
      </c>
      <c r="BI14" s="247">
        <f t="shared" ca="1" si="57"/>
        <v>60</v>
      </c>
      <c r="BJ14" s="247" t="str">
        <f t="shared" ca="1" si="58"/>
        <v>NO</v>
      </c>
      <c r="BK14" s="261">
        <f t="shared" ca="1" si="59"/>
        <v>7</v>
      </c>
      <c r="BL14" s="261">
        <f t="shared" ca="1" si="60"/>
        <v>10</v>
      </c>
      <c r="BM14" s="247">
        <f t="shared" ca="1" si="61"/>
        <v>70</v>
      </c>
      <c r="BN14" s="247" t="str">
        <f t="shared" ca="1" si="62"/>
        <v>YES</v>
      </c>
      <c r="BO14" s="261">
        <f t="shared" ca="1" si="63"/>
        <v>14</v>
      </c>
      <c r="BP14" s="261">
        <f t="shared" ca="1" si="64"/>
        <v>20</v>
      </c>
      <c r="BQ14" s="247">
        <f t="shared" ca="1" si="65"/>
        <v>70</v>
      </c>
      <c r="BR14" s="247" t="str">
        <f t="shared" ca="1" si="66"/>
        <v>YES</v>
      </c>
      <c r="BS14" s="261">
        <f t="shared" ca="1" si="72"/>
        <v>14</v>
      </c>
      <c r="BT14" s="261">
        <f t="shared" ca="1" si="73"/>
        <v>20</v>
      </c>
      <c r="BU14" s="247">
        <f t="shared" ca="1" si="74"/>
        <v>70</v>
      </c>
      <c r="BV14" s="247" t="str">
        <f t="shared" ca="1" si="67"/>
        <v>YES</v>
      </c>
      <c r="BW14" s="261">
        <f t="shared" si="75"/>
        <v>0</v>
      </c>
      <c r="BX14" s="261">
        <f t="shared" si="76"/>
        <v>0</v>
      </c>
      <c r="BY14" s="247">
        <f t="shared" si="70"/>
        <v>0</v>
      </c>
      <c r="BZ14" s="262" t="str">
        <f t="shared" si="71"/>
        <v>NO</v>
      </c>
      <c r="CC14" s="271">
        <f ca="1">ROUNDUP(IF(CC8="",CH8,IF(CH8="",CC8,(CC8*0.4+CH8*0.6))),1)</f>
        <v>3</v>
      </c>
      <c r="CD14" s="272">
        <f t="shared" ref="CD14:CG14" ca="1" si="77">ROUNDUP(IF(CD8="",CI8,IF(CI8="",CD8,(CD8*0.4+CI8*0.6))),1)</f>
        <v>2.4</v>
      </c>
      <c r="CE14" s="272">
        <f t="shared" ca="1" si="77"/>
        <v>2</v>
      </c>
      <c r="CF14" s="272">
        <f t="shared" ca="1" si="77"/>
        <v>1</v>
      </c>
      <c r="CG14" s="272">
        <f t="shared" ca="1" si="77"/>
        <v>1</v>
      </c>
      <c r="CH14" s="273">
        <f ca="1">AVERAGE(CC14:CG14)</f>
        <v>1.8800000000000001</v>
      </c>
      <c r="CI14" s="274"/>
      <c r="CJ14" s="275"/>
      <c r="CK14" s="275"/>
      <c r="CL14" s="275"/>
    </row>
    <row r="15" spans="1:90" ht="21" customHeight="1" x14ac:dyDescent="0.2">
      <c r="A15" s="433">
        <v>5</v>
      </c>
      <c r="B15" s="436" t="s">
        <v>434</v>
      </c>
      <c r="C15" s="436" t="s">
        <v>468</v>
      </c>
      <c r="D15" s="437" t="s">
        <v>579</v>
      </c>
      <c r="E15" s="438">
        <f t="shared" ca="1" si="11"/>
        <v>67</v>
      </c>
      <c r="F15" s="439">
        <f t="shared" ca="1" si="7"/>
        <v>72</v>
      </c>
      <c r="G15" s="439">
        <f t="shared" ca="1" si="12"/>
        <v>28</v>
      </c>
      <c r="H15" s="439">
        <f t="shared" ca="1" si="13"/>
        <v>44</v>
      </c>
      <c r="I15" s="258"/>
      <c r="J15" s="247">
        <f t="shared" ca="1" si="14"/>
        <v>10</v>
      </c>
      <c r="K15" s="247">
        <f t="shared" ca="1" si="15"/>
        <v>11</v>
      </c>
      <c r="L15" s="247">
        <f t="shared" ca="1" si="16"/>
        <v>13</v>
      </c>
      <c r="M15" s="247">
        <f t="shared" ca="1" si="17"/>
        <v>2</v>
      </c>
      <c r="N15" s="247">
        <f t="shared" ca="1" si="8"/>
        <v>1</v>
      </c>
      <c r="O15" s="247">
        <f t="shared" ca="1" si="8"/>
        <v>2</v>
      </c>
      <c r="P15" s="247">
        <f t="shared" ca="1" si="18"/>
        <v>10</v>
      </c>
      <c r="Q15" s="247">
        <f t="shared" ca="1" si="19"/>
        <v>11</v>
      </c>
      <c r="R15" s="247" t="str">
        <f t="shared" ca="1" si="20"/>
        <v/>
      </c>
      <c r="S15" s="247">
        <f t="shared" ca="1" si="21"/>
        <v>1</v>
      </c>
      <c r="T15" s="247">
        <f t="shared" ca="1" si="9"/>
        <v>2</v>
      </c>
      <c r="U15" s="247">
        <f t="shared" ca="1" si="9"/>
        <v>1</v>
      </c>
      <c r="V15" s="247">
        <f t="shared" ca="1" si="22"/>
        <v>10</v>
      </c>
      <c r="W15" s="247">
        <f t="shared" ca="1" si="23"/>
        <v>9</v>
      </c>
      <c r="X15" s="247" t="str">
        <f t="shared" ca="1" si="24"/>
        <v/>
      </c>
      <c r="Y15" s="248">
        <f t="shared" ca="1" si="25"/>
        <v>2</v>
      </c>
      <c r="Z15" s="259">
        <f t="shared" ca="1" si="10"/>
        <v>2</v>
      </c>
      <c r="AA15" s="247">
        <f t="shared" ca="1" si="10"/>
        <v>2</v>
      </c>
      <c r="AB15" s="247">
        <f t="shared" ca="1" si="10"/>
        <v>2</v>
      </c>
      <c r="AC15" s="247">
        <f t="shared" ca="1" si="10"/>
        <v>1</v>
      </c>
      <c r="AD15" s="247">
        <f t="shared" ca="1" si="26"/>
        <v>7</v>
      </c>
      <c r="AE15" s="247" t="str">
        <f t="shared" ca="1" si="27"/>
        <v/>
      </c>
      <c r="AF15" s="247">
        <f t="shared" ca="1" si="28"/>
        <v>7</v>
      </c>
      <c r="AG15" s="247" t="str">
        <f t="shared" ca="1" si="29"/>
        <v/>
      </c>
      <c r="AH15" s="247">
        <f t="shared" ca="1" si="30"/>
        <v>7</v>
      </c>
      <c r="AI15" s="247">
        <f t="shared" ca="1" si="31"/>
        <v>7</v>
      </c>
      <c r="AJ15" s="247">
        <f t="shared" ca="1" si="32"/>
        <v>7</v>
      </c>
      <c r="AK15" s="247" t="str">
        <f t="shared" ca="1" si="33"/>
        <v/>
      </c>
      <c r="AL15" s="248" t="str">
        <f t="shared" ca="1" si="34"/>
        <v/>
      </c>
      <c r="AM15" s="260">
        <f t="shared" ca="1" si="35"/>
        <v>22</v>
      </c>
      <c r="AN15" s="261">
        <f t="shared" ca="1" si="36"/>
        <v>30</v>
      </c>
      <c r="AO15" s="247">
        <f t="shared" ca="1" si="37"/>
        <v>73</v>
      </c>
      <c r="AP15" s="247" t="str">
        <f t="shared" ca="1" si="38"/>
        <v>YES</v>
      </c>
      <c r="AQ15" s="261">
        <f t="shared" ca="1" si="39"/>
        <v>21</v>
      </c>
      <c r="AR15" s="261">
        <f t="shared" ca="1" si="40"/>
        <v>30</v>
      </c>
      <c r="AS15" s="247">
        <f t="shared" ca="1" si="41"/>
        <v>70</v>
      </c>
      <c r="AT15" s="247" t="str">
        <f t="shared" ca="1" si="42"/>
        <v>YES</v>
      </c>
      <c r="AU15" s="261">
        <f t="shared" ca="1" si="43"/>
        <v>19</v>
      </c>
      <c r="AV15" s="261">
        <f t="shared" ca="1" si="44"/>
        <v>30</v>
      </c>
      <c r="AW15" s="247">
        <f t="shared" ca="1" si="45"/>
        <v>63</v>
      </c>
      <c r="AX15" s="247" t="str">
        <f t="shared" ca="1" si="46"/>
        <v>YES</v>
      </c>
      <c r="AY15" s="261">
        <f t="shared" ca="1" si="47"/>
        <v>10</v>
      </c>
      <c r="AZ15" s="261">
        <f t="shared" ca="1" si="48"/>
        <v>15</v>
      </c>
      <c r="BA15" s="247">
        <f t="shared" ca="1" si="49"/>
        <v>67</v>
      </c>
      <c r="BB15" s="247" t="str">
        <f t="shared" ca="1" si="50"/>
        <v>YES</v>
      </c>
      <c r="BC15" s="261">
        <f t="shared" ca="1" si="51"/>
        <v>11</v>
      </c>
      <c r="BD15" s="261">
        <f t="shared" ca="1" si="52"/>
        <v>15</v>
      </c>
      <c r="BE15" s="247">
        <f t="shared" ca="1" si="53"/>
        <v>73</v>
      </c>
      <c r="BF15" s="248" t="str">
        <f t="shared" ca="1" si="54"/>
        <v>YES</v>
      </c>
      <c r="BG15" s="260">
        <f t="shared" ca="1" si="55"/>
        <v>9</v>
      </c>
      <c r="BH15" s="261">
        <f t="shared" ca="1" si="56"/>
        <v>10</v>
      </c>
      <c r="BI15" s="247">
        <f t="shared" ca="1" si="57"/>
        <v>90</v>
      </c>
      <c r="BJ15" s="247" t="str">
        <f t="shared" ca="1" si="58"/>
        <v>YES</v>
      </c>
      <c r="BK15" s="261">
        <f t="shared" ca="1" si="59"/>
        <v>14</v>
      </c>
      <c r="BL15" s="261">
        <f t="shared" ca="1" si="60"/>
        <v>20</v>
      </c>
      <c r="BM15" s="247">
        <f t="shared" ca="1" si="61"/>
        <v>70</v>
      </c>
      <c r="BN15" s="247" t="str">
        <f t="shared" ca="1" si="62"/>
        <v>YES</v>
      </c>
      <c r="BO15" s="261">
        <f t="shared" ca="1" si="63"/>
        <v>14</v>
      </c>
      <c r="BP15" s="261">
        <f t="shared" ca="1" si="64"/>
        <v>20</v>
      </c>
      <c r="BQ15" s="247">
        <f t="shared" ca="1" si="65"/>
        <v>70</v>
      </c>
      <c r="BR15" s="247" t="str">
        <f t="shared" ca="1" si="66"/>
        <v>YES</v>
      </c>
      <c r="BS15" s="261">
        <f t="shared" ca="1" si="72"/>
        <v>7</v>
      </c>
      <c r="BT15" s="261">
        <f t="shared" ca="1" si="73"/>
        <v>10</v>
      </c>
      <c r="BU15" s="247">
        <f t="shared" ca="1" si="74"/>
        <v>70</v>
      </c>
      <c r="BV15" s="247" t="str">
        <f t="shared" ca="1" si="67"/>
        <v>YES</v>
      </c>
      <c r="BW15" s="261">
        <f t="shared" si="75"/>
        <v>0</v>
      </c>
      <c r="BX15" s="261">
        <f t="shared" si="76"/>
        <v>0</v>
      </c>
      <c r="BY15" s="247">
        <f t="shared" si="70"/>
        <v>0</v>
      </c>
      <c r="BZ15" s="262" t="str">
        <f t="shared" si="71"/>
        <v>NO</v>
      </c>
      <c r="CI15" s="173"/>
      <c r="CJ15" s="173"/>
      <c r="CK15" s="173"/>
      <c r="CL15" s="173"/>
    </row>
    <row r="16" spans="1:90" ht="21" customHeight="1" x14ac:dyDescent="0.2">
      <c r="A16" s="433">
        <v>6</v>
      </c>
      <c r="B16" s="436" t="s">
        <v>435</v>
      </c>
      <c r="C16" s="436" t="s">
        <v>469</v>
      </c>
      <c r="D16" s="437" t="s">
        <v>256</v>
      </c>
      <c r="E16" s="438">
        <f t="shared" ca="1" si="11"/>
        <v>76</v>
      </c>
      <c r="F16" s="439">
        <f t="shared" ca="1" si="7"/>
        <v>75</v>
      </c>
      <c r="G16" s="439">
        <f t="shared" ca="1" si="12"/>
        <v>29</v>
      </c>
      <c r="H16" s="439">
        <f t="shared" ca="1" si="13"/>
        <v>46</v>
      </c>
      <c r="I16" s="258"/>
      <c r="J16" s="247">
        <f t="shared" ca="1" si="14"/>
        <v>10</v>
      </c>
      <c r="K16" s="247">
        <f t="shared" ca="1" si="15"/>
        <v>10</v>
      </c>
      <c r="L16" s="247">
        <f t="shared" ca="1" si="16"/>
        <v>14</v>
      </c>
      <c r="M16" s="247">
        <f t="shared" ca="1" si="17"/>
        <v>1</v>
      </c>
      <c r="N16" s="247">
        <f t="shared" ca="1" si="8"/>
        <v>1</v>
      </c>
      <c r="O16" s="247">
        <f t="shared" ca="1" si="8"/>
        <v>1</v>
      </c>
      <c r="P16" s="247" t="str">
        <f t="shared" ca="1" si="18"/>
        <v/>
      </c>
      <c r="Q16" s="247">
        <f t="shared" ca="1" si="19"/>
        <v>11</v>
      </c>
      <c r="R16" s="247">
        <f t="shared" ca="1" si="20"/>
        <v>10</v>
      </c>
      <c r="S16" s="247">
        <f t="shared" ca="1" si="21"/>
        <v>1</v>
      </c>
      <c r="T16" s="247">
        <f t="shared" ca="1" si="9"/>
        <v>2</v>
      </c>
      <c r="U16" s="247">
        <f t="shared" ca="1" si="9"/>
        <v>1</v>
      </c>
      <c r="V16" s="247" t="str">
        <f t="shared" ca="1" si="22"/>
        <v/>
      </c>
      <c r="W16" s="247">
        <f t="shared" ca="1" si="23"/>
        <v>12</v>
      </c>
      <c r="X16" s="247">
        <f t="shared" ca="1" si="24"/>
        <v>12</v>
      </c>
      <c r="Y16" s="248">
        <f t="shared" ca="1" si="25"/>
        <v>1</v>
      </c>
      <c r="Z16" s="259">
        <f t="shared" ca="1" si="10"/>
        <v>2</v>
      </c>
      <c r="AA16" s="247">
        <f t="shared" ca="1" si="10"/>
        <v>1</v>
      </c>
      <c r="AB16" s="247">
        <f t="shared" ca="1" si="10"/>
        <v>2</v>
      </c>
      <c r="AC16" s="247">
        <f t="shared" ca="1" si="10"/>
        <v>2</v>
      </c>
      <c r="AD16" s="247" t="str">
        <f t="shared" ca="1" si="26"/>
        <v/>
      </c>
      <c r="AE16" s="247">
        <f t="shared" ca="1" si="27"/>
        <v>8</v>
      </c>
      <c r="AF16" s="247" t="str">
        <f t="shared" ca="1" si="28"/>
        <v/>
      </c>
      <c r="AG16" s="247" t="str">
        <f t="shared" ca="1" si="29"/>
        <v/>
      </c>
      <c r="AH16" s="247">
        <f t="shared" ca="1" si="30"/>
        <v>8</v>
      </c>
      <c r="AI16" s="247">
        <f t="shared" ca="1" si="31"/>
        <v>7</v>
      </c>
      <c r="AJ16" s="247">
        <f t="shared" ca="1" si="32"/>
        <v>8</v>
      </c>
      <c r="AK16" s="247">
        <f t="shared" ca="1" si="33"/>
        <v>7</v>
      </c>
      <c r="AL16" s="248" t="str">
        <f t="shared" ca="1" si="34"/>
        <v/>
      </c>
      <c r="AM16" s="260">
        <f t="shared" ca="1" si="35"/>
        <v>21</v>
      </c>
      <c r="AN16" s="261">
        <f t="shared" ca="1" si="36"/>
        <v>30</v>
      </c>
      <c r="AO16" s="247">
        <f t="shared" ca="1" si="37"/>
        <v>70</v>
      </c>
      <c r="AP16" s="247" t="str">
        <f t="shared" ca="1" si="38"/>
        <v>YES</v>
      </c>
      <c r="AQ16" s="261">
        <f t="shared" ca="1" si="39"/>
        <v>21</v>
      </c>
      <c r="AR16" s="261">
        <f t="shared" ca="1" si="40"/>
        <v>30</v>
      </c>
      <c r="AS16" s="247">
        <f t="shared" ca="1" si="41"/>
        <v>70</v>
      </c>
      <c r="AT16" s="247" t="str">
        <f t="shared" ca="1" si="42"/>
        <v>YES</v>
      </c>
      <c r="AU16" s="261">
        <f t="shared" ca="1" si="43"/>
        <v>24</v>
      </c>
      <c r="AV16" s="261">
        <f t="shared" ca="1" si="44"/>
        <v>30</v>
      </c>
      <c r="AW16" s="247">
        <f t="shared" ca="1" si="45"/>
        <v>80</v>
      </c>
      <c r="AX16" s="247" t="str">
        <f t="shared" ca="1" si="46"/>
        <v>YES</v>
      </c>
      <c r="AY16" s="261">
        <f t="shared" ca="1" si="47"/>
        <v>10</v>
      </c>
      <c r="AZ16" s="261">
        <f t="shared" ca="1" si="48"/>
        <v>15</v>
      </c>
      <c r="BA16" s="247">
        <f t="shared" ca="1" si="49"/>
        <v>67</v>
      </c>
      <c r="BB16" s="247" t="str">
        <f t="shared" ca="1" si="50"/>
        <v>YES</v>
      </c>
      <c r="BC16" s="261">
        <f t="shared" ca="1" si="51"/>
        <v>10</v>
      </c>
      <c r="BD16" s="261">
        <f t="shared" ca="1" si="52"/>
        <v>15</v>
      </c>
      <c r="BE16" s="247">
        <f t="shared" ca="1" si="53"/>
        <v>67</v>
      </c>
      <c r="BF16" s="248" t="str">
        <f t="shared" ca="1" si="54"/>
        <v>YES</v>
      </c>
      <c r="BG16" s="260">
        <f t="shared" ca="1" si="55"/>
        <v>8</v>
      </c>
      <c r="BH16" s="261">
        <f t="shared" ca="1" si="56"/>
        <v>10</v>
      </c>
      <c r="BI16" s="247">
        <f t="shared" ca="1" si="57"/>
        <v>80</v>
      </c>
      <c r="BJ16" s="247" t="str">
        <f t="shared" ca="1" si="58"/>
        <v>YES</v>
      </c>
      <c r="BK16" s="261">
        <f t="shared" ca="1" si="59"/>
        <v>8</v>
      </c>
      <c r="BL16" s="261">
        <f t="shared" ca="1" si="60"/>
        <v>10</v>
      </c>
      <c r="BM16" s="247">
        <f t="shared" ca="1" si="61"/>
        <v>80</v>
      </c>
      <c r="BN16" s="247" t="str">
        <f t="shared" ca="1" si="62"/>
        <v>YES</v>
      </c>
      <c r="BO16" s="261">
        <f t="shared" ca="1" si="63"/>
        <v>15</v>
      </c>
      <c r="BP16" s="261">
        <f t="shared" ca="1" si="64"/>
        <v>20</v>
      </c>
      <c r="BQ16" s="247">
        <f t="shared" ca="1" si="65"/>
        <v>75</v>
      </c>
      <c r="BR16" s="247" t="str">
        <f t="shared" ca="1" si="66"/>
        <v>YES</v>
      </c>
      <c r="BS16" s="261"/>
      <c r="BT16" s="261"/>
      <c r="BU16" s="247"/>
      <c r="BV16" s="247" t="str">
        <f t="shared" si="67"/>
        <v>NO</v>
      </c>
      <c r="BW16" s="261">
        <f t="shared" ref="BW16" ca="1" si="78">SUMIFS($Y16:$AL16,$Y$10:$AL$10,"CO4")</f>
        <v>15</v>
      </c>
      <c r="BX16" s="261">
        <f t="shared" ref="BX16" ca="1" si="79">SUMIFS($Y$4:$AL$4,$Y$10:$AL$10,"CO4",$Y16:$AL16,"&gt;=0")</f>
        <v>20</v>
      </c>
      <c r="BY16" s="247">
        <f t="shared" ca="1" si="70"/>
        <v>75</v>
      </c>
      <c r="BZ16" s="262" t="str">
        <f t="shared" ca="1" si="71"/>
        <v>YES</v>
      </c>
    </row>
    <row r="17" spans="1:78" ht="21" customHeight="1" x14ac:dyDescent="0.2">
      <c r="A17" s="433">
        <v>7</v>
      </c>
      <c r="B17" s="436" t="s">
        <v>436</v>
      </c>
      <c r="C17" s="436" t="s">
        <v>470</v>
      </c>
      <c r="D17" s="437" t="s">
        <v>580</v>
      </c>
      <c r="E17" s="438">
        <f t="shared" ca="1" si="11"/>
        <v>57</v>
      </c>
      <c r="F17" s="439">
        <f t="shared" ca="1" si="7"/>
        <v>62</v>
      </c>
      <c r="G17" s="439">
        <f t="shared" ca="1" si="12"/>
        <v>24</v>
      </c>
      <c r="H17" s="439">
        <f t="shared" ca="1" si="13"/>
        <v>38</v>
      </c>
      <c r="I17" s="258"/>
      <c r="J17" s="247">
        <f t="shared" ca="1" si="14"/>
        <v>7</v>
      </c>
      <c r="K17" s="247">
        <f t="shared" ca="1" si="15"/>
        <v>9</v>
      </c>
      <c r="L17" s="247">
        <f t="shared" ca="1" si="16"/>
        <v>11</v>
      </c>
      <c r="M17" s="247">
        <f t="shared" ca="1" si="17"/>
        <v>2</v>
      </c>
      <c r="N17" s="247">
        <f t="shared" ca="1" si="8"/>
        <v>2</v>
      </c>
      <c r="O17" s="247">
        <f t="shared" ca="1" si="8"/>
        <v>1</v>
      </c>
      <c r="P17" s="247" t="str">
        <f t="shared" ca="1" si="18"/>
        <v/>
      </c>
      <c r="Q17" s="247">
        <f t="shared" ca="1" si="19"/>
        <v>9</v>
      </c>
      <c r="R17" s="247">
        <f t="shared" ca="1" si="20"/>
        <v>9</v>
      </c>
      <c r="S17" s="247">
        <f t="shared" ca="1" si="21"/>
        <v>1</v>
      </c>
      <c r="T17" s="247">
        <f t="shared" ca="1" si="9"/>
        <v>1</v>
      </c>
      <c r="U17" s="247">
        <f t="shared" ca="1" si="9"/>
        <v>1</v>
      </c>
      <c r="V17" s="247" t="str">
        <f t="shared" ca="1" si="22"/>
        <v/>
      </c>
      <c r="W17" s="247">
        <f t="shared" ca="1" si="23"/>
        <v>9</v>
      </c>
      <c r="X17" s="247">
        <f t="shared" ca="1" si="24"/>
        <v>9</v>
      </c>
      <c r="Y17" s="248">
        <f t="shared" ca="1" si="25"/>
        <v>1</v>
      </c>
      <c r="Z17" s="259">
        <f t="shared" ca="1" si="10"/>
        <v>2</v>
      </c>
      <c r="AA17" s="247">
        <f t="shared" ca="1" si="10"/>
        <v>1</v>
      </c>
      <c r="AB17" s="247">
        <f t="shared" ca="1" si="10"/>
        <v>2</v>
      </c>
      <c r="AC17" s="247">
        <f t="shared" ca="1" si="10"/>
        <v>2</v>
      </c>
      <c r="AD17" s="247">
        <f t="shared" ca="1" si="26"/>
        <v>6</v>
      </c>
      <c r="AE17" s="247">
        <f t="shared" ca="1" si="27"/>
        <v>6</v>
      </c>
      <c r="AF17" s="247" t="str">
        <f t="shared" ca="1" si="28"/>
        <v/>
      </c>
      <c r="AG17" s="247">
        <f t="shared" ca="1" si="29"/>
        <v>6</v>
      </c>
      <c r="AH17" s="247">
        <f t="shared" ca="1" si="30"/>
        <v>6</v>
      </c>
      <c r="AI17" s="247" t="str">
        <f t="shared" ca="1" si="31"/>
        <v/>
      </c>
      <c r="AJ17" s="247" t="str">
        <f t="shared" ca="1" si="32"/>
        <v/>
      </c>
      <c r="AK17" s="247" t="str">
        <f t="shared" ca="1" si="33"/>
        <v/>
      </c>
      <c r="AL17" s="248">
        <f t="shared" ca="1" si="34"/>
        <v>6</v>
      </c>
      <c r="AM17" s="260">
        <f t="shared" ca="1" si="35"/>
        <v>19</v>
      </c>
      <c r="AN17" s="261">
        <f t="shared" ca="1" si="36"/>
        <v>30</v>
      </c>
      <c r="AO17" s="247">
        <f t="shared" ca="1" si="37"/>
        <v>63</v>
      </c>
      <c r="AP17" s="247" t="str">
        <f t="shared" ca="1" si="38"/>
        <v>YES</v>
      </c>
      <c r="AQ17" s="261">
        <f t="shared" ca="1" si="39"/>
        <v>18</v>
      </c>
      <c r="AR17" s="261">
        <f t="shared" ca="1" si="40"/>
        <v>30</v>
      </c>
      <c r="AS17" s="247">
        <f t="shared" ca="1" si="41"/>
        <v>60</v>
      </c>
      <c r="AT17" s="247" t="str">
        <f t="shared" ca="1" si="42"/>
        <v>NO</v>
      </c>
      <c r="AU17" s="261">
        <f t="shared" ca="1" si="43"/>
        <v>18</v>
      </c>
      <c r="AV17" s="261">
        <f t="shared" ca="1" si="44"/>
        <v>30</v>
      </c>
      <c r="AW17" s="247">
        <f t="shared" ca="1" si="45"/>
        <v>60</v>
      </c>
      <c r="AX17" s="247" t="str">
        <f t="shared" ca="1" si="46"/>
        <v>NO</v>
      </c>
      <c r="AY17" s="261">
        <f t="shared" ca="1" si="47"/>
        <v>7</v>
      </c>
      <c r="AZ17" s="261">
        <f t="shared" ca="1" si="48"/>
        <v>15</v>
      </c>
      <c r="BA17" s="247">
        <f t="shared" ca="1" si="49"/>
        <v>47</v>
      </c>
      <c r="BB17" s="247" t="str">
        <f t="shared" ca="1" si="50"/>
        <v>NO</v>
      </c>
      <c r="BC17" s="261">
        <f t="shared" ca="1" si="51"/>
        <v>9</v>
      </c>
      <c r="BD17" s="261">
        <f t="shared" ca="1" si="52"/>
        <v>15</v>
      </c>
      <c r="BE17" s="247">
        <f t="shared" ca="1" si="53"/>
        <v>60</v>
      </c>
      <c r="BF17" s="248" t="str">
        <f t="shared" ca="1" si="54"/>
        <v>NO</v>
      </c>
      <c r="BG17" s="260">
        <f t="shared" ca="1" si="55"/>
        <v>8</v>
      </c>
      <c r="BH17" s="261">
        <f t="shared" ca="1" si="56"/>
        <v>10</v>
      </c>
      <c r="BI17" s="247">
        <f t="shared" ca="1" si="57"/>
        <v>80</v>
      </c>
      <c r="BJ17" s="247" t="str">
        <f t="shared" ca="1" si="58"/>
        <v>YES</v>
      </c>
      <c r="BK17" s="261">
        <f t="shared" ca="1" si="59"/>
        <v>12</v>
      </c>
      <c r="BL17" s="261">
        <f t="shared" ca="1" si="60"/>
        <v>20</v>
      </c>
      <c r="BM17" s="247">
        <f t="shared" ca="1" si="61"/>
        <v>60</v>
      </c>
      <c r="BN17" s="247" t="str">
        <f t="shared" ca="1" si="62"/>
        <v>NO</v>
      </c>
      <c r="BO17" s="261">
        <f t="shared" ca="1" si="63"/>
        <v>12</v>
      </c>
      <c r="BP17" s="261">
        <f t="shared" ca="1" si="64"/>
        <v>20</v>
      </c>
      <c r="BQ17" s="247">
        <f t="shared" ca="1" si="65"/>
        <v>60</v>
      </c>
      <c r="BR17" s="247" t="str">
        <f t="shared" ca="1" si="66"/>
        <v>NO</v>
      </c>
      <c r="BS17" s="261">
        <f t="shared" ca="1" si="72"/>
        <v>6</v>
      </c>
      <c r="BT17" s="261">
        <f t="shared" ca="1" si="73"/>
        <v>10</v>
      </c>
      <c r="BU17" s="247">
        <f t="shared" ca="1" si="74"/>
        <v>60</v>
      </c>
      <c r="BV17" s="247" t="str">
        <f t="shared" ca="1" si="67"/>
        <v>NO</v>
      </c>
      <c r="BW17" s="261">
        <f t="shared" si="75"/>
        <v>0</v>
      </c>
      <c r="BX17" s="261">
        <f t="shared" si="76"/>
        <v>0</v>
      </c>
      <c r="BY17" s="247">
        <f t="shared" si="70"/>
        <v>0</v>
      </c>
      <c r="BZ17" s="262" t="str">
        <f t="shared" si="71"/>
        <v>NO</v>
      </c>
    </row>
    <row r="18" spans="1:78" ht="21" customHeight="1" x14ac:dyDescent="0.2">
      <c r="A18" s="433">
        <v>8</v>
      </c>
      <c r="B18" s="436" t="s">
        <v>437</v>
      </c>
      <c r="C18" s="436" t="s">
        <v>471</v>
      </c>
      <c r="D18" s="437" t="s">
        <v>251</v>
      </c>
      <c r="E18" s="438">
        <f t="shared" ca="1" si="11"/>
        <v>97</v>
      </c>
      <c r="F18" s="439">
        <f t="shared" ca="1" si="7"/>
        <v>87</v>
      </c>
      <c r="G18" s="439">
        <f t="shared" ca="1" si="12"/>
        <v>37</v>
      </c>
      <c r="H18" s="439">
        <f t="shared" ca="1" si="13"/>
        <v>50</v>
      </c>
      <c r="I18" s="258"/>
      <c r="J18" s="247">
        <f t="shared" ca="1" si="14"/>
        <v>14</v>
      </c>
      <c r="K18" s="247">
        <f t="shared" ca="1" si="15"/>
        <v>15</v>
      </c>
      <c r="L18" s="247">
        <f t="shared" ca="1" si="16"/>
        <v>18</v>
      </c>
      <c r="M18" s="247">
        <f t="shared" ca="1" si="17"/>
        <v>1</v>
      </c>
      <c r="N18" s="247">
        <f t="shared" ca="1" si="8"/>
        <v>2</v>
      </c>
      <c r="O18" s="247">
        <f t="shared" ca="1" si="8"/>
        <v>1</v>
      </c>
      <c r="P18" s="247">
        <f t="shared" ca="1" si="18"/>
        <v>15</v>
      </c>
      <c r="Q18" s="247" t="str">
        <f t="shared" ca="1" si="19"/>
        <v/>
      </c>
      <c r="R18" s="247">
        <f t="shared" ca="1" si="20"/>
        <v>13</v>
      </c>
      <c r="S18" s="247">
        <f t="shared" ca="1" si="21"/>
        <v>2</v>
      </c>
      <c r="T18" s="247">
        <f t="shared" ca="1" si="9"/>
        <v>1</v>
      </c>
      <c r="U18" s="247">
        <f t="shared" ca="1" si="9"/>
        <v>1</v>
      </c>
      <c r="V18" s="247">
        <f t="shared" ca="1" si="22"/>
        <v>13</v>
      </c>
      <c r="W18" s="247" t="str">
        <f t="shared" ca="1" si="23"/>
        <v/>
      </c>
      <c r="X18" s="247">
        <f t="shared" ca="1" si="24"/>
        <v>15</v>
      </c>
      <c r="Y18" s="248">
        <f t="shared" ca="1" si="25"/>
        <v>1</v>
      </c>
      <c r="Z18" s="259">
        <f t="shared" ca="1" si="10"/>
        <v>2</v>
      </c>
      <c r="AA18" s="247">
        <f t="shared" ca="1" si="10"/>
        <v>2</v>
      </c>
      <c r="AB18" s="247">
        <f t="shared" ca="1" si="10"/>
        <v>1</v>
      </c>
      <c r="AC18" s="247">
        <f t="shared" ca="1" si="10"/>
        <v>2</v>
      </c>
      <c r="AD18" s="247" t="str">
        <f t="shared" ca="1" si="26"/>
        <v/>
      </c>
      <c r="AE18" s="247">
        <f t="shared" ca="1" si="27"/>
        <v>8</v>
      </c>
      <c r="AF18" s="247">
        <f t="shared" ca="1" si="28"/>
        <v>8</v>
      </c>
      <c r="AG18" s="247">
        <f t="shared" ca="1" si="29"/>
        <v>9</v>
      </c>
      <c r="AH18" s="247" t="str">
        <f t="shared" ca="1" si="30"/>
        <v/>
      </c>
      <c r="AI18" s="247" t="str">
        <f t="shared" ca="1" si="31"/>
        <v/>
      </c>
      <c r="AJ18" s="247" t="str">
        <f t="shared" ca="1" si="32"/>
        <v/>
      </c>
      <c r="AK18" s="247">
        <f t="shared" ca="1" si="33"/>
        <v>8</v>
      </c>
      <c r="AL18" s="248">
        <f t="shared" ca="1" si="34"/>
        <v>9</v>
      </c>
      <c r="AM18" s="260">
        <f t="shared" ca="1" si="35"/>
        <v>26</v>
      </c>
      <c r="AN18" s="261">
        <f t="shared" ca="1" si="36"/>
        <v>30</v>
      </c>
      <c r="AO18" s="247">
        <f t="shared" ca="1" si="37"/>
        <v>87</v>
      </c>
      <c r="AP18" s="247" t="str">
        <f t="shared" ca="1" si="38"/>
        <v>YES</v>
      </c>
      <c r="AQ18" s="261">
        <f t="shared" ca="1" si="39"/>
        <v>28</v>
      </c>
      <c r="AR18" s="261">
        <f t="shared" ca="1" si="40"/>
        <v>30</v>
      </c>
      <c r="AS18" s="247">
        <f t="shared" ca="1" si="41"/>
        <v>93</v>
      </c>
      <c r="AT18" s="247" t="str">
        <f t="shared" ca="1" si="42"/>
        <v>YES</v>
      </c>
      <c r="AU18" s="261">
        <f t="shared" ca="1" si="43"/>
        <v>28</v>
      </c>
      <c r="AV18" s="261">
        <f t="shared" ca="1" si="44"/>
        <v>30</v>
      </c>
      <c r="AW18" s="247">
        <f t="shared" ca="1" si="45"/>
        <v>93</v>
      </c>
      <c r="AX18" s="247" t="str">
        <f t="shared" ca="1" si="46"/>
        <v>YES</v>
      </c>
      <c r="AY18" s="261">
        <f t="shared" ca="1" si="47"/>
        <v>14</v>
      </c>
      <c r="AZ18" s="261">
        <f t="shared" ca="1" si="48"/>
        <v>15</v>
      </c>
      <c r="BA18" s="247">
        <f t="shared" ca="1" si="49"/>
        <v>93</v>
      </c>
      <c r="BB18" s="247" t="str">
        <f t="shared" ca="1" si="50"/>
        <v>YES</v>
      </c>
      <c r="BC18" s="261">
        <f t="shared" ca="1" si="51"/>
        <v>15</v>
      </c>
      <c r="BD18" s="261">
        <f t="shared" ca="1" si="52"/>
        <v>15</v>
      </c>
      <c r="BE18" s="247">
        <f t="shared" ca="1" si="53"/>
        <v>100</v>
      </c>
      <c r="BF18" s="248" t="str">
        <f t="shared" ca="1" si="54"/>
        <v>YES</v>
      </c>
      <c r="BG18" s="260">
        <f t="shared" ca="1" si="55"/>
        <v>8</v>
      </c>
      <c r="BH18" s="261">
        <f t="shared" ca="1" si="56"/>
        <v>10</v>
      </c>
      <c r="BI18" s="247">
        <f t="shared" ca="1" si="57"/>
        <v>80</v>
      </c>
      <c r="BJ18" s="247" t="str">
        <f t="shared" ca="1" si="58"/>
        <v>YES</v>
      </c>
      <c r="BK18" s="261">
        <f t="shared" ca="1" si="59"/>
        <v>16</v>
      </c>
      <c r="BL18" s="261">
        <f t="shared" ca="1" si="60"/>
        <v>20</v>
      </c>
      <c r="BM18" s="247">
        <f t="shared" ca="1" si="61"/>
        <v>80</v>
      </c>
      <c r="BN18" s="247" t="str">
        <f t="shared" ca="1" si="62"/>
        <v>YES</v>
      </c>
      <c r="BO18" s="261">
        <f t="shared" ca="1" si="63"/>
        <v>9</v>
      </c>
      <c r="BP18" s="261">
        <f t="shared" ca="1" si="64"/>
        <v>10</v>
      </c>
      <c r="BQ18" s="247">
        <f t="shared" ca="1" si="65"/>
        <v>90</v>
      </c>
      <c r="BR18" s="247" t="str">
        <f t="shared" ca="1" si="66"/>
        <v>YES</v>
      </c>
      <c r="BS18" s="261">
        <f t="shared" ca="1" si="72"/>
        <v>17</v>
      </c>
      <c r="BT18" s="261">
        <f t="shared" ca="1" si="73"/>
        <v>20</v>
      </c>
      <c r="BU18" s="247">
        <f t="shared" ca="1" si="74"/>
        <v>85</v>
      </c>
      <c r="BV18" s="247" t="str">
        <f t="shared" ca="1" si="67"/>
        <v>YES</v>
      </c>
      <c r="BW18" s="261">
        <f t="shared" si="75"/>
        <v>0</v>
      </c>
      <c r="BX18" s="261">
        <f t="shared" si="76"/>
        <v>0</v>
      </c>
      <c r="BY18" s="247">
        <f t="shared" si="70"/>
        <v>0</v>
      </c>
      <c r="BZ18" s="262" t="str">
        <f t="shared" si="71"/>
        <v>NO</v>
      </c>
    </row>
    <row r="19" spans="1:78" ht="21" customHeight="1" x14ac:dyDescent="0.2">
      <c r="A19" s="433">
        <v>9</v>
      </c>
      <c r="B19" s="436" t="s">
        <v>438</v>
      </c>
      <c r="C19" s="436" t="s">
        <v>472</v>
      </c>
      <c r="D19" s="437" t="s">
        <v>579</v>
      </c>
      <c r="E19" s="438">
        <f t="shared" ca="1" si="11"/>
        <v>66</v>
      </c>
      <c r="F19" s="439">
        <f t="shared" ca="1" si="7"/>
        <v>65</v>
      </c>
      <c r="G19" s="439">
        <f t="shared" ca="1" si="12"/>
        <v>27</v>
      </c>
      <c r="H19" s="439">
        <f t="shared" ca="1" si="13"/>
        <v>38</v>
      </c>
      <c r="I19" s="258"/>
      <c r="J19" s="247">
        <f t="shared" ca="1" si="14"/>
        <v>9</v>
      </c>
      <c r="K19" s="247">
        <f t="shared" ca="1" si="15"/>
        <v>10</v>
      </c>
      <c r="L19" s="247">
        <f t="shared" ca="1" si="16"/>
        <v>12</v>
      </c>
      <c r="M19" s="247">
        <f t="shared" ca="1" si="17"/>
        <v>2</v>
      </c>
      <c r="N19" s="247">
        <f t="shared" ca="1" si="8"/>
        <v>2</v>
      </c>
      <c r="O19" s="247">
        <f t="shared" ca="1" si="8"/>
        <v>1</v>
      </c>
      <c r="P19" s="247">
        <f t="shared" ca="1" si="18"/>
        <v>10</v>
      </c>
      <c r="Q19" s="247">
        <f t="shared" ca="1" si="19"/>
        <v>10</v>
      </c>
      <c r="R19" s="247" t="str">
        <f t="shared" ca="1" si="20"/>
        <v/>
      </c>
      <c r="S19" s="247">
        <f t="shared" ca="1" si="21"/>
        <v>1</v>
      </c>
      <c r="T19" s="247">
        <f t="shared" ca="1" si="9"/>
        <v>1</v>
      </c>
      <c r="U19" s="247">
        <f t="shared" ca="1" si="9"/>
        <v>1</v>
      </c>
      <c r="V19" s="247">
        <f t="shared" ca="1" si="22"/>
        <v>10</v>
      </c>
      <c r="W19" s="247">
        <f t="shared" ca="1" si="23"/>
        <v>10</v>
      </c>
      <c r="X19" s="247" t="str">
        <f t="shared" ca="1" si="24"/>
        <v/>
      </c>
      <c r="Y19" s="248">
        <f t="shared" ca="1" si="25"/>
        <v>1</v>
      </c>
      <c r="Z19" s="259">
        <f t="shared" ca="1" si="10"/>
        <v>1</v>
      </c>
      <c r="AA19" s="247">
        <f t="shared" ca="1" si="10"/>
        <v>2</v>
      </c>
      <c r="AB19" s="247">
        <f t="shared" ca="1" si="10"/>
        <v>1</v>
      </c>
      <c r="AC19" s="247">
        <f t="shared" ca="1" si="10"/>
        <v>2</v>
      </c>
      <c r="AD19" s="247">
        <f t="shared" ca="1" si="26"/>
        <v>6</v>
      </c>
      <c r="AE19" s="247" t="str">
        <f t="shared" ca="1" si="27"/>
        <v/>
      </c>
      <c r="AF19" s="247">
        <f t="shared" ca="1" si="28"/>
        <v>7</v>
      </c>
      <c r="AG19" s="247" t="str">
        <f t="shared" ca="1" si="29"/>
        <v/>
      </c>
      <c r="AH19" s="247">
        <f t="shared" ca="1" si="30"/>
        <v>6</v>
      </c>
      <c r="AI19" s="247">
        <f t="shared" ca="1" si="31"/>
        <v>6</v>
      </c>
      <c r="AJ19" s="247">
        <f t="shared" ca="1" si="32"/>
        <v>6</v>
      </c>
      <c r="AK19" s="247" t="str">
        <f t="shared" ca="1" si="33"/>
        <v/>
      </c>
      <c r="AL19" s="248" t="str">
        <f t="shared" ca="1" si="34"/>
        <v/>
      </c>
      <c r="AM19" s="260">
        <f t="shared" ca="1" si="35"/>
        <v>20</v>
      </c>
      <c r="AN19" s="261">
        <f t="shared" ca="1" si="36"/>
        <v>30</v>
      </c>
      <c r="AO19" s="247">
        <f t="shared" ca="1" si="37"/>
        <v>67</v>
      </c>
      <c r="AP19" s="247" t="str">
        <f t="shared" ca="1" si="38"/>
        <v>YES</v>
      </c>
      <c r="AQ19" s="261">
        <f t="shared" ca="1" si="39"/>
        <v>20</v>
      </c>
      <c r="AR19" s="261">
        <f t="shared" ca="1" si="40"/>
        <v>30</v>
      </c>
      <c r="AS19" s="247">
        <f t="shared" ca="1" si="41"/>
        <v>67</v>
      </c>
      <c r="AT19" s="247" t="str">
        <f t="shared" ca="1" si="42"/>
        <v>YES</v>
      </c>
      <c r="AU19" s="261">
        <f t="shared" ca="1" si="43"/>
        <v>20</v>
      </c>
      <c r="AV19" s="261">
        <f t="shared" ca="1" si="44"/>
        <v>30</v>
      </c>
      <c r="AW19" s="247">
        <f t="shared" ca="1" si="45"/>
        <v>67</v>
      </c>
      <c r="AX19" s="247" t="str">
        <f t="shared" ca="1" si="46"/>
        <v>YES</v>
      </c>
      <c r="AY19" s="261">
        <f t="shared" ca="1" si="47"/>
        <v>9</v>
      </c>
      <c r="AZ19" s="261">
        <f t="shared" ca="1" si="48"/>
        <v>15</v>
      </c>
      <c r="BA19" s="247">
        <f t="shared" ca="1" si="49"/>
        <v>60</v>
      </c>
      <c r="BB19" s="247" t="str">
        <f t="shared" ca="1" si="50"/>
        <v>NO</v>
      </c>
      <c r="BC19" s="261">
        <f t="shared" ca="1" si="51"/>
        <v>10</v>
      </c>
      <c r="BD19" s="261">
        <f t="shared" ca="1" si="52"/>
        <v>15</v>
      </c>
      <c r="BE19" s="247">
        <f t="shared" ca="1" si="53"/>
        <v>67</v>
      </c>
      <c r="BF19" s="248" t="str">
        <f t="shared" ca="1" si="54"/>
        <v>YES</v>
      </c>
      <c r="BG19" s="260">
        <f t="shared" ca="1" si="55"/>
        <v>7</v>
      </c>
      <c r="BH19" s="261">
        <f t="shared" ca="1" si="56"/>
        <v>10</v>
      </c>
      <c r="BI19" s="247">
        <f t="shared" ca="1" si="57"/>
        <v>70</v>
      </c>
      <c r="BJ19" s="247" t="str">
        <f t="shared" ca="1" si="58"/>
        <v>YES</v>
      </c>
      <c r="BK19" s="261">
        <f t="shared" ca="1" si="59"/>
        <v>13</v>
      </c>
      <c r="BL19" s="261">
        <f t="shared" ca="1" si="60"/>
        <v>20</v>
      </c>
      <c r="BM19" s="247">
        <f t="shared" ca="1" si="61"/>
        <v>65</v>
      </c>
      <c r="BN19" s="247" t="str">
        <f t="shared" ca="1" si="62"/>
        <v>YES</v>
      </c>
      <c r="BO19" s="261">
        <f t="shared" ca="1" si="63"/>
        <v>12</v>
      </c>
      <c r="BP19" s="261">
        <f t="shared" ca="1" si="64"/>
        <v>20</v>
      </c>
      <c r="BQ19" s="247">
        <f t="shared" ca="1" si="65"/>
        <v>60</v>
      </c>
      <c r="BR19" s="247" t="str">
        <f t="shared" ca="1" si="66"/>
        <v>NO</v>
      </c>
      <c r="BS19" s="261">
        <f t="shared" ca="1" si="72"/>
        <v>6</v>
      </c>
      <c r="BT19" s="261">
        <f t="shared" ca="1" si="73"/>
        <v>10</v>
      </c>
      <c r="BU19" s="247">
        <f t="shared" ca="1" si="74"/>
        <v>60</v>
      </c>
      <c r="BV19" s="247" t="str">
        <f t="shared" ca="1" si="67"/>
        <v>NO</v>
      </c>
      <c r="BW19" s="261">
        <f t="shared" si="75"/>
        <v>0</v>
      </c>
      <c r="BX19" s="261">
        <f t="shared" si="76"/>
        <v>0</v>
      </c>
      <c r="BY19" s="247">
        <f t="shared" si="70"/>
        <v>0</v>
      </c>
      <c r="BZ19" s="262" t="str">
        <f t="shared" si="71"/>
        <v>NO</v>
      </c>
    </row>
    <row r="20" spans="1:78" ht="21" customHeight="1" x14ac:dyDescent="0.2">
      <c r="A20" s="433">
        <v>10</v>
      </c>
      <c r="B20" s="436" t="s">
        <v>559</v>
      </c>
      <c r="C20" s="436" t="s">
        <v>560</v>
      </c>
      <c r="D20" s="437" t="s">
        <v>299</v>
      </c>
      <c r="E20" s="438">
        <f t="shared" ca="1" si="11"/>
        <v>97</v>
      </c>
      <c r="F20" s="439">
        <f t="shared" ca="1" si="7"/>
        <v>88</v>
      </c>
      <c r="G20" s="439">
        <f t="shared" ca="1" si="12"/>
        <v>38</v>
      </c>
      <c r="H20" s="439">
        <f t="shared" ca="1" si="13"/>
        <v>50</v>
      </c>
      <c r="I20" s="258"/>
      <c r="J20" s="247">
        <f t="shared" ca="1" si="14"/>
        <v>14</v>
      </c>
      <c r="K20" s="247">
        <f t="shared" ca="1" si="15"/>
        <v>15</v>
      </c>
      <c r="L20" s="247">
        <f t="shared" ca="1" si="16"/>
        <v>18</v>
      </c>
      <c r="M20" s="247">
        <f t="shared" ca="1" si="17"/>
        <v>2</v>
      </c>
      <c r="N20" s="247">
        <f t="shared" ca="1" si="8"/>
        <v>2</v>
      </c>
      <c r="O20" s="247">
        <f t="shared" ca="1" si="8"/>
        <v>2</v>
      </c>
      <c r="P20" s="247">
        <f t="shared" ca="1" si="18"/>
        <v>13</v>
      </c>
      <c r="Q20" s="247" t="str">
        <f t="shared" ca="1" si="19"/>
        <v/>
      </c>
      <c r="R20" s="247">
        <f t="shared" ca="1" si="20"/>
        <v>15</v>
      </c>
      <c r="S20" s="247">
        <f t="shared" ca="1" si="21"/>
        <v>1</v>
      </c>
      <c r="T20" s="247">
        <f t="shared" ca="1" si="9"/>
        <v>1</v>
      </c>
      <c r="U20" s="247">
        <f t="shared" ca="1" si="9"/>
        <v>2</v>
      </c>
      <c r="V20" s="247">
        <f t="shared" ca="1" si="22"/>
        <v>14</v>
      </c>
      <c r="W20" s="247" t="str">
        <f t="shared" ca="1" si="23"/>
        <v/>
      </c>
      <c r="X20" s="247">
        <f t="shared" ca="1" si="24"/>
        <v>13</v>
      </c>
      <c r="Y20" s="248">
        <f t="shared" ca="1" si="25"/>
        <v>2</v>
      </c>
      <c r="Z20" s="259">
        <f t="shared" ca="1" si="10"/>
        <v>1</v>
      </c>
      <c r="AA20" s="247">
        <f t="shared" ca="1" si="10"/>
        <v>2</v>
      </c>
      <c r="AB20" s="247">
        <f t="shared" ca="1" si="10"/>
        <v>2</v>
      </c>
      <c r="AC20" s="247">
        <f t="shared" ca="1" si="10"/>
        <v>1</v>
      </c>
      <c r="AD20" s="247" t="str">
        <f t="shared" ca="1" si="26"/>
        <v/>
      </c>
      <c r="AE20" s="247">
        <f t="shared" ca="1" si="27"/>
        <v>8</v>
      </c>
      <c r="AF20" s="247">
        <f t="shared" ca="1" si="28"/>
        <v>9</v>
      </c>
      <c r="AG20" s="247">
        <f t="shared" ca="1" si="29"/>
        <v>8</v>
      </c>
      <c r="AH20" s="247" t="str">
        <f t="shared" ca="1" si="30"/>
        <v/>
      </c>
      <c r="AI20" s="247" t="str">
        <f t="shared" ca="1" si="31"/>
        <v/>
      </c>
      <c r="AJ20" s="247" t="str">
        <f t="shared" ca="1" si="32"/>
        <v/>
      </c>
      <c r="AK20" s="247">
        <f t="shared" ca="1" si="33"/>
        <v>9</v>
      </c>
      <c r="AL20" s="248">
        <f t="shared" ca="1" si="34"/>
        <v>8</v>
      </c>
      <c r="AM20" s="260">
        <f t="shared" ca="1" si="35"/>
        <v>28</v>
      </c>
      <c r="AN20" s="261">
        <f t="shared" ca="1" si="36"/>
        <v>30</v>
      </c>
      <c r="AO20" s="247">
        <f t="shared" ca="1" si="37"/>
        <v>93</v>
      </c>
      <c r="AP20" s="247" t="str">
        <f t="shared" ca="1" si="38"/>
        <v>YES</v>
      </c>
      <c r="AQ20" s="261">
        <f t="shared" ca="1" si="39"/>
        <v>28</v>
      </c>
      <c r="AR20" s="261">
        <f t="shared" ca="1" si="40"/>
        <v>30</v>
      </c>
      <c r="AS20" s="247">
        <f t="shared" ca="1" si="41"/>
        <v>93</v>
      </c>
      <c r="AT20" s="247" t="str">
        <f t="shared" ca="1" si="42"/>
        <v>YES</v>
      </c>
      <c r="AU20" s="261">
        <f t="shared" ca="1" si="43"/>
        <v>27</v>
      </c>
      <c r="AV20" s="261">
        <f t="shared" ca="1" si="44"/>
        <v>30</v>
      </c>
      <c r="AW20" s="247">
        <f t="shared" ca="1" si="45"/>
        <v>90</v>
      </c>
      <c r="AX20" s="247" t="str">
        <f t="shared" ca="1" si="46"/>
        <v>YES</v>
      </c>
      <c r="AY20" s="261">
        <f t="shared" ca="1" si="47"/>
        <v>14</v>
      </c>
      <c r="AZ20" s="261">
        <f t="shared" ca="1" si="48"/>
        <v>15</v>
      </c>
      <c r="BA20" s="247">
        <f t="shared" ca="1" si="49"/>
        <v>93</v>
      </c>
      <c r="BB20" s="247" t="str">
        <f t="shared" ca="1" si="50"/>
        <v>YES</v>
      </c>
      <c r="BC20" s="261">
        <f t="shared" ca="1" si="51"/>
        <v>15</v>
      </c>
      <c r="BD20" s="261">
        <f t="shared" ca="1" si="52"/>
        <v>15</v>
      </c>
      <c r="BE20" s="247">
        <f t="shared" ca="1" si="53"/>
        <v>100</v>
      </c>
      <c r="BF20" s="248" t="str">
        <f t="shared" ca="1" si="54"/>
        <v>YES</v>
      </c>
      <c r="BG20" s="260">
        <f t="shared" ca="1" si="55"/>
        <v>8</v>
      </c>
      <c r="BH20" s="261">
        <f t="shared" ca="1" si="56"/>
        <v>10</v>
      </c>
      <c r="BI20" s="247">
        <f t="shared" ca="1" si="57"/>
        <v>80</v>
      </c>
      <c r="BJ20" s="247" t="str">
        <f t="shared" ca="1" si="58"/>
        <v>YES</v>
      </c>
      <c r="BK20" s="261">
        <f t="shared" ca="1" si="59"/>
        <v>17</v>
      </c>
      <c r="BL20" s="261">
        <f t="shared" ca="1" si="60"/>
        <v>20</v>
      </c>
      <c r="BM20" s="247">
        <f t="shared" ca="1" si="61"/>
        <v>85</v>
      </c>
      <c r="BN20" s="247" t="str">
        <f t="shared" ca="1" si="62"/>
        <v>YES</v>
      </c>
      <c r="BO20" s="261">
        <f t="shared" ca="1" si="63"/>
        <v>8</v>
      </c>
      <c r="BP20" s="261">
        <f t="shared" ca="1" si="64"/>
        <v>10</v>
      </c>
      <c r="BQ20" s="247">
        <f t="shared" ca="1" si="65"/>
        <v>80</v>
      </c>
      <c r="BR20" s="247" t="str">
        <f t="shared" ca="1" si="66"/>
        <v>YES</v>
      </c>
      <c r="BS20" s="261">
        <f t="shared" ca="1" si="72"/>
        <v>17</v>
      </c>
      <c r="BT20" s="261">
        <f t="shared" ca="1" si="73"/>
        <v>20</v>
      </c>
      <c r="BU20" s="247">
        <f t="shared" ca="1" si="74"/>
        <v>85</v>
      </c>
      <c r="BV20" s="247" t="str">
        <f t="shared" ca="1" si="67"/>
        <v>YES</v>
      </c>
      <c r="BW20" s="261">
        <f t="shared" si="75"/>
        <v>0</v>
      </c>
      <c r="BX20" s="261">
        <f t="shared" si="76"/>
        <v>0</v>
      </c>
      <c r="BY20" s="247">
        <f t="shared" si="70"/>
        <v>0</v>
      </c>
      <c r="BZ20" s="262" t="str">
        <f t="shared" si="71"/>
        <v>NO</v>
      </c>
    </row>
    <row r="21" spans="1:78" ht="21" customHeight="1" x14ac:dyDescent="0.2">
      <c r="A21" s="433">
        <v>11</v>
      </c>
      <c r="B21" s="436" t="s">
        <v>439</v>
      </c>
      <c r="C21" s="436" t="s">
        <v>473</v>
      </c>
      <c r="D21" s="437" t="s">
        <v>256</v>
      </c>
      <c r="E21" s="438">
        <f t="shared" ca="1" si="11"/>
        <v>77</v>
      </c>
      <c r="F21" s="439">
        <f t="shared" ca="1" si="7"/>
        <v>74</v>
      </c>
      <c r="G21" s="439">
        <f t="shared" ca="1" si="12"/>
        <v>31</v>
      </c>
      <c r="H21" s="439">
        <f t="shared" ca="1" si="13"/>
        <v>43</v>
      </c>
      <c r="I21" s="258"/>
      <c r="J21" s="247">
        <f t="shared" ca="1" si="14"/>
        <v>10</v>
      </c>
      <c r="K21" s="247">
        <f t="shared" ca="1" si="15"/>
        <v>11</v>
      </c>
      <c r="L21" s="247">
        <f t="shared" ca="1" si="16"/>
        <v>14</v>
      </c>
      <c r="M21" s="247">
        <f t="shared" ca="1" si="17"/>
        <v>2</v>
      </c>
      <c r="N21" s="247">
        <f t="shared" ca="1" si="8"/>
        <v>2</v>
      </c>
      <c r="O21" s="247">
        <f t="shared" ca="1" si="8"/>
        <v>2</v>
      </c>
      <c r="P21" s="247" t="str">
        <f t="shared" ca="1" si="18"/>
        <v/>
      </c>
      <c r="Q21" s="247">
        <f t="shared" ca="1" si="19"/>
        <v>11</v>
      </c>
      <c r="R21" s="247">
        <f t="shared" ca="1" si="20"/>
        <v>11</v>
      </c>
      <c r="S21" s="247">
        <f t="shared" ca="1" si="21"/>
        <v>2</v>
      </c>
      <c r="T21" s="247">
        <f t="shared" ca="1" si="9"/>
        <v>2</v>
      </c>
      <c r="U21" s="247">
        <f t="shared" ca="1" si="9"/>
        <v>2</v>
      </c>
      <c r="V21" s="247" t="str">
        <f t="shared" ca="1" si="22"/>
        <v/>
      </c>
      <c r="W21" s="247">
        <f t="shared" ca="1" si="23"/>
        <v>11</v>
      </c>
      <c r="X21" s="247">
        <f t="shared" ca="1" si="24"/>
        <v>11</v>
      </c>
      <c r="Y21" s="248">
        <f t="shared" ca="1" si="25"/>
        <v>1</v>
      </c>
      <c r="Z21" s="259">
        <f t="shared" ca="1" si="10"/>
        <v>1</v>
      </c>
      <c r="AA21" s="247">
        <f t="shared" ca="1" si="10"/>
        <v>2</v>
      </c>
      <c r="AB21" s="247">
        <f t="shared" ca="1" si="10"/>
        <v>1</v>
      </c>
      <c r="AC21" s="247">
        <f t="shared" ca="1" si="10"/>
        <v>2</v>
      </c>
      <c r="AD21" s="247" t="str">
        <f t="shared" ca="1" si="26"/>
        <v/>
      </c>
      <c r="AE21" s="247">
        <f t="shared" ca="1" si="27"/>
        <v>7</v>
      </c>
      <c r="AF21" s="247" t="str">
        <f t="shared" ca="1" si="28"/>
        <v/>
      </c>
      <c r="AG21" s="247" t="str">
        <f t="shared" ca="1" si="29"/>
        <v/>
      </c>
      <c r="AH21" s="247">
        <f t="shared" ca="1" si="30"/>
        <v>7</v>
      </c>
      <c r="AI21" s="247">
        <f t="shared" ca="1" si="31"/>
        <v>7</v>
      </c>
      <c r="AJ21" s="247">
        <f t="shared" ca="1" si="32"/>
        <v>7</v>
      </c>
      <c r="AK21" s="247">
        <f t="shared" ca="1" si="33"/>
        <v>8</v>
      </c>
      <c r="AL21" s="248" t="str">
        <f t="shared" ca="1" si="34"/>
        <v/>
      </c>
      <c r="AM21" s="260">
        <f t="shared" ca="1" si="35"/>
        <v>26</v>
      </c>
      <c r="AN21" s="261">
        <f t="shared" ca="1" si="36"/>
        <v>30</v>
      </c>
      <c r="AO21" s="247">
        <f t="shared" ca="1" si="37"/>
        <v>87</v>
      </c>
      <c r="AP21" s="247" t="str">
        <f t="shared" ca="1" si="38"/>
        <v>YES</v>
      </c>
      <c r="AQ21" s="261">
        <f t="shared" ca="1" si="39"/>
        <v>22</v>
      </c>
      <c r="AR21" s="261">
        <f t="shared" ca="1" si="40"/>
        <v>30</v>
      </c>
      <c r="AS21" s="247">
        <f t="shared" ca="1" si="41"/>
        <v>73</v>
      </c>
      <c r="AT21" s="247" t="str">
        <f t="shared" ca="1" si="42"/>
        <v>YES</v>
      </c>
      <c r="AU21" s="261">
        <f t="shared" ca="1" si="43"/>
        <v>22</v>
      </c>
      <c r="AV21" s="261">
        <f t="shared" ca="1" si="44"/>
        <v>30</v>
      </c>
      <c r="AW21" s="247">
        <f t="shared" ca="1" si="45"/>
        <v>73</v>
      </c>
      <c r="AX21" s="247" t="str">
        <f t="shared" ca="1" si="46"/>
        <v>YES</v>
      </c>
      <c r="AY21" s="261">
        <f t="shared" ca="1" si="47"/>
        <v>10</v>
      </c>
      <c r="AZ21" s="261">
        <f t="shared" ca="1" si="48"/>
        <v>15</v>
      </c>
      <c r="BA21" s="247">
        <f t="shared" ca="1" si="49"/>
        <v>67</v>
      </c>
      <c r="BB21" s="247" t="str">
        <f t="shared" ca="1" si="50"/>
        <v>YES</v>
      </c>
      <c r="BC21" s="261">
        <f t="shared" ca="1" si="51"/>
        <v>11</v>
      </c>
      <c r="BD21" s="261">
        <f t="shared" ca="1" si="52"/>
        <v>15</v>
      </c>
      <c r="BE21" s="247">
        <f t="shared" ca="1" si="53"/>
        <v>73</v>
      </c>
      <c r="BF21" s="248" t="str">
        <f t="shared" ca="1" si="54"/>
        <v>YES</v>
      </c>
      <c r="BG21" s="260">
        <f t="shared" ca="1" si="55"/>
        <v>7</v>
      </c>
      <c r="BH21" s="261">
        <f t="shared" ca="1" si="56"/>
        <v>10</v>
      </c>
      <c r="BI21" s="247">
        <f t="shared" ca="1" si="57"/>
        <v>70</v>
      </c>
      <c r="BJ21" s="247" t="str">
        <f t="shared" ca="1" si="58"/>
        <v>YES</v>
      </c>
      <c r="BK21" s="261">
        <f t="shared" ca="1" si="59"/>
        <v>7</v>
      </c>
      <c r="BL21" s="261">
        <f t="shared" ca="1" si="60"/>
        <v>10</v>
      </c>
      <c r="BM21" s="247">
        <f t="shared" ca="1" si="61"/>
        <v>70</v>
      </c>
      <c r="BN21" s="247" t="str">
        <f t="shared" ca="1" si="62"/>
        <v>YES</v>
      </c>
      <c r="BO21" s="261">
        <f t="shared" ca="1" si="63"/>
        <v>14</v>
      </c>
      <c r="BP21" s="261">
        <f t="shared" ca="1" si="64"/>
        <v>20</v>
      </c>
      <c r="BQ21" s="247">
        <f t="shared" ca="1" si="65"/>
        <v>70</v>
      </c>
      <c r="BR21" s="247" t="str">
        <f t="shared" ca="1" si="66"/>
        <v>YES</v>
      </c>
      <c r="BS21" s="261"/>
      <c r="BT21" s="261"/>
      <c r="BU21" s="247"/>
      <c r="BV21" s="247" t="str">
        <f t="shared" si="67"/>
        <v>NO</v>
      </c>
      <c r="BW21" s="261">
        <f t="shared" ref="BW21:BW26" ca="1" si="80">SUMIFS($Y21:$AL21,$Y$10:$AL$10,"CO4")</f>
        <v>15</v>
      </c>
      <c r="BX21" s="261">
        <f t="shared" ref="BX21:BX26" ca="1" si="81">SUMIFS($Y$4:$AL$4,$Y$10:$AL$10,"CO4",$Y21:$AL21,"&gt;=0")</f>
        <v>20</v>
      </c>
      <c r="BY21" s="247">
        <f t="shared" ca="1" si="70"/>
        <v>75</v>
      </c>
      <c r="BZ21" s="262" t="str">
        <f t="shared" ca="1" si="71"/>
        <v>YES</v>
      </c>
    </row>
    <row r="22" spans="1:78" ht="21" customHeight="1" x14ac:dyDescent="0.2">
      <c r="A22" s="433">
        <v>12</v>
      </c>
      <c r="B22" s="436" t="s">
        <v>440</v>
      </c>
      <c r="C22" s="436" t="s">
        <v>474</v>
      </c>
      <c r="D22" s="437" t="s">
        <v>581</v>
      </c>
      <c r="E22" s="438">
        <f t="shared" ca="1" si="11"/>
        <v>24</v>
      </c>
      <c r="F22" s="439">
        <f t="shared" ca="1" si="7"/>
        <v>28</v>
      </c>
      <c r="G22" s="439">
        <f t="shared" ca="1" si="12"/>
        <v>10</v>
      </c>
      <c r="H22" s="439">
        <f t="shared" ca="1" si="13"/>
        <v>18</v>
      </c>
      <c r="I22" s="258"/>
      <c r="J22" s="247">
        <f t="shared" ca="1" si="14"/>
        <v>3</v>
      </c>
      <c r="K22" s="247">
        <f t="shared" ca="1" si="15"/>
        <v>4</v>
      </c>
      <c r="L22" s="247">
        <f t="shared" ca="1" si="16"/>
        <v>4</v>
      </c>
      <c r="M22" s="247">
        <f t="shared" ca="1" si="17"/>
        <v>0</v>
      </c>
      <c r="N22" s="247">
        <f t="shared" ca="1" si="8"/>
        <v>0</v>
      </c>
      <c r="O22" s="247">
        <f t="shared" ca="1" si="8"/>
        <v>0</v>
      </c>
      <c r="P22" s="247">
        <f t="shared" ca="1" si="18"/>
        <v>3</v>
      </c>
      <c r="Q22" s="247">
        <f t="shared" ca="1" si="19"/>
        <v>3</v>
      </c>
      <c r="R22" s="247">
        <f t="shared" ca="1" si="20"/>
        <v>3</v>
      </c>
      <c r="S22" s="247">
        <f t="shared" ca="1" si="21"/>
        <v>0</v>
      </c>
      <c r="T22" s="247">
        <f t="shared" ca="1" si="9"/>
        <v>0</v>
      </c>
      <c r="U22" s="247">
        <f t="shared" ca="1" si="9"/>
        <v>0</v>
      </c>
      <c r="V22" s="247">
        <f t="shared" ca="1" si="22"/>
        <v>3</v>
      </c>
      <c r="W22" s="247">
        <f t="shared" ca="1" si="23"/>
        <v>3</v>
      </c>
      <c r="X22" s="247">
        <f t="shared" ca="1" si="24"/>
        <v>3</v>
      </c>
      <c r="Y22" s="248">
        <f t="shared" ca="1" si="25"/>
        <v>0</v>
      </c>
      <c r="Z22" s="259">
        <f t="shared" ca="1" si="10"/>
        <v>0</v>
      </c>
      <c r="AA22" s="247">
        <f t="shared" ca="1" si="10"/>
        <v>1</v>
      </c>
      <c r="AB22" s="247">
        <f t="shared" ca="1" si="10"/>
        <v>0</v>
      </c>
      <c r="AC22" s="247">
        <f t="shared" ca="1" si="10"/>
        <v>1</v>
      </c>
      <c r="AD22" s="247" t="str">
        <f t="shared" ca="1" si="26"/>
        <v/>
      </c>
      <c r="AE22" s="247">
        <f t="shared" ca="1" si="27"/>
        <v>2</v>
      </c>
      <c r="AF22" s="247">
        <f t="shared" ca="1" si="28"/>
        <v>3</v>
      </c>
      <c r="AG22" s="247">
        <f t="shared" ca="1" si="29"/>
        <v>3</v>
      </c>
      <c r="AH22" s="247" t="str">
        <f t="shared" ca="1" si="30"/>
        <v/>
      </c>
      <c r="AI22" s="247">
        <f t="shared" ca="1" si="31"/>
        <v>3</v>
      </c>
      <c r="AJ22" s="247">
        <f t="shared" ca="1" si="32"/>
        <v>2</v>
      </c>
      <c r="AK22" s="247" t="str">
        <f t="shared" ca="1" si="33"/>
        <v/>
      </c>
      <c r="AL22" s="248">
        <f t="shared" ca="1" si="34"/>
        <v>3</v>
      </c>
      <c r="AM22" s="260">
        <f t="shared" ca="1" si="35"/>
        <v>4</v>
      </c>
      <c r="AN22" s="261">
        <f t="shared" ca="1" si="36"/>
        <v>30</v>
      </c>
      <c r="AO22" s="247">
        <f t="shared" ca="1" si="37"/>
        <v>13</v>
      </c>
      <c r="AP22" s="247" t="str">
        <f t="shared" ca="1" si="38"/>
        <v>NO</v>
      </c>
      <c r="AQ22" s="261">
        <f t="shared" ca="1" si="39"/>
        <v>9</v>
      </c>
      <c r="AR22" s="261">
        <f t="shared" ca="1" si="40"/>
        <v>45</v>
      </c>
      <c r="AS22" s="247">
        <f t="shared" ca="1" si="41"/>
        <v>20</v>
      </c>
      <c r="AT22" s="247" t="str">
        <f t="shared" ca="1" si="42"/>
        <v>NO</v>
      </c>
      <c r="AU22" s="261">
        <f t="shared" ca="1" si="43"/>
        <v>9</v>
      </c>
      <c r="AV22" s="261">
        <f t="shared" ca="1" si="44"/>
        <v>45</v>
      </c>
      <c r="AW22" s="247">
        <f t="shared" ca="1" si="45"/>
        <v>20</v>
      </c>
      <c r="AX22" s="247" t="str">
        <f t="shared" ca="1" si="46"/>
        <v>NO</v>
      </c>
      <c r="AY22" s="261">
        <f t="shared" ca="1" si="47"/>
        <v>3</v>
      </c>
      <c r="AZ22" s="261">
        <f t="shared" ca="1" si="48"/>
        <v>15</v>
      </c>
      <c r="BA22" s="247">
        <f t="shared" ca="1" si="49"/>
        <v>20</v>
      </c>
      <c r="BB22" s="247" t="str">
        <f t="shared" ca="1" si="50"/>
        <v>NO</v>
      </c>
      <c r="BC22" s="261">
        <f t="shared" ca="1" si="51"/>
        <v>4</v>
      </c>
      <c r="BD22" s="261">
        <f t="shared" ca="1" si="52"/>
        <v>15</v>
      </c>
      <c r="BE22" s="247">
        <f t="shared" ca="1" si="53"/>
        <v>27</v>
      </c>
      <c r="BF22" s="248" t="str">
        <f t="shared" ca="1" si="54"/>
        <v>NO</v>
      </c>
      <c r="BG22" s="260">
        <f t="shared" ca="1" si="55"/>
        <v>2</v>
      </c>
      <c r="BH22" s="261">
        <f t="shared" ca="1" si="56"/>
        <v>10</v>
      </c>
      <c r="BI22" s="247">
        <f t="shared" ca="1" si="57"/>
        <v>20</v>
      </c>
      <c r="BJ22" s="247" t="str">
        <f t="shared" ca="1" si="58"/>
        <v>NO</v>
      </c>
      <c r="BK22" s="261">
        <f t="shared" ca="1" si="59"/>
        <v>5</v>
      </c>
      <c r="BL22" s="261">
        <f t="shared" ca="1" si="60"/>
        <v>20</v>
      </c>
      <c r="BM22" s="247">
        <f t="shared" ca="1" si="61"/>
        <v>25</v>
      </c>
      <c r="BN22" s="247" t="str">
        <f t="shared" ca="1" si="62"/>
        <v>NO</v>
      </c>
      <c r="BO22" s="261">
        <f t="shared" ca="1" si="63"/>
        <v>6</v>
      </c>
      <c r="BP22" s="261">
        <f t="shared" ca="1" si="64"/>
        <v>20</v>
      </c>
      <c r="BQ22" s="247">
        <f t="shared" ca="1" si="65"/>
        <v>30</v>
      </c>
      <c r="BR22" s="247" t="str">
        <f t="shared" ca="1" si="66"/>
        <v>NO</v>
      </c>
      <c r="BS22" s="261"/>
      <c r="BT22" s="261"/>
      <c r="BU22" s="247"/>
      <c r="BV22" s="247" t="str">
        <f t="shared" si="67"/>
        <v>NO</v>
      </c>
      <c r="BW22" s="261">
        <f t="shared" ca="1" si="80"/>
        <v>5</v>
      </c>
      <c r="BX22" s="261">
        <f t="shared" ca="1" si="81"/>
        <v>20</v>
      </c>
      <c r="BY22" s="247">
        <f t="shared" ca="1" si="70"/>
        <v>25</v>
      </c>
      <c r="BZ22" s="262" t="str">
        <f t="shared" ca="1" si="71"/>
        <v>NO</v>
      </c>
    </row>
    <row r="23" spans="1:78" ht="21" customHeight="1" x14ac:dyDescent="0.2">
      <c r="A23" s="433">
        <v>13</v>
      </c>
      <c r="B23" s="436" t="s">
        <v>441</v>
      </c>
      <c r="C23" s="436" t="s">
        <v>475</v>
      </c>
      <c r="D23" s="437" t="s">
        <v>582</v>
      </c>
      <c r="E23" s="438">
        <f t="shared" ca="1" si="11"/>
        <v>57</v>
      </c>
      <c r="F23" s="439">
        <f t="shared" ca="1" si="7"/>
        <v>57</v>
      </c>
      <c r="G23" s="439">
        <f t="shared" ca="1" si="12"/>
        <v>24</v>
      </c>
      <c r="H23" s="439">
        <f t="shared" ca="1" si="13"/>
        <v>33</v>
      </c>
      <c r="I23" s="258"/>
      <c r="J23" s="247">
        <f t="shared" ca="1" si="14"/>
        <v>7</v>
      </c>
      <c r="K23" s="247">
        <f t="shared" ca="1" si="15"/>
        <v>8</v>
      </c>
      <c r="L23" s="247">
        <f t="shared" ca="1" si="16"/>
        <v>11</v>
      </c>
      <c r="M23" s="247">
        <f t="shared" ca="1" si="17"/>
        <v>1</v>
      </c>
      <c r="N23" s="247">
        <f t="shared" ca="1" si="8"/>
        <v>2</v>
      </c>
      <c r="O23" s="247">
        <f t="shared" ca="1" si="8"/>
        <v>2</v>
      </c>
      <c r="P23" s="247" t="str">
        <f t="shared" ca="1" si="18"/>
        <v/>
      </c>
      <c r="Q23" s="247">
        <f t="shared" ca="1" si="19"/>
        <v>8</v>
      </c>
      <c r="R23" s="247">
        <f t="shared" ca="1" si="20"/>
        <v>8</v>
      </c>
      <c r="S23" s="247">
        <f t="shared" ca="1" si="21"/>
        <v>2</v>
      </c>
      <c r="T23" s="247">
        <f t="shared" ca="1" si="9"/>
        <v>2</v>
      </c>
      <c r="U23" s="247">
        <f t="shared" ca="1" si="9"/>
        <v>2</v>
      </c>
      <c r="V23" s="247" t="str">
        <f t="shared" ca="1" si="22"/>
        <v/>
      </c>
      <c r="W23" s="247">
        <f t="shared" ca="1" si="23"/>
        <v>9</v>
      </c>
      <c r="X23" s="247">
        <f t="shared" ca="1" si="24"/>
        <v>8</v>
      </c>
      <c r="Y23" s="248">
        <f t="shared" ca="1" si="25"/>
        <v>1</v>
      </c>
      <c r="Z23" s="259">
        <f t="shared" ca="1" si="10"/>
        <v>1</v>
      </c>
      <c r="AA23" s="247">
        <f t="shared" ca="1" si="10"/>
        <v>1</v>
      </c>
      <c r="AB23" s="247">
        <f t="shared" ca="1" si="10"/>
        <v>1</v>
      </c>
      <c r="AC23" s="247">
        <f t="shared" ca="1" si="10"/>
        <v>1</v>
      </c>
      <c r="AD23" s="247">
        <f t="shared" ca="1" si="26"/>
        <v>6</v>
      </c>
      <c r="AE23" s="247">
        <f t="shared" ca="1" si="27"/>
        <v>6</v>
      </c>
      <c r="AF23" s="247" t="str">
        <f t="shared" ca="1" si="28"/>
        <v/>
      </c>
      <c r="AG23" s="247">
        <f t="shared" ca="1" si="29"/>
        <v>5</v>
      </c>
      <c r="AH23" s="247">
        <f t="shared" ca="1" si="30"/>
        <v>5</v>
      </c>
      <c r="AI23" s="247" t="str">
        <f t="shared" ca="1" si="31"/>
        <v/>
      </c>
      <c r="AJ23" s="247" t="str">
        <f t="shared" ca="1" si="32"/>
        <v/>
      </c>
      <c r="AK23" s="247" t="str">
        <f t="shared" ca="1" si="33"/>
        <v/>
      </c>
      <c r="AL23" s="248">
        <f t="shared" ca="1" si="34"/>
        <v>6</v>
      </c>
      <c r="AM23" s="260">
        <f t="shared" ca="1" si="35"/>
        <v>22</v>
      </c>
      <c r="AN23" s="261">
        <f t="shared" ca="1" si="36"/>
        <v>30</v>
      </c>
      <c r="AO23" s="247">
        <f t="shared" ca="1" si="37"/>
        <v>73</v>
      </c>
      <c r="AP23" s="247" t="str">
        <f t="shared" ca="1" si="38"/>
        <v>YES</v>
      </c>
      <c r="AQ23" s="261">
        <f t="shared" ca="1" si="39"/>
        <v>16</v>
      </c>
      <c r="AR23" s="261">
        <f t="shared" ca="1" si="40"/>
        <v>30</v>
      </c>
      <c r="AS23" s="247">
        <f t="shared" ca="1" si="41"/>
        <v>53</v>
      </c>
      <c r="AT23" s="247" t="str">
        <f t="shared" ca="1" si="42"/>
        <v>NO</v>
      </c>
      <c r="AU23" s="261">
        <f t="shared" ca="1" si="43"/>
        <v>17</v>
      </c>
      <c r="AV23" s="261">
        <f t="shared" ca="1" si="44"/>
        <v>30</v>
      </c>
      <c r="AW23" s="247">
        <f t="shared" ca="1" si="45"/>
        <v>57</v>
      </c>
      <c r="AX23" s="247" t="str">
        <f t="shared" ca="1" si="46"/>
        <v>NO</v>
      </c>
      <c r="AY23" s="261">
        <f t="shared" ca="1" si="47"/>
        <v>7</v>
      </c>
      <c r="AZ23" s="261">
        <f t="shared" ca="1" si="48"/>
        <v>15</v>
      </c>
      <c r="BA23" s="247">
        <f t="shared" ca="1" si="49"/>
        <v>47</v>
      </c>
      <c r="BB23" s="247" t="str">
        <f t="shared" ca="1" si="50"/>
        <v>NO</v>
      </c>
      <c r="BC23" s="261">
        <f t="shared" ca="1" si="51"/>
        <v>8</v>
      </c>
      <c r="BD23" s="261">
        <f t="shared" ca="1" si="52"/>
        <v>15</v>
      </c>
      <c r="BE23" s="247">
        <f t="shared" ca="1" si="53"/>
        <v>53</v>
      </c>
      <c r="BF23" s="248" t="str">
        <f t="shared" ca="1" si="54"/>
        <v>NO</v>
      </c>
      <c r="BG23" s="260">
        <f t="shared" ca="1" si="55"/>
        <v>5</v>
      </c>
      <c r="BH23" s="261">
        <f t="shared" ca="1" si="56"/>
        <v>10</v>
      </c>
      <c r="BI23" s="247">
        <f t="shared" ca="1" si="57"/>
        <v>50</v>
      </c>
      <c r="BJ23" s="247" t="str">
        <f t="shared" ca="1" si="58"/>
        <v>NO</v>
      </c>
      <c r="BK23" s="261">
        <f t="shared" ca="1" si="59"/>
        <v>12</v>
      </c>
      <c r="BL23" s="261">
        <f t="shared" ca="1" si="60"/>
        <v>20</v>
      </c>
      <c r="BM23" s="247">
        <f t="shared" ca="1" si="61"/>
        <v>60</v>
      </c>
      <c r="BN23" s="247" t="str">
        <f t="shared" ca="1" si="62"/>
        <v>NO</v>
      </c>
      <c r="BO23" s="261">
        <f t="shared" ca="1" si="63"/>
        <v>10</v>
      </c>
      <c r="BP23" s="261">
        <f t="shared" ca="1" si="64"/>
        <v>20</v>
      </c>
      <c r="BQ23" s="247">
        <f t="shared" ca="1" si="65"/>
        <v>50</v>
      </c>
      <c r="BR23" s="247" t="str">
        <f t="shared" ca="1" si="66"/>
        <v>NO</v>
      </c>
      <c r="BS23" s="261"/>
      <c r="BT23" s="261"/>
      <c r="BU23" s="247"/>
      <c r="BV23" s="247" t="str">
        <f t="shared" si="67"/>
        <v>NO</v>
      </c>
      <c r="BW23" s="261">
        <f t="shared" ca="1" si="80"/>
        <v>6</v>
      </c>
      <c r="BX23" s="261">
        <f t="shared" ca="1" si="81"/>
        <v>10</v>
      </c>
      <c r="BY23" s="247">
        <f t="shared" ca="1" si="70"/>
        <v>60</v>
      </c>
      <c r="BZ23" s="262" t="str">
        <f t="shared" ca="1" si="71"/>
        <v>NO</v>
      </c>
    </row>
    <row r="24" spans="1:78" ht="21" customHeight="1" x14ac:dyDescent="0.2">
      <c r="A24" s="433">
        <v>14</v>
      </c>
      <c r="B24" s="436" t="s">
        <v>442</v>
      </c>
      <c r="C24" s="436" t="s">
        <v>476</v>
      </c>
      <c r="D24" s="437" t="s">
        <v>275</v>
      </c>
      <c r="E24" s="438">
        <f t="shared" ca="1" si="11"/>
        <v>86</v>
      </c>
      <c r="F24" s="439">
        <f t="shared" ca="1" si="7"/>
        <v>81</v>
      </c>
      <c r="G24" s="439">
        <f t="shared" ca="1" si="12"/>
        <v>33</v>
      </c>
      <c r="H24" s="439">
        <f t="shared" ca="1" si="13"/>
        <v>48</v>
      </c>
      <c r="I24" s="258"/>
      <c r="J24" s="247">
        <f t="shared" ca="1" si="14"/>
        <v>11</v>
      </c>
      <c r="K24" s="247">
        <f t="shared" ca="1" si="15"/>
        <v>13</v>
      </c>
      <c r="L24" s="247">
        <f t="shared" ca="1" si="16"/>
        <v>16</v>
      </c>
      <c r="M24" s="247">
        <f t="shared" ca="1" si="17"/>
        <v>2</v>
      </c>
      <c r="N24" s="247">
        <f t="shared" ca="1" si="8"/>
        <v>1</v>
      </c>
      <c r="O24" s="247">
        <f t="shared" ca="1" si="8"/>
        <v>1</v>
      </c>
      <c r="P24" s="247">
        <f t="shared" ca="1" si="18"/>
        <v>13</v>
      </c>
      <c r="Q24" s="247">
        <f t="shared" ca="1" si="19"/>
        <v>13</v>
      </c>
      <c r="R24" s="247" t="str">
        <f t="shared" ca="1" si="20"/>
        <v/>
      </c>
      <c r="S24" s="247">
        <f t="shared" ca="1" si="21"/>
        <v>1</v>
      </c>
      <c r="T24" s="247">
        <f t="shared" ca="1" si="9"/>
        <v>2</v>
      </c>
      <c r="U24" s="247">
        <f t="shared" ca="1" si="9"/>
        <v>1</v>
      </c>
      <c r="V24" s="247">
        <f t="shared" ca="1" si="22"/>
        <v>12</v>
      </c>
      <c r="W24" s="247">
        <f t="shared" ca="1" si="23"/>
        <v>13</v>
      </c>
      <c r="X24" s="247" t="str">
        <f t="shared" ca="1" si="24"/>
        <v/>
      </c>
      <c r="Y24" s="248">
        <f t="shared" ca="1" si="25"/>
        <v>1</v>
      </c>
      <c r="Z24" s="259">
        <f t="shared" ca="1" si="10"/>
        <v>1</v>
      </c>
      <c r="AA24" s="247">
        <f t="shared" ca="1" si="10"/>
        <v>2</v>
      </c>
      <c r="AB24" s="247">
        <f t="shared" ca="1" si="10"/>
        <v>2</v>
      </c>
      <c r="AC24" s="247">
        <f t="shared" ca="1" si="10"/>
        <v>1</v>
      </c>
      <c r="AD24" s="247">
        <f t="shared" ca="1" si="26"/>
        <v>7</v>
      </c>
      <c r="AE24" s="247" t="str">
        <f t="shared" ca="1" si="27"/>
        <v/>
      </c>
      <c r="AF24" s="247">
        <f t="shared" ca="1" si="28"/>
        <v>9</v>
      </c>
      <c r="AG24" s="247">
        <f t="shared" ca="1" si="29"/>
        <v>8</v>
      </c>
      <c r="AH24" s="247" t="str">
        <f t="shared" ca="1" si="30"/>
        <v/>
      </c>
      <c r="AI24" s="247">
        <f t="shared" ca="1" si="31"/>
        <v>8</v>
      </c>
      <c r="AJ24" s="247" t="str">
        <f t="shared" ca="1" si="32"/>
        <v/>
      </c>
      <c r="AK24" s="247" t="str">
        <f t="shared" ca="1" si="33"/>
        <v/>
      </c>
      <c r="AL24" s="248">
        <f t="shared" ca="1" si="34"/>
        <v>9</v>
      </c>
      <c r="AM24" s="260">
        <f t="shared" ca="1" si="35"/>
        <v>24</v>
      </c>
      <c r="AN24" s="261">
        <f t="shared" ca="1" si="36"/>
        <v>30</v>
      </c>
      <c r="AO24" s="247">
        <f t="shared" ca="1" si="37"/>
        <v>80</v>
      </c>
      <c r="AP24" s="247" t="str">
        <f t="shared" ca="1" si="38"/>
        <v>YES</v>
      </c>
      <c r="AQ24" s="261">
        <f t="shared" ca="1" si="39"/>
        <v>26</v>
      </c>
      <c r="AR24" s="261">
        <f t="shared" ca="1" si="40"/>
        <v>30</v>
      </c>
      <c r="AS24" s="247">
        <f t="shared" ca="1" si="41"/>
        <v>87</v>
      </c>
      <c r="AT24" s="247" t="str">
        <f t="shared" ca="1" si="42"/>
        <v>YES</v>
      </c>
      <c r="AU24" s="261">
        <f t="shared" ca="1" si="43"/>
        <v>25</v>
      </c>
      <c r="AV24" s="261">
        <f t="shared" ca="1" si="44"/>
        <v>30</v>
      </c>
      <c r="AW24" s="247">
        <f t="shared" ca="1" si="45"/>
        <v>83</v>
      </c>
      <c r="AX24" s="247" t="str">
        <f t="shared" ca="1" si="46"/>
        <v>YES</v>
      </c>
      <c r="AY24" s="261">
        <f t="shared" ca="1" si="47"/>
        <v>11</v>
      </c>
      <c r="AZ24" s="261">
        <f t="shared" ca="1" si="48"/>
        <v>15</v>
      </c>
      <c r="BA24" s="247">
        <f t="shared" ca="1" si="49"/>
        <v>73</v>
      </c>
      <c r="BB24" s="247" t="str">
        <f t="shared" ca="1" si="50"/>
        <v>YES</v>
      </c>
      <c r="BC24" s="261">
        <f t="shared" ca="1" si="51"/>
        <v>13</v>
      </c>
      <c r="BD24" s="261">
        <f t="shared" ca="1" si="52"/>
        <v>15</v>
      </c>
      <c r="BE24" s="247">
        <f t="shared" ca="1" si="53"/>
        <v>87</v>
      </c>
      <c r="BF24" s="248" t="str">
        <f t="shared" ca="1" si="54"/>
        <v>YES</v>
      </c>
      <c r="BG24" s="260">
        <f t="shared" ca="1" si="55"/>
        <v>7</v>
      </c>
      <c r="BH24" s="261">
        <f t="shared" ca="1" si="56"/>
        <v>10</v>
      </c>
      <c r="BI24" s="247">
        <f t="shared" ca="1" si="57"/>
        <v>70</v>
      </c>
      <c r="BJ24" s="247" t="str">
        <f t="shared" ca="1" si="58"/>
        <v>YES</v>
      </c>
      <c r="BK24" s="261">
        <f t="shared" ca="1" si="59"/>
        <v>16</v>
      </c>
      <c r="BL24" s="261">
        <f t="shared" ca="1" si="60"/>
        <v>20</v>
      </c>
      <c r="BM24" s="247">
        <f t="shared" ca="1" si="61"/>
        <v>80</v>
      </c>
      <c r="BN24" s="247" t="str">
        <f t="shared" ca="1" si="62"/>
        <v>YES</v>
      </c>
      <c r="BO24" s="261">
        <f t="shared" ca="1" si="63"/>
        <v>16</v>
      </c>
      <c r="BP24" s="261">
        <f t="shared" ca="1" si="64"/>
        <v>20</v>
      </c>
      <c r="BQ24" s="247">
        <f t="shared" ca="1" si="65"/>
        <v>80</v>
      </c>
      <c r="BR24" s="247" t="str">
        <f t="shared" ca="1" si="66"/>
        <v>YES</v>
      </c>
      <c r="BS24" s="261"/>
      <c r="BT24" s="261"/>
      <c r="BU24" s="247"/>
      <c r="BV24" s="247" t="str">
        <f t="shared" si="67"/>
        <v>NO</v>
      </c>
      <c r="BW24" s="261">
        <f t="shared" ca="1" si="80"/>
        <v>9</v>
      </c>
      <c r="BX24" s="261">
        <f t="shared" ca="1" si="81"/>
        <v>10</v>
      </c>
      <c r="BY24" s="247">
        <f t="shared" ca="1" si="70"/>
        <v>90</v>
      </c>
      <c r="BZ24" s="262" t="str">
        <f t="shared" ca="1" si="71"/>
        <v>YES</v>
      </c>
    </row>
    <row r="25" spans="1:78" ht="21" customHeight="1" x14ac:dyDescent="0.2">
      <c r="A25" s="433">
        <v>15</v>
      </c>
      <c r="B25" s="436" t="s">
        <v>443</v>
      </c>
      <c r="C25" s="436" t="s">
        <v>477</v>
      </c>
      <c r="D25" s="437" t="s">
        <v>256</v>
      </c>
      <c r="E25" s="438">
        <f t="shared" ca="1" si="11"/>
        <v>77</v>
      </c>
      <c r="F25" s="439">
        <f t="shared" ca="1" si="7"/>
        <v>76</v>
      </c>
      <c r="G25" s="439">
        <f t="shared" ca="1" si="12"/>
        <v>31</v>
      </c>
      <c r="H25" s="439">
        <f t="shared" ca="1" si="13"/>
        <v>45</v>
      </c>
      <c r="I25" s="258"/>
      <c r="J25" s="247">
        <f t="shared" ca="1" si="14"/>
        <v>10</v>
      </c>
      <c r="K25" s="247">
        <f t="shared" ca="1" si="15"/>
        <v>12</v>
      </c>
      <c r="L25" s="247">
        <f t="shared" ca="1" si="16"/>
        <v>14</v>
      </c>
      <c r="M25" s="247">
        <f t="shared" ca="1" si="17"/>
        <v>1</v>
      </c>
      <c r="N25" s="247">
        <f t="shared" ca="1" si="8"/>
        <v>2</v>
      </c>
      <c r="O25" s="247">
        <f t="shared" ca="1" si="8"/>
        <v>2</v>
      </c>
      <c r="P25" s="247" t="str">
        <f t="shared" ca="1" si="18"/>
        <v/>
      </c>
      <c r="Q25" s="247">
        <f t="shared" ca="1" si="19"/>
        <v>12</v>
      </c>
      <c r="R25" s="247">
        <f t="shared" ca="1" si="20"/>
        <v>11</v>
      </c>
      <c r="S25" s="247">
        <f t="shared" ca="1" si="21"/>
        <v>2</v>
      </c>
      <c r="T25" s="247">
        <f t="shared" ca="1" si="9"/>
        <v>1</v>
      </c>
      <c r="U25" s="247">
        <f t="shared" ca="1" si="9"/>
        <v>1</v>
      </c>
      <c r="V25" s="247" t="str">
        <f t="shared" ca="1" si="22"/>
        <v/>
      </c>
      <c r="W25" s="247">
        <f t="shared" ca="1" si="23"/>
        <v>11</v>
      </c>
      <c r="X25" s="247">
        <f t="shared" ca="1" si="24"/>
        <v>12</v>
      </c>
      <c r="Y25" s="248">
        <f t="shared" ca="1" si="25"/>
        <v>2</v>
      </c>
      <c r="Z25" s="259">
        <f t="shared" ca="1" si="10"/>
        <v>2</v>
      </c>
      <c r="AA25" s="247">
        <f t="shared" ca="1" si="10"/>
        <v>1</v>
      </c>
      <c r="AB25" s="247">
        <f t="shared" ca="1" si="10"/>
        <v>2</v>
      </c>
      <c r="AC25" s="247">
        <f t="shared" ca="1" si="10"/>
        <v>2</v>
      </c>
      <c r="AD25" s="247" t="str">
        <f t="shared" ca="1" si="26"/>
        <v/>
      </c>
      <c r="AE25" s="247">
        <f t="shared" ca="1" si="27"/>
        <v>7</v>
      </c>
      <c r="AF25" s="247" t="str">
        <f t="shared" ca="1" si="28"/>
        <v/>
      </c>
      <c r="AG25" s="247" t="str">
        <f t="shared" ca="1" si="29"/>
        <v/>
      </c>
      <c r="AH25" s="247">
        <f t="shared" ca="1" si="30"/>
        <v>7</v>
      </c>
      <c r="AI25" s="247">
        <f t="shared" ca="1" si="31"/>
        <v>7</v>
      </c>
      <c r="AJ25" s="247">
        <f t="shared" ca="1" si="32"/>
        <v>8</v>
      </c>
      <c r="AK25" s="247">
        <f t="shared" ca="1" si="33"/>
        <v>7</v>
      </c>
      <c r="AL25" s="248" t="str">
        <f t="shared" ca="1" si="34"/>
        <v/>
      </c>
      <c r="AM25" s="260">
        <f t="shared" ca="1" si="35"/>
        <v>23</v>
      </c>
      <c r="AN25" s="261">
        <f t="shared" ca="1" si="36"/>
        <v>30</v>
      </c>
      <c r="AO25" s="247">
        <f t="shared" ca="1" si="37"/>
        <v>77</v>
      </c>
      <c r="AP25" s="247" t="str">
        <f t="shared" ca="1" si="38"/>
        <v>YES</v>
      </c>
      <c r="AQ25" s="261">
        <f t="shared" ca="1" si="39"/>
        <v>23</v>
      </c>
      <c r="AR25" s="261">
        <f t="shared" ca="1" si="40"/>
        <v>30</v>
      </c>
      <c r="AS25" s="247">
        <f t="shared" ca="1" si="41"/>
        <v>77</v>
      </c>
      <c r="AT25" s="247" t="str">
        <f t="shared" ca="1" si="42"/>
        <v>YES</v>
      </c>
      <c r="AU25" s="261">
        <f t="shared" ca="1" si="43"/>
        <v>23</v>
      </c>
      <c r="AV25" s="261">
        <f t="shared" ca="1" si="44"/>
        <v>30</v>
      </c>
      <c r="AW25" s="247">
        <f t="shared" ca="1" si="45"/>
        <v>77</v>
      </c>
      <c r="AX25" s="247" t="str">
        <f t="shared" ca="1" si="46"/>
        <v>YES</v>
      </c>
      <c r="AY25" s="261">
        <f t="shared" ca="1" si="47"/>
        <v>10</v>
      </c>
      <c r="AZ25" s="261">
        <f t="shared" ca="1" si="48"/>
        <v>15</v>
      </c>
      <c r="BA25" s="247">
        <f t="shared" ca="1" si="49"/>
        <v>67</v>
      </c>
      <c r="BB25" s="247" t="str">
        <f t="shared" ca="1" si="50"/>
        <v>YES</v>
      </c>
      <c r="BC25" s="261">
        <f t="shared" ca="1" si="51"/>
        <v>12</v>
      </c>
      <c r="BD25" s="261">
        <f t="shared" ca="1" si="52"/>
        <v>15</v>
      </c>
      <c r="BE25" s="247">
        <f t="shared" ca="1" si="53"/>
        <v>80</v>
      </c>
      <c r="BF25" s="248" t="str">
        <f t="shared" ca="1" si="54"/>
        <v>YES</v>
      </c>
      <c r="BG25" s="260">
        <f t="shared" ca="1" si="55"/>
        <v>9</v>
      </c>
      <c r="BH25" s="261">
        <f t="shared" ca="1" si="56"/>
        <v>10</v>
      </c>
      <c r="BI25" s="247">
        <f t="shared" ca="1" si="57"/>
        <v>90</v>
      </c>
      <c r="BJ25" s="247" t="str">
        <f t="shared" ca="1" si="58"/>
        <v>YES</v>
      </c>
      <c r="BK25" s="261">
        <f t="shared" ca="1" si="59"/>
        <v>7</v>
      </c>
      <c r="BL25" s="261">
        <f t="shared" ca="1" si="60"/>
        <v>10</v>
      </c>
      <c r="BM25" s="247">
        <f t="shared" ca="1" si="61"/>
        <v>70</v>
      </c>
      <c r="BN25" s="247" t="str">
        <f t="shared" ca="1" si="62"/>
        <v>YES</v>
      </c>
      <c r="BO25" s="261">
        <f t="shared" ca="1" si="63"/>
        <v>14</v>
      </c>
      <c r="BP25" s="261">
        <f t="shared" ca="1" si="64"/>
        <v>20</v>
      </c>
      <c r="BQ25" s="247">
        <f t="shared" ca="1" si="65"/>
        <v>70</v>
      </c>
      <c r="BR25" s="247" t="str">
        <f t="shared" ca="1" si="66"/>
        <v>YES</v>
      </c>
      <c r="BS25" s="261"/>
      <c r="BT25" s="261"/>
      <c r="BU25" s="247"/>
      <c r="BV25" s="247" t="str">
        <f t="shared" si="67"/>
        <v>NO</v>
      </c>
      <c r="BW25" s="261">
        <f t="shared" ca="1" si="80"/>
        <v>15</v>
      </c>
      <c r="BX25" s="261">
        <f t="shared" ca="1" si="81"/>
        <v>20</v>
      </c>
      <c r="BY25" s="247">
        <f t="shared" ca="1" si="70"/>
        <v>75</v>
      </c>
      <c r="BZ25" s="262" t="str">
        <f t="shared" ca="1" si="71"/>
        <v>YES</v>
      </c>
    </row>
    <row r="26" spans="1:78" ht="21" customHeight="1" x14ac:dyDescent="0.2">
      <c r="A26" s="433">
        <v>16</v>
      </c>
      <c r="B26" s="436" t="s">
        <v>444</v>
      </c>
      <c r="C26" s="436" t="s">
        <v>561</v>
      </c>
      <c r="D26" s="437" t="s">
        <v>256</v>
      </c>
      <c r="E26" s="438">
        <f t="shared" ca="1" si="11"/>
        <v>77</v>
      </c>
      <c r="F26" s="439">
        <f t="shared" ca="1" si="7"/>
        <v>72</v>
      </c>
      <c r="G26" s="439">
        <f t="shared" ca="1" si="12"/>
        <v>30</v>
      </c>
      <c r="H26" s="439">
        <f t="shared" ca="1" si="13"/>
        <v>42</v>
      </c>
      <c r="I26" s="258"/>
      <c r="J26" s="247">
        <f t="shared" ca="1" si="14"/>
        <v>10</v>
      </c>
      <c r="K26" s="247">
        <f t="shared" ca="1" si="15"/>
        <v>11</v>
      </c>
      <c r="L26" s="247">
        <f t="shared" ca="1" si="16"/>
        <v>14</v>
      </c>
      <c r="M26" s="247">
        <f t="shared" ca="1" si="17"/>
        <v>1</v>
      </c>
      <c r="N26" s="247">
        <f t="shared" ca="1" si="8"/>
        <v>1</v>
      </c>
      <c r="O26" s="247">
        <f t="shared" ca="1" si="8"/>
        <v>2</v>
      </c>
      <c r="P26" s="247" t="str">
        <f t="shared" ca="1" si="18"/>
        <v/>
      </c>
      <c r="Q26" s="247">
        <f t="shared" ca="1" si="19"/>
        <v>11</v>
      </c>
      <c r="R26" s="247">
        <f t="shared" ca="1" si="20"/>
        <v>11</v>
      </c>
      <c r="S26" s="247">
        <f t="shared" ca="1" si="21"/>
        <v>1</v>
      </c>
      <c r="T26" s="247">
        <f t="shared" ca="1" si="9"/>
        <v>2</v>
      </c>
      <c r="U26" s="247">
        <f t="shared" ca="1" si="9"/>
        <v>2</v>
      </c>
      <c r="V26" s="247" t="str">
        <f t="shared" ca="1" si="22"/>
        <v/>
      </c>
      <c r="W26" s="247">
        <f t="shared" ca="1" si="23"/>
        <v>12</v>
      </c>
      <c r="X26" s="247">
        <f t="shared" ca="1" si="24"/>
        <v>11</v>
      </c>
      <c r="Y26" s="248">
        <f t="shared" ca="1" si="25"/>
        <v>1</v>
      </c>
      <c r="Z26" s="259">
        <f t="shared" ca="1" si="10"/>
        <v>1</v>
      </c>
      <c r="AA26" s="247">
        <f t="shared" ca="1" si="10"/>
        <v>2</v>
      </c>
      <c r="AB26" s="247">
        <f t="shared" ca="1" si="10"/>
        <v>1</v>
      </c>
      <c r="AC26" s="247">
        <f t="shared" ca="1" si="10"/>
        <v>1</v>
      </c>
      <c r="AD26" s="247" t="str">
        <f t="shared" ca="1" si="26"/>
        <v/>
      </c>
      <c r="AE26" s="247">
        <f t="shared" ca="1" si="27"/>
        <v>7</v>
      </c>
      <c r="AF26" s="247" t="str">
        <f t="shared" ca="1" si="28"/>
        <v/>
      </c>
      <c r="AG26" s="247" t="str">
        <f t="shared" ca="1" si="29"/>
        <v/>
      </c>
      <c r="AH26" s="247">
        <f t="shared" ca="1" si="30"/>
        <v>7</v>
      </c>
      <c r="AI26" s="247">
        <f t="shared" ca="1" si="31"/>
        <v>7</v>
      </c>
      <c r="AJ26" s="247">
        <f t="shared" ca="1" si="32"/>
        <v>8</v>
      </c>
      <c r="AK26" s="247">
        <f t="shared" ca="1" si="33"/>
        <v>7</v>
      </c>
      <c r="AL26" s="248" t="str">
        <f t="shared" ca="1" si="34"/>
        <v/>
      </c>
      <c r="AM26" s="260">
        <f t="shared" ca="1" si="35"/>
        <v>23</v>
      </c>
      <c r="AN26" s="261">
        <f t="shared" ca="1" si="36"/>
        <v>30</v>
      </c>
      <c r="AO26" s="247">
        <f t="shared" ca="1" si="37"/>
        <v>77</v>
      </c>
      <c r="AP26" s="247" t="str">
        <f t="shared" ca="1" si="38"/>
        <v>YES</v>
      </c>
      <c r="AQ26" s="261">
        <f t="shared" ca="1" si="39"/>
        <v>22</v>
      </c>
      <c r="AR26" s="261">
        <f t="shared" ca="1" si="40"/>
        <v>30</v>
      </c>
      <c r="AS26" s="247">
        <f t="shared" ca="1" si="41"/>
        <v>73</v>
      </c>
      <c r="AT26" s="247" t="str">
        <f t="shared" ca="1" si="42"/>
        <v>YES</v>
      </c>
      <c r="AU26" s="261">
        <f t="shared" ca="1" si="43"/>
        <v>23</v>
      </c>
      <c r="AV26" s="261">
        <f t="shared" ca="1" si="44"/>
        <v>30</v>
      </c>
      <c r="AW26" s="247">
        <f t="shared" ca="1" si="45"/>
        <v>77</v>
      </c>
      <c r="AX26" s="247" t="str">
        <f t="shared" ca="1" si="46"/>
        <v>YES</v>
      </c>
      <c r="AY26" s="261">
        <f t="shared" ca="1" si="47"/>
        <v>10</v>
      </c>
      <c r="AZ26" s="261">
        <f t="shared" ca="1" si="48"/>
        <v>15</v>
      </c>
      <c r="BA26" s="247">
        <f t="shared" ca="1" si="49"/>
        <v>67</v>
      </c>
      <c r="BB26" s="247" t="str">
        <f t="shared" ca="1" si="50"/>
        <v>YES</v>
      </c>
      <c r="BC26" s="261">
        <f t="shared" ca="1" si="51"/>
        <v>11</v>
      </c>
      <c r="BD26" s="261">
        <f t="shared" ca="1" si="52"/>
        <v>15</v>
      </c>
      <c r="BE26" s="247">
        <f t="shared" ca="1" si="53"/>
        <v>73</v>
      </c>
      <c r="BF26" s="248" t="str">
        <f t="shared" ca="1" si="54"/>
        <v>YES</v>
      </c>
      <c r="BG26" s="260">
        <f t="shared" ca="1" si="55"/>
        <v>6</v>
      </c>
      <c r="BH26" s="261">
        <f t="shared" ca="1" si="56"/>
        <v>10</v>
      </c>
      <c r="BI26" s="247">
        <f t="shared" ca="1" si="57"/>
        <v>60</v>
      </c>
      <c r="BJ26" s="247" t="str">
        <f t="shared" ca="1" si="58"/>
        <v>NO</v>
      </c>
      <c r="BK26" s="261">
        <f t="shared" ca="1" si="59"/>
        <v>7</v>
      </c>
      <c r="BL26" s="261">
        <f t="shared" ca="1" si="60"/>
        <v>10</v>
      </c>
      <c r="BM26" s="247">
        <f t="shared" ca="1" si="61"/>
        <v>70</v>
      </c>
      <c r="BN26" s="247" t="str">
        <f t="shared" ca="1" si="62"/>
        <v>YES</v>
      </c>
      <c r="BO26" s="261">
        <f t="shared" ca="1" si="63"/>
        <v>14</v>
      </c>
      <c r="BP26" s="261">
        <f t="shared" ca="1" si="64"/>
        <v>20</v>
      </c>
      <c r="BQ26" s="247">
        <f t="shared" ca="1" si="65"/>
        <v>70</v>
      </c>
      <c r="BR26" s="247" t="str">
        <f t="shared" ca="1" si="66"/>
        <v>YES</v>
      </c>
      <c r="BS26" s="261"/>
      <c r="BT26" s="261"/>
      <c r="BU26" s="247"/>
      <c r="BV26" s="247" t="str">
        <f t="shared" si="67"/>
        <v>NO</v>
      </c>
      <c r="BW26" s="261">
        <f t="shared" ca="1" si="80"/>
        <v>15</v>
      </c>
      <c r="BX26" s="261">
        <f t="shared" ca="1" si="81"/>
        <v>20</v>
      </c>
      <c r="BY26" s="247">
        <f t="shared" ca="1" si="70"/>
        <v>75</v>
      </c>
      <c r="BZ26" s="262" t="str">
        <f t="shared" ca="1" si="71"/>
        <v>YES</v>
      </c>
    </row>
    <row r="27" spans="1:78" ht="21" customHeight="1" x14ac:dyDescent="0.2">
      <c r="A27" s="433">
        <v>17</v>
      </c>
      <c r="B27" s="436" t="s">
        <v>445</v>
      </c>
      <c r="C27" s="436" t="s">
        <v>479</v>
      </c>
      <c r="D27" s="437" t="s">
        <v>299</v>
      </c>
      <c r="E27" s="438">
        <f t="shared" ca="1" si="11"/>
        <v>98</v>
      </c>
      <c r="F27" s="439">
        <f t="shared" ca="1" si="7"/>
        <v>88</v>
      </c>
      <c r="G27" s="439">
        <f t="shared" ca="1" si="12"/>
        <v>38</v>
      </c>
      <c r="H27" s="439">
        <f t="shared" ca="1" si="13"/>
        <v>50</v>
      </c>
      <c r="I27" s="258"/>
      <c r="J27" s="247">
        <f t="shared" ca="1" si="14"/>
        <v>14</v>
      </c>
      <c r="K27" s="247">
        <f t="shared" ca="1" si="15"/>
        <v>15</v>
      </c>
      <c r="L27" s="247">
        <f t="shared" ca="1" si="16"/>
        <v>18</v>
      </c>
      <c r="M27" s="247">
        <f t="shared" ca="1" si="17"/>
        <v>1</v>
      </c>
      <c r="N27" s="247">
        <f t="shared" ca="1" si="17"/>
        <v>2</v>
      </c>
      <c r="O27" s="247">
        <f t="shared" ca="1" si="17"/>
        <v>2</v>
      </c>
      <c r="P27" s="247">
        <f t="shared" ca="1" si="18"/>
        <v>15</v>
      </c>
      <c r="Q27" s="247" t="str">
        <f t="shared" ca="1" si="19"/>
        <v/>
      </c>
      <c r="R27" s="247">
        <f t="shared" ca="1" si="20"/>
        <v>15</v>
      </c>
      <c r="S27" s="247">
        <f t="shared" ca="1" si="21"/>
        <v>1</v>
      </c>
      <c r="T27" s="247">
        <f t="shared" ca="1" si="21"/>
        <v>1</v>
      </c>
      <c r="U27" s="247">
        <f t="shared" ca="1" si="21"/>
        <v>1</v>
      </c>
      <c r="V27" s="247">
        <f t="shared" ca="1" si="22"/>
        <v>14</v>
      </c>
      <c r="W27" s="247" t="str">
        <f t="shared" ca="1" si="23"/>
        <v/>
      </c>
      <c r="X27" s="247">
        <f t="shared" ca="1" si="24"/>
        <v>14</v>
      </c>
      <c r="Y27" s="248">
        <f t="shared" ca="1" si="25"/>
        <v>2</v>
      </c>
      <c r="Z27" s="259">
        <f t="shared" ca="1" si="25"/>
        <v>1</v>
      </c>
      <c r="AA27" s="247">
        <f t="shared" ca="1" si="25"/>
        <v>1</v>
      </c>
      <c r="AB27" s="247">
        <f t="shared" ca="1" si="25"/>
        <v>1</v>
      </c>
      <c r="AC27" s="247">
        <f t="shared" ca="1" si="25"/>
        <v>2</v>
      </c>
      <c r="AD27" s="247" t="str">
        <f t="shared" ca="1" si="26"/>
        <v/>
      </c>
      <c r="AE27" s="247">
        <f t="shared" ca="1" si="27"/>
        <v>8</v>
      </c>
      <c r="AF27" s="247">
        <f t="shared" ca="1" si="28"/>
        <v>9</v>
      </c>
      <c r="AG27" s="247">
        <f t="shared" ca="1" si="29"/>
        <v>9</v>
      </c>
      <c r="AH27" s="247" t="str">
        <f t="shared" ca="1" si="30"/>
        <v/>
      </c>
      <c r="AI27" s="247" t="str">
        <f t="shared" ca="1" si="31"/>
        <v/>
      </c>
      <c r="AJ27" s="247" t="str">
        <f t="shared" ca="1" si="32"/>
        <v/>
      </c>
      <c r="AK27" s="247">
        <f t="shared" ca="1" si="33"/>
        <v>8</v>
      </c>
      <c r="AL27" s="248">
        <f t="shared" ca="1" si="34"/>
        <v>9</v>
      </c>
      <c r="AM27" s="260">
        <f t="shared" ca="1" si="35"/>
        <v>26</v>
      </c>
      <c r="AN27" s="261">
        <f t="shared" ca="1" si="36"/>
        <v>30</v>
      </c>
      <c r="AO27" s="247">
        <f t="shared" ca="1" si="37"/>
        <v>87</v>
      </c>
      <c r="AP27" s="247" t="str">
        <f t="shared" ca="1" si="38"/>
        <v>YES</v>
      </c>
      <c r="AQ27" s="261">
        <f t="shared" ca="1" si="39"/>
        <v>30</v>
      </c>
      <c r="AR27" s="261">
        <f t="shared" ca="1" si="40"/>
        <v>30</v>
      </c>
      <c r="AS27" s="247">
        <f t="shared" ca="1" si="41"/>
        <v>100</v>
      </c>
      <c r="AT27" s="247" t="str">
        <f t="shared" ca="1" si="42"/>
        <v>YES</v>
      </c>
      <c r="AU27" s="261">
        <f t="shared" ca="1" si="43"/>
        <v>28</v>
      </c>
      <c r="AV27" s="261">
        <f t="shared" ca="1" si="44"/>
        <v>30</v>
      </c>
      <c r="AW27" s="247">
        <f t="shared" ca="1" si="45"/>
        <v>93</v>
      </c>
      <c r="AX27" s="247" t="str">
        <f t="shared" ca="1" si="46"/>
        <v>YES</v>
      </c>
      <c r="AY27" s="261">
        <f t="shared" ca="1" si="47"/>
        <v>14</v>
      </c>
      <c r="AZ27" s="261">
        <f t="shared" ca="1" si="48"/>
        <v>15</v>
      </c>
      <c r="BA27" s="247">
        <f t="shared" ca="1" si="49"/>
        <v>93</v>
      </c>
      <c r="BB27" s="247" t="str">
        <f t="shared" ca="1" si="50"/>
        <v>YES</v>
      </c>
      <c r="BC27" s="261">
        <f t="shared" ca="1" si="51"/>
        <v>15</v>
      </c>
      <c r="BD27" s="261">
        <f t="shared" ca="1" si="52"/>
        <v>15</v>
      </c>
      <c r="BE27" s="247">
        <f t="shared" ca="1" si="53"/>
        <v>100</v>
      </c>
      <c r="BF27" s="248" t="str">
        <f t="shared" ca="1" si="54"/>
        <v>YES</v>
      </c>
      <c r="BG27" s="260">
        <f t="shared" ca="1" si="55"/>
        <v>7</v>
      </c>
      <c r="BH27" s="261">
        <f t="shared" ca="1" si="56"/>
        <v>10</v>
      </c>
      <c r="BI27" s="247">
        <f t="shared" ca="1" si="57"/>
        <v>70</v>
      </c>
      <c r="BJ27" s="247" t="str">
        <f t="shared" ca="1" si="58"/>
        <v>YES</v>
      </c>
      <c r="BK27" s="261">
        <f t="shared" ca="1" si="59"/>
        <v>17</v>
      </c>
      <c r="BL27" s="261">
        <f t="shared" ca="1" si="60"/>
        <v>20</v>
      </c>
      <c r="BM27" s="247">
        <f t="shared" ca="1" si="61"/>
        <v>85</v>
      </c>
      <c r="BN27" s="247" t="str">
        <f t="shared" ca="1" si="62"/>
        <v>YES</v>
      </c>
      <c r="BO27" s="261">
        <f t="shared" ca="1" si="63"/>
        <v>9</v>
      </c>
      <c r="BP27" s="261">
        <f t="shared" ca="1" si="64"/>
        <v>10</v>
      </c>
      <c r="BQ27" s="247">
        <f t="shared" ca="1" si="65"/>
        <v>90</v>
      </c>
      <c r="BR27" s="247" t="str">
        <f t="shared" ca="1" si="66"/>
        <v>YES</v>
      </c>
      <c r="BS27" s="261">
        <f t="shared" ca="1" si="72"/>
        <v>17</v>
      </c>
      <c r="BT27" s="261">
        <f t="shared" ca="1" si="73"/>
        <v>20</v>
      </c>
      <c r="BU27" s="247">
        <f t="shared" ca="1" si="74"/>
        <v>85</v>
      </c>
      <c r="BV27" s="247" t="str">
        <f t="shared" ca="1" si="67"/>
        <v>YES</v>
      </c>
      <c r="BW27" s="261">
        <f t="shared" si="75"/>
        <v>0</v>
      </c>
      <c r="BX27" s="261">
        <f t="shared" si="76"/>
        <v>0</v>
      </c>
      <c r="BY27" s="247">
        <f t="shared" si="70"/>
        <v>0</v>
      </c>
      <c r="BZ27" s="262" t="str">
        <f t="shared" si="71"/>
        <v>NO</v>
      </c>
    </row>
    <row r="28" spans="1:78" ht="21" customHeight="1" x14ac:dyDescent="0.2">
      <c r="A28" s="433">
        <v>18</v>
      </c>
      <c r="B28" s="436" t="s">
        <v>446</v>
      </c>
      <c r="C28" s="436" t="s">
        <v>480</v>
      </c>
      <c r="D28" s="437" t="s">
        <v>256</v>
      </c>
      <c r="E28" s="438">
        <f t="shared" ca="1" si="11"/>
        <v>77</v>
      </c>
      <c r="F28" s="439">
        <f t="shared" ca="1" si="7"/>
        <v>77</v>
      </c>
      <c r="G28" s="439">
        <f t="shared" ca="1" si="12"/>
        <v>30</v>
      </c>
      <c r="H28" s="439">
        <f t="shared" ca="1" si="13"/>
        <v>47</v>
      </c>
      <c r="I28" s="258"/>
      <c r="J28" s="247">
        <f t="shared" ca="1" si="14"/>
        <v>10</v>
      </c>
      <c r="K28" s="247">
        <f t="shared" ca="1" si="15"/>
        <v>11</v>
      </c>
      <c r="L28" s="247">
        <f t="shared" ca="1" si="16"/>
        <v>14</v>
      </c>
      <c r="M28" s="247">
        <f t="shared" ca="1" si="17"/>
        <v>1</v>
      </c>
      <c r="N28" s="247">
        <f t="shared" ca="1" si="17"/>
        <v>1</v>
      </c>
      <c r="O28" s="247">
        <f t="shared" ca="1" si="17"/>
        <v>2</v>
      </c>
      <c r="P28" s="247" t="str">
        <f t="shared" ca="1" si="18"/>
        <v/>
      </c>
      <c r="Q28" s="247">
        <f t="shared" ca="1" si="19"/>
        <v>12</v>
      </c>
      <c r="R28" s="247">
        <f t="shared" ca="1" si="20"/>
        <v>11</v>
      </c>
      <c r="S28" s="247">
        <f t="shared" ca="1" si="21"/>
        <v>2</v>
      </c>
      <c r="T28" s="247">
        <f t="shared" ca="1" si="21"/>
        <v>1</v>
      </c>
      <c r="U28" s="247">
        <f t="shared" ca="1" si="21"/>
        <v>2</v>
      </c>
      <c r="V28" s="247" t="str">
        <f t="shared" ca="1" si="22"/>
        <v/>
      </c>
      <c r="W28" s="247">
        <f t="shared" ca="1" si="23"/>
        <v>11</v>
      </c>
      <c r="X28" s="247">
        <f t="shared" ca="1" si="24"/>
        <v>11</v>
      </c>
      <c r="Y28" s="248">
        <f t="shared" ca="1" si="25"/>
        <v>2</v>
      </c>
      <c r="Z28" s="259">
        <f t="shared" ca="1" si="25"/>
        <v>1</v>
      </c>
      <c r="AA28" s="247">
        <f t="shared" ca="1" si="25"/>
        <v>2</v>
      </c>
      <c r="AB28" s="247">
        <f t="shared" ca="1" si="25"/>
        <v>2</v>
      </c>
      <c r="AC28" s="247">
        <f t="shared" ca="1" si="25"/>
        <v>1</v>
      </c>
      <c r="AD28" s="247" t="str">
        <f t="shared" ca="1" si="26"/>
        <v/>
      </c>
      <c r="AE28" s="247">
        <f t="shared" ca="1" si="27"/>
        <v>8</v>
      </c>
      <c r="AF28" s="247" t="str">
        <f t="shared" ca="1" si="28"/>
        <v/>
      </c>
      <c r="AG28" s="247" t="str">
        <f t="shared" ca="1" si="29"/>
        <v/>
      </c>
      <c r="AH28" s="247">
        <f t="shared" ca="1" si="30"/>
        <v>8</v>
      </c>
      <c r="AI28" s="247">
        <f t="shared" ca="1" si="31"/>
        <v>8</v>
      </c>
      <c r="AJ28" s="247">
        <f t="shared" ca="1" si="32"/>
        <v>7</v>
      </c>
      <c r="AK28" s="247">
        <f t="shared" ca="1" si="33"/>
        <v>8</v>
      </c>
      <c r="AL28" s="248" t="str">
        <f t="shared" ca="1" si="34"/>
        <v/>
      </c>
      <c r="AM28" s="260">
        <f t="shared" ca="1" si="35"/>
        <v>23</v>
      </c>
      <c r="AN28" s="261">
        <f t="shared" ca="1" si="36"/>
        <v>30</v>
      </c>
      <c r="AO28" s="247">
        <f t="shared" ca="1" si="37"/>
        <v>77</v>
      </c>
      <c r="AP28" s="247" t="str">
        <f t="shared" ca="1" si="38"/>
        <v>YES</v>
      </c>
      <c r="AQ28" s="261">
        <f t="shared" ca="1" si="39"/>
        <v>23</v>
      </c>
      <c r="AR28" s="261">
        <f t="shared" ca="1" si="40"/>
        <v>30</v>
      </c>
      <c r="AS28" s="247">
        <f t="shared" ca="1" si="41"/>
        <v>77</v>
      </c>
      <c r="AT28" s="247" t="str">
        <f t="shared" ca="1" si="42"/>
        <v>YES</v>
      </c>
      <c r="AU28" s="261">
        <f t="shared" ca="1" si="43"/>
        <v>22</v>
      </c>
      <c r="AV28" s="261">
        <f t="shared" ca="1" si="44"/>
        <v>30</v>
      </c>
      <c r="AW28" s="247">
        <f t="shared" ca="1" si="45"/>
        <v>73</v>
      </c>
      <c r="AX28" s="247" t="str">
        <f t="shared" ca="1" si="46"/>
        <v>YES</v>
      </c>
      <c r="AY28" s="261">
        <f t="shared" ca="1" si="47"/>
        <v>10</v>
      </c>
      <c r="AZ28" s="261">
        <f t="shared" ca="1" si="48"/>
        <v>15</v>
      </c>
      <c r="BA28" s="247">
        <f t="shared" ca="1" si="49"/>
        <v>67</v>
      </c>
      <c r="BB28" s="247" t="str">
        <f t="shared" ca="1" si="50"/>
        <v>YES</v>
      </c>
      <c r="BC28" s="261">
        <f t="shared" ca="1" si="51"/>
        <v>11</v>
      </c>
      <c r="BD28" s="261">
        <f t="shared" ca="1" si="52"/>
        <v>15</v>
      </c>
      <c r="BE28" s="247">
        <f t="shared" ca="1" si="53"/>
        <v>73</v>
      </c>
      <c r="BF28" s="248" t="str">
        <f t="shared" ca="1" si="54"/>
        <v>YES</v>
      </c>
      <c r="BG28" s="260">
        <f t="shared" ca="1" si="55"/>
        <v>8</v>
      </c>
      <c r="BH28" s="261">
        <f t="shared" ca="1" si="56"/>
        <v>10</v>
      </c>
      <c r="BI28" s="247">
        <f t="shared" ca="1" si="57"/>
        <v>80</v>
      </c>
      <c r="BJ28" s="247" t="str">
        <f t="shared" ca="1" si="58"/>
        <v>YES</v>
      </c>
      <c r="BK28" s="261">
        <f t="shared" ca="1" si="59"/>
        <v>8</v>
      </c>
      <c r="BL28" s="261">
        <f t="shared" ca="1" si="60"/>
        <v>10</v>
      </c>
      <c r="BM28" s="247">
        <f t="shared" ca="1" si="61"/>
        <v>80</v>
      </c>
      <c r="BN28" s="247" t="str">
        <f t="shared" ca="1" si="62"/>
        <v>YES</v>
      </c>
      <c r="BO28" s="261">
        <f t="shared" ca="1" si="63"/>
        <v>16</v>
      </c>
      <c r="BP28" s="261">
        <f t="shared" ca="1" si="64"/>
        <v>20</v>
      </c>
      <c r="BQ28" s="247">
        <f t="shared" ca="1" si="65"/>
        <v>80</v>
      </c>
      <c r="BR28" s="247" t="str">
        <f t="shared" ca="1" si="66"/>
        <v>YES</v>
      </c>
      <c r="BS28" s="261">
        <f t="shared" ca="1" si="72"/>
        <v>15</v>
      </c>
      <c r="BT28" s="261">
        <f t="shared" ca="1" si="73"/>
        <v>20</v>
      </c>
      <c r="BU28" s="247">
        <f t="shared" ca="1" si="74"/>
        <v>75</v>
      </c>
      <c r="BV28" s="247" t="str">
        <f t="shared" ca="1" si="67"/>
        <v>YES</v>
      </c>
      <c r="BW28" s="261">
        <f t="shared" si="75"/>
        <v>0</v>
      </c>
      <c r="BX28" s="261">
        <f t="shared" si="76"/>
        <v>0</v>
      </c>
      <c r="BY28" s="247">
        <f t="shared" si="70"/>
        <v>0</v>
      </c>
      <c r="BZ28" s="262" t="str">
        <f t="shared" si="71"/>
        <v>NO</v>
      </c>
    </row>
    <row r="29" spans="1:78" ht="21" customHeight="1" x14ac:dyDescent="0.2">
      <c r="A29" s="433">
        <v>19</v>
      </c>
      <c r="B29" s="436" t="s">
        <v>447</v>
      </c>
      <c r="C29" s="436" t="s">
        <v>481</v>
      </c>
      <c r="D29" s="437" t="s">
        <v>275</v>
      </c>
      <c r="E29" s="438">
        <f t="shared" ca="1" si="11"/>
        <v>87</v>
      </c>
      <c r="F29" s="439">
        <f t="shared" ca="1" si="7"/>
        <v>77</v>
      </c>
      <c r="G29" s="439">
        <f t="shared" ca="1" si="12"/>
        <v>33</v>
      </c>
      <c r="H29" s="439">
        <f t="shared" ca="1" si="13"/>
        <v>44</v>
      </c>
      <c r="I29" s="258"/>
      <c r="J29" s="247">
        <f t="shared" ca="1" si="14"/>
        <v>12</v>
      </c>
      <c r="K29" s="247">
        <f t="shared" ca="1" si="15"/>
        <v>12</v>
      </c>
      <c r="L29" s="247">
        <f t="shared" ca="1" si="16"/>
        <v>16</v>
      </c>
      <c r="M29" s="247">
        <f t="shared" ca="1" si="17"/>
        <v>2</v>
      </c>
      <c r="N29" s="247">
        <f t="shared" ca="1" si="17"/>
        <v>1</v>
      </c>
      <c r="O29" s="247">
        <f t="shared" ca="1" si="17"/>
        <v>2</v>
      </c>
      <c r="P29" s="247">
        <f t="shared" ca="1" si="18"/>
        <v>12</v>
      </c>
      <c r="Q29" s="247">
        <f t="shared" ca="1" si="19"/>
        <v>12</v>
      </c>
      <c r="R29" s="247" t="str">
        <f t="shared" ca="1" si="20"/>
        <v/>
      </c>
      <c r="S29" s="247">
        <f t="shared" ca="1" si="21"/>
        <v>1</v>
      </c>
      <c r="T29" s="247">
        <f t="shared" ca="1" si="21"/>
        <v>2</v>
      </c>
      <c r="U29" s="247">
        <f t="shared" ca="1" si="21"/>
        <v>1</v>
      </c>
      <c r="V29" s="247">
        <f t="shared" ca="1" si="22"/>
        <v>12</v>
      </c>
      <c r="W29" s="247">
        <f t="shared" ca="1" si="23"/>
        <v>13</v>
      </c>
      <c r="X29" s="247" t="str">
        <f t="shared" ca="1" si="24"/>
        <v/>
      </c>
      <c r="Y29" s="248">
        <f t="shared" ca="1" si="25"/>
        <v>1</v>
      </c>
      <c r="Z29" s="259">
        <f t="shared" ca="1" si="25"/>
        <v>2</v>
      </c>
      <c r="AA29" s="247">
        <f t="shared" ca="1" si="25"/>
        <v>1</v>
      </c>
      <c r="AB29" s="247">
        <f t="shared" ca="1" si="25"/>
        <v>1</v>
      </c>
      <c r="AC29" s="247">
        <f t="shared" ca="1" si="25"/>
        <v>2</v>
      </c>
      <c r="AD29" s="247">
        <f t="shared" ca="1" si="26"/>
        <v>7</v>
      </c>
      <c r="AE29" s="247" t="str">
        <f t="shared" ca="1" si="27"/>
        <v/>
      </c>
      <c r="AF29" s="247">
        <f t="shared" ca="1" si="28"/>
        <v>7</v>
      </c>
      <c r="AG29" s="247">
        <f t="shared" ca="1" si="29"/>
        <v>8</v>
      </c>
      <c r="AH29" s="247" t="str">
        <f t="shared" ca="1" si="30"/>
        <v/>
      </c>
      <c r="AI29" s="247">
        <f t="shared" ca="1" si="31"/>
        <v>8</v>
      </c>
      <c r="AJ29" s="247" t="str">
        <f t="shared" ca="1" si="32"/>
        <v/>
      </c>
      <c r="AK29" s="247" t="str">
        <f t="shared" ca="1" si="33"/>
        <v/>
      </c>
      <c r="AL29" s="248">
        <f t="shared" ca="1" si="34"/>
        <v>7</v>
      </c>
      <c r="AM29" s="260">
        <f t="shared" ca="1" si="35"/>
        <v>25</v>
      </c>
      <c r="AN29" s="261">
        <f t="shared" ca="1" si="36"/>
        <v>30</v>
      </c>
      <c r="AO29" s="247">
        <f t="shared" ca="1" si="37"/>
        <v>83</v>
      </c>
      <c r="AP29" s="247" t="str">
        <f t="shared" ca="1" si="38"/>
        <v>YES</v>
      </c>
      <c r="AQ29" s="261">
        <f t="shared" ca="1" si="39"/>
        <v>24</v>
      </c>
      <c r="AR29" s="261">
        <f t="shared" ca="1" si="40"/>
        <v>30</v>
      </c>
      <c r="AS29" s="247">
        <f t="shared" ca="1" si="41"/>
        <v>80</v>
      </c>
      <c r="AT29" s="247" t="str">
        <f t="shared" ca="1" si="42"/>
        <v>YES</v>
      </c>
      <c r="AU29" s="261">
        <f t="shared" ca="1" si="43"/>
        <v>25</v>
      </c>
      <c r="AV29" s="261">
        <f t="shared" ca="1" si="44"/>
        <v>30</v>
      </c>
      <c r="AW29" s="247">
        <f t="shared" ca="1" si="45"/>
        <v>83</v>
      </c>
      <c r="AX29" s="247" t="str">
        <f t="shared" ca="1" si="46"/>
        <v>YES</v>
      </c>
      <c r="AY29" s="261">
        <f t="shared" ca="1" si="47"/>
        <v>12</v>
      </c>
      <c r="AZ29" s="261">
        <f t="shared" ca="1" si="48"/>
        <v>15</v>
      </c>
      <c r="BA29" s="247">
        <f t="shared" ca="1" si="49"/>
        <v>80</v>
      </c>
      <c r="BB29" s="247" t="str">
        <f t="shared" ca="1" si="50"/>
        <v>YES</v>
      </c>
      <c r="BC29" s="261">
        <f t="shared" ca="1" si="51"/>
        <v>12</v>
      </c>
      <c r="BD29" s="261">
        <f t="shared" ca="1" si="52"/>
        <v>15</v>
      </c>
      <c r="BE29" s="247">
        <f t="shared" ca="1" si="53"/>
        <v>80</v>
      </c>
      <c r="BF29" s="248" t="str">
        <f t="shared" ca="1" si="54"/>
        <v>YES</v>
      </c>
      <c r="BG29" s="260">
        <f t="shared" ca="1" si="55"/>
        <v>7</v>
      </c>
      <c r="BH29" s="261">
        <f t="shared" ca="1" si="56"/>
        <v>10</v>
      </c>
      <c r="BI29" s="247">
        <f t="shared" ca="1" si="57"/>
        <v>70</v>
      </c>
      <c r="BJ29" s="247" t="str">
        <f t="shared" ca="1" si="58"/>
        <v>YES</v>
      </c>
      <c r="BK29" s="261">
        <f t="shared" ca="1" si="59"/>
        <v>14</v>
      </c>
      <c r="BL29" s="261">
        <f t="shared" ca="1" si="60"/>
        <v>20</v>
      </c>
      <c r="BM29" s="247">
        <f t="shared" ca="1" si="61"/>
        <v>70</v>
      </c>
      <c r="BN29" s="247" t="str">
        <f t="shared" ca="1" si="62"/>
        <v>YES</v>
      </c>
      <c r="BO29" s="261"/>
      <c r="BP29" s="261"/>
      <c r="BQ29" s="247"/>
      <c r="BR29" s="247" t="str">
        <f>IF(BQ29&gt;60,"YES","NO")</f>
        <v>NO</v>
      </c>
      <c r="BS29" s="261">
        <f t="shared" ca="1" si="72"/>
        <v>7</v>
      </c>
      <c r="BT29" s="261">
        <f t="shared" ca="1" si="73"/>
        <v>10</v>
      </c>
      <c r="BU29" s="247">
        <f t="shared" ca="1" si="74"/>
        <v>70</v>
      </c>
      <c r="BV29" s="247" t="str">
        <f t="shared" ca="1" si="67"/>
        <v>YES</v>
      </c>
      <c r="BW29" s="261">
        <f ca="1">SUMIFS($Y29:$AL29,$Y$10:$AL$10,"CO3")</f>
        <v>16</v>
      </c>
      <c r="BX29" s="261">
        <f ca="1">SUMIFS($Y$4:$AL$4,$Y$10:$AL$10,"CO3",$Y29:$AL29,"&gt;=0")</f>
        <v>20</v>
      </c>
      <c r="BY29" s="247">
        <f ca="1">IFERROR(ROUND((BW29/BX29)*100,0),0)</f>
        <v>80</v>
      </c>
      <c r="BZ29" s="262" t="str">
        <f ca="1">IF(BY29&gt;60,"YES","NO")</f>
        <v>YES</v>
      </c>
    </row>
    <row r="30" spans="1:78" ht="21" customHeight="1" x14ac:dyDescent="0.2">
      <c r="A30" s="433">
        <v>20</v>
      </c>
      <c r="B30" s="436" t="s">
        <v>448</v>
      </c>
      <c r="C30" s="436" t="s">
        <v>482</v>
      </c>
      <c r="D30" s="437" t="s">
        <v>316</v>
      </c>
      <c r="E30" s="438">
        <f t="shared" ca="1" si="11"/>
        <v>66</v>
      </c>
      <c r="F30" s="439">
        <f t="shared" ca="1" si="7"/>
        <v>64</v>
      </c>
      <c r="G30" s="439">
        <f t="shared" ca="1" si="12"/>
        <v>26</v>
      </c>
      <c r="H30" s="439">
        <f t="shared" ca="1" si="13"/>
        <v>38</v>
      </c>
      <c r="I30" s="258"/>
      <c r="J30" s="247">
        <f t="shared" ca="1" si="14"/>
        <v>8</v>
      </c>
      <c r="K30" s="247">
        <f t="shared" ca="1" si="15"/>
        <v>10</v>
      </c>
      <c r="L30" s="247">
        <f t="shared" ca="1" si="16"/>
        <v>12</v>
      </c>
      <c r="M30" s="247">
        <f t="shared" ca="1" si="17"/>
        <v>1</v>
      </c>
      <c r="N30" s="247">
        <f t="shared" ca="1" si="17"/>
        <v>1</v>
      </c>
      <c r="O30" s="247">
        <f t="shared" ca="1" si="17"/>
        <v>2</v>
      </c>
      <c r="P30" s="247">
        <f t="shared" ca="1" si="18"/>
        <v>9</v>
      </c>
      <c r="Q30" s="247">
        <f t="shared" ca="1" si="19"/>
        <v>10</v>
      </c>
      <c r="R30" s="247" t="str">
        <f t="shared" ca="1" si="20"/>
        <v/>
      </c>
      <c r="S30" s="247">
        <f t="shared" ca="1" si="21"/>
        <v>2</v>
      </c>
      <c r="T30" s="247">
        <f t="shared" ca="1" si="21"/>
        <v>1</v>
      </c>
      <c r="U30" s="247">
        <f t="shared" ca="1" si="21"/>
        <v>2</v>
      </c>
      <c r="V30" s="247">
        <f t="shared" ca="1" si="22"/>
        <v>10</v>
      </c>
      <c r="W30" s="247">
        <f t="shared" ca="1" si="23"/>
        <v>10</v>
      </c>
      <c r="X30" s="247" t="str">
        <f t="shared" ca="1" si="24"/>
        <v/>
      </c>
      <c r="Y30" s="248">
        <f t="shared" ca="1" si="25"/>
        <v>2</v>
      </c>
      <c r="Z30" s="259">
        <f t="shared" ca="1" si="25"/>
        <v>2</v>
      </c>
      <c r="AA30" s="247">
        <f t="shared" ca="1" si="25"/>
        <v>1</v>
      </c>
      <c r="AB30" s="247">
        <f t="shared" ca="1" si="25"/>
        <v>2</v>
      </c>
      <c r="AC30" s="247">
        <f t="shared" ca="1" si="25"/>
        <v>1</v>
      </c>
      <c r="AD30" s="247">
        <f t="shared" ca="1" si="26"/>
        <v>6</v>
      </c>
      <c r="AE30" s="247" t="str">
        <f t="shared" ca="1" si="27"/>
        <v/>
      </c>
      <c r="AF30" s="247">
        <f t="shared" ca="1" si="28"/>
        <v>6</v>
      </c>
      <c r="AG30" s="247" t="str">
        <f t="shared" ca="1" si="29"/>
        <v/>
      </c>
      <c r="AH30" s="247">
        <f t="shared" ca="1" si="30"/>
        <v>6</v>
      </c>
      <c r="AI30" s="247">
        <f t="shared" ca="1" si="31"/>
        <v>6</v>
      </c>
      <c r="AJ30" s="247">
        <f t="shared" ca="1" si="32"/>
        <v>6</v>
      </c>
      <c r="AK30" s="247" t="str">
        <f t="shared" ca="1" si="33"/>
        <v/>
      </c>
      <c r="AL30" s="248" t="str">
        <f t="shared" ca="1" si="34"/>
        <v/>
      </c>
      <c r="AM30" s="260">
        <f t="shared" ca="1" si="35"/>
        <v>21</v>
      </c>
      <c r="AN30" s="261">
        <f t="shared" ca="1" si="36"/>
        <v>30</v>
      </c>
      <c r="AO30" s="247">
        <f t="shared" ca="1" si="37"/>
        <v>70</v>
      </c>
      <c r="AP30" s="247" t="str">
        <f t="shared" ca="1" si="38"/>
        <v>YES</v>
      </c>
      <c r="AQ30" s="261">
        <f t="shared" ca="1" si="39"/>
        <v>19</v>
      </c>
      <c r="AR30" s="261">
        <f t="shared" ca="1" si="40"/>
        <v>30</v>
      </c>
      <c r="AS30" s="247">
        <f t="shared" ca="1" si="41"/>
        <v>63</v>
      </c>
      <c r="AT30" s="247" t="str">
        <f t="shared" ca="1" si="42"/>
        <v>YES</v>
      </c>
      <c r="AU30" s="261">
        <f t="shared" ca="1" si="43"/>
        <v>20</v>
      </c>
      <c r="AV30" s="261">
        <f t="shared" ca="1" si="44"/>
        <v>30</v>
      </c>
      <c r="AW30" s="247">
        <f t="shared" ca="1" si="45"/>
        <v>67</v>
      </c>
      <c r="AX30" s="247" t="str">
        <f t="shared" ca="1" si="46"/>
        <v>YES</v>
      </c>
      <c r="AY30" s="261">
        <f t="shared" ca="1" si="47"/>
        <v>8</v>
      </c>
      <c r="AZ30" s="261">
        <f t="shared" ca="1" si="48"/>
        <v>15</v>
      </c>
      <c r="BA30" s="247">
        <f t="shared" ca="1" si="49"/>
        <v>53</v>
      </c>
      <c r="BB30" s="247" t="str">
        <f t="shared" ca="1" si="50"/>
        <v>NO</v>
      </c>
      <c r="BC30" s="261">
        <f t="shared" ca="1" si="51"/>
        <v>10</v>
      </c>
      <c r="BD30" s="261">
        <f t="shared" ca="1" si="52"/>
        <v>15</v>
      </c>
      <c r="BE30" s="247">
        <f t="shared" ca="1" si="53"/>
        <v>67</v>
      </c>
      <c r="BF30" s="248" t="str">
        <f t="shared" ca="1" si="54"/>
        <v>YES</v>
      </c>
      <c r="BG30" s="260">
        <f t="shared" ca="1" si="55"/>
        <v>8</v>
      </c>
      <c r="BH30" s="261">
        <f t="shared" ca="1" si="56"/>
        <v>10</v>
      </c>
      <c r="BI30" s="247">
        <f t="shared" ca="1" si="57"/>
        <v>80</v>
      </c>
      <c r="BJ30" s="247" t="str">
        <f t="shared" ca="1" si="58"/>
        <v>YES</v>
      </c>
      <c r="BK30" s="261">
        <f t="shared" ca="1" si="59"/>
        <v>12</v>
      </c>
      <c r="BL30" s="261">
        <f t="shared" ca="1" si="60"/>
        <v>20</v>
      </c>
      <c r="BM30" s="247">
        <f t="shared" ca="1" si="61"/>
        <v>60</v>
      </c>
      <c r="BN30" s="247" t="str">
        <f t="shared" ca="1" si="62"/>
        <v>NO</v>
      </c>
      <c r="BO30" s="261">
        <f t="shared" ca="1" si="63"/>
        <v>12</v>
      </c>
      <c r="BP30" s="261">
        <f t="shared" ca="1" si="64"/>
        <v>20</v>
      </c>
      <c r="BQ30" s="247">
        <f t="shared" ca="1" si="65"/>
        <v>60</v>
      </c>
      <c r="BR30" s="247" t="str">
        <f t="shared" ca="1" si="66"/>
        <v>NO</v>
      </c>
      <c r="BS30" s="261">
        <f t="shared" ca="1" si="72"/>
        <v>6</v>
      </c>
      <c r="BT30" s="261">
        <f t="shared" ca="1" si="73"/>
        <v>10</v>
      </c>
      <c r="BU30" s="247">
        <f t="shared" ca="1" si="74"/>
        <v>60</v>
      </c>
      <c r="BV30" s="247" t="str">
        <f t="shared" ca="1" si="67"/>
        <v>NO</v>
      </c>
      <c r="BW30" s="261">
        <f t="shared" si="75"/>
        <v>0</v>
      </c>
      <c r="BX30" s="261">
        <f t="shared" si="76"/>
        <v>0</v>
      </c>
      <c r="BY30" s="247">
        <f t="shared" si="70"/>
        <v>0</v>
      </c>
      <c r="BZ30" s="262" t="str">
        <f t="shared" si="71"/>
        <v>NO</v>
      </c>
    </row>
    <row r="31" spans="1:78" ht="21" customHeight="1" x14ac:dyDescent="0.2">
      <c r="A31" s="433">
        <v>21</v>
      </c>
      <c r="B31" s="436" t="s">
        <v>449</v>
      </c>
      <c r="C31" s="436" t="s">
        <v>483</v>
      </c>
      <c r="D31" s="437" t="s">
        <v>256</v>
      </c>
      <c r="E31" s="438">
        <f t="shared" ca="1" si="11"/>
        <v>76</v>
      </c>
      <c r="F31" s="439">
        <f t="shared" ca="1" si="7"/>
        <v>75</v>
      </c>
      <c r="G31" s="439">
        <f t="shared" ca="1" si="12"/>
        <v>30</v>
      </c>
      <c r="H31" s="439">
        <f t="shared" ca="1" si="13"/>
        <v>45</v>
      </c>
      <c r="I31" s="258"/>
      <c r="J31" s="247">
        <f t="shared" ca="1" si="14"/>
        <v>10</v>
      </c>
      <c r="K31" s="247">
        <f t="shared" ca="1" si="15"/>
        <v>10</v>
      </c>
      <c r="L31" s="247">
        <f t="shared" ca="1" si="16"/>
        <v>14</v>
      </c>
      <c r="M31" s="247">
        <f t="shared" ca="1" si="17"/>
        <v>2</v>
      </c>
      <c r="N31" s="247">
        <f t="shared" ca="1" si="17"/>
        <v>1</v>
      </c>
      <c r="O31" s="247">
        <f t="shared" ca="1" si="17"/>
        <v>2</v>
      </c>
      <c r="P31" s="247" t="str">
        <f t="shared" ca="1" si="18"/>
        <v/>
      </c>
      <c r="Q31" s="247">
        <f t="shared" ca="1" si="19"/>
        <v>11</v>
      </c>
      <c r="R31" s="247">
        <f t="shared" ca="1" si="20"/>
        <v>10</v>
      </c>
      <c r="S31" s="247">
        <f t="shared" ca="1" si="21"/>
        <v>1</v>
      </c>
      <c r="T31" s="247">
        <f t="shared" ca="1" si="21"/>
        <v>2</v>
      </c>
      <c r="U31" s="247">
        <f t="shared" ca="1" si="21"/>
        <v>2</v>
      </c>
      <c r="V31" s="247" t="str">
        <f t="shared" ca="1" si="22"/>
        <v/>
      </c>
      <c r="W31" s="247">
        <f t="shared" ca="1" si="23"/>
        <v>12</v>
      </c>
      <c r="X31" s="247">
        <f t="shared" ca="1" si="24"/>
        <v>12</v>
      </c>
      <c r="Y31" s="248">
        <f t="shared" ca="1" si="25"/>
        <v>2</v>
      </c>
      <c r="Z31" s="259">
        <f t="shared" ca="1" si="25"/>
        <v>2</v>
      </c>
      <c r="AA31" s="247">
        <f t="shared" ca="1" si="25"/>
        <v>1</v>
      </c>
      <c r="AB31" s="247">
        <f t="shared" ca="1" si="25"/>
        <v>2</v>
      </c>
      <c r="AC31" s="247">
        <f t="shared" ca="1" si="25"/>
        <v>2</v>
      </c>
      <c r="AD31" s="247" t="str">
        <f t="shared" ca="1" si="26"/>
        <v/>
      </c>
      <c r="AE31" s="247">
        <f t="shared" ca="1" si="27"/>
        <v>7</v>
      </c>
      <c r="AF31" s="247" t="str">
        <f t="shared" ca="1" si="28"/>
        <v/>
      </c>
      <c r="AG31" s="247" t="str">
        <f t="shared" ca="1" si="29"/>
        <v/>
      </c>
      <c r="AH31" s="247">
        <f t="shared" ca="1" si="30"/>
        <v>7</v>
      </c>
      <c r="AI31" s="247">
        <f t="shared" ca="1" si="31"/>
        <v>7</v>
      </c>
      <c r="AJ31" s="247">
        <f t="shared" ca="1" si="32"/>
        <v>8</v>
      </c>
      <c r="AK31" s="247">
        <f t="shared" ca="1" si="33"/>
        <v>7</v>
      </c>
      <c r="AL31" s="248" t="str">
        <f t="shared" ca="1" si="34"/>
        <v/>
      </c>
      <c r="AM31" s="260">
        <f t="shared" ca="1" si="35"/>
        <v>24</v>
      </c>
      <c r="AN31" s="261">
        <f t="shared" ca="1" si="36"/>
        <v>30</v>
      </c>
      <c r="AO31" s="247">
        <f t="shared" ca="1" si="37"/>
        <v>80</v>
      </c>
      <c r="AP31" s="247" t="str">
        <f t="shared" ca="1" si="38"/>
        <v>YES</v>
      </c>
      <c r="AQ31" s="261">
        <f t="shared" ca="1" si="39"/>
        <v>21</v>
      </c>
      <c r="AR31" s="261">
        <f t="shared" ca="1" si="40"/>
        <v>30</v>
      </c>
      <c r="AS31" s="247">
        <f t="shared" ca="1" si="41"/>
        <v>70</v>
      </c>
      <c r="AT31" s="247" t="str">
        <f t="shared" ca="1" si="42"/>
        <v>YES</v>
      </c>
      <c r="AU31" s="261">
        <f t="shared" ca="1" si="43"/>
        <v>24</v>
      </c>
      <c r="AV31" s="261">
        <f t="shared" ca="1" si="44"/>
        <v>30</v>
      </c>
      <c r="AW31" s="247">
        <f t="shared" ca="1" si="45"/>
        <v>80</v>
      </c>
      <c r="AX31" s="247" t="str">
        <f t="shared" ca="1" si="46"/>
        <v>YES</v>
      </c>
      <c r="AY31" s="261">
        <f t="shared" ca="1" si="47"/>
        <v>10</v>
      </c>
      <c r="AZ31" s="261">
        <f t="shared" ca="1" si="48"/>
        <v>15</v>
      </c>
      <c r="BA31" s="247">
        <f t="shared" ca="1" si="49"/>
        <v>67</v>
      </c>
      <c r="BB31" s="247" t="str">
        <f t="shared" ca="1" si="50"/>
        <v>YES</v>
      </c>
      <c r="BC31" s="261">
        <f t="shared" ca="1" si="51"/>
        <v>10</v>
      </c>
      <c r="BD31" s="261">
        <f t="shared" ca="1" si="52"/>
        <v>15</v>
      </c>
      <c r="BE31" s="247">
        <f t="shared" ca="1" si="53"/>
        <v>67</v>
      </c>
      <c r="BF31" s="248" t="str">
        <f t="shared" ca="1" si="54"/>
        <v>YES</v>
      </c>
      <c r="BG31" s="260">
        <f t="shared" ca="1" si="55"/>
        <v>9</v>
      </c>
      <c r="BH31" s="261">
        <f t="shared" ca="1" si="56"/>
        <v>10</v>
      </c>
      <c r="BI31" s="247">
        <f t="shared" ca="1" si="57"/>
        <v>90</v>
      </c>
      <c r="BJ31" s="247" t="str">
        <f t="shared" ca="1" si="58"/>
        <v>YES</v>
      </c>
      <c r="BK31" s="261">
        <f t="shared" ca="1" si="59"/>
        <v>7</v>
      </c>
      <c r="BL31" s="261">
        <f t="shared" ca="1" si="60"/>
        <v>10</v>
      </c>
      <c r="BM31" s="247">
        <f t="shared" ca="1" si="61"/>
        <v>70</v>
      </c>
      <c r="BN31" s="247" t="str">
        <f t="shared" ca="1" si="62"/>
        <v>YES</v>
      </c>
      <c r="BO31" s="261">
        <f t="shared" ca="1" si="63"/>
        <v>14</v>
      </c>
      <c r="BP31" s="261">
        <f t="shared" ca="1" si="64"/>
        <v>20</v>
      </c>
      <c r="BQ31" s="247">
        <f t="shared" ca="1" si="65"/>
        <v>70</v>
      </c>
      <c r="BR31" s="247" t="str">
        <f t="shared" ca="1" si="66"/>
        <v>YES</v>
      </c>
      <c r="BS31" s="261"/>
      <c r="BT31" s="261"/>
      <c r="BU31" s="247"/>
      <c r="BV31" s="247" t="str">
        <f t="shared" si="67"/>
        <v>NO</v>
      </c>
      <c r="BW31" s="261">
        <f t="shared" ref="BW31:BW33" ca="1" si="82">SUMIFS($Y31:$AL31,$Y$10:$AL$10,"CO4")</f>
        <v>15</v>
      </c>
      <c r="BX31" s="261">
        <f t="shared" ref="BX31:BX33" ca="1" si="83">SUMIFS($Y$4:$AL$4,$Y$10:$AL$10,"CO4",$Y31:$AL31,"&gt;=0")</f>
        <v>20</v>
      </c>
      <c r="BY31" s="247">
        <f t="shared" ca="1" si="70"/>
        <v>75</v>
      </c>
      <c r="BZ31" s="262" t="str">
        <f t="shared" ca="1" si="71"/>
        <v>YES</v>
      </c>
    </row>
    <row r="32" spans="1:78" ht="21" customHeight="1" x14ac:dyDescent="0.2">
      <c r="A32" s="433">
        <v>22</v>
      </c>
      <c r="B32" s="436" t="s">
        <v>450</v>
      </c>
      <c r="C32" s="436" t="s">
        <v>464</v>
      </c>
      <c r="D32" s="437" t="s">
        <v>299</v>
      </c>
      <c r="E32" s="438">
        <f t="shared" ca="1" si="11"/>
        <v>97</v>
      </c>
      <c r="F32" s="439">
        <f t="shared" ca="1" si="7"/>
        <v>90</v>
      </c>
      <c r="G32" s="439">
        <f t="shared" ca="1" si="12"/>
        <v>38</v>
      </c>
      <c r="H32" s="439">
        <f t="shared" ca="1" si="13"/>
        <v>52</v>
      </c>
      <c r="I32" s="258"/>
      <c r="J32" s="247">
        <f t="shared" ca="1" si="14"/>
        <v>14</v>
      </c>
      <c r="K32" s="247">
        <f t="shared" ca="1" si="15"/>
        <v>15</v>
      </c>
      <c r="L32" s="247">
        <f t="shared" ca="1" si="16"/>
        <v>18</v>
      </c>
      <c r="M32" s="247">
        <f t="shared" ca="1" si="17"/>
        <v>1</v>
      </c>
      <c r="N32" s="247">
        <f t="shared" ca="1" si="17"/>
        <v>1</v>
      </c>
      <c r="O32" s="247">
        <f t="shared" ca="1" si="17"/>
        <v>1</v>
      </c>
      <c r="P32" s="247">
        <f t="shared" ca="1" si="18"/>
        <v>14</v>
      </c>
      <c r="Q32" s="247" t="str">
        <f t="shared" ca="1" si="19"/>
        <v/>
      </c>
      <c r="R32" s="247">
        <f t="shared" ca="1" si="20"/>
        <v>15</v>
      </c>
      <c r="S32" s="247">
        <f t="shared" ca="1" si="21"/>
        <v>2</v>
      </c>
      <c r="T32" s="247">
        <f t="shared" ca="1" si="21"/>
        <v>1</v>
      </c>
      <c r="U32" s="247">
        <f t="shared" ca="1" si="21"/>
        <v>2</v>
      </c>
      <c r="V32" s="247">
        <f t="shared" ca="1" si="22"/>
        <v>13</v>
      </c>
      <c r="W32" s="247" t="str">
        <f t="shared" ca="1" si="23"/>
        <v/>
      </c>
      <c r="X32" s="247">
        <f t="shared" ca="1" si="24"/>
        <v>15</v>
      </c>
      <c r="Y32" s="248">
        <f t="shared" ca="1" si="25"/>
        <v>1</v>
      </c>
      <c r="Z32" s="259">
        <f t="shared" ca="1" si="25"/>
        <v>1</v>
      </c>
      <c r="AA32" s="247">
        <f t="shared" ca="1" si="25"/>
        <v>2</v>
      </c>
      <c r="AB32" s="247">
        <f t="shared" ca="1" si="25"/>
        <v>1</v>
      </c>
      <c r="AC32" s="247">
        <f t="shared" ca="1" si="25"/>
        <v>1</v>
      </c>
      <c r="AD32" s="247" t="str">
        <f t="shared" ca="1" si="26"/>
        <v/>
      </c>
      <c r="AE32" s="247">
        <f t="shared" ca="1" si="27"/>
        <v>9</v>
      </c>
      <c r="AF32" s="247">
        <f t="shared" ca="1" si="28"/>
        <v>10</v>
      </c>
      <c r="AG32" s="247">
        <f t="shared" ca="1" si="29"/>
        <v>10</v>
      </c>
      <c r="AH32" s="247" t="str">
        <f t="shared" ca="1" si="30"/>
        <v/>
      </c>
      <c r="AI32" s="247" t="str">
        <f t="shared" ca="1" si="31"/>
        <v/>
      </c>
      <c r="AJ32" s="247" t="str">
        <f t="shared" ca="1" si="32"/>
        <v/>
      </c>
      <c r="AK32" s="247">
        <f t="shared" ca="1" si="33"/>
        <v>9</v>
      </c>
      <c r="AL32" s="248">
        <f t="shared" ca="1" si="34"/>
        <v>8</v>
      </c>
      <c r="AM32" s="260">
        <f t="shared" ca="1" si="35"/>
        <v>26</v>
      </c>
      <c r="AN32" s="261">
        <f t="shared" ca="1" si="36"/>
        <v>30</v>
      </c>
      <c r="AO32" s="247">
        <f t="shared" ca="1" si="37"/>
        <v>87</v>
      </c>
      <c r="AP32" s="247" t="str">
        <f t="shared" ca="1" si="38"/>
        <v>YES</v>
      </c>
      <c r="AQ32" s="261">
        <f t="shared" ca="1" si="39"/>
        <v>29</v>
      </c>
      <c r="AR32" s="261">
        <f t="shared" ca="1" si="40"/>
        <v>30</v>
      </c>
      <c r="AS32" s="247">
        <f t="shared" ca="1" si="41"/>
        <v>97</v>
      </c>
      <c r="AT32" s="247" t="str">
        <f t="shared" ca="1" si="42"/>
        <v>YES</v>
      </c>
      <c r="AU32" s="261">
        <f t="shared" ca="1" si="43"/>
        <v>28</v>
      </c>
      <c r="AV32" s="261">
        <f t="shared" ca="1" si="44"/>
        <v>30</v>
      </c>
      <c r="AW32" s="247">
        <f t="shared" ca="1" si="45"/>
        <v>93</v>
      </c>
      <c r="AX32" s="247" t="str">
        <f t="shared" ca="1" si="46"/>
        <v>YES</v>
      </c>
      <c r="AY32" s="261">
        <f t="shared" ca="1" si="47"/>
        <v>14</v>
      </c>
      <c r="AZ32" s="261">
        <f t="shared" ca="1" si="48"/>
        <v>15</v>
      </c>
      <c r="BA32" s="247">
        <f t="shared" ca="1" si="49"/>
        <v>93</v>
      </c>
      <c r="BB32" s="247" t="str">
        <f t="shared" ca="1" si="50"/>
        <v>YES</v>
      </c>
      <c r="BC32" s="261">
        <f t="shared" ca="1" si="51"/>
        <v>15</v>
      </c>
      <c r="BD32" s="261">
        <f t="shared" ca="1" si="52"/>
        <v>15</v>
      </c>
      <c r="BE32" s="247">
        <f t="shared" ca="1" si="53"/>
        <v>100</v>
      </c>
      <c r="BF32" s="248" t="str">
        <f t="shared" ca="1" si="54"/>
        <v>YES</v>
      </c>
      <c r="BG32" s="260">
        <f t="shared" ca="1" si="55"/>
        <v>6</v>
      </c>
      <c r="BH32" s="261">
        <f t="shared" ca="1" si="56"/>
        <v>10</v>
      </c>
      <c r="BI32" s="247">
        <f t="shared" ca="1" si="57"/>
        <v>60</v>
      </c>
      <c r="BJ32" s="247" t="str">
        <f t="shared" ca="1" si="58"/>
        <v>NO</v>
      </c>
      <c r="BK32" s="261">
        <f t="shared" ca="1" si="59"/>
        <v>19</v>
      </c>
      <c r="BL32" s="261">
        <f t="shared" ca="1" si="60"/>
        <v>20</v>
      </c>
      <c r="BM32" s="247">
        <f t="shared" ca="1" si="61"/>
        <v>95</v>
      </c>
      <c r="BN32" s="247" t="str">
        <f t="shared" ca="1" si="62"/>
        <v>YES</v>
      </c>
      <c r="BO32" s="261">
        <f t="shared" ca="1" si="63"/>
        <v>10</v>
      </c>
      <c r="BP32" s="261">
        <f t="shared" ca="1" si="64"/>
        <v>10</v>
      </c>
      <c r="BQ32" s="247">
        <f t="shared" ca="1" si="65"/>
        <v>100</v>
      </c>
      <c r="BR32" s="247" t="str">
        <f t="shared" ca="1" si="66"/>
        <v>YES</v>
      </c>
      <c r="BS32" s="261"/>
      <c r="BT32" s="261"/>
      <c r="BU32" s="247"/>
      <c r="BV32" s="247" t="str">
        <f t="shared" si="67"/>
        <v>NO</v>
      </c>
      <c r="BW32" s="261">
        <f t="shared" ca="1" si="82"/>
        <v>17</v>
      </c>
      <c r="BX32" s="261">
        <f t="shared" ca="1" si="83"/>
        <v>20</v>
      </c>
      <c r="BY32" s="247">
        <f t="shared" ca="1" si="70"/>
        <v>85</v>
      </c>
      <c r="BZ32" s="262" t="str">
        <f t="shared" ca="1" si="71"/>
        <v>YES</v>
      </c>
    </row>
    <row r="33" spans="1:78" ht="21" customHeight="1" x14ac:dyDescent="0.2">
      <c r="A33" s="433">
        <v>23</v>
      </c>
      <c r="B33" s="436" t="s">
        <v>451</v>
      </c>
      <c r="C33" s="436" t="s">
        <v>484</v>
      </c>
      <c r="D33" s="437" t="s">
        <v>316</v>
      </c>
      <c r="E33" s="438">
        <f t="shared" ca="1" si="11"/>
        <v>66</v>
      </c>
      <c r="F33" s="439">
        <f t="shared" ca="1" si="7"/>
        <v>66</v>
      </c>
      <c r="G33" s="439">
        <f t="shared" ca="1" si="12"/>
        <v>27</v>
      </c>
      <c r="H33" s="439">
        <f t="shared" ca="1" si="13"/>
        <v>39</v>
      </c>
      <c r="I33" s="258"/>
      <c r="J33" s="247">
        <f t="shared" ca="1" si="14"/>
        <v>9</v>
      </c>
      <c r="K33" s="247">
        <f t="shared" ca="1" si="15"/>
        <v>10</v>
      </c>
      <c r="L33" s="247">
        <f t="shared" ca="1" si="16"/>
        <v>12</v>
      </c>
      <c r="M33" s="247">
        <f t="shared" ca="1" si="17"/>
        <v>2</v>
      </c>
      <c r="N33" s="247">
        <f t="shared" ca="1" si="17"/>
        <v>2</v>
      </c>
      <c r="O33" s="247">
        <f t="shared" ca="1" si="17"/>
        <v>2</v>
      </c>
      <c r="P33" s="247">
        <f t="shared" ca="1" si="18"/>
        <v>10</v>
      </c>
      <c r="Q33" s="247">
        <f t="shared" ca="1" si="19"/>
        <v>10</v>
      </c>
      <c r="R33" s="247" t="str">
        <f t="shared" ca="1" si="20"/>
        <v/>
      </c>
      <c r="S33" s="247">
        <f t="shared" ca="1" si="21"/>
        <v>2</v>
      </c>
      <c r="T33" s="247">
        <f t="shared" ca="1" si="21"/>
        <v>1</v>
      </c>
      <c r="U33" s="247">
        <f t="shared" ca="1" si="21"/>
        <v>2</v>
      </c>
      <c r="V33" s="247">
        <f t="shared" ca="1" si="22"/>
        <v>9</v>
      </c>
      <c r="W33" s="247">
        <f t="shared" ca="1" si="23"/>
        <v>9</v>
      </c>
      <c r="X33" s="247" t="str">
        <f t="shared" ca="1" si="24"/>
        <v/>
      </c>
      <c r="Y33" s="248">
        <f t="shared" ca="1" si="25"/>
        <v>1</v>
      </c>
      <c r="Z33" s="259">
        <f t="shared" ca="1" si="25"/>
        <v>2</v>
      </c>
      <c r="AA33" s="247">
        <f t="shared" ca="1" si="25"/>
        <v>2</v>
      </c>
      <c r="AB33" s="247">
        <f t="shared" ca="1" si="25"/>
        <v>1</v>
      </c>
      <c r="AC33" s="247">
        <f t="shared" ca="1" si="25"/>
        <v>2</v>
      </c>
      <c r="AD33" s="247">
        <f t="shared" ca="1" si="26"/>
        <v>6</v>
      </c>
      <c r="AE33" s="247" t="str">
        <f t="shared" ca="1" si="27"/>
        <v/>
      </c>
      <c r="AF33" s="247">
        <f t="shared" ca="1" si="28"/>
        <v>6</v>
      </c>
      <c r="AG33" s="247" t="str">
        <f t="shared" ca="1" si="29"/>
        <v/>
      </c>
      <c r="AH33" s="247">
        <f t="shared" ca="1" si="30"/>
        <v>7</v>
      </c>
      <c r="AI33" s="247">
        <f t="shared" ca="1" si="31"/>
        <v>6</v>
      </c>
      <c r="AJ33" s="247">
        <f t="shared" ca="1" si="32"/>
        <v>6</v>
      </c>
      <c r="AK33" s="247" t="str">
        <f t="shared" ca="1" si="33"/>
        <v/>
      </c>
      <c r="AL33" s="248" t="str">
        <f t="shared" ca="1" si="34"/>
        <v/>
      </c>
      <c r="AM33" s="260">
        <f t="shared" ca="1" si="35"/>
        <v>23</v>
      </c>
      <c r="AN33" s="261">
        <f t="shared" ca="1" si="36"/>
        <v>30</v>
      </c>
      <c r="AO33" s="247">
        <f t="shared" ca="1" si="37"/>
        <v>77</v>
      </c>
      <c r="AP33" s="247" t="str">
        <f t="shared" ca="1" si="38"/>
        <v>YES</v>
      </c>
      <c r="AQ33" s="261">
        <f t="shared" ca="1" si="39"/>
        <v>20</v>
      </c>
      <c r="AR33" s="261">
        <f t="shared" ca="1" si="40"/>
        <v>30</v>
      </c>
      <c r="AS33" s="247">
        <f t="shared" ca="1" si="41"/>
        <v>67</v>
      </c>
      <c r="AT33" s="247" t="str">
        <f t="shared" ca="1" si="42"/>
        <v>YES</v>
      </c>
      <c r="AU33" s="261">
        <f t="shared" ca="1" si="43"/>
        <v>18</v>
      </c>
      <c r="AV33" s="261">
        <f t="shared" ca="1" si="44"/>
        <v>30</v>
      </c>
      <c r="AW33" s="247">
        <f t="shared" ca="1" si="45"/>
        <v>60</v>
      </c>
      <c r="AX33" s="247" t="str">
        <f t="shared" ca="1" si="46"/>
        <v>NO</v>
      </c>
      <c r="AY33" s="261">
        <f t="shared" ca="1" si="47"/>
        <v>9</v>
      </c>
      <c r="AZ33" s="261">
        <f t="shared" ca="1" si="48"/>
        <v>15</v>
      </c>
      <c r="BA33" s="247">
        <f t="shared" ca="1" si="49"/>
        <v>60</v>
      </c>
      <c r="BB33" s="247" t="str">
        <f t="shared" ca="1" si="50"/>
        <v>NO</v>
      </c>
      <c r="BC33" s="261">
        <f t="shared" ca="1" si="51"/>
        <v>10</v>
      </c>
      <c r="BD33" s="261">
        <f t="shared" ca="1" si="52"/>
        <v>15</v>
      </c>
      <c r="BE33" s="247">
        <f t="shared" ca="1" si="53"/>
        <v>67</v>
      </c>
      <c r="BF33" s="248" t="str">
        <f t="shared" ca="1" si="54"/>
        <v>YES</v>
      </c>
      <c r="BG33" s="260">
        <f t="shared" ca="1" si="55"/>
        <v>8</v>
      </c>
      <c r="BH33" s="261">
        <f t="shared" ca="1" si="56"/>
        <v>10</v>
      </c>
      <c r="BI33" s="247">
        <f t="shared" ca="1" si="57"/>
        <v>80</v>
      </c>
      <c r="BJ33" s="247" t="str">
        <f t="shared" ca="1" si="58"/>
        <v>YES</v>
      </c>
      <c r="BK33" s="261">
        <f t="shared" ca="1" si="59"/>
        <v>12</v>
      </c>
      <c r="BL33" s="261">
        <f t="shared" ca="1" si="60"/>
        <v>20</v>
      </c>
      <c r="BM33" s="247">
        <f t="shared" ca="1" si="61"/>
        <v>60</v>
      </c>
      <c r="BN33" s="247" t="str">
        <f t="shared" ca="1" si="62"/>
        <v>NO</v>
      </c>
      <c r="BO33" s="261">
        <f t="shared" ca="1" si="63"/>
        <v>13</v>
      </c>
      <c r="BP33" s="261">
        <f t="shared" ca="1" si="64"/>
        <v>20</v>
      </c>
      <c r="BQ33" s="247">
        <f t="shared" ca="1" si="65"/>
        <v>65</v>
      </c>
      <c r="BR33" s="247" t="str">
        <f t="shared" ca="1" si="66"/>
        <v>YES</v>
      </c>
      <c r="BS33" s="261"/>
      <c r="BT33" s="261"/>
      <c r="BU33" s="247"/>
      <c r="BV33" s="247" t="str">
        <f t="shared" si="67"/>
        <v>NO</v>
      </c>
      <c r="BW33" s="261">
        <f t="shared" ca="1" si="82"/>
        <v>6</v>
      </c>
      <c r="BX33" s="261">
        <f t="shared" ca="1" si="83"/>
        <v>10</v>
      </c>
      <c r="BY33" s="247">
        <f t="shared" ca="1" si="70"/>
        <v>60</v>
      </c>
      <c r="BZ33" s="262" t="str">
        <f t="shared" ca="1" si="71"/>
        <v>NO</v>
      </c>
    </row>
    <row r="34" spans="1:78" ht="21" customHeight="1" x14ac:dyDescent="0.2">
      <c r="A34" s="433">
        <v>24</v>
      </c>
      <c r="B34" s="436" t="s">
        <v>452</v>
      </c>
      <c r="C34" s="436" t="s">
        <v>485</v>
      </c>
      <c r="D34" s="437" t="s">
        <v>275</v>
      </c>
      <c r="E34" s="438">
        <f t="shared" ca="1" si="11"/>
        <v>87</v>
      </c>
      <c r="F34" s="439">
        <f t="shared" ca="1" si="7"/>
        <v>82</v>
      </c>
      <c r="G34" s="439">
        <f t="shared" ca="1" si="12"/>
        <v>34</v>
      </c>
      <c r="H34" s="439">
        <f t="shared" ca="1" si="13"/>
        <v>48</v>
      </c>
      <c r="I34" s="258"/>
      <c r="J34" s="247">
        <f t="shared" ca="1" si="14"/>
        <v>11</v>
      </c>
      <c r="K34" s="247">
        <f t="shared" ca="1" si="15"/>
        <v>12</v>
      </c>
      <c r="L34" s="247">
        <f t="shared" ca="1" si="16"/>
        <v>16</v>
      </c>
      <c r="M34" s="247">
        <f t="shared" ca="1" si="17"/>
        <v>2</v>
      </c>
      <c r="N34" s="247">
        <f t="shared" ca="1" si="17"/>
        <v>1</v>
      </c>
      <c r="O34" s="247">
        <f t="shared" ca="1" si="17"/>
        <v>2</v>
      </c>
      <c r="P34" s="247">
        <f t="shared" ca="1" si="18"/>
        <v>14</v>
      </c>
      <c r="Q34" s="247">
        <f t="shared" ca="1" si="19"/>
        <v>12</v>
      </c>
      <c r="R34" s="247" t="str">
        <f t="shared" ca="1" si="20"/>
        <v/>
      </c>
      <c r="S34" s="247">
        <f t="shared" ca="1" si="21"/>
        <v>1</v>
      </c>
      <c r="T34" s="247">
        <f t="shared" ca="1" si="21"/>
        <v>2</v>
      </c>
      <c r="U34" s="247">
        <f t="shared" ca="1" si="21"/>
        <v>1</v>
      </c>
      <c r="V34" s="247">
        <f t="shared" ca="1" si="22"/>
        <v>14</v>
      </c>
      <c r="W34" s="247">
        <f t="shared" ca="1" si="23"/>
        <v>12</v>
      </c>
      <c r="X34" s="247" t="str">
        <f t="shared" ca="1" si="24"/>
        <v/>
      </c>
      <c r="Y34" s="248">
        <f t="shared" ca="1" si="25"/>
        <v>2</v>
      </c>
      <c r="Z34" s="259">
        <f t="shared" ca="1" si="25"/>
        <v>1</v>
      </c>
      <c r="AA34" s="247">
        <f t="shared" ca="1" si="25"/>
        <v>2</v>
      </c>
      <c r="AB34" s="247">
        <f t="shared" ca="1" si="25"/>
        <v>1</v>
      </c>
      <c r="AC34" s="247">
        <f t="shared" ca="1" si="25"/>
        <v>1</v>
      </c>
      <c r="AD34" s="247">
        <f t="shared" ca="1" si="26"/>
        <v>9</v>
      </c>
      <c r="AE34" s="247" t="str">
        <f t="shared" ca="1" si="27"/>
        <v/>
      </c>
      <c r="AF34" s="247">
        <f t="shared" ca="1" si="28"/>
        <v>9</v>
      </c>
      <c r="AG34" s="247">
        <f t="shared" ca="1" si="29"/>
        <v>7</v>
      </c>
      <c r="AH34" s="247" t="str">
        <f t="shared" ca="1" si="30"/>
        <v/>
      </c>
      <c r="AI34" s="247">
        <f t="shared" ca="1" si="31"/>
        <v>7</v>
      </c>
      <c r="AJ34" s="247" t="str">
        <f t="shared" ca="1" si="32"/>
        <v/>
      </c>
      <c r="AK34" s="247" t="str">
        <f t="shared" ca="1" si="33"/>
        <v/>
      </c>
      <c r="AL34" s="248">
        <f t="shared" ca="1" si="34"/>
        <v>9</v>
      </c>
      <c r="AM34" s="260">
        <f t="shared" ca="1" si="35"/>
        <v>25</v>
      </c>
      <c r="AN34" s="261">
        <f t="shared" ca="1" si="36"/>
        <v>30</v>
      </c>
      <c r="AO34" s="247">
        <f t="shared" ca="1" si="37"/>
        <v>83</v>
      </c>
      <c r="AP34" s="247" t="str">
        <f t="shared" ca="1" si="38"/>
        <v>YES</v>
      </c>
      <c r="AQ34" s="261">
        <f t="shared" ca="1" si="39"/>
        <v>26</v>
      </c>
      <c r="AR34" s="261">
        <f t="shared" ca="1" si="40"/>
        <v>30</v>
      </c>
      <c r="AS34" s="247">
        <f t="shared" ca="1" si="41"/>
        <v>87</v>
      </c>
      <c r="AT34" s="247" t="str">
        <f t="shared" ca="1" si="42"/>
        <v>YES</v>
      </c>
      <c r="AU34" s="261">
        <f t="shared" ca="1" si="43"/>
        <v>26</v>
      </c>
      <c r="AV34" s="261">
        <f t="shared" ca="1" si="44"/>
        <v>30</v>
      </c>
      <c r="AW34" s="247">
        <f t="shared" ca="1" si="45"/>
        <v>87</v>
      </c>
      <c r="AX34" s="247" t="str">
        <f t="shared" ca="1" si="46"/>
        <v>YES</v>
      </c>
      <c r="AY34" s="261">
        <f t="shared" ca="1" si="47"/>
        <v>11</v>
      </c>
      <c r="AZ34" s="261">
        <f t="shared" ca="1" si="48"/>
        <v>15</v>
      </c>
      <c r="BA34" s="247">
        <f t="shared" ca="1" si="49"/>
        <v>73</v>
      </c>
      <c r="BB34" s="247" t="str">
        <f t="shared" ca="1" si="50"/>
        <v>YES</v>
      </c>
      <c r="BC34" s="261">
        <f t="shared" ca="1" si="51"/>
        <v>12</v>
      </c>
      <c r="BD34" s="261">
        <f t="shared" ca="1" si="52"/>
        <v>15</v>
      </c>
      <c r="BE34" s="247">
        <f t="shared" ca="1" si="53"/>
        <v>80</v>
      </c>
      <c r="BF34" s="248" t="str">
        <f t="shared" ca="1" si="54"/>
        <v>YES</v>
      </c>
      <c r="BG34" s="260">
        <f t="shared" ca="1" si="55"/>
        <v>7</v>
      </c>
      <c r="BH34" s="261">
        <f t="shared" ca="1" si="56"/>
        <v>10</v>
      </c>
      <c r="BI34" s="247">
        <f t="shared" ca="1" si="57"/>
        <v>70</v>
      </c>
      <c r="BJ34" s="247" t="str">
        <f t="shared" ca="1" si="58"/>
        <v>YES</v>
      </c>
      <c r="BK34" s="261">
        <f t="shared" ca="1" si="59"/>
        <v>18</v>
      </c>
      <c r="BL34" s="261">
        <f t="shared" ca="1" si="60"/>
        <v>20</v>
      </c>
      <c r="BM34" s="247">
        <f t="shared" ca="1" si="61"/>
        <v>90</v>
      </c>
      <c r="BN34" s="247" t="str">
        <f t="shared" ca="1" si="62"/>
        <v>YES</v>
      </c>
      <c r="BO34" s="261"/>
      <c r="BP34" s="261"/>
      <c r="BQ34" s="247"/>
      <c r="BR34" s="247" t="str">
        <f t="shared" si="66"/>
        <v>NO</v>
      </c>
      <c r="BS34" s="261">
        <f t="shared" ca="1" si="72"/>
        <v>9</v>
      </c>
      <c r="BT34" s="261">
        <f t="shared" ca="1" si="73"/>
        <v>10</v>
      </c>
      <c r="BU34" s="247">
        <f t="shared" ca="1" si="74"/>
        <v>90</v>
      </c>
      <c r="BV34" s="247" t="str">
        <f t="shared" ca="1" si="67"/>
        <v>YES</v>
      </c>
      <c r="BW34" s="261">
        <f t="shared" ref="BW34:BW36" ca="1" si="84">SUMIFS($Y34:$AL34,$Y$10:$AL$10,"CO3")</f>
        <v>14</v>
      </c>
      <c r="BX34" s="261">
        <f t="shared" ref="BX34:BX36" ca="1" si="85">SUMIFS($Y$4:$AL$4,$Y$10:$AL$10,"CO3",$Y34:$AL34,"&gt;=0")</f>
        <v>20</v>
      </c>
      <c r="BY34" s="247">
        <f t="shared" ca="1" si="70"/>
        <v>70</v>
      </c>
      <c r="BZ34" s="262" t="str">
        <f t="shared" ca="1" si="71"/>
        <v>YES</v>
      </c>
    </row>
    <row r="35" spans="1:78" ht="21" customHeight="1" x14ac:dyDescent="0.2">
      <c r="A35" s="433">
        <v>25</v>
      </c>
      <c r="B35" s="436" t="s">
        <v>453</v>
      </c>
      <c r="C35" s="436" t="s">
        <v>486</v>
      </c>
      <c r="D35" s="437" t="s">
        <v>316</v>
      </c>
      <c r="E35" s="438">
        <f t="shared" ca="1" si="11"/>
        <v>66</v>
      </c>
      <c r="F35" s="439">
        <f t="shared" ca="1" si="7"/>
        <v>68</v>
      </c>
      <c r="G35" s="439">
        <f t="shared" ca="1" si="12"/>
        <v>27</v>
      </c>
      <c r="H35" s="439">
        <f t="shared" ca="1" si="13"/>
        <v>41</v>
      </c>
      <c r="I35" s="258"/>
      <c r="J35" s="247">
        <f t="shared" ca="1" si="14"/>
        <v>9</v>
      </c>
      <c r="K35" s="247">
        <f t="shared" ca="1" si="15"/>
        <v>10</v>
      </c>
      <c r="L35" s="247">
        <f t="shared" ca="1" si="16"/>
        <v>12</v>
      </c>
      <c r="M35" s="247">
        <f t="shared" ca="1" si="17"/>
        <v>1</v>
      </c>
      <c r="N35" s="247">
        <f t="shared" ca="1" si="17"/>
        <v>1</v>
      </c>
      <c r="O35" s="247">
        <f t="shared" ca="1" si="17"/>
        <v>1</v>
      </c>
      <c r="P35" s="247">
        <f t="shared" ca="1" si="18"/>
        <v>10</v>
      </c>
      <c r="Q35" s="247">
        <f t="shared" ca="1" si="19"/>
        <v>10</v>
      </c>
      <c r="R35" s="247" t="str">
        <f t="shared" ca="1" si="20"/>
        <v/>
      </c>
      <c r="S35" s="247">
        <f t="shared" ca="1" si="21"/>
        <v>1</v>
      </c>
      <c r="T35" s="247">
        <f t="shared" ca="1" si="21"/>
        <v>2</v>
      </c>
      <c r="U35" s="247">
        <f t="shared" ca="1" si="21"/>
        <v>2</v>
      </c>
      <c r="V35" s="247">
        <f t="shared" ca="1" si="22"/>
        <v>10</v>
      </c>
      <c r="W35" s="247">
        <f t="shared" ca="1" si="23"/>
        <v>10</v>
      </c>
      <c r="X35" s="247" t="str">
        <f t="shared" ca="1" si="24"/>
        <v/>
      </c>
      <c r="Y35" s="248">
        <f t="shared" ca="1" si="25"/>
        <v>2</v>
      </c>
      <c r="Z35" s="259">
        <f t="shared" ca="1" si="25"/>
        <v>2</v>
      </c>
      <c r="AA35" s="247">
        <f t="shared" ca="1" si="25"/>
        <v>1</v>
      </c>
      <c r="AB35" s="247">
        <f t="shared" ca="1" si="25"/>
        <v>1</v>
      </c>
      <c r="AC35" s="247">
        <f t="shared" ca="1" si="25"/>
        <v>2</v>
      </c>
      <c r="AD35" s="247">
        <f t="shared" ca="1" si="26"/>
        <v>7</v>
      </c>
      <c r="AE35" s="247" t="str">
        <f t="shared" ca="1" si="27"/>
        <v/>
      </c>
      <c r="AF35" s="247">
        <f t="shared" ca="1" si="28"/>
        <v>7</v>
      </c>
      <c r="AG35" s="247" t="str">
        <f t="shared" ca="1" si="29"/>
        <v/>
      </c>
      <c r="AH35" s="247">
        <f t="shared" ca="1" si="30"/>
        <v>6</v>
      </c>
      <c r="AI35" s="247">
        <f t="shared" ca="1" si="31"/>
        <v>6</v>
      </c>
      <c r="AJ35" s="247">
        <f t="shared" ca="1" si="32"/>
        <v>7</v>
      </c>
      <c r="AK35" s="247" t="str">
        <f t="shared" ca="1" si="33"/>
        <v/>
      </c>
      <c r="AL35" s="248" t="str">
        <f t="shared" ca="1" si="34"/>
        <v/>
      </c>
      <c r="AM35" s="260">
        <f t="shared" ca="1" si="35"/>
        <v>20</v>
      </c>
      <c r="AN35" s="261">
        <f t="shared" ca="1" si="36"/>
        <v>30</v>
      </c>
      <c r="AO35" s="247">
        <f t="shared" ca="1" si="37"/>
        <v>67</v>
      </c>
      <c r="AP35" s="247" t="str">
        <f t="shared" ca="1" si="38"/>
        <v>YES</v>
      </c>
      <c r="AQ35" s="261">
        <f t="shared" ca="1" si="39"/>
        <v>20</v>
      </c>
      <c r="AR35" s="261">
        <f t="shared" ca="1" si="40"/>
        <v>30</v>
      </c>
      <c r="AS35" s="247">
        <f t="shared" ca="1" si="41"/>
        <v>67</v>
      </c>
      <c r="AT35" s="247" t="str">
        <f t="shared" ca="1" si="42"/>
        <v>YES</v>
      </c>
      <c r="AU35" s="261">
        <f t="shared" ca="1" si="43"/>
        <v>20</v>
      </c>
      <c r="AV35" s="261">
        <f t="shared" ca="1" si="44"/>
        <v>30</v>
      </c>
      <c r="AW35" s="247">
        <f t="shared" ca="1" si="45"/>
        <v>67</v>
      </c>
      <c r="AX35" s="247" t="str">
        <f t="shared" ca="1" si="46"/>
        <v>YES</v>
      </c>
      <c r="AY35" s="261">
        <f t="shared" ca="1" si="47"/>
        <v>9</v>
      </c>
      <c r="AZ35" s="261">
        <f t="shared" ca="1" si="48"/>
        <v>15</v>
      </c>
      <c r="BA35" s="247">
        <f t="shared" ca="1" si="49"/>
        <v>60</v>
      </c>
      <c r="BB35" s="247" t="str">
        <f t="shared" ca="1" si="50"/>
        <v>NO</v>
      </c>
      <c r="BC35" s="261">
        <f t="shared" ca="1" si="51"/>
        <v>10</v>
      </c>
      <c r="BD35" s="261">
        <f t="shared" ca="1" si="52"/>
        <v>15</v>
      </c>
      <c r="BE35" s="247">
        <f t="shared" ca="1" si="53"/>
        <v>67</v>
      </c>
      <c r="BF35" s="248" t="str">
        <f t="shared" ca="1" si="54"/>
        <v>YES</v>
      </c>
      <c r="BG35" s="260">
        <f t="shared" ca="1" si="55"/>
        <v>8</v>
      </c>
      <c r="BH35" s="261">
        <f t="shared" ca="1" si="56"/>
        <v>10</v>
      </c>
      <c r="BI35" s="247">
        <f t="shared" ca="1" si="57"/>
        <v>80</v>
      </c>
      <c r="BJ35" s="247" t="str">
        <f t="shared" ca="1" si="58"/>
        <v>YES</v>
      </c>
      <c r="BK35" s="261">
        <f t="shared" ca="1" si="59"/>
        <v>14</v>
      </c>
      <c r="BL35" s="261">
        <f t="shared" ca="1" si="60"/>
        <v>20</v>
      </c>
      <c r="BM35" s="247">
        <f t="shared" ca="1" si="61"/>
        <v>70</v>
      </c>
      <c r="BN35" s="247" t="str">
        <f t="shared" ca="1" si="62"/>
        <v>YES</v>
      </c>
      <c r="BO35" s="261"/>
      <c r="BP35" s="261"/>
      <c r="BQ35" s="247"/>
      <c r="BR35" s="247" t="str">
        <f t="shared" si="66"/>
        <v>NO</v>
      </c>
      <c r="BS35" s="261">
        <f t="shared" ca="1" si="72"/>
        <v>7</v>
      </c>
      <c r="BT35" s="261">
        <f t="shared" ca="1" si="73"/>
        <v>10</v>
      </c>
      <c r="BU35" s="247">
        <f t="shared" ca="1" si="74"/>
        <v>70</v>
      </c>
      <c r="BV35" s="247" t="str">
        <f t="shared" ca="1" si="67"/>
        <v>YES</v>
      </c>
      <c r="BW35" s="261">
        <f t="shared" ca="1" si="84"/>
        <v>12</v>
      </c>
      <c r="BX35" s="261">
        <f t="shared" ca="1" si="85"/>
        <v>20</v>
      </c>
      <c r="BY35" s="247">
        <f t="shared" ca="1" si="70"/>
        <v>60</v>
      </c>
      <c r="BZ35" s="262" t="str">
        <f t="shared" ca="1" si="71"/>
        <v>NO</v>
      </c>
    </row>
    <row r="36" spans="1:78" ht="21" customHeight="1" x14ac:dyDescent="0.2">
      <c r="A36" s="433">
        <v>26</v>
      </c>
      <c r="B36" s="436" t="s">
        <v>454</v>
      </c>
      <c r="C36" s="436" t="s">
        <v>487</v>
      </c>
      <c r="D36" s="437" t="s">
        <v>256</v>
      </c>
      <c r="E36" s="438">
        <f t="shared" ca="1" si="11"/>
        <v>76</v>
      </c>
      <c r="F36" s="439">
        <f t="shared" ca="1" si="7"/>
        <v>74</v>
      </c>
      <c r="G36" s="439">
        <f t="shared" ca="1" si="12"/>
        <v>30</v>
      </c>
      <c r="H36" s="439">
        <f t="shared" ca="1" si="13"/>
        <v>44</v>
      </c>
      <c r="I36" s="258"/>
      <c r="J36" s="247">
        <f t="shared" ca="1" si="14"/>
        <v>10</v>
      </c>
      <c r="K36" s="247">
        <f t="shared" ca="1" si="15"/>
        <v>12</v>
      </c>
      <c r="L36" s="247">
        <f t="shared" ca="1" si="16"/>
        <v>14</v>
      </c>
      <c r="M36" s="247">
        <f t="shared" ca="1" si="17"/>
        <v>1</v>
      </c>
      <c r="N36" s="247">
        <f t="shared" ca="1" si="17"/>
        <v>2</v>
      </c>
      <c r="O36" s="247">
        <f t="shared" ca="1" si="17"/>
        <v>1</v>
      </c>
      <c r="P36" s="247" t="str">
        <f t="shared" ca="1" si="18"/>
        <v/>
      </c>
      <c r="Q36" s="247">
        <f t="shared" ca="1" si="19"/>
        <v>11</v>
      </c>
      <c r="R36" s="247">
        <f t="shared" ca="1" si="20"/>
        <v>12</v>
      </c>
      <c r="S36" s="247">
        <f t="shared" ca="1" si="21"/>
        <v>2</v>
      </c>
      <c r="T36" s="247">
        <f t="shared" ca="1" si="21"/>
        <v>2</v>
      </c>
      <c r="U36" s="247">
        <f t="shared" ca="1" si="21"/>
        <v>2</v>
      </c>
      <c r="V36" s="247" t="str">
        <f t="shared" ca="1" si="22"/>
        <v/>
      </c>
      <c r="W36" s="247">
        <f t="shared" ca="1" si="23"/>
        <v>11</v>
      </c>
      <c r="X36" s="247">
        <f t="shared" ca="1" si="24"/>
        <v>10</v>
      </c>
      <c r="Y36" s="248">
        <f t="shared" ca="1" si="25"/>
        <v>2</v>
      </c>
      <c r="Z36" s="259">
        <f t="shared" ca="1" si="25"/>
        <v>1</v>
      </c>
      <c r="AA36" s="247">
        <f t="shared" ca="1" si="25"/>
        <v>1</v>
      </c>
      <c r="AB36" s="247">
        <f t="shared" ca="1" si="25"/>
        <v>2</v>
      </c>
      <c r="AC36" s="247">
        <f t="shared" ca="1" si="25"/>
        <v>2</v>
      </c>
      <c r="AD36" s="247" t="str">
        <f t="shared" ca="1" si="26"/>
        <v/>
      </c>
      <c r="AE36" s="247">
        <f t="shared" ca="1" si="27"/>
        <v>7</v>
      </c>
      <c r="AF36" s="247" t="str">
        <f t="shared" ca="1" si="28"/>
        <v/>
      </c>
      <c r="AG36" s="247" t="str">
        <f t="shared" ca="1" si="29"/>
        <v/>
      </c>
      <c r="AH36" s="247">
        <f t="shared" ca="1" si="30"/>
        <v>8</v>
      </c>
      <c r="AI36" s="247">
        <f t="shared" ca="1" si="31"/>
        <v>7</v>
      </c>
      <c r="AJ36" s="247">
        <f t="shared" ca="1" si="32"/>
        <v>7</v>
      </c>
      <c r="AK36" s="247">
        <f t="shared" ca="1" si="33"/>
        <v>7</v>
      </c>
      <c r="AL36" s="248" t="str">
        <f t="shared" ca="1" si="34"/>
        <v/>
      </c>
      <c r="AM36" s="260">
        <f t="shared" ca="1" si="35"/>
        <v>24</v>
      </c>
      <c r="AN36" s="261">
        <f t="shared" ca="1" si="36"/>
        <v>30</v>
      </c>
      <c r="AO36" s="247">
        <f t="shared" ca="1" si="37"/>
        <v>80</v>
      </c>
      <c r="AP36" s="247" t="str">
        <f t="shared" ca="1" si="38"/>
        <v>YES</v>
      </c>
      <c r="AQ36" s="261">
        <f t="shared" ca="1" si="39"/>
        <v>23</v>
      </c>
      <c r="AR36" s="261">
        <f t="shared" ca="1" si="40"/>
        <v>30</v>
      </c>
      <c r="AS36" s="247">
        <f t="shared" ca="1" si="41"/>
        <v>77</v>
      </c>
      <c r="AT36" s="247" t="str">
        <f t="shared" ca="1" si="42"/>
        <v>YES</v>
      </c>
      <c r="AU36" s="261">
        <f t="shared" ca="1" si="43"/>
        <v>21</v>
      </c>
      <c r="AV36" s="261">
        <f t="shared" ca="1" si="44"/>
        <v>30</v>
      </c>
      <c r="AW36" s="247">
        <f t="shared" ca="1" si="45"/>
        <v>70</v>
      </c>
      <c r="AX36" s="247" t="str">
        <f t="shared" ca="1" si="46"/>
        <v>YES</v>
      </c>
      <c r="AY36" s="261">
        <f t="shared" ca="1" si="47"/>
        <v>10</v>
      </c>
      <c r="AZ36" s="261">
        <f t="shared" ca="1" si="48"/>
        <v>15</v>
      </c>
      <c r="BA36" s="247">
        <f t="shared" ca="1" si="49"/>
        <v>67</v>
      </c>
      <c r="BB36" s="247" t="str">
        <f t="shared" ca="1" si="50"/>
        <v>YES</v>
      </c>
      <c r="BC36" s="261">
        <f t="shared" ca="1" si="51"/>
        <v>12</v>
      </c>
      <c r="BD36" s="261">
        <f t="shared" ca="1" si="52"/>
        <v>15</v>
      </c>
      <c r="BE36" s="247">
        <f t="shared" ca="1" si="53"/>
        <v>80</v>
      </c>
      <c r="BF36" s="248" t="str">
        <f t="shared" ca="1" si="54"/>
        <v>YES</v>
      </c>
      <c r="BG36" s="260">
        <f t="shared" ca="1" si="55"/>
        <v>8</v>
      </c>
      <c r="BH36" s="261">
        <f t="shared" ca="1" si="56"/>
        <v>10</v>
      </c>
      <c r="BI36" s="247">
        <f t="shared" ca="1" si="57"/>
        <v>80</v>
      </c>
      <c r="BJ36" s="247" t="str">
        <f t="shared" ca="1" si="58"/>
        <v>YES</v>
      </c>
      <c r="BK36" s="261">
        <f t="shared" ca="1" si="59"/>
        <v>7</v>
      </c>
      <c r="BL36" s="261">
        <f t="shared" ca="1" si="60"/>
        <v>10</v>
      </c>
      <c r="BM36" s="247">
        <f t="shared" ca="1" si="61"/>
        <v>70</v>
      </c>
      <c r="BN36" s="247" t="str">
        <f t="shared" ca="1" si="62"/>
        <v>YES</v>
      </c>
      <c r="BO36" s="261"/>
      <c r="BP36" s="261"/>
      <c r="BQ36" s="247"/>
      <c r="BR36" s="247" t="str">
        <f t="shared" si="66"/>
        <v>NO</v>
      </c>
      <c r="BS36" s="261">
        <f t="shared" ca="1" si="72"/>
        <v>14</v>
      </c>
      <c r="BT36" s="261">
        <f t="shared" ca="1" si="73"/>
        <v>20</v>
      </c>
      <c r="BU36" s="247">
        <f t="shared" ca="1" si="74"/>
        <v>70</v>
      </c>
      <c r="BV36" s="247" t="str">
        <f t="shared" ca="1" si="67"/>
        <v>YES</v>
      </c>
      <c r="BW36" s="261">
        <f t="shared" ca="1" si="84"/>
        <v>15</v>
      </c>
      <c r="BX36" s="261">
        <f t="shared" ca="1" si="85"/>
        <v>20</v>
      </c>
      <c r="BY36" s="247">
        <f t="shared" ca="1" si="70"/>
        <v>75</v>
      </c>
      <c r="BZ36" s="262" t="str">
        <f t="shared" ca="1" si="71"/>
        <v>YES</v>
      </c>
    </row>
    <row r="37" spans="1:78" ht="21" customHeight="1" x14ac:dyDescent="0.2">
      <c r="A37" s="433">
        <v>27</v>
      </c>
      <c r="B37" s="436" t="s">
        <v>456</v>
      </c>
      <c r="C37" s="436" t="s">
        <v>489</v>
      </c>
      <c r="D37" s="437" t="s">
        <v>582</v>
      </c>
      <c r="E37" s="438">
        <f t="shared" ca="1" si="11"/>
        <v>56</v>
      </c>
      <c r="F37" s="439">
        <f t="shared" ca="1" si="7"/>
        <v>61</v>
      </c>
      <c r="G37" s="439">
        <f t="shared" ca="1" si="12"/>
        <v>24</v>
      </c>
      <c r="H37" s="439">
        <f t="shared" ca="1" si="13"/>
        <v>37</v>
      </c>
      <c r="I37" s="258"/>
      <c r="J37" s="247">
        <f t="shared" ca="1" si="14"/>
        <v>7</v>
      </c>
      <c r="K37" s="247">
        <f t="shared" ca="1" si="15"/>
        <v>9</v>
      </c>
      <c r="L37" s="247">
        <f t="shared" ca="1" si="16"/>
        <v>11</v>
      </c>
      <c r="M37" s="247">
        <f t="shared" ca="1" si="17"/>
        <v>2</v>
      </c>
      <c r="N37" s="247">
        <f t="shared" ca="1" si="17"/>
        <v>2</v>
      </c>
      <c r="O37" s="247">
        <f t="shared" ca="1" si="17"/>
        <v>1</v>
      </c>
      <c r="P37" s="247" t="str">
        <f t="shared" ca="1" si="18"/>
        <v/>
      </c>
      <c r="Q37" s="247">
        <f t="shared" ca="1" si="19"/>
        <v>8</v>
      </c>
      <c r="R37" s="247">
        <f t="shared" ca="1" si="20"/>
        <v>9</v>
      </c>
      <c r="S37" s="247">
        <f t="shared" ca="1" si="21"/>
        <v>2</v>
      </c>
      <c r="T37" s="247">
        <f t="shared" ca="1" si="21"/>
        <v>2</v>
      </c>
      <c r="U37" s="247">
        <f t="shared" ca="1" si="21"/>
        <v>1</v>
      </c>
      <c r="V37" s="247" t="str">
        <f t="shared" ca="1" si="22"/>
        <v/>
      </c>
      <c r="W37" s="247">
        <f t="shared" ca="1" si="23"/>
        <v>9</v>
      </c>
      <c r="X37" s="247">
        <f t="shared" ca="1" si="24"/>
        <v>9</v>
      </c>
      <c r="Y37" s="248">
        <f t="shared" ca="1" si="25"/>
        <v>2</v>
      </c>
      <c r="Z37" s="259">
        <f t="shared" ca="1" si="25"/>
        <v>2</v>
      </c>
      <c r="AA37" s="247">
        <f t="shared" ca="1" si="25"/>
        <v>1</v>
      </c>
      <c r="AB37" s="247">
        <f t="shared" ca="1" si="25"/>
        <v>1</v>
      </c>
      <c r="AC37" s="247">
        <f t="shared" ca="1" si="25"/>
        <v>1</v>
      </c>
      <c r="AD37" s="247">
        <f t="shared" ca="1" si="26"/>
        <v>6</v>
      </c>
      <c r="AE37" s="247">
        <f t="shared" ca="1" si="27"/>
        <v>6</v>
      </c>
      <c r="AF37" s="247" t="str">
        <f t="shared" ca="1" si="28"/>
        <v/>
      </c>
      <c r="AG37" s="247">
        <f t="shared" ca="1" si="29"/>
        <v>6</v>
      </c>
      <c r="AH37" s="247">
        <f t="shared" ca="1" si="30"/>
        <v>6</v>
      </c>
      <c r="AI37" s="247" t="str">
        <f t="shared" ca="1" si="31"/>
        <v/>
      </c>
      <c r="AJ37" s="247" t="str">
        <f t="shared" ca="1" si="32"/>
        <v/>
      </c>
      <c r="AK37" s="247" t="str">
        <f t="shared" ca="1" si="33"/>
        <v/>
      </c>
      <c r="AL37" s="248">
        <f t="shared" ca="1" si="34"/>
        <v>6</v>
      </c>
      <c r="AM37" s="260">
        <f t="shared" ca="1" si="35"/>
        <v>21</v>
      </c>
      <c r="AN37" s="261">
        <f t="shared" ca="1" si="36"/>
        <v>30</v>
      </c>
      <c r="AO37" s="247">
        <f t="shared" ca="1" si="37"/>
        <v>70</v>
      </c>
      <c r="AP37" s="247" t="str">
        <f t="shared" ca="1" si="38"/>
        <v>YES</v>
      </c>
      <c r="AQ37" s="261">
        <f t="shared" ca="1" si="39"/>
        <v>17</v>
      </c>
      <c r="AR37" s="261">
        <f t="shared" ca="1" si="40"/>
        <v>30</v>
      </c>
      <c r="AS37" s="247">
        <f t="shared" ca="1" si="41"/>
        <v>57</v>
      </c>
      <c r="AT37" s="247" t="str">
        <f t="shared" ca="1" si="42"/>
        <v>NO</v>
      </c>
      <c r="AU37" s="261">
        <f t="shared" ca="1" si="43"/>
        <v>18</v>
      </c>
      <c r="AV37" s="261">
        <f t="shared" ca="1" si="44"/>
        <v>30</v>
      </c>
      <c r="AW37" s="247">
        <f t="shared" ca="1" si="45"/>
        <v>60</v>
      </c>
      <c r="AX37" s="247" t="str">
        <f t="shared" ca="1" si="46"/>
        <v>NO</v>
      </c>
      <c r="AY37" s="261">
        <f t="shared" ca="1" si="47"/>
        <v>7</v>
      </c>
      <c r="AZ37" s="261">
        <f t="shared" ca="1" si="48"/>
        <v>15</v>
      </c>
      <c r="BA37" s="247">
        <f t="shared" ca="1" si="49"/>
        <v>47</v>
      </c>
      <c r="BB37" s="247" t="str">
        <f t="shared" ca="1" si="50"/>
        <v>NO</v>
      </c>
      <c r="BC37" s="261">
        <f t="shared" ca="1" si="51"/>
        <v>9</v>
      </c>
      <c r="BD37" s="261">
        <f t="shared" ca="1" si="52"/>
        <v>15</v>
      </c>
      <c r="BE37" s="247">
        <f t="shared" ca="1" si="53"/>
        <v>60</v>
      </c>
      <c r="BF37" s="248" t="str">
        <f ca="1">IF(BE37&gt;70,"YES","NO")</f>
        <v>NO</v>
      </c>
      <c r="BG37" s="260">
        <f t="shared" ca="1" si="55"/>
        <v>7</v>
      </c>
      <c r="BH37" s="261">
        <f t="shared" ca="1" si="56"/>
        <v>10</v>
      </c>
      <c r="BI37" s="247">
        <f t="shared" ca="1" si="57"/>
        <v>70</v>
      </c>
      <c r="BJ37" s="247" t="str">
        <f t="shared" ca="1" si="58"/>
        <v>YES</v>
      </c>
      <c r="BK37" s="261">
        <f t="shared" ca="1" si="59"/>
        <v>12</v>
      </c>
      <c r="BL37" s="261">
        <f t="shared" ca="1" si="60"/>
        <v>20</v>
      </c>
      <c r="BM37" s="247">
        <f t="shared" ca="1" si="61"/>
        <v>60</v>
      </c>
      <c r="BN37" s="247" t="str">
        <f t="shared" ca="1" si="62"/>
        <v>NO</v>
      </c>
      <c r="BO37" s="261">
        <f t="shared" ca="1" si="63"/>
        <v>12</v>
      </c>
      <c r="BP37" s="261">
        <f t="shared" ca="1" si="64"/>
        <v>20</v>
      </c>
      <c r="BQ37" s="247">
        <f t="shared" ca="1" si="65"/>
        <v>60</v>
      </c>
      <c r="BR37" s="247" t="str">
        <f t="shared" ca="1" si="66"/>
        <v>NO</v>
      </c>
      <c r="BS37" s="261">
        <f t="shared" ca="1" si="72"/>
        <v>6</v>
      </c>
      <c r="BT37" s="261">
        <f t="shared" ca="1" si="73"/>
        <v>10</v>
      </c>
      <c r="BU37" s="247">
        <f t="shared" ca="1" si="74"/>
        <v>60</v>
      </c>
      <c r="BV37" s="247" t="str">
        <f t="shared" ca="1" si="67"/>
        <v>NO</v>
      </c>
      <c r="BW37" s="261">
        <f t="shared" si="75"/>
        <v>0</v>
      </c>
      <c r="BX37" s="261">
        <f t="shared" si="76"/>
        <v>0</v>
      </c>
      <c r="BY37" s="247">
        <f t="shared" si="70"/>
        <v>0</v>
      </c>
      <c r="BZ37" s="262" t="str">
        <f t="shared" si="71"/>
        <v>NO</v>
      </c>
    </row>
    <row r="38" spans="1:78" ht="21" customHeight="1" x14ac:dyDescent="0.2">
      <c r="A38" s="433">
        <v>28</v>
      </c>
      <c r="B38" s="436" t="s">
        <v>457</v>
      </c>
      <c r="C38" s="436" t="s">
        <v>490</v>
      </c>
      <c r="D38" s="437" t="s">
        <v>275</v>
      </c>
      <c r="E38" s="438">
        <f t="shared" ca="1" si="11"/>
        <v>88</v>
      </c>
      <c r="F38" s="439">
        <f t="shared" ca="1" si="7"/>
        <v>84</v>
      </c>
      <c r="G38" s="439">
        <f t="shared" ca="1" si="12"/>
        <v>33</v>
      </c>
      <c r="H38" s="439">
        <f t="shared" ca="1" si="13"/>
        <v>51</v>
      </c>
      <c r="I38" s="258"/>
      <c r="J38" s="247">
        <f t="shared" ca="1" si="14"/>
        <v>12</v>
      </c>
      <c r="K38" s="247">
        <f t="shared" ca="1" si="15"/>
        <v>13</v>
      </c>
      <c r="L38" s="247">
        <f t="shared" ca="1" si="16"/>
        <v>16</v>
      </c>
      <c r="M38" s="247">
        <f t="shared" ca="1" si="17"/>
        <v>1</v>
      </c>
      <c r="N38" s="247">
        <f t="shared" ca="1" si="17"/>
        <v>2</v>
      </c>
      <c r="O38" s="247">
        <f t="shared" ca="1" si="17"/>
        <v>1</v>
      </c>
      <c r="P38" s="247">
        <f t="shared" ca="1" si="18"/>
        <v>12</v>
      </c>
      <c r="Q38" s="247">
        <f t="shared" ca="1" si="19"/>
        <v>12</v>
      </c>
      <c r="R38" s="247" t="str">
        <f t="shared" ca="1" si="20"/>
        <v/>
      </c>
      <c r="S38" s="247">
        <f t="shared" ca="1" si="21"/>
        <v>2</v>
      </c>
      <c r="T38" s="247">
        <f t="shared" ca="1" si="21"/>
        <v>2</v>
      </c>
      <c r="U38" s="247">
        <f t="shared" ca="1" si="21"/>
        <v>1</v>
      </c>
      <c r="V38" s="247">
        <f t="shared" ca="1" si="22"/>
        <v>12</v>
      </c>
      <c r="W38" s="247">
        <f t="shared" ca="1" si="23"/>
        <v>12</v>
      </c>
      <c r="X38" s="247" t="str">
        <f t="shared" ca="1" si="24"/>
        <v/>
      </c>
      <c r="Y38" s="248">
        <f t="shared" ca="1" si="25"/>
        <v>2</v>
      </c>
      <c r="Z38" s="259">
        <f t="shared" ca="1" si="25"/>
        <v>2</v>
      </c>
      <c r="AA38" s="247">
        <f t="shared" ca="1" si="25"/>
        <v>2</v>
      </c>
      <c r="AB38" s="247">
        <f t="shared" ca="1" si="25"/>
        <v>2</v>
      </c>
      <c r="AC38" s="247">
        <f t="shared" ca="1" si="25"/>
        <v>2</v>
      </c>
      <c r="AD38" s="247">
        <f t="shared" ca="1" si="26"/>
        <v>9</v>
      </c>
      <c r="AE38" s="247" t="str">
        <f t="shared" ca="1" si="27"/>
        <v/>
      </c>
      <c r="AF38" s="247">
        <f t="shared" ca="1" si="28"/>
        <v>8</v>
      </c>
      <c r="AG38" s="247">
        <f t="shared" ca="1" si="29"/>
        <v>8</v>
      </c>
      <c r="AH38" s="247" t="str">
        <f t="shared" ca="1" si="30"/>
        <v/>
      </c>
      <c r="AI38" s="247">
        <f t="shared" ca="1" si="31"/>
        <v>8</v>
      </c>
      <c r="AJ38" s="247" t="str">
        <f t="shared" ca="1" si="32"/>
        <v/>
      </c>
      <c r="AK38" s="247" t="str">
        <f t="shared" ca="1" si="33"/>
        <v/>
      </c>
      <c r="AL38" s="248">
        <f t="shared" ca="1" si="34"/>
        <v>8</v>
      </c>
      <c r="AM38" s="260">
        <f t="shared" ca="1" si="35"/>
        <v>25</v>
      </c>
      <c r="AN38" s="261">
        <f t="shared" ca="1" si="36"/>
        <v>30</v>
      </c>
      <c r="AO38" s="247">
        <f t="shared" ca="1" si="37"/>
        <v>83</v>
      </c>
      <c r="AP38" s="247" t="str">
        <f t="shared" ca="1" si="38"/>
        <v>YES</v>
      </c>
      <c r="AQ38" s="261">
        <f t="shared" ca="1" si="39"/>
        <v>24</v>
      </c>
      <c r="AR38" s="261">
        <f t="shared" ca="1" si="40"/>
        <v>30</v>
      </c>
      <c r="AS38" s="247">
        <f t="shared" ca="1" si="41"/>
        <v>80</v>
      </c>
      <c r="AT38" s="247" t="str">
        <f t="shared" ca="1" si="42"/>
        <v>YES</v>
      </c>
      <c r="AU38" s="261">
        <f t="shared" ca="1" si="43"/>
        <v>24</v>
      </c>
      <c r="AV38" s="261">
        <f t="shared" ca="1" si="44"/>
        <v>30</v>
      </c>
      <c r="AW38" s="247">
        <f t="shared" ca="1" si="45"/>
        <v>80</v>
      </c>
      <c r="AX38" s="247" t="str">
        <f t="shared" ca="1" si="46"/>
        <v>YES</v>
      </c>
      <c r="AY38" s="261">
        <f t="shared" ca="1" si="47"/>
        <v>12</v>
      </c>
      <c r="AZ38" s="261">
        <f t="shared" ca="1" si="48"/>
        <v>15</v>
      </c>
      <c r="BA38" s="247">
        <f t="shared" ca="1" si="49"/>
        <v>80</v>
      </c>
      <c r="BB38" s="247" t="str">
        <f t="shared" ca="1" si="50"/>
        <v>YES</v>
      </c>
      <c r="BC38" s="261">
        <f t="shared" ca="1" si="51"/>
        <v>13</v>
      </c>
      <c r="BD38" s="261">
        <f t="shared" ca="1" si="52"/>
        <v>15</v>
      </c>
      <c r="BE38" s="247">
        <f t="shared" ca="1" si="53"/>
        <v>87</v>
      </c>
      <c r="BF38" s="248" t="str">
        <f t="shared" ca="1" si="54"/>
        <v>YES</v>
      </c>
      <c r="BG38" s="260">
        <f t="shared" ca="1" si="55"/>
        <v>10</v>
      </c>
      <c r="BH38" s="261">
        <f t="shared" ca="1" si="56"/>
        <v>10</v>
      </c>
      <c r="BI38" s="247">
        <f t="shared" ca="1" si="57"/>
        <v>100</v>
      </c>
      <c r="BJ38" s="247" t="str">
        <f t="shared" ca="1" si="58"/>
        <v>YES</v>
      </c>
      <c r="BK38" s="261">
        <f t="shared" ca="1" si="59"/>
        <v>17</v>
      </c>
      <c r="BL38" s="261">
        <f t="shared" ca="1" si="60"/>
        <v>20</v>
      </c>
      <c r="BM38" s="247">
        <f t="shared" ca="1" si="61"/>
        <v>85</v>
      </c>
      <c r="BN38" s="247" t="str">
        <f t="shared" ca="1" si="62"/>
        <v>YES</v>
      </c>
      <c r="BO38" s="261">
        <f t="shared" ca="1" si="63"/>
        <v>16</v>
      </c>
      <c r="BP38" s="261">
        <f t="shared" ca="1" si="64"/>
        <v>20</v>
      </c>
      <c r="BQ38" s="247">
        <f t="shared" ca="1" si="65"/>
        <v>80</v>
      </c>
      <c r="BR38" s="247" t="str">
        <f t="shared" ca="1" si="66"/>
        <v>YES</v>
      </c>
      <c r="BS38" s="261">
        <f t="shared" ca="1" si="72"/>
        <v>8</v>
      </c>
      <c r="BT38" s="261">
        <f t="shared" ca="1" si="73"/>
        <v>10</v>
      </c>
      <c r="BU38" s="247">
        <f t="shared" ca="1" si="74"/>
        <v>80</v>
      </c>
      <c r="BV38" s="247" t="str">
        <f t="shared" ca="1" si="67"/>
        <v>YES</v>
      </c>
      <c r="BW38" s="261">
        <f t="shared" si="75"/>
        <v>0</v>
      </c>
      <c r="BX38" s="261">
        <f t="shared" si="76"/>
        <v>0</v>
      </c>
      <c r="BY38" s="247">
        <f t="shared" si="70"/>
        <v>0</v>
      </c>
      <c r="BZ38" s="262" t="str">
        <f t="shared" si="71"/>
        <v>NO</v>
      </c>
    </row>
    <row r="39" spans="1:78" ht="21" customHeight="1" x14ac:dyDescent="0.2">
      <c r="A39" s="433">
        <v>29</v>
      </c>
      <c r="B39" s="436" t="s">
        <v>459</v>
      </c>
      <c r="C39" s="436" t="s">
        <v>562</v>
      </c>
      <c r="D39" s="437" t="s">
        <v>316</v>
      </c>
      <c r="E39" s="438">
        <f t="shared" ca="1" si="11"/>
        <v>67</v>
      </c>
      <c r="F39" s="439">
        <f t="shared" ca="1" si="7"/>
        <v>70</v>
      </c>
      <c r="G39" s="439">
        <f t="shared" ca="1" si="12"/>
        <v>28</v>
      </c>
      <c r="H39" s="439">
        <f t="shared" ca="1" si="13"/>
        <v>42</v>
      </c>
      <c r="I39" s="258"/>
      <c r="J39" s="247">
        <f t="shared" ca="1" si="14"/>
        <v>10</v>
      </c>
      <c r="K39" s="247">
        <f t="shared" ca="1" si="15"/>
        <v>10</v>
      </c>
      <c r="L39" s="247">
        <f t="shared" ca="1" si="16"/>
        <v>13</v>
      </c>
      <c r="M39" s="247">
        <f t="shared" ca="1" si="17"/>
        <v>1</v>
      </c>
      <c r="N39" s="247">
        <f t="shared" ca="1" si="17"/>
        <v>2</v>
      </c>
      <c r="O39" s="247">
        <f t="shared" ca="1" si="17"/>
        <v>2</v>
      </c>
      <c r="P39" s="247">
        <f t="shared" ca="1" si="18"/>
        <v>10</v>
      </c>
      <c r="Q39" s="247">
        <f t="shared" ca="1" si="19"/>
        <v>9</v>
      </c>
      <c r="R39" s="247" t="str">
        <f t="shared" ca="1" si="20"/>
        <v/>
      </c>
      <c r="S39" s="247">
        <f t="shared" ca="1" si="21"/>
        <v>1</v>
      </c>
      <c r="T39" s="247">
        <f t="shared" ca="1" si="21"/>
        <v>1</v>
      </c>
      <c r="U39" s="247">
        <f t="shared" ca="1" si="21"/>
        <v>2</v>
      </c>
      <c r="V39" s="247">
        <f t="shared" ca="1" si="22"/>
        <v>11</v>
      </c>
      <c r="W39" s="247">
        <f t="shared" ca="1" si="23"/>
        <v>11</v>
      </c>
      <c r="X39" s="247" t="str">
        <f t="shared" ca="1" si="24"/>
        <v/>
      </c>
      <c r="Y39" s="248">
        <f t="shared" ca="1" si="25"/>
        <v>2</v>
      </c>
      <c r="Z39" s="259">
        <f t="shared" ca="1" si="25"/>
        <v>1</v>
      </c>
      <c r="AA39" s="247">
        <f t="shared" ca="1" si="25"/>
        <v>2</v>
      </c>
      <c r="AB39" s="247">
        <f t="shared" ca="1" si="25"/>
        <v>2</v>
      </c>
      <c r="AC39" s="247">
        <f t="shared" ca="1" si="25"/>
        <v>1</v>
      </c>
      <c r="AD39" s="247">
        <f t="shared" ca="1" si="26"/>
        <v>7</v>
      </c>
      <c r="AE39" s="247" t="str">
        <f t="shared" ca="1" si="27"/>
        <v/>
      </c>
      <c r="AF39" s="247">
        <f t="shared" ca="1" si="28"/>
        <v>7</v>
      </c>
      <c r="AG39" s="247" t="str">
        <f t="shared" ca="1" si="29"/>
        <v/>
      </c>
      <c r="AH39" s="247">
        <f t="shared" ca="1" si="30"/>
        <v>7</v>
      </c>
      <c r="AI39" s="247">
        <f t="shared" ca="1" si="31"/>
        <v>6</v>
      </c>
      <c r="AJ39" s="247">
        <f t="shared" ca="1" si="32"/>
        <v>7</v>
      </c>
      <c r="AK39" s="247" t="str">
        <f t="shared" ca="1" si="33"/>
        <v/>
      </c>
      <c r="AL39" s="248" t="str">
        <f t="shared" ca="1" si="34"/>
        <v/>
      </c>
      <c r="AM39" s="260">
        <f t="shared" ca="1" si="35"/>
        <v>22</v>
      </c>
      <c r="AN39" s="261">
        <f t="shared" ca="1" si="36"/>
        <v>30</v>
      </c>
      <c r="AO39" s="247">
        <f t="shared" ca="1" si="37"/>
        <v>73</v>
      </c>
      <c r="AP39" s="247" t="str">
        <f t="shared" ca="1" si="38"/>
        <v>YES</v>
      </c>
      <c r="AQ39" s="261">
        <f t="shared" ca="1" si="39"/>
        <v>19</v>
      </c>
      <c r="AR39" s="261">
        <f t="shared" ca="1" si="40"/>
        <v>30</v>
      </c>
      <c r="AS39" s="247">
        <f t="shared" ca="1" si="41"/>
        <v>63</v>
      </c>
      <c r="AT39" s="247" t="str">
        <f t="shared" ca="1" si="42"/>
        <v>YES</v>
      </c>
      <c r="AU39" s="261">
        <f t="shared" ca="1" si="43"/>
        <v>22</v>
      </c>
      <c r="AV39" s="261">
        <f t="shared" ca="1" si="44"/>
        <v>30</v>
      </c>
      <c r="AW39" s="247">
        <f t="shared" ca="1" si="45"/>
        <v>73</v>
      </c>
      <c r="AX39" s="247" t="str">
        <f t="shared" ca="1" si="46"/>
        <v>YES</v>
      </c>
      <c r="AY39" s="261">
        <f t="shared" ca="1" si="47"/>
        <v>10</v>
      </c>
      <c r="AZ39" s="261">
        <f t="shared" ca="1" si="48"/>
        <v>15</v>
      </c>
      <c r="BA39" s="247">
        <f t="shared" ca="1" si="49"/>
        <v>67</v>
      </c>
      <c r="BB39" s="247" t="str">
        <f t="shared" ca="1" si="50"/>
        <v>YES</v>
      </c>
      <c r="BC39" s="261">
        <f t="shared" ca="1" si="51"/>
        <v>10</v>
      </c>
      <c r="BD39" s="261">
        <f t="shared" ca="1" si="52"/>
        <v>15</v>
      </c>
      <c r="BE39" s="276">
        <f t="shared" ca="1" si="53"/>
        <v>67</v>
      </c>
      <c r="BF39" s="248" t="str">
        <f ca="1">IF(BE39&gt;70,"YES","NO")</f>
        <v>NO</v>
      </c>
      <c r="BG39" s="278">
        <f t="shared" ca="1" si="55"/>
        <v>8</v>
      </c>
      <c r="BH39" s="276">
        <f t="shared" ca="1" si="56"/>
        <v>10</v>
      </c>
      <c r="BI39" s="276">
        <f t="shared" ca="1" si="57"/>
        <v>80</v>
      </c>
      <c r="BJ39" s="276" t="str">
        <f t="shared" ca="1" si="58"/>
        <v>YES</v>
      </c>
      <c r="BK39" s="276">
        <f t="shared" ca="1" si="59"/>
        <v>14</v>
      </c>
      <c r="BL39" s="276">
        <f t="shared" ca="1" si="60"/>
        <v>20</v>
      </c>
      <c r="BM39" s="276">
        <f t="shared" ca="1" si="61"/>
        <v>70</v>
      </c>
      <c r="BN39" s="276" t="str">
        <f t="shared" ca="1" si="62"/>
        <v>YES</v>
      </c>
      <c r="BO39" s="276">
        <f t="shared" ca="1" si="63"/>
        <v>13</v>
      </c>
      <c r="BP39" s="276">
        <f t="shared" ca="1" si="64"/>
        <v>20</v>
      </c>
      <c r="BQ39" s="276">
        <f t="shared" ca="1" si="65"/>
        <v>65</v>
      </c>
      <c r="BR39" s="276" t="str">
        <f t="shared" ca="1" si="66"/>
        <v>YES</v>
      </c>
      <c r="BS39" s="276">
        <f t="shared" ca="1" si="72"/>
        <v>7</v>
      </c>
      <c r="BT39" s="276">
        <f t="shared" ca="1" si="73"/>
        <v>10</v>
      </c>
      <c r="BU39" s="276">
        <f t="shared" ca="1" si="74"/>
        <v>70</v>
      </c>
      <c r="BV39" s="276" t="str">
        <f t="shared" ca="1" si="67"/>
        <v>YES</v>
      </c>
      <c r="BW39" s="276">
        <f t="shared" si="75"/>
        <v>0</v>
      </c>
      <c r="BX39" s="276">
        <f t="shared" si="76"/>
        <v>0</v>
      </c>
      <c r="BY39" s="276">
        <f t="shared" si="70"/>
        <v>0</v>
      </c>
      <c r="BZ39" s="279" t="str">
        <f t="shared" si="71"/>
        <v>NO</v>
      </c>
    </row>
    <row r="40" spans="1:78" ht="21" customHeight="1" x14ac:dyDescent="0.2">
      <c r="A40" s="433">
        <v>30</v>
      </c>
      <c r="B40" s="436" t="s">
        <v>460</v>
      </c>
      <c r="C40" s="436" t="s">
        <v>493</v>
      </c>
      <c r="D40" s="437" t="s">
        <v>256</v>
      </c>
      <c r="E40" s="438">
        <f t="shared" ca="1" si="11"/>
        <v>77</v>
      </c>
      <c r="F40" s="439">
        <f t="shared" ca="1" si="7"/>
        <v>77</v>
      </c>
      <c r="G40" s="439">
        <f t="shared" ca="1" si="12"/>
        <v>31</v>
      </c>
      <c r="H40" s="439">
        <f t="shared" ca="1" si="13"/>
        <v>46</v>
      </c>
      <c r="I40" s="258"/>
      <c r="J40" s="247">
        <f t="shared" ca="1" si="14"/>
        <v>10</v>
      </c>
      <c r="K40" s="247">
        <f t="shared" ca="1" si="15"/>
        <v>11</v>
      </c>
      <c r="L40" s="247">
        <f t="shared" ca="1" si="16"/>
        <v>14</v>
      </c>
      <c r="M40" s="247">
        <f t="shared" ca="1" si="17"/>
        <v>1</v>
      </c>
      <c r="N40" s="247">
        <f t="shared" ca="1" si="17"/>
        <v>2</v>
      </c>
      <c r="O40" s="247">
        <f t="shared" ca="1" si="17"/>
        <v>1</v>
      </c>
      <c r="P40" s="247" t="str">
        <f t="shared" ca="1" si="18"/>
        <v/>
      </c>
      <c r="Q40" s="247">
        <f t="shared" ca="1" si="19"/>
        <v>12</v>
      </c>
      <c r="R40" s="247">
        <f t="shared" ca="1" si="20"/>
        <v>12</v>
      </c>
      <c r="S40" s="247">
        <f t="shared" ca="1" si="21"/>
        <v>2</v>
      </c>
      <c r="T40" s="247">
        <f t="shared" ca="1" si="21"/>
        <v>1</v>
      </c>
      <c r="U40" s="247">
        <f t="shared" ca="1" si="21"/>
        <v>2</v>
      </c>
      <c r="V40" s="247" t="str">
        <f t="shared" ca="1" si="22"/>
        <v/>
      </c>
      <c r="W40" s="247">
        <f t="shared" ca="1" si="23"/>
        <v>12</v>
      </c>
      <c r="X40" s="247">
        <f t="shared" ca="1" si="24"/>
        <v>12</v>
      </c>
      <c r="Y40" s="248">
        <f t="shared" ca="1" si="25"/>
        <v>2</v>
      </c>
      <c r="Z40" s="259">
        <f t="shared" ca="1" si="25"/>
        <v>2</v>
      </c>
      <c r="AA40" s="247">
        <f t="shared" ca="1" si="25"/>
        <v>1</v>
      </c>
      <c r="AB40" s="247">
        <f t="shared" ca="1" si="25"/>
        <v>2</v>
      </c>
      <c r="AC40" s="247">
        <f t="shared" ca="1" si="25"/>
        <v>1</v>
      </c>
      <c r="AD40" s="247" t="str">
        <f t="shared" ca="1" si="26"/>
        <v/>
      </c>
      <c r="AE40" s="247">
        <f t="shared" ca="1" si="27"/>
        <v>8</v>
      </c>
      <c r="AF40" s="247" t="str">
        <f t="shared" ca="1" si="28"/>
        <v/>
      </c>
      <c r="AG40" s="247" t="str">
        <f t="shared" ca="1" si="29"/>
        <v/>
      </c>
      <c r="AH40" s="247">
        <f t="shared" ca="1" si="30"/>
        <v>7</v>
      </c>
      <c r="AI40" s="247">
        <f t="shared" ca="1" si="31"/>
        <v>8</v>
      </c>
      <c r="AJ40" s="247">
        <f t="shared" ca="1" si="32"/>
        <v>7</v>
      </c>
      <c r="AK40" s="247">
        <f t="shared" ca="1" si="33"/>
        <v>8</v>
      </c>
      <c r="AL40" s="248" t="str">
        <f t="shared" ca="1" si="34"/>
        <v/>
      </c>
      <c r="AM40" s="260">
        <f t="shared" ca="1" si="35"/>
        <v>23</v>
      </c>
      <c r="AN40" s="261">
        <f t="shared" ca="1" si="36"/>
        <v>30</v>
      </c>
      <c r="AO40" s="247">
        <f t="shared" ca="1" si="37"/>
        <v>77</v>
      </c>
      <c r="AP40" s="247" t="str">
        <f t="shared" ca="1" si="38"/>
        <v>YES</v>
      </c>
      <c r="AQ40" s="261">
        <f t="shared" ca="1" si="39"/>
        <v>24</v>
      </c>
      <c r="AR40" s="261">
        <f t="shared" ca="1" si="40"/>
        <v>30</v>
      </c>
      <c r="AS40" s="247">
        <f t="shared" ca="1" si="41"/>
        <v>80</v>
      </c>
      <c r="AT40" s="247" t="str">
        <f t="shared" ca="1" si="42"/>
        <v>YES</v>
      </c>
      <c r="AU40" s="261">
        <f t="shared" ca="1" si="43"/>
        <v>24</v>
      </c>
      <c r="AV40" s="261">
        <f t="shared" ca="1" si="44"/>
        <v>30</v>
      </c>
      <c r="AW40" s="247">
        <f t="shared" ca="1" si="45"/>
        <v>80</v>
      </c>
      <c r="AX40" s="247" t="str">
        <f t="shared" ca="1" si="46"/>
        <v>YES</v>
      </c>
      <c r="AY40" s="261">
        <f t="shared" ca="1" si="47"/>
        <v>10</v>
      </c>
      <c r="AZ40" s="261">
        <f t="shared" ca="1" si="48"/>
        <v>15</v>
      </c>
      <c r="BA40" s="247">
        <f t="shared" ca="1" si="49"/>
        <v>67</v>
      </c>
      <c r="BB40" s="247" t="str">
        <f t="shared" ca="1" si="50"/>
        <v>YES</v>
      </c>
      <c r="BC40" s="261">
        <f t="shared" ca="1" si="51"/>
        <v>11</v>
      </c>
      <c r="BD40" s="261">
        <f t="shared" ca="1" si="52"/>
        <v>15</v>
      </c>
      <c r="BE40" s="276">
        <f t="shared" ca="1" si="53"/>
        <v>73</v>
      </c>
      <c r="BF40" s="248" t="str">
        <f t="shared" ref="BF40:BF43" ca="1" si="86">IF(BE40&gt;80,"YES","NO")</f>
        <v>NO</v>
      </c>
      <c r="BG40" s="278">
        <f t="shared" ca="1" si="55"/>
        <v>8</v>
      </c>
      <c r="BH40" s="276">
        <f t="shared" ca="1" si="56"/>
        <v>10</v>
      </c>
      <c r="BI40" s="276">
        <f t="shared" ca="1" si="57"/>
        <v>80</v>
      </c>
      <c r="BJ40" s="276" t="str">
        <f t="shared" ca="1" si="58"/>
        <v>YES</v>
      </c>
      <c r="BK40" s="276">
        <f t="shared" ca="1" si="59"/>
        <v>8</v>
      </c>
      <c r="BL40" s="276">
        <f t="shared" ca="1" si="60"/>
        <v>10</v>
      </c>
      <c r="BM40" s="276">
        <f t="shared" ca="1" si="61"/>
        <v>80</v>
      </c>
      <c r="BN40" s="276" t="str">
        <f t="shared" ca="1" si="62"/>
        <v>YES</v>
      </c>
      <c r="BO40" s="276">
        <f t="shared" ca="1" si="63"/>
        <v>15</v>
      </c>
      <c r="BP40" s="276">
        <f t="shared" ca="1" si="64"/>
        <v>20</v>
      </c>
      <c r="BQ40" s="276">
        <f t="shared" ca="1" si="65"/>
        <v>75</v>
      </c>
      <c r="BR40" s="276" t="str">
        <f t="shared" ca="1" si="66"/>
        <v>YES</v>
      </c>
      <c r="BS40" s="276">
        <f t="shared" ca="1" si="72"/>
        <v>15</v>
      </c>
      <c r="BT40" s="276">
        <f t="shared" ca="1" si="73"/>
        <v>20</v>
      </c>
      <c r="BU40" s="276">
        <f t="shared" ca="1" si="74"/>
        <v>75</v>
      </c>
      <c r="BV40" s="276" t="str">
        <f t="shared" ca="1" si="67"/>
        <v>YES</v>
      </c>
      <c r="BW40" s="276">
        <f t="shared" si="75"/>
        <v>0</v>
      </c>
      <c r="BX40" s="276">
        <f t="shared" si="76"/>
        <v>0</v>
      </c>
      <c r="BY40" s="276">
        <f t="shared" si="70"/>
        <v>0</v>
      </c>
      <c r="BZ40" s="279" t="str">
        <f t="shared" si="71"/>
        <v>NO</v>
      </c>
    </row>
    <row r="41" spans="1:78" ht="21" customHeight="1" x14ac:dyDescent="0.2">
      <c r="A41" s="433">
        <v>31</v>
      </c>
      <c r="B41" s="440" t="s">
        <v>461</v>
      </c>
      <c r="C41" s="440" t="s">
        <v>494</v>
      </c>
      <c r="D41" s="437" t="s">
        <v>316</v>
      </c>
      <c r="E41" s="438">
        <f t="shared" ca="1" si="11"/>
        <v>66</v>
      </c>
      <c r="F41" s="439">
        <f t="shared" ca="1" si="7"/>
        <v>66</v>
      </c>
      <c r="G41" s="439">
        <f t="shared" ca="1" si="12"/>
        <v>26</v>
      </c>
      <c r="H41" s="439">
        <f t="shared" ca="1" si="13"/>
        <v>40</v>
      </c>
      <c r="I41" s="258"/>
      <c r="J41" s="247">
        <f t="shared" ca="1" si="14"/>
        <v>8</v>
      </c>
      <c r="K41" s="247">
        <f t="shared" ca="1" si="15"/>
        <v>10</v>
      </c>
      <c r="L41" s="247">
        <f t="shared" ca="1" si="16"/>
        <v>12</v>
      </c>
      <c r="M41" s="247">
        <f t="shared" ca="1" si="17"/>
        <v>1</v>
      </c>
      <c r="N41" s="247">
        <f t="shared" ca="1" si="17"/>
        <v>2</v>
      </c>
      <c r="O41" s="247">
        <f t="shared" ca="1" si="17"/>
        <v>2</v>
      </c>
      <c r="P41" s="247">
        <f t="shared" ca="1" si="18"/>
        <v>9</v>
      </c>
      <c r="Q41" s="247">
        <f t="shared" ca="1" si="19"/>
        <v>9</v>
      </c>
      <c r="R41" s="247" t="str">
        <f t="shared" ca="1" si="20"/>
        <v/>
      </c>
      <c r="S41" s="247">
        <f t="shared" ca="1" si="21"/>
        <v>2</v>
      </c>
      <c r="T41" s="247">
        <f t="shared" ca="1" si="21"/>
        <v>2</v>
      </c>
      <c r="U41" s="247">
        <f t="shared" ca="1" si="21"/>
        <v>1</v>
      </c>
      <c r="V41" s="247">
        <f t="shared" ca="1" si="22"/>
        <v>9</v>
      </c>
      <c r="W41" s="247">
        <f t="shared" ca="1" si="23"/>
        <v>10</v>
      </c>
      <c r="X41" s="247" t="str">
        <f t="shared" ca="1" si="24"/>
        <v/>
      </c>
      <c r="Y41" s="248">
        <f t="shared" ca="1" si="25"/>
        <v>1</v>
      </c>
      <c r="Z41" s="259">
        <f t="shared" ca="1" si="25"/>
        <v>2</v>
      </c>
      <c r="AA41" s="247">
        <f t="shared" ca="1" si="25"/>
        <v>2</v>
      </c>
      <c r="AB41" s="247">
        <f t="shared" ca="1" si="25"/>
        <v>2</v>
      </c>
      <c r="AC41" s="247">
        <f t="shared" ca="1" si="25"/>
        <v>1</v>
      </c>
      <c r="AD41" s="247">
        <f t="shared" ca="1" si="26"/>
        <v>6</v>
      </c>
      <c r="AE41" s="247" t="str">
        <f t="shared" ca="1" si="27"/>
        <v/>
      </c>
      <c r="AF41" s="247">
        <f t="shared" ca="1" si="28"/>
        <v>7</v>
      </c>
      <c r="AG41" s="247" t="str">
        <f t="shared" ca="1" si="29"/>
        <v/>
      </c>
      <c r="AH41" s="247">
        <f t="shared" ca="1" si="30"/>
        <v>6</v>
      </c>
      <c r="AI41" s="247">
        <f t="shared" ca="1" si="31"/>
        <v>6</v>
      </c>
      <c r="AJ41" s="247">
        <f t="shared" ca="1" si="32"/>
        <v>7</v>
      </c>
      <c r="AK41" s="247" t="str">
        <f t="shared" ca="1" si="33"/>
        <v/>
      </c>
      <c r="AL41" s="248" t="str">
        <f t="shared" ca="1" si="34"/>
        <v/>
      </c>
      <c r="AM41" s="260">
        <f t="shared" ca="1" si="35"/>
        <v>22</v>
      </c>
      <c r="AN41" s="261">
        <f t="shared" ca="1" si="36"/>
        <v>30</v>
      </c>
      <c r="AO41" s="247">
        <f t="shared" ca="1" si="37"/>
        <v>73</v>
      </c>
      <c r="AP41" s="247" t="str">
        <f t="shared" ca="1" si="38"/>
        <v>YES</v>
      </c>
      <c r="AQ41" s="261">
        <f t="shared" ca="1" si="39"/>
        <v>18</v>
      </c>
      <c r="AR41" s="261">
        <f t="shared" ca="1" si="40"/>
        <v>30</v>
      </c>
      <c r="AS41" s="247">
        <f t="shared" ca="1" si="41"/>
        <v>60</v>
      </c>
      <c r="AT41" s="247" t="str">
        <f t="shared" ca="1" si="42"/>
        <v>NO</v>
      </c>
      <c r="AU41" s="261">
        <f t="shared" ca="1" si="43"/>
        <v>19</v>
      </c>
      <c r="AV41" s="261">
        <f t="shared" ca="1" si="44"/>
        <v>30</v>
      </c>
      <c r="AW41" s="247">
        <f t="shared" ref="AW41:AW44" ca="1" si="87">IFERROR(ROUND((AU41/AV41)*100,0),0)</f>
        <v>63</v>
      </c>
      <c r="AX41" s="247" t="str">
        <f t="shared" ref="AX41:AX44" ca="1" si="88">IF(AW41&gt;60,"YES","NO")</f>
        <v>YES</v>
      </c>
      <c r="AY41" s="261">
        <f t="shared" ca="1" si="47"/>
        <v>8</v>
      </c>
      <c r="AZ41" s="261">
        <f t="shared" ca="1" si="48"/>
        <v>15</v>
      </c>
      <c r="BA41" s="247">
        <f t="shared" ca="1" si="49"/>
        <v>53</v>
      </c>
      <c r="BB41" s="247" t="str">
        <f t="shared" ca="1" si="50"/>
        <v>NO</v>
      </c>
      <c r="BC41" s="261">
        <f t="shared" ca="1" si="51"/>
        <v>10</v>
      </c>
      <c r="BD41" s="261">
        <f t="shared" ca="1" si="52"/>
        <v>15</v>
      </c>
      <c r="BE41" s="276">
        <f t="shared" ca="1" si="53"/>
        <v>67</v>
      </c>
      <c r="BF41" s="248" t="str">
        <f t="shared" ca="1" si="86"/>
        <v>NO</v>
      </c>
      <c r="BG41" s="278">
        <f t="shared" ca="1" si="55"/>
        <v>8</v>
      </c>
      <c r="BH41" s="276">
        <f t="shared" ca="1" si="56"/>
        <v>10</v>
      </c>
      <c r="BI41" s="276">
        <f t="shared" ca="1" si="57"/>
        <v>80</v>
      </c>
      <c r="BJ41" s="276" t="str">
        <f t="shared" ca="1" si="58"/>
        <v>YES</v>
      </c>
      <c r="BK41" s="276">
        <f t="shared" ca="1" si="59"/>
        <v>13</v>
      </c>
      <c r="BL41" s="276">
        <f t="shared" ca="1" si="60"/>
        <v>20</v>
      </c>
      <c r="BM41" s="276">
        <f t="shared" ca="1" si="61"/>
        <v>65</v>
      </c>
      <c r="BN41" s="276" t="str">
        <f t="shared" ca="1" si="62"/>
        <v>YES</v>
      </c>
      <c r="BO41" s="276">
        <f t="shared" ca="1" si="63"/>
        <v>12</v>
      </c>
      <c r="BP41" s="276">
        <f t="shared" ca="1" si="64"/>
        <v>20</v>
      </c>
      <c r="BQ41" s="276">
        <f t="shared" ca="1" si="65"/>
        <v>60</v>
      </c>
      <c r="BR41" s="276" t="str">
        <f t="shared" ca="1" si="66"/>
        <v>NO</v>
      </c>
      <c r="BS41" s="276">
        <f t="shared" ca="1" si="72"/>
        <v>7</v>
      </c>
      <c r="BT41" s="276">
        <f t="shared" ca="1" si="73"/>
        <v>10</v>
      </c>
      <c r="BU41" s="276">
        <f t="shared" ca="1" si="74"/>
        <v>70</v>
      </c>
      <c r="BV41" s="276" t="str">
        <f t="shared" ca="1" si="67"/>
        <v>YES</v>
      </c>
      <c r="BW41" s="276">
        <f t="shared" si="75"/>
        <v>0</v>
      </c>
      <c r="BX41" s="276">
        <f t="shared" si="76"/>
        <v>0</v>
      </c>
      <c r="BY41" s="276">
        <f t="shared" si="70"/>
        <v>0</v>
      </c>
      <c r="BZ41" s="279" t="str">
        <f t="shared" si="71"/>
        <v>NO</v>
      </c>
    </row>
    <row r="42" spans="1:78" ht="21" customHeight="1" x14ac:dyDescent="0.2">
      <c r="A42" s="433">
        <v>32</v>
      </c>
      <c r="B42" s="441" t="s">
        <v>462</v>
      </c>
      <c r="C42" s="436" t="s">
        <v>495</v>
      </c>
      <c r="D42" s="437" t="s">
        <v>275</v>
      </c>
      <c r="E42" s="438">
        <f t="shared" ca="1" si="11"/>
        <v>87</v>
      </c>
      <c r="F42" s="439">
        <f t="shared" ca="1" si="7"/>
        <v>85</v>
      </c>
      <c r="G42" s="439">
        <f t="shared" ca="1" si="12"/>
        <v>34</v>
      </c>
      <c r="H42" s="439">
        <f t="shared" ca="1" si="13"/>
        <v>51</v>
      </c>
      <c r="I42" s="258"/>
      <c r="J42" s="247">
        <f t="shared" ca="1" si="14"/>
        <v>11</v>
      </c>
      <c r="K42" s="247">
        <f t="shared" ca="1" si="15"/>
        <v>14</v>
      </c>
      <c r="L42" s="247">
        <f t="shared" ca="1" si="16"/>
        <v>16</v>
      </c>
      <c r="M42" s="247">
        <f t="shared" ca="1" si="17"/>
        <v>1</v>
      </c>
      <c r="N42" s="247">
        <f t="shared" ca="1" si="17"/>
        <v>2</v>
      </c>
      <c r="O42" s="247">
        <f t="shared" ca="1" si="17"/>
        <v>1</v>
      </c>
      <c r="P42" s="247">
        <f t="shared" ca="1" si="18"/>
        <v>12</v>
      </c>
      <c r="Q42" s="247">
        <f t="shared" ca="1" si="19"/>
        <v>14</v>
      </c>
      <c r="R42" s="247" t="str">
        <f t="shared" ca="1" si="20"/>
        <v/>
      </c>
      <c r="S42" s="247">
        <f t="shared" ca="1" si="21"/>
        <v>1</v>
      </c>
      <c r="T42" s="247">
        <f t="shared" ca="1" si="21"/>
        <v>1</v>
      </c>
      <c r="U42" s="247">
        <f t="shared" ca="1" si="21"/>
        <v>1</v>
      </c>
      <c r="V42" s="247">
        <f t="shared" ca="1" si="22"/>
        <v>14</v>
      </c>
      <c r="W42" s="247">
        <f t="shared" ca="1" si="23"/>
        <v>14</v>
      </c>
      <c r="X42" s="247" t="str">
        <f t="shared" ca="1" si="24"/>
        <v/>
      </c>
      <c r="Y42" s="248">
        <f t="shared" ca="1" si="25"/>
        <v>2</v>
      </c>
      <c r="Z42" s="259">
        <f t="shared" ca="1" si="25"/>
        <v>2</v>
      </c>
      <c r="AA42" s="247">
        <f t="shared" ca="1" si="25"/>
        <v>2</v>
      </c>
      <c r="AB42" s="247">
        <f t="shared" ca="1" si="25"/>
        <v>2</v>
      </c>
      <c r="AC42" s="247">
        <f t="shared" ca="1" si="25"/>
        <v>1</v>
      </c>
      <c r="AD42" s="247">
        <f t="shared" ca="1" si="26"/>
        <v>9</v>
      </c>
      <c r="AE42" s="247" t="str">
        <f t="shared" ca="1" si="27"/>
        <v/>
      </c>
      <c r="AF42" s="247">
        <f t="shared" ca="1" si="28"/>
        <v>8</v>
      </c>
      <c r="AG42" s="247">
        <f t="shared" ca="1" si="29"/>
        <v>9</v>
      </c>
      <c r="AH42" s="247" t="str">
        <f t="shared" ca="1" si="30"/>
        <v/>
      </c>
      <c r="AI42" s="247">
        <f t="shared" ca="1" si="31"/>
        <v>8</v>
      </c>
      <c r="AJ42" s="247" t="str">
        <f t="shared" ca="1" si="32"/>
        <v/>
      </c>
      <c r="AK42" s="247" t="str">
        <f t="shared" ca="1" si="33"/>
        <v/>
      </c>
      <c r="AL42" s="248">
        <f t="shared" ca="1" si="34"/>
        <v>8</v>
      </c>
      <c r="AM42" s="260">
        <f t="shared" ca="1" si="35"/>
        <v>23</v>
      </c>
      <c r="AN42" s="261">
        <f t="shared" ca="1" si="36"/>
        <v>30</v>
      </c>
      <c r="AO42" s="247">
        <f t="shared" ca="1" si="37"/>
        <v>77</v>
      </c>
      <c r="AP42" s="247" t="str">
        <f t="shared" ca="1" si="38"/>
        <v>YES</v>
      </c>
      <c r="AQ42" s="261">
        <f t="shared" ca="1" si="39"/>
        <v>26</v>
      </c>
      <c r="AR42" s="261">
        <f t="shared" ca="1" si="40"/>
        <v>30</v>
      </c>
      <c r="AS42" s="247">
        <f t="shared" ca="1" si="41"/>
        <v>87</v>
      </c>
      <c r="AT42" s="247" t="str">
        <f t="shared" ca="1" si="42"/>
        <v>YES</v>
      </c>
      <c r="AU42" s="261">
        <f t="shared" ca="1" si="43"/>
        <v>28</v>
      </c>
      <c r="AV42" s="261">
        <f t="shared" ca="1" si="44"/>
        <v>30</v>
      </c>
      <c r="AW42" s="247">
        <f t="shared" ca="1" si="87"/>
        <v>93</v>
      </c>
      <c r="AX42" s="247" t="str">
        <f t="shared" ca="1" si="88"/>
        <v>YES</v>
      </c>
      <c r="AY42" s="261">
        <f t="shared" ca="1" si="47"/>
        <v>11</v>
      </c>
      <c r="AZ42" s="261">
        <f t="shared" ca="1" si="48"/>
        <v>15</v>
      </c>
      <c r="BA42" s="247">
        <f t="shared" ca="1" si="49"/>
        <v>73</v>
      </c>
      <c r="BB42" s="247" t="str">
        <f t="shared" ca="1" si="50"/>
        <v>YES</v>
      </c>
      <c r="BC42" s="261">
        <f t="shared" ca="1" si="51"/>
        <v>14</v>
      </c>
      <c r="BD42" s="261">
        <f t="shared" ca="1" si="52"/>
        <v>15</v>
      </c>
      <c r="BE42" s="276">
        <f t="shared" ca="1" si="53"/>
        <v>93</v>
      </c>
      <c r="BF42" s="248" t="str">
        <f t="shared" ca="1" si="86"/>
        <v>YES</v>
      </c>
      <c r="BG42" s="278">
        <f t="shared" ca="1" si="55"/>
        <v>9</v>
      </c>
      <c r="BH42" s="276">
        <f t="shared" ca="1" si="56"/>
        <v>10</v>
      </c>
      <c r="BI42" s="276">
        <f t="shared" ca="1" si="57"/>
        <v>90</v>
      </c>
      <c r="BJ42" s="276" t="str">
        <f t="shared" ca="1" si="58"/>
        <v>YES</v>
      </c>
      <c r="BK42" s="276">
        <f t="shared" ca="1" si="59"/>
        <v>17</v>
      </c>
      <c r="BL42" s="276">
        <f t="shared" ca="1" si="60"/>
        <v>20</v>
      </c>
      <c r="BM42" s="276">
        <f t="shared" ca="1" si="61"/>
        <v>85</v>
      </c>
      <c r="BN42" s="276" t="str">
        <f t="shared" ca="1" si="62"/>
        <v>YES</v>
      </c>
      <c r="BO42" s="276">
        <f t="shared" ca="1" si="63"/>
        <v>17</v>
      </c>
      <c r="BP42" s="276">
        <f t="shared" ca="1" si="64"/>
        <v>20</v>
      </c>
      <c r="BQ42" s="276">
        <f t="shared" ca="1" si="65"/>
        <v>85</v>
      </c>
      <c r="BR42" s="276" t="str">
        <f t="shared" ca="1" si="66"/>
        <v>YES</v>
      </c>
      <c r="BS42" s="276">
        <f t="shared" ca="1" si="72"/>
        <v>8</v>
      </c>
      <c r="BT42" s="276">
        <f t="shared" ca="1" si="73"/>
        <v>10</v>
      </c>
      <c r="BU42" s="276">
        <f t="shared" ca="1" si="74"/>
        <v>80</v>
      </c>
      <c r="BV42" s="276" t="str">
        <f t="shared" ca="1" si="67"/>
        <v>YES</v>
      </c>
      <c r="BW42" s="276">
        <f t="shared" si="75"/>
        <v>0</v>
      </c>
      <c r="BX42" s="276">
        <f t="shared" si="76"/>
        <v>0</v>
      </c>
      <c r="BY42" s="276">
        <f t="shared" si="70"/>
        <v>0</v>
      </c>
      <c r="BZ42" s="279" t="str">
        <f t="shared" si="71"/>
        <v>NO</v>
      </c>
    </row>
    <row r="43" spans="1:78" ht="21" customHeight="1" x14ac:dyDescent="0.2">
      <c r="A43" s="433">
        <v>33</v>
      </c>
      <c r="B43" s="436" t="s">
        <v>463</v>
      </c>
      <c r="C43" s="436" t="s">
        <v>563</v>
      </c>
      <c r="D43" s="437" t="s">
        <v>316</v>
      </c>
      <c r="E43" s="438">
        <f t="shared" ca="1" si="11"/>
        <v>66</v>
      </c>
      <c r="F43" s="439">
        <f t="shared" ca="1" si="7"/>
        <v>63</v>
      </c>
      <c r="G43" s="439">
        <f t="shared" ca="1" si="12"/>
        <v>24</v>
      </c>
      <c r="H43" s="439">
        <f t="shared" ca="1" si="13"/>
        <v>39</v>
      </c>
      <c r="I43" s="258"/>
      <c r="J43" s="247">
        <f t="shared" ca="1" si="14"/>
        <v>8</v>
      </c>
      <c r="K43" s="247">
        <f t="shared" ca="1" si="15"/>
        <v>9</v>
      </c>
      <c r="L43" s="247">
        <f t="shared" ca="1" si="16"/>
        <v>12</v>
      </c>
      <c r="M43" s="247">
        <f t="shared" ca="1" si="17"/>
        <v>1</v>
      </c>
      <c r="N43" s="247">
        <f t="shared" ca="1" si="17"/>
        <v>1</v>
      </c>
      <c r="O43" s="247">
        <f t="shared" ca="1" si="17"/>
        <v>1</v>
      </c>
      <c r="P43" s="247">
        <f t="shared" ca="1" si="18"/>
        <v>9</v>
      </c>
      <c r="Q43" s="247">
        <f t="shared" ca="1" si="19"/>
        <v>10</v>
      </c>
      <c r="R43" s="247" t="str">
        <f t="shared" ca="1" si="20"/>
        <v/>
      </c>
      <c r="S43" s="247">
        <f t="shared" ca="1" si="21"/>
        <v>1</v>
      </c>
      <c r="T43" s="247">
        <f t="shared" ca="1" si="21"/>
        <v>1</v>
      </c>
      <c r="U43" s="247">
        <f t="shared" ca="1" si="21"/>
        <v>1</v>
      </c>
      <c r="V43" s="247">
        <f t="shared" ca="1" si="22"/>
        <v>9</v>
      </c>
      <c r="W43" s="247">
        <f t="shared" ca="1" si="23"/>
        <v>9</v>
      </c>
      <c r="X43" s="247" t="str">
        <f t="shared" ca="1" si="24"/>
        <v/>
      </c>
      <c r="Y43" s="248">
        <f t="shared" ca="1" si="25"/>
        <v>1</v>
      </c>
      <c r="Z43" s="259">
        <f t="shared" ca="1" si="25"/>
        <v>2</v>
      </c>
      <c r="AA43" s="247">
        <f t="shared" ca="1" si="25"/>
        <v>1</v>
      </c>
      <c r="AB43" s="247">
        <f t="shared" ca="1" si="25"/>
        <v>2</v>
      </c>
      <c r="AC43" s="247">
        <f t="shared" ca="1" si="25"/>
        <v>1</v>
      </c>
      <c r="AD43" s="247">
        <f t="shared" ca="1" si="26"/>
        <v>6</v>
      </c>
      <c r="AE43" s="247" t="str">
        <f t="shared" ca="1" si="27"/>
        <v/>
      </c>
      <c r="AF43" s="247">
        <f t="shared" ca="1" si="28"/>
        <v>6</v>
      </c>
      <c r="AG43" s="247" t="str">
        <f t="shared" ca="1" si="29"/>
        <v/>
      </c>
      <c r="AH43" s="247">
        <f t="shared" ca="1" si="30"/>
        <v>7</v>
      </c>
      <c r="AI43" s="247">
        <f t="shared" ca="1" si="31"/>
        <v>6</v>
      </c>
      <c r="AJ43" s="247">
        <f t="shared" ca="1" si="32"/>
        <v>7</v>
      </c>
      <c r="AK43" s="247" t="str">
        <f t="shared" ca="1" si="33"/>
        <v/>
      </c>
      <c r="AL43" s="248" t="str">
        <f t="shared" ca="1" si="34"/>
        <v/>
      </c>
      <c r="AM43" s="260">
        <f t="shared" ca="1" si="35"/>
        <v>18</v>
      </c>
      <c r="AN43" s="261">
        <f t="shared" ca="1" si="36"/>
        <v>30</v>
      </c>
      <c r="AO43" s="247">
        <f t="shared" ca="1" si="37"/>
        <v>60</v>
      </c>
      <c r="AP43" s="247" t="str">
        <f t="shared" ca="1" si="38"/>
        <v>NO</v>
      </c>
      <c r="AQ43" s="261">
        <f t="shared" ca="1" si="39"/>
        <v>19</v>
      </c>
      <c r="AR43" s="261">
        <f t="shared" ca="1" si="40"/>
        <v>30</v>
      </c>
      <c r="AS43" s="247">
        <f t="shared" ca="1" si="41"/>
        <v>63</v>
      </c>
      <c r="AT43" s="247" t="str">
        <f t="shared" ca="1" si="42"/>
        <v>YES</v>
      </c>
      <c r="AU43" s="261">
        <f t="shared" ca="1" si="43"/>
        <v>18</v>
      </c>
      <c r="AV43" s="261">
        <f t="shared" ca="1" si="44"/>
        <v>30</v>
      </c>
      <c r="AW43" s="247">
        <f t="shared" ca="1" si="87"/>
        <v>60</v>
      </c>
      <c r="AX43" s="247" t="str">
        <f t="shared" ca="1" si="88"/>
        <v>NO</v>
      </c>
      <c r="AY43" s="261">
        <f t="shared" ca="1" si="47"/>
        <v>8</v>
      </c>
      <c r="AZ43" s="261">
        <f t="shared" ca="1" si="48"/>
        <v>15</v>
      </c>
      <c r="BA43" s="247">
        <f t="shared" ca="1" si="49"/>
        <v>53</v>
      </c>
      <c r="BB43" s="247" t="str">
        <f t="shared" ca="1" si="50"/>
        <v>NO</v>
      </c>
      <c r="BC43" s="261">
        <f t="shared" ca="1" si="51"/>
        <v>9</v>
      </c>
      <c r="BD43" s="261">
        <f t="shared" ca="1" si="52"/>
        <v>15</v>
      </c>
      <c r="BE43" s="276">
        <f t="shared" ca="1" si="53"/>
        <v>60</v>
      </c>
      <c r="BF43" s="248" t="str">
        <f t="shared" ca="1" si="86"/>
        <v>NO</v>
      </c>
      <c r="BG43" s="278"/>
      <c r="BH43" s="276"/>
      <c r="BI43" s="276"/>
      <c r="BJ43" s="276" t="str">
        <f t="shared" si="58"/>
        <v>NO</v>
      </c>
      <c r="BK43" s="276">
        <f t="shared" ca="1" si="59"/>
        <v>12</v>
      </c>
      <c r="BL43" s="276">
        <f t="shared" ca="1" si="60"/>
        <v>20</v>
      </c>
      <c r="BM43" s="276">
        <f t="shared" ca="1" si="61"/>
        <v>60</v>
      </c>
      <c r="BN43" s="276" t="str">
        <f t="shared" ca="1" si="62"/>
        <v>NO</v>
      </c>
      <c r="BO43" s="276">
        <f t="shared" ca="1" si="63"/>
        <v>13</v>
      </c>
      <c r="BP43" s="276">
        <f t="shared" ca="1" si="64"/>
        <v>20</v>
      </c>
      <c r="BQ43" s="276">
        <f t="shared" ca="1" si="65"/>
        <v>65</v>
      </c>
      <c r="BR43" s="276" t="str">
        <f t="shared" ca="1" si="66"/>
        <v>YES</v>
      </c>
      <c r="BS43" s="276">
        <f t="shared" ca="1" si="72"/>
        <v>7</v>
      </c>
      <c r="BT43" s="276">
        <f t="shared" ca="1" si="73"/>
        <v>10</v>
      </c>
      <c r="BU43" s="276">
        <f t="shared" ca="1" si="74"/>
        <v>70</v>
      </c>
      <c r="BV43" s="276" t="str">
        <f t="shared" ca="1" si="67"/>
        <v>YES</v>
      </c>
      <c r="BW43" s="276">
        <f t="shared" ref="BW43:BW46" ca="1" si="89">SUMIFS($Y43:$AL43,$Y$10:$AL$10,"CO1")</f>
        <v>7</v>
      </c>
      <c r="BX43" s="276">
        <f t="shared" ref="BX43:BX46" ca="1" si="90">SUMIFS($Y$4:$AL$4,$Y$10:$AL$10,"CO1",$Y43:$AL43,"&gt;=0")</f>
        <v>10</v>
      </c>
      <c r="BY43" s="276">
        <f t="shared" ca="1" si="70"/>
        <v>70</v>
      </c>
      <c r="BZ43" s="279" t="str">
        <f t="shared" ca="1" si="71"/>
        <v>YES</v>
      </c>
    </row>
    <row r="44" spans="1:78" ht="21" customHeight="1" x14ac:dyDescent="0.2">
      <c r="A44" s="433">
        <v>34</v>
      </c>
      <c r="B44" s="436" t="s">
        <v>496</v>
      </c>
      <c r="C44" s="436" t="s">
        <v>564</v>
      </c>
      <c r="D44" s="437" t="s">
        <v>256</v>
      </c>
      <c r="E44" s="438">
        <f t="shared" ca="1" si="11"/>
        <v>77</v>
      </c>
      <c r="F44" s="439">
        <f t="shared" ca="1" si="7"/>
        <v>77</v>
      </c>
      <c r="G44" s="439">
        <f t="shared" ca="1" si="12"/>
        <v>30</v>
      </c>
      <c r="H44" s="439">
        <f t="shared" ca="1" si="13"/>
        <v>47</v>
      </c>
      <c r="I44" s="258"/>
      <c r="J44" s="247">
        <f t="shared" ca="1" si="14"/>
        <v>10</v>
      </c>
      <c r="K44" s="247">
        <f t="shared" ca="1" si="15"/>
        <v>12</v>
      </c>
      <c r="L44" s="247">
        <f t="shared" ca="1" si="16"/>
        <v>14</v>
      </c>
      <c r="M44" s="247">
        <f t="shared" ca="1" si="17"/>
        <v>1</v>
      </c>
      <c r="N44" s="247">
        <f t="shared" ca="1" si="17"/>
        <v>1</v>
      </c>
      <c r="O44" s="247">
        <f t="shared" ca="1" si="17"/>
        <v>2</v>
      </c>
      <c r="P44" s="247" t="str">
        <f t="shared" ca="1" si="18"/>
        <v/>
      </c>
      <c r="Q44" s="247">
        <f t="shared" ca="1" si="19"/>
        <v>12</v>
      </c>
      <c r="R44" s="247">
        <f t="shared" ca="1" si="20"/>
        <v>11</v>
      </c>
      <c r="S44" s="247">
        <f t="shared" ca="1" si="21"/>
        <v>1</v>
      </c>
      <c r="T44" s="247">
        <f t="shared" ca="1" si="21"/>
        <v>1</v>
      </c>
      <c r="U44" s="247">
        <f t="shared" ca="1" si="21"/>
        <v>1</v>
      </c>
      <c r="V44" s="247" t="str">
        <f t="shared" ca="1" si="22"/>
        <v/>
      </c>
      <c r="W44" s="247">
        <f t="shared" ca="1" si="23"/>
        <v>11</v>
      </c>
      <c r="X44" s="247">
        <f t="shared" ca="1" si="24"/>
        <v>12</v>
      </c>
      <c r="Y44" s="248">
        <f t="shared" ca="1" si="25"/>
        <v>2</v>
      </c>
      <c r="Z44" s="259">
        <f t="shared" ca="1" si="25"/>
        <v>2</v>
      </c>
      <c r="AA44" s="247">
        <f t="shared" ca="1" si="25"/>
        <v>2</v>
      </c>
      <c r="AB44" s="247">
        <f t="shared" ca="1" si="25"/>
        <v>2</v>
      </c>
      <c r="AC44" s="247">
        <f t="shared" ca="1" si="25"/>
        <v>2</v>
      </c>
      <c r="AD44" s="247" t="str">
        <f t="shared" ca="1" si="26"/>
        <v/>
      </c>
      <c r="AE44" s="247">
        <f t="shared" ca="1" si="27"/>
        <v>8</v>
      </c>
      <c r="AF44" s="247" t="str">
        <f t="shared" ca="1" si="28"/>
        <v/>
      </c>
      <c r="AG44" s="247" t="str">
        <f t="shared" ca="1" si="29"/>
        <v/>
      </c>
      <c r="AH44" s="247">
        <f t="shared" ca="1" si="30"/>
        <v>7</v>
      </c>
      <c r="AI44" s="247">
        <f t="shared" ca="1" si="31"/>
        <v>7</v>
      </c>
      <c r="AJ44" s="247">
        <f t="shared" ca="1" si="32"/>
        <v>8</v>
      </c>
      <c r="AK44" s="247">
        <f t="shared" ca="1" si="33"/>
        <v>7</v>
      </c>
      <c r="AL44" s="248" t="str">
        <f t="shared" ca="1" si="34"/>
        <v/>
      </c>
      <c r="AM44" s="260">
        <f t="shared" ca="1" si="35"/>
        <v>21</v>
      </c>
      <c r="AN44" s="261">
        <f t="shared" ca="1" si="36"/>
        <v>30</v>
      </c>
      <c r="AO44" s="247">
        <f t="shared" ca="1" si="37"/>
        <v>70</v>
      </c>
      <c r="AP44" s="247" t="str">
        <f t="shared" ca="1" si="38"/>
        <v>YES</v>
      </c>
      <c r="AQ44" s="261">
        <f t="shared" ca="1" si="39"/>
        <v>23</v>
      </c>
      <c r="AR44" s="261">
        <f t="shared" ca="1" si="40"/>
        <v>30</v>
      </c>
      <c r="AS44" s="247">
        <f t="shared" ca="1" si="41"/>
        <v>77</v>
      </c>
      <c r="AT44" s="247" t="str">
        <f t="shared" ca="1" si="42"/>
        <v>YES</v>
      </c>
      <c r="AU44" s="261">
        <f t="shared" ca="1" si="43"/>
        <v>23</v>
      </c>
      <c r="AV44" s="261">
        <f t="shared" ca="1" si="44"/>
        <v>30</v>
      </c>
      <c r="AW44" s="247">
        <f t="shared" ca="1" si="87"/>
        <v>77</v>
      </c>
      <c r="AX44" s="247" t="str">
        <f t="shared" ca="1" si="88"/>
        <v>YES</v>
      </c>
      <c r="AY44" s="261">
        <f t="shared" ca="1" si="47"/>
        <v>10</v>
      </c>
      <c r="AZ44" s="261">
        <f t="shared" ca="1" si="48"/>
        <v>15</v>
      </c>
      <c r="BA44" s="247">
        <f t="shared" ca="1" si="49"/>
        <v>67</v>
      </c>
      <c r="BB44" s="247" t="str">
        <f t="shared" ca="1" si="50"/>
        <v>YES</v>
      </c>
      <c r="BC44" s="261">
        <f t="shared" ca="1" si="51"/>
        <v>12</v>
      </c>
      <c r="BD44" s="261">
        <f t="shared" ca="1" si="52"/>
        <v>15</v>
      </c>
      <c r="BE44" s="276">
        <f t="shared" ca="1" si="53"/>
        <v>80</v>
      </c>
      <c r="BF44" s="277" t="str">
        <f t="shared" ca="1" si="54"/>
        <v>YES</v>
      </c>
      <c r="BG44" s="278"/>
      <c r="BH44" s="276"/>
      <c r="BI44" s="276"/>
      <c r="BJ44" s="276" t="str">
        <f t="shared" si="58"/>
        <v>NO</v>
      </c>
      <c r="BK44" s="276">
        <f t="shared" ca="1" si="59"/>
        <v>8</v>
      </c>
      <c r="BL44" s="276">
        <f t="shared" ca="1" si="60"/>
        <v>10</v>
      </c>
      <c r="BM44" s="276">
        <f t="shared" ca="1" si="61"/>
        <v>80</v>
      </c>
      <c r="BN44" s="276" t="str">
        <f t="shared" ca="1" si="62"/>
        <v>YES</v>
      </c>
      <c r="BO44" s="276">
        <f t="shared" ca="1" si="63"/>
        <v>14</v>
      </c>
      <c r="BP44" s="276">
        <f t="shared" ca="1" si="64"/>
        <v>20</v>
      </c>
      <c r="BQ44" s="276">
        <f t="shared" ca="1" si="65"/>
        <v>70</v>
      </c>
      <c r="BR44" s="276" t="str">
        <f t="shared" ca="1" si="66"/>
        <v>YES</v>
      </c>
      <c r="BS44" s="276">
        <f t="shared" ca="1" si="72"/>
        <v>15</v>
      </c>
      <c r="BT44" s="276">
        <f t="shared" ca="1" si="73"/>
        <v>20</v>
      </c>
      <c r="BU44" s="276">
        <f t="shared" ca="1" si="74"/>
        <v>75</v>
      </c>
      <c r="BV44" s="276" t="str">
        <f t="shared" ca="1" si="67"/>
        <v>YES</v>
      </c>
      <c r="BW44" s="276">
        <f t="shared" ca="1" si="89"/>
        <v>10</v>
      </c>
      <c r="BX44" s="276">
        <f t="shared" ca="1" si="90"/>
        <v>10</v>
      </c>
      <c r="BY44" s="276">
        <f t="shared" ca="1" si="70"/>
        <v>100</v>
      </c>
      <c r="BZ44" s="279" t="str">
        <f t="shared" ca="1" si="71"/>
        <v>YES</v>
      </c>
    </row>
    <row r="45" spans="1:78" ht="21" customHeight="1" x14ac:dyDescent="0.2">
      <c r="A45" s="433">
        <v>35</v>
      </c>
      <c r="B45" s="441" t="s">
        <v>497</v>
      </c>
      <c r="C45" s="436" t="s">
        <v>523</v>
      </c>
      <c r="D45" s="442" t="s">
        <v>299</v>
      </c>
      <c r="E45" s="438">
        <f t="shared" ca="1" si="11"/>
        <v>97</v>
      </c>
      <c r="F45" s="439">
        <f t="shared" ca="1" si="7"/>
        <v>86</v>
      </c>
      <c r="G45" s="439">
        <f t="shared" ca="1" si="12"/>
        <v>38</v>
      </c>
      <c r="H45" s="439">
        <f t="shared" ca="1" si="13"/>
        <v>48</v>
      </c>
      <c r="I45" s="258"/>
      <c r="J45" s="247">
        <f t="shared" ca="1" si="14"/>
        <v>14</v>
      </c>
      <c r="K45" s="247">
        <f t="shared" ca="1" si="15"/>
        <v>15</v>
      </c>
      <c r="L45" s="247">
        <f t="shared" ca="1" si="16"/>
        <v>18</v>
      </c>
      <c r="M45" s="247">
        <f t="shared" ca="1" si="17"/>
        <v>2</v>
      </c>
      <c r="N45" s="247">
        <f t="shared" ca="1" si="17"/>
        <v>1</v>
      </c>
      <c r="O45" s="247">
        <f t="shared" ca="1" si="17"/>
        <v>1</v>
      </c>
      <c r="P45" s="247">
        <f t="shared" ca="1" si="18"/>
        <v>15</v>
      </c>
      <c r="Q45" s="247" t="str">
        <f t="shared" ca="1" si="19"/>
        <v/>
      </c>
      <c r="R45" s="247">
        <f t="shared" ca="1" si="20"/>
        <v>14</v>
      </c>
      <c r="S45" s="247">
        <f t="shared" ca="1" si="21"/>
        <v>1</v>
      </c>
      <c r="T45" s="247">
        <f t="shared" ca="1" si="21"/>
        <v>1</v>
      </c>
      <c r="U45" s="247">
        <f t="shared" ca="1" si="21"/>
        <v>2</v>
      </c>
      <c r="V45" s="247">
        <f t="shared" ca="1" si="22"/>
        <v>15</v>
      </c>
      <c r="W45" s="247" t="str">
        <f t="shared" ca="1" si="23"/>
        <v/>
      </c>
      <c r="X45" s="247">
        <f t="shared" ca="1" si="24"/>
        <v>15</v>
      </c>
      <c r="Y45" s="248">
        <f t="shared" ca="1" si="25"/>
        <v>1</v>
      </c>
      <c r="Z45" s="259">
        <f t="shared" ca="1" si="25"/>
        <v>1</v>
      </c>
      <c r="AA45" s="247">
        <f t="shared" ca="1" si="25"/>
        <v>2</v>
      </c>
      <c r="AB45" s="247">
        <f t="shared" ca="1" si="25"/>
        <v>1</v>
      </c>
      <c r="AC45" s="247">
        <f t="shared" ca="1" si="25"/>
        <v>2</v>
      </c>
      <c r="AD45" s="247" t="str">
        <f t="shared" ca="1" si="26"/>
        <v/>
      </c>
      <c r="AE45" s="247">
        <f t="shared" ca="1" si="27"/>
        <v>8</v>
      </c>
      <c r="AF45" s="247">
        <f t="shared" ca="1" si="28"/>
        <v>8</v>
      </c>
      <c r="AG45" s="247">
        <f t="shared" ca="1" si="29"/>
        <v>8</v>
      </c>
      <c r="AH45" s="247" t="str">
        <f t="shared" ca="1" si="30"/>
        <v/>
      </c>
      <c r="AI45" s="247" t="str">
        <f t="shared" ca="1" si="31"/>
        <v/>
      </c>
      <c r="AJ45" s="247" t="str">
        <f t="shared" ca="1" si="32"/>
        <v/>
      </c>
      <c r="AK45" s="247">
        <f t="shared" ca="1" si="33"/>
        <v>8</v>
      </c>
      <c r="AL45" s="248">
        <f t="shared" ca="1" si="34"/>
        <v>9</v>
      </c>
      <c r="AM45" s="260">
        <f t="shared" ca="1" si="35"/>
        <v>26</v>
      </c>
      <c r="AN45" s="261">
        <f t="shared" ca="1" si="36"/>
        <v>30</v>
      </c>
      <c r="AO45" s="247">
        <f t="shared" ca="1" si="37"/>
        <v>87</v>
      </c>
      <c r="AP45" s="247" t="str">
        <f t="shared" ca="1" si="38"/>
        <v>YES</v>
      </c>
      <c r="AQ45" s="261">
        <f t="shared" ca="1" si="39"/>
        <v>29</v>
      </c>
      <c r="AR45" s="261">
        <f t="shared" ca="1" si="40"/>
        <v>30</v>
      </c>
      <c r="AS45" s="247">
        <f t="shared" ca="1" si="41"/>
        <v>97</v>
      </c>
      <c r="AT45" s="247" t="str">
        <f t="shared" ca="1" si="42"/>
        <v>YES</v>
      </c>
      <c r="AU45" s="261">
        <f t="shared" ca="1" si="43"/>
        <v>30</v>
      </c>
      <c r="AV45" s="261">
        <f t="shared" ca="1" si="44"/>
        <v>30</v>
      </c>
      <c r="AW45" s="247">
        <f t="shared" ca="1" si="45"/>
        <v>100</v>
      </c>
      <c r="AX45" s="247" t="str">
        <f t="shared" ca="1" si="46"/>
        <v>YES</v>
      </c>
      <c r="AY45" s="261">
        <f t="shared" ca="1" si="47"/>
        <v>14</v>
      </c>
      <c r="AZ45" s="261">
        <f t="shared" ca="1" si="48"/>
        <v>15</v>
      </c>
      <c r="BA45" s="247">
        <f t="shared" ca="1" si="49"/>
        <v>93</v>
      </c>
      <c r="BB45" s="247" t="str">
        <f t="shared" ca="1" si="50"/>
        <v>YES</v>
      </c>
      <c r="BC45" s="261">
        <f t="shared" ca="1" si="51"/>
        <v>15</v>
      </c>
      <c r="BD45" s="261">
        <f t="shared" ca="1" si="52"/>
        <v>15</v>
      </c>
      <c r="BE45" s="276">
        <f t="shared" ca="1" si="53"/>
        <v>100</v>
      </c>
      <c r="BF45" s="277" t="str">
        <f t="shared" ca="1" si="54"/>
        <v>YES</v>
      </c>
      <c r="BG45" s="278"/>
      <c r="BH45" s="276"/>
      <c r="BI45" s="276"/>
      <c r="BJ45" s="276" t="str">
        <f t="shared" si="58"/>
        <v>NO</v>
      </c>
      <c r="BK45" s="276">
        <f t="shared" ca="1" si="59"/>
        <v>16</v>
      </c>
      <c r="BL45" s="276">
        <f t="shared" ca="1" si="60"/>
        <v>20</v>
      </c>
      <c r="BM45" s="276">
        <f t="shared" ca="1" si="61"/>
        <v>80</v>
      </c>
      <c r="BN45" s="276" t="str">
        <f t="shared" ca="1" si="62"/>
        <v>YES</v>
      </c>
      <c r="BO45" s="276">
        <f t="shared" ca="1" si="63"/>
        <v>8</v>
      </c>
      <c r="BP45" s="276">
        <f t="shared" ca="1" si="64"/>
        <v>10</v>
      </c>
      <c r="BQ45" s="276">
        <f t="shared" ca="1" si="65"/>
        <v>80</v>
      </c>
      <c r="BR45" s="276" t="str">
        <f t="shared" ca="1" si="66"/>
        <v>YES</v>
      </c>
      <c r="BS45" s="276">
        <f t="shared" ca="1" si="72"/>
        <v>17</v>
      </c>
      <c r="BT45" s="276">
        <f t="shared" ca="1" si="73"/>
        <v>20</v>
      </c>
      <c r="BU45" s="276">
        <f t="shared" ca="1" si="74"/>
        <v>85</v>
      </c>
      <c r="BV45" s="276" t="str">
        <f t="shared" ca="1" si="67"/>
        <v>YES</v>
      </c>
      <c r="BW45" s="276">
        <f t="shared" ca="1" si="89"/>
        <v>7</v>
      </c>
      <c r="BX45" s="276">
        <f t="shared" ca="1" si="90"/>
        <v>10</v>
      </c>
      <c r="BY45" s="276">
        <f t="shared" ca="1" si="70"/>
        <v>70</v>
      </c>
      <c r="BZ45" s="279" t="str">
        <f t="shared" ca="1" si="71"/>
        <v>YES</v>
      </c>
    </row>
    <row r="46" spans="1:78" ht="21" customHeight="1" x14ac:dyDescent="0.2">
      <c r="A46" s="433">
        <v>36</v>
      </c>
      <c r="B46" s="441" t="s">
        <v>498</v>
      </c>
      <c r="C46" s="436" t="s">
        <v>565</v>
      </c>
      <c r="D46" s="442" t="s">
        <v>579</v>
      </c>
      <c r="E46" s="438">
        <f t="shared" ca="1" si="11"/>
        <v>67</v>
      </c>
      <c r="F46" s="439">
        <f t="shared" ca="1" si="7"/>
        <v>66</v>
      </c>
      <c r="G46" s="439">
        <f t="shared" ca="1" si="12"/>
        <v>28</v>
      </c>
      <c r="H46" s="439">
        <f t="shared" ca="1" si="13"/>
        <v>38</v>
      </c>
      <c r="I46" s="258"/>
      <c r="J46" s="247">
        <f t="shared" ca="1" si="14"/>
        <v>10</v>
      </c>
      <c r="K46" s="247">
        <f t="shared" ca="1" si="15"/>
        <v>11</v>
      </c>
      <c r="L46" s="247">
        <f t="shared" ca="1" si="16"/>
        <v>13</v>
      </c>
      <c r="M46" s="247">
        <f t="shared" ca="1" si="17"/>
        <v>1</v>
      </c>
      <c r="N46" s="247">
        <f t="shared" ca="1" si="17"/>
        <v>1</v>
      </c>
      <c r="O46" s="247">
        <f t="shared" ca="1" si="17"/>
        <v>1</v>
      </c>
      <c r="P46" s="247">
        <f t="shared" ca="1" si="18"/>
        <v>10</v>
      </c>
      <c r="Q46" s="247">
        <f t="shared" ca="1" si="19"/>
        <v>10</v>
      </c>
      <c r="R46" s="247" t="str">
        <f t="shared" ca="1" si="20"/>
        <v/>
      </c>
      <c r="S46" s="247">
        <f t="shared" ca="1" si="21"/>
        <v>2</v>
      </c>
      <c r="T46" s="247">
        <f t="shared" ca="1" si="21"/>
        <v>2</v>
      </c>
      <c r="U46" s="247">
        <f t="shared" ca="1" si="21"/>
        <v>2</v>
      </c>
      <c r="V46" s="247">
        <f t="shared" ca="1" si="22"/>
        <v>10</v>
      </c>
      <c r="W46" s="247">
        <f t="shared" ca="1" si="23"/>
        <v>11</v>
      </c>
      <c r="X46" s="247" t="str">
        <f t="shared" ca="1" si="24"/>
        <v/>
      </c>
      <c r="Y46" s="248">
        <f t="shared" ca="1" si="25"/>
        <v>1</v>
      </c>
      <c r="Z46" s="259">
        <f t="shared" ca="1" si="25"/>
        <v>1</v>
      </c>
      <c r="AA46" s="247">
        <f t="shared" ca="1" si="25"/>
        <v>1</v>
      </c>
      <c r="AB46" s="247">
        <f t="shared" ca="1" si="25"/>
        <v>1</v>
      </c>
      <c r="AC46" s="247">
        <f t="shared" ca="1" si="25"/>
        <v>2</v>
      </c>
      <c r="AD46" s="247">
        <f t="shared" ca="1" si="26"/>
        <v>6</v>
      </c>
      <c r="AE46" s="247" t="str">
        <f t="shared" ca="1" si="27"/>
        <v/>
      </c>
      <c r="AF46" s="247">
        <f t="shared" ca="1" si="28"/>
        <v>6</v>
      </c>
      <c r="AG46" s="247" t="str">
        <f t="shared" ca="1" si="29"/>
        <v/>
      </c>
      <c r="AH46" s="247">
        <f t="shared" ca="1" si="30"/>
        <v>7</v>
      </c>
      <c r="AI46" s="247">
        <f t="shared" ca="1" si="31"/>
        <v>7</v>
      </c>
      <c r="AJ46" s="247">
        <f t="shared" ca="1" si="32"/>
        <v>6</v>
      </c>
      <c r="AK46" s="247" t="str">
        <f t="shared" ca="1" si="33"/>
        <v/>
      </c>
      <c r="AL46" s="248" t="str">
        <f t="shared" ca="1" si="34"/>
        <v/>
      </c>
      <c r="AM46" s="260">
        <f t="shared" ca="1" si="35"/>
        <v>22</v>
      </c>
      <c r="AN46" s="261">
        <f t="shared" ca="1" si="36"/>
        <v>30</v>
      </c>
      <c r="AO46" s="247">
        <f t="shared" ca="1" si="37"/>
        <v>73</v>
      </c>
      <c r="AP46" s="247" t="str">
        <f t="shared" ca="1" si="38"/>
        <v>YES</v>
      </c>
      <c r="AQ46" s="261">
        <f t="shared" ca="1" si="39"/>
        <v>20</v>
      </c>
      <c r="AR46" s="261">
        <f t="shared" ca="1" si="40"/>
        <v>30</v>
      </c>
      <c r="AS46" s="247">
        <f t="shared" ca="1" si="41"/>
        <v>67</v>
      </c>
      <c r="AT46" s="247" t="str">
        <f t="shared" ca="1" si="42"/>
        <v>YES</v>
      </c>
      <c r="AU46" s="261">
        <f t="shared" ca="1" si="43"/>
        <v>21</v>
      </c>
      <c r="AV46" s="261">
        <f t="shared" ca="1" si="44"/>
        <v>30</v>
      </c>
      <c r="AW46" s="247">
        <f t="shared" ca="1" si="45"/>
        <v>70</v>
      </c>
      <c r="AX46" s="247" t="str">
        <f t="shared" ca="1" si="46"/>
        <v>YES</v>
      </c>
      <c r="AY46" s="261">
        <f t="shared" ca="1" si="47"/>
        <v>10</v>
      </c>
      <c r="AZ46" s="261">
        <f t="shared" ca="1" si="48"/>
        <v>15</v>
      </c>
      <c r="BA46" s="247">
        <f t="shared" ca="1" si="49"/>
        <v>67</v>
      </c>
      <c r="BB46" s="247" t="str">
        <f t="shared" ca="1" si="50"/>
        <v>YES</v>
      </c>
      <c r="BC46" s="261">
        <f t="shared" ca="1" si="51"/>
        <v>11</v>
      </c>
      <c r="BD46" s="261">
        <f t="shared" ca="1" si="52"/>
        <v>15</v>
      </c>
      <c r="BE46" s="276">
        <f t="shared" ca="1" si="53"/>
        <v>73</v>
      </c>
      <c r="BF46" s="277" t="str">
        <f t="shared" ca="1" si="54"/>
        <v>YES</v>
      </c>
      <c r="BG46" s="278"/>
      <c r="BH46" s="276"/>
      <c r="BI46" s="276"/>
      <c r="BJ46" s="276" t="str">
        <f t="shared" si="58"/>
        <v>NO</v>
      </c>
      <c r="BK46" s="276">
        <f t="shared" ca="1" si="59"/>
        <v>12</v>
      </c>
      <c r="BL46" s="276">
        <f t="shared" ca="1" si="60"/>
        <v>20</v>
      </c>
      <c r="BM46" s="276">
        <f t="shared" ca="1" si="61"/>
        <v>60</v>
      </c>
      <c r="BN46" s="276" t="str">
        <f t="shared" ca="1" si="62"/>
        <v>NO</v>
      </c>
      <c r="BO46" s="276">
        <f t="shared" ca="1" si="63"/>
        <v>14</v>
      </c>
      <c r="BP46" s="276">
        <f t="shared" ca="1" si="64"/>
        <v>20</v>
      </c>
      <c r="BQ46" s="276">
        <f t="shared" ca="1" si="65"/>
        <v>70</v>
      </c>
      <c r="BR46" s="276" t="str">
        <f t="shared" ca="1" si="66"/>
        <v>YES</v>
      </c>
      <c r="BS46" s="276">
        <f t="shared" ca="1" si="72"/>
        <v>6</v>
      </c>
      <c r="BT46" s="276">
        <f t="shared" ca="1" si="73"/>
        <v>10</v>
      </c>
      <c r="BU46" s="276">
        <f t="shared" ca="1" si="74"/>
        <v>60</v>
      </c>
      <c r="BV46" s="276" t="str">
        <f t="shared" ca="1" si="67"/>
        <v>NO</v>
      </c>
      <c r="BW46" s="276">
        <f t="shared" ca="1" si="89"/>
        <v>6</v>
      </c>
      <c r="BX46" s="276">
        <f t="shared" ca="1" si="90"/>
        <v>10</v>
      </c>
      <c r="BY46" s="276">
        <f t="shared" ca="1" si="70"/>
        <v>60</v>
      </c>
      <c r="BZ46" s="279" t="str">
        <f t="shared" ca="1" si="71"/>
        <v>NO</v>
      </c>
    </row>
    <row r="47" spans="1:78" ht="21" customHeight="1" x14ac:dyDescent="0.2">
      <c r="A47" s="433">
        <v>37</v>
      </c>
      <c r="B47" s="436" t="s">
        <v>499</v>
      </c>
      <c r="C47" s="441" t="s">
        <v>566</v>
      </c>
      <c r="D47" s="442" t="s">
        <v>247</v>
      </c>
      <c r="E47" s="438">
        <f t="shared" ca="1" si="11"/>
        <v>88</v>
      </c>
      <c r="F47" s="439">
        <f t="shared" ca="1" si="7"/>
        <v>83</v>
      </c>
      <c r="G47" s="439">
        <f t="shared" ca="1" si="12"/>
        <v>34</v>
      </c>
      <c r="H47" s="439">
        <f t="shared" ca="1" si="13"/>
        <v>49</v>
      </c>
      <c r="I47" s="258"/>
      <c r="J47" s="247">
        <f t="shared" ca="1" si="14"/>
        <v>11</v>
      </c>
      <c r="K47" s="247">
        <f t="shared" ca="1" si="15"/>
        <v>14</v>
      </c>
      <c r="L47" s="247">
        <f t="shared" ca="1" si="16"/>
        <v>16</v>
      </c>
      <c r="M47" s="247">
        <f t="shared" ca="1" si="17"/>
        <v>2</v>
      </c>
      <c r="N47" s="247">
        <f t="shared" ca="1" si="17"/>
        <v>1</v>
      </c>
      <c r="O47" s="247">
        <f t="shared" ca="1" si="17"/>
        <v>1</v>
      </c>
      <c r="P47" s="247">
        <f t="shared" ca="1" si="18"/>
        <v>13</v>
      </c>
      <c r="Q47" s="247">
        <f t="shared" ca="1" si="19"/>
        <v>13</v>
      </c>
      <c r="R47" s="247" t="str">
        <f t="shared" ca="1" si="20"/>
        <v/>
      </c>
      <c r="S47" s="247">
        <f t="shared" ca="1" si="21"/>
        <v>1</v>
      </c>
      <c r="T47" s="247">
        <f t="shared" ca="1" si="21"/>
        <v>1</v>
      </c>
      <c r="U47" s="247">
        <f t="shared" ca="1" si="21"/>
        <v>1</v>
      </c>
      <c r="V47" s="247">
        <f t="shared" ca="1" si="22"/>
        <v>14</v>
      </c>
      <c r="W47" s="247">
        <f t="shared" ca="1" si="23"/>
        <v>12</v>
      </c>
      <c r="X47" s="247" t="str">
        <f t="shared" ca="1" si="24"/>
        <v/>
      </c>
      <c r="Y47" s="248">
        <f t="shared" ca="1" si="25"/>
        <v>1</v>
      </c>
      <c r="Z47" s="259">
        <f t="shared" ca="1" si="25"/>
        <v>2</v>
      </c>
      <c r="AA47" s="247">
        <f t="shared" ca="1" si="25"/>
        <v>1</v>
      </c>
      <c r="AB47" s="247">
        <f t="shared" ca="1" si="25"/>
        <v>2</v>
      </c>
      <c r="AC47" s="247">
        <f t="shared" ca="1" si="25"/>
        <v>1</v>
      </c>
      <c r="AD47" s="247">
        <f t="shared" ca="1" si="26"/>
        <v>8</v>
      </c>
      <c r="AE47" s="247" t="str">
        <f t="shared" ca="1" si="27"/>
        <v/>
      </c>
      <c r="AF47" s="247">
        <f t="shared" ca="1" si="28"/>
        <v>9</v>
      </c>
      <c r="AG47" s="247">
        <f t="shared" ca="1" si="29"/>
        <v>9</v>
      </c>
      <c r="AH47" s="247" t="str">
        <f t="shared" ca="1" si="30"/>
        <v/>
      </c>
      <c r="AI47" s="247">
        <f t="shared" ca="1" si="31"/>
        <v>8</v>
      </c>
      <c r="AJ47" s="247" t="str">
        <f t="shared" ca="1" si="32"/>
        <v/>
      </c>
      <c r="AK47" s="247" t="str">
        <f t="shared" ca="1" si="33"/>
        <v/>
      </c>
      <c r="AL47" s="248">
        <f t="shared" ca="1" si="34"/>
        <v>8</v>
      </c>
      <c r="AM47" s="260">
        <f t="shared" ca="1" si="35"/>
        <v>23</v>
      </c>
      <c r="AN47" s="261">
        <f t="shared" ca="1" si="36"/>
        <v>30</v>
      </c>
      <c r="AO47" s="247">
        <f t="shared" ca="1" si="37"/>
        <v>77</v>
      </c>
      <c r="AP47" s="247" t="str">
        <f t="shared" ca="1" si="38"/>
        <v>YES</v>
      </c>
      <c r="AQ47" s="261">
        <f t="shared" ca="1" si="39"/>
        <v>26</v>
      </c>
      <c r="AR47" s="261">
        <f t="shared" ca="1" si="40"/>
        <v>30</v>
      </c>
      <c r="AS47" s="247">
        <f t="shared" ca="1" si="41"/>
        <v>87</v>
      </c>
      <c r="AT47" s="247" t="str">
        <f t="shared" ca="1" si="42"/>
        <v>YES</v>
      </c>
      <c r="AU47" s="261">
        <f t="shared" ca="1" si="43"/>
        <v>26</v>
      </c>
      <c r="AV47" s="261">
        <f t="shared" ca="1" si="44"/>
        <v>30</v>
      </c>
      <c r="AW47" s="247">
        <f t="shared" ca="1" si="45"/>
        <v>87</v>
      </c>
      <c r="AX47" s="247" t="str">
        <f t="shared" ca="1" si="46"/>
        <v>YES</v>
      </c>
      <c r="AY47" s="261">
        <f t="shared" ca="1" si="47"/>
        <v>11</v>
      </c>
      <c r="AZ47" s="261">
        <f t="shared" ca="1" si="48"/>
        <v>15</v>
      </c>
      <c r="BA47" s="247">
        <f t="shared" ca="1" si="49"/>
        <v>73</v>
      </c>
      <c r="BB47" s="247" t="str">
        <f t="shared" ca="1" si="50"/>
        <v>YES</v>
      </c>
      <c r="BC47" s="261">
        <f t="shared" ca="1" si="51"/>
        <v>14</v>
      </c>
      <c r="BD47" s="261">
        <f t="shared" ca="1" si="52"/>
        <v>15</v>
      </c>
      <c r="BE47" s="276">
        <f t="shared" ca="1" si="53"/>
        <v>93</v>
      </c>
      <c r="BF47" s="277" t="str">
        <f t="shared" ca="1" si="54"/>
        <v>YES</v>
      </c>
      <c r="BG47" s="278">
        <f t="shared" ca="1" si="55"/>
        <v>7</v>
      </c>
      <c r="BH47" s="276">
        <f t="shared" ca="1" si="56"/>
        <v>10</v>
      </c>
      <c r="BI47" s="276">
        <f t="shared" ca="1" si="57"/>
        <v>70</v>
      </c>
      <c r="BJ47" s="276" t="str">
        <f t="shared" ca="1" si="58"/>
        <v>YES</v>
      </c>
      <c r="BK47" s="276">
        <f t="shared" ca="1" si="59"/>
        <v>17</v>
      </c>
      <c r="BL47" s="276">
        <f t="shared" ca="1" si="60"/>
        <v>20</v>
      </c>
      <c r="BM47" s="276">
        <f t="shared" ca="1" si="61"/>
        <v>85</v>
      </c>
      <c r="BN47" s="276" t="str">
        <f t="shared" ca="1" si="62"/>
        <v>YES</v>
      </c>
      <c r="BO47" s="276">
        <f t="shared" ca="1" si="63"/>
        <v>17</v>
      </c>
      <c r="BP47" s="276">
        <f t="shared" ca="1" si="64"/>
        <v>20</v>
      </c>
      <c r="BQ47" s="276">
        <f t="shared" ca="1" si="65"/>
        <v>85</v>
      </c>
      <c r="BR47" s="276" t="str">
        <f t="shared" ca="1" si="66"/>
        <v>YES</v>
      </c>
      <c r="BS47" s="276">
        <f t="shared" ca="1" si="72"/>
        <v>8</v>
      </c>
      <c r="BT47" s="276">
        <f t="shared" ca="1" si="73"/>
        <v>10</v>
      </c>
      <c r="BU47" s="276">
        <f t="shared" ca="1" si="74"/>
        <v>80</v>
      </c>
      <c r="BV47" s="276" t="str">
        <f t="shared" ca="1" si="67"/>
        <v>YES</v>
      </c>
      <c r="BW47" s="276">
        <f t="shared" si="75"/>
        <v>0</v>
      </c>
      <c r="BX47" s="276">
        <f t="shared" si="76"/>
        <v>0</v>
      </c>
      <c r="BY47" s="276">
        <f t="shared" si="70"/>
        <v>0</v>
      </c>
      <c r="BZ47" s="279" t="str">
        <f t="shared" si="71"/>
        <v>NO</v>
      </c>
    </row>
    <row r="48" spans="1:78" ht="21" customHeight="1" x14ac:dyDescent="0.2">
      <c r="A48" s="433">
        <v>38</v>
      </c>
      <c r="B48" s="436" t="s">
        <v>500</v>
      </c>
      <c r="C48" s="441" t="s">
        <v>567</v>
      </c>
      <c r="D48" s="442" t="s">
        <v>581</v>
      </c>
      <c r="E48" s="438">
        <f t="shared" ca="1" si="11"/>
        <v>25</v>
      </c>
      <c r="F48" s="439">
        <f t="shared" ca="1" si="7"/>
        <v>31</v>
      </c>
      <c r="G48" s="439">
        <f t="shared" ca="1" si="12"/>
        <v>10</v>
      </c>
      <c r="H48" s="439">
        <f t="shared" ca="1" si="13"/>
        <v>21</v>
      </c>
      <c r="I48" s="258"/>
      <c r="J48" s="247">
        <f t="shared" ca="1" si="14"/>
        <v>3</v>
      </c>
      <c r="K48" s="247">
        <f t="shared" ca="1" si="15"/>
        <v>4</v>
      </c>
      <c r="L48" s="247">
        <f t="shared" ca="1" si="16"/>
        <v>3</v>
      </c>
      <c r="M48" s="247">
        <f t="shared" ca="1" si="17"/>
        <v>0</v>
      </c>
      <c r="N48" s="247">
        <f t="shared" ca="1" si="17"/>
        <v>0</v>
      </c>
      <c r="O48" s="247">
        <f t="shared" ca="1" si="17"/>
        <v>0</v>
      </c>
      <c r="P48" s="247">
        <f t="shared" ca="1" si="18"/>
        <v>3</v>
      </c>
      <c r="Q48" s="247">
        <f t="shared" ca="1" si="19"/>
        <v>3</v>
      </c>
      <c r="R48" s="247">
        <f t="shared" ca="1" si="20"/>
        <v>3</v>
      </c>
      <c r="S48" s="247">
        <f t="shared" ca="1" si="21"/>
        <v>0</v>
      </c>
      <c r="T48" s="247">
        <f t="shared" ca="1" si="21"/>
        <v>0</v>
      </c>
      <c r="U48" s="247">
        <f t="shared" ca="1" si="21"/>
        <v>0</v>
      </c>
      <c r="V48" s="247">
        <f t="shared" ca="1" si="22"/>
        <v>3</v>
      </c>
      <c r="W48" s="247">
        <f t="shared" ca="1" si="23"/>
        <v>3</v>
      </c>
      <c r="X48" s="247">
        <f t="shared" ca="1" si="24"/>
        <v>3</v>
      </c>
      <c r="Y48" s="248">
        <f t="shared" ca="1" si="25"/>
        <v>0</v>
      </c>
      <c r="Z48" s="259">
        <f t="shared" ca="1" si="25"/>
        <v>0</v>
      </c>
      <c r="AA48" s="247">
        <f t="shared" ca="1" si="25"/>
        <v>1</v>
      </c>
      <c r="AB48" s="247">
        <f t="shared" ca="1" si="25"/>
        <v>1</v>
      </c>
      <c r="AC48" s="247">
        <f t="shared" ca="1" si="25"/>
        <v>1</v>
      </c>
      <c r="AD48" s="247" t="str">
        <f t="shared" ca="1" si="26"/>
        <v/>
      </c>
      <c r="AE48" s="247">
        <f t="shared" ca="1" si="27"/>
        <v>3</v>
      </c>
      <c r="AF48" s="247">
        <f t="shared" ca="1" si="28"/>
        <v>3</v>
      </c>
      <c r="AG48" s="247">
        <f t="shared" ca="1" si="29"/>
        <v>3</v>
      </c>
      <c r="AH48" s="247" t="str">
        <f t="shared" ca="1" si="30"/>
        <v/>
      </c>
      <c r="AI48" s="247">
        <f t="shared" ca="1" si="31"/>
        <v>3</v>
      </c>
      <c r="AJ48" s="247">
        <f t="shared" ca="1" si="32"/>
        <v>3</v>
      </c>
      <c r="AK48" s="247" t="str">
        <f t="shared" ca="1" si="33"/>
        <v/>
      </c>
      <c r="AL48" s="248">
        <f t="shared" ca="1" si="34"/>
        <v>3</v>
      </c>
      <c r="AM48" s="260">
        <f t="shared" ca="1" si="35"/>
        <v>3</v>
      </c>
      <c r="AN48" s="261">
        <f t="shared" ca="1" si="36"/>
        <v>30</v>
      </c>
      <c r="AO48" s="247">
        <f t="shared" ca="1" si="37"/>
        <v>10</v>
      </c>
      <c r="AP48" s="247" t="str">
        <f t="shared" ca="1" si="38"/>
        <v>NO</v>
      </c>
      <c r="AQ48" s="261">
        <f t="shared" ca="1" si="39"/>
        <v>9</v>
      </c>
      <c r="AR48" s="261">
        <f t="shared" ca="1" si="40"/>
        <v>45</v>
      </c>
      <c r="AS48" s="247">
        <f t="shared" ca="1" si="41"/>
        <v>20</v>
      </c>
      <c r="AT48" s="247" t="str">
        <f t="shared" ca="1" si="42"/>
        <v>NO</v>
      </c>
      <c r="AU48" s="261">
        <f t="shared" ca="1" si="43"/>
        <v>9</v>
      </c>
      <c r="AV48" s="261">
        <f t="shared" ca="1" si="44"/>
        <v>45</v>
      </c>
      <c r="AW48" s="247">
        <f t="shared" ca="1" si="45"/>
        <v>20</v>
      </c>
      <c r="AX48" s="247" t="str">
        <f t="shared" ca="1" si="46"/>
        <v>NO</v>
      </c>
      <c r="AY48" s="261">
        <f t="shared" ca="1" si="47"/>
        <v>3</v>
      </c>
      <c r="AZ48" s="261">
        <f t="shared" ca="1" si="48"/>
        <v>15</v>
      </c>
      <c r="BA48" s="247">
        <f t="shared" ca="1" si="49"/>
        <v>20</v>
      </c>
      <c r="BB48" s="247" t="str">
        <f t="shared" ca="1" si="50"/>
        <v>NO</v>
      </c>
      <c r="BC48" s="261">
        <f t="shared" ca="1" si="51"/>
        <v>4</v>
      </c>
      <c r="BD48" s="261">
        <f t="shared" ca="1" si="52"/>
        <v>15</v>
      </c>
      <c r="BE48" s="276">
        <f t="shared" ca="1" si="53"/>
        <v>27</v>
      </c>
      <c r="BF48" s="277" t="str">
        <f t="shared" ca="1" si="54"/>
        <v>NO</v>
      </c>
      <c r="BG48" s="278">
        <f t="shared" ca="1" si="55"/>
        <v>3</v>
      </c>
      <c r="BH48" s="276">
        <f t="shared" ca="1" si="56"/>
        <v>10</v>
      </c>
      <c r="BI48" s="276">
        <f t="shared" ca="1" si="57"/>
        <v>30</v>
      </c>
      <c r="BJ48" s="276" t="str">
        <f t="shared" ca="1" si="58"/>
        <v>NO</v>
      </c>
      <c r="BK48" s="276">
        <f t="shared" ca="1" si="59"/>
        <v>6</v>
      </c>
      <c r="BL48" s="276">
        <f t="shared" ca="1" si="60"/>
        <v>20</v>
      </c>
      <c r="BM48" s="276">
        <f t="shared" ca="1" si="61"/>
        <v>30</v>
      </c>
      <c r="BN48" s="276" t="str">
        <f t="shared" ca="1" si="62"/>
        <v>NO</v>
      </c>
      <c r="BO48" s="276">
        <f t="shared" ca="1" si="63"/>
        <v>6</v>
      </c>
      <c r="BP48" s="276">
        <f t="shared" ca="1" si="64"/>
        <v>20</v>
      </c>
      <c r="BQ48" s="276">
        <f t="shared" ca="1" si="65"/>
        <v>30</v>
      </c>
      <c r="BR48" s="276" t="str">
        <f t="shared" ca="1" si="66"/>
        <v>NO</v>
      </c>
      <c r="BS48" s="276">
        <f t="shared" ca="1" si="72"/>
        <v>6</v>
      </c>
      <c r="BT48" s="276">
        <f t="shared" ca="1" si="73"/>
        <v>20</v>
      </c>
      <c r="BU48" s="276">
        <f t="shared" ca="1" si="74"/>
        <v>30</v>
      </c>
      <c r="BV48" s="276" t="str">
        <f t="shared" ca="1" si="67"/>
        <v>NO</v>
      </c>
      <c r="BW48" s="276">
        <f t="shared" si="75"/>
        <v>0</v>
      </c>
      <c r="BX48" s="276">
        <f t="shared" si="76"/>
        <v>0</v>
      </c>
      <c r="BY48" s="276">
        <f t="shared" si="70"/>
        <v>0</v>
      </c>
      <c r="BZ48" s="279" t="str">
        <f t="shared" si="71"/>
        <v>NO</v>
      </c>
    </row>
    <row r="49" spans="1:78" ht="21" customHeight="1" x14ac:dyDescent="0.2">
      <c r="A49" s="433">
        <v>39</v>
      </c>
      <c r="B49" s="436" t="s">
        <v>501</v>
      </c>
      <c r="C49" s="436" t="s">
        <v>526</v>
      </c>
      <c r="D49" s="442" t="s">
        <v>275</v>
      </c>
      <c r="E49" s="438">
        <f t="shared" ca="1" si="11"/>
        <v>86</v>
      </c>
      <c r="F49" s="439">
        <f t="shared" ca="1" si="7"/>
        <v>80</v>
      </c>
      <c r="G49" s="439">
        <f t="shared" ca="1" si="12"/>
        <v>33</v>
      </c>
      <c r="H49" s="439">
        <f t="shared" ca="1" si="13"/>
        <v>47</v>
      </c>
      <c r="I49" s="258"/>
      <c r="J49" s="247">
        <f t="shared" ca="1" si="14"/>
        <v>11</v>
      </c>
      <c r="K49" s="247">
        <f t="shared" ca="1" si="15"/>
        <v>12</v>
      </c>
      <c r="L49" s="247">
        <f t="shared" ca="1" si="16"/>
        <v>16</v>
      </c>
      <c r="M49" s="247">
        <f t="shared" ca="1" si="17"/>
        <v>2</v>
      </c>
      <c r="N49" s="247">
        <f t="shared" ca="1" si="17"/>
        <v>1</v>
      </c>
      <c r="O49" s="247">
        <f t="shared" ca="1" si="17"/>
        <v>2</v>
      </c>
      <c r="P49" s="247">
        <f t="shared" ca="1" si="18"/>
        <v>12</v>
      </c>
      <c r="Q49" s="247">
        <f t="shared" ca="1" si="19"/>
        <v>13</v>
      </c>
      <c r="R49" s="247" t="str">
        <f t="shared" ca="1" si="20"/>
        <v/>
      </c>
      <c r="S49" s="247">
        <f t="shared" ca="1" si="21"/>
        <v>2</v>
      </c>
      <c r="T49" s="247">
        <f t="shared" ca="1" si="21"/>
        <v>1</v>
      </c>
      <c r="U49" s="247">
        <f t="shared" ca="1" si="21"/>
        <v>2</v>
      </c>
      <c r="V49" s="247">
        <f t="shared" ca="1" si="22"/>
        <v>13</v>
      </c>
      <c r="W49" s="247">
        <f t="shared" ca="1" si="23"/>
        <v>12</v>
      </c>
      <c r="X49" s="247" t="str">
        <f t="shared" ca="1" si="24"/>
        <v/>
      </c>
      <c r="Y49" s="248">
        <f t="shared" ca="1" si="25"/>
        <v>2</v>
      </c>
      <c r="Z49" s="259">
        <f t="shared" ca="1" si="25"/>
        <v>2</v>
      </c>
      <c r="AA49" s="247">
        <f t="shared" ca="1" si="25"/>
        <v>1</v>
      </c>
      <c r="AB49" s="247">
        <f t="shared" ca="1" si="25"/>
        <v>2</v>
      </c>
      <c r="AC49" s="247">
        <f t="shared" ca="1" si="25"/>
        <v>1</v>
      </c>
      <c r="AD49" s="247">
        <f t="shared" ca="1" si="26"/>
        <v>7</v>
      </c>
      <c r="AE49" s="247" t="str">
        <f t="shared" ca="1" si="27"/>
        <v/>
      </c>
      <c r="AF49" s="247">
        <f t="shared" ca="1" si="28"/>
        <v>7</v>
      </c>
      <c r="AG49" s="247">
        <f t="shared" ca="1" si="29"/>
        <v>9</v>
      </c>
      <c r="AH49" s="247" t="str">
        <f t="shared" ca="1" si="30"/>
        <v/>
      </c>
      <c r="AI49" s="247">
        <f t="shared" ca="1" si="31"/>
        <v>9</v>
      </c>
      <c r="AJ49" s="247" t="str">
        <f t="shared" ca="1" si="32"/>
        <v/>
      </c>
      <c r="AK49" s="247" t="str">
        <f t="shared" ca="1" si="33"/>
        <v/>
      </c>
      <c r="AL49" s="248">
        <f t="shared" ca="1" si="34"/>
        <v>7</v>
      </c>
      <c r="AM49" s="260">
        <f t="shared" ca="1" si="35"/>
        <v>26</v>
      </c>
      <c r="AN49" s="261">
        <f t="shared" ca="1" si="36"/>
        <v>30</v>
      </c>
      <c r="AO49" s="247">
        <f t="shared" ca="1" si="37"/>
        <v>87</v>
      </c>
      <c r="AP49" s="247" t="str">
        <f t="shared" ca="1" si="38"/>
        <v>YES</v>
      </c>
      <c r="AQ49" s="261">
        <f t="shared" ca="1" si="39"/>
        <v>25</v>
      </c>
      <c r="AR49" s="261">
        <f t="shared" ca="1" si="40"/>
        <v>30</v>
      </c>
      <c r="AS49" s="247">
        <f t="shared" ca="1" si="41"/>
        <v>83</v>
      </c>
      <c r="AT49" s="247" t="str">
        <f t="shared" ca="1" si="42"/>
        <v>YES</v>
      </c>
      <c r="AU49" s="261">
        <f t="shared" ca="1" si="43"/>
        <v>25</v>
      </c>
      <c r="AV49" s="261">
        <f t="shared" ca="1" si="44"/>
        <v>30</v>
      </c>
      <c r="AW49" s="247">
        <f t="shared" ca="1" si="45"/>
        <v>83</v>
      </c>
      <c r="AX49" s="247" t="str">
        <f t="shared" ref="AX49:AX53" ca="1" si="91">IF(AW49&gt;80,"YES","NO")</f>
        <v>YES</v>
      </c>
      <c r="AY49" s="261">
        <f t="shared" ca="1" si="47"/>
        <v>11</v>
      </c>
      <c r="AZ49" s="261">
        <f t="shared" ca="1" si="48"/>
        <v>15</v>
      </c>
      <c r="BA49" s="247">
        <f t="shared" ca="1" si="49"/>
        <v>73</v>
      </c>
      <c r="BB49" s="247" t="str">
        <f t="shared" ca="1" si="50"/>
        <v>YES</v>
      </c>
      <c r="BC49" s="261">
        <f t="shared" ca="1" si="51"/>
        <v>12</v>
      </c>
      <c r="BD49" s="261">
        <f t="shared" ca="1" si="52"/>
        <v>15</v>
      </c>
      <c r="BE49" s="247">
        <f t="shared" ref="BE49:BE51" ca="1" si="92">IFERROR(ROUND((BC49/BD49)*100,0),0)</f>
        <v>80</v>
      </c>
      <c r="BF49" s="248" t="str">
        <f ca="1">IF(BE49&gt;80,"YES","NO")</f>
        <v>NO</v>
      </c>
      <c r="BG49" s="278">
        <f t="shared" ca="1" si="55"/>
        <v>8</v>
      </c>
      <c r="BH49" s="276">
        <f t="shared" ca="1" si="56"/>
        <v>10</v>
      </c>
      <c r="BI49" s="276">
        <f t="shared" ca="1" si="57"/>
        <v>80</v>
      </c>
      <c r="BJ49" s="276" t="str">
        <f t="shared" ca="1" si="58"/>
        <v>YES</v>
      </c>
      <c r="BK49" s="276">
        <f t="shared" ca="1" si="59"/>
        <v>14</v>
      </c>
      <c r="BL49" s="276">
        <f t="shared" ca="1" si="60"/>
        <v>20</v>
      </c>
      <c r="BM49" s="276">
        <f t="shared" ca="1" si="61"/>
        <v>70</v>
      </c>
      <c r="BN49" s="276" t="str">
        <f t="shared" ca="1" si="62"/>
        <v>YES</v>
      </c>
      <c r="BO49" s="276">
        <f t="shared" ca="1" si="63"/>
        <v>18</v>
      </c>
      <c r="BP49" s="276">
        <f t="shared" ca="1" si="64"/>
        <v>20</v>
      </c>
      <c r="BQ49" s="276">
        <f t="shared" ca="1" si="65"/>
        <v>90</v>
      </c>
      <c r="BR49" s="276" t="str">
        <f t="shared" ca="1" si="66"/>
        <v>YES</v>
      </c>
      <c r="BS49" s="276">
        <f t="shared" ca="1" si="72"/>
        <v>7</v>
      </c>
      <c r="BT49" s="276">
        <f t="shared" ca="1" si="73"/>
        <v>10</v>
      </c>
      <c r="BU49" s="276">
        <f t="shared" ca="1" si="74"/>
        <v>70</v>
      </c>
      <c r="BV49" s="276" t="str">
        <f t="shared" ca="1" si="67"/>
        <v>YES</v>
      </c>
      <c r="BW49" s="276">
        <f t="shared" si="75"/>
        <v>0</v>
      </c>
      <c r="BX49" s="276">
        <f t="shared" si="76"/>
        <v>0</v>
      </c>
      <c r="BY49" s="276">
        <f t="shared" si="70"/>
        <v>0</v>
      </c>
      <c r="BZ49" s="279" t="str">
        <f t="shared" si="71"/>
        <v>NO</v>
      </c>
    </row>
    <row r="50" spans="1:78" ht="21" customHeight="1" x14ac:dyDescent="0.2">
      <c r="A50" s="433">
        <v>40</v>
      </c>
      <c r="B50" s="441" t="s">
        <v>502</v>
      </c>
      <c r="C50" s="436" t="s">
        <v>568</v>
      </c>
      <c r="D50" s="442" t="s">
        <v>256</v>
      </c>
      <c r="E50" s="438">
        <f t="shared" ca="1" si="11"/>
        <v>77</v>
      </c>
      <c r="F50" s="439">
        <f t="shared" ca="1" si="7"/>
        <v>75</v>
      </c>
      <c r="G50" s="439">
        <f t="shared" ca="1" si="12"/>
        <v>30</v>
      </c>
      <c r="H50" s="439">
        <f t="shared" ca="1" si="13"/>
        <v>45</v>
      </c>
      <c r="I50" s="258"/>
      <c r="J50" s="247">
        <f t="shared" ca="1" si="14"/>
        <v>10</v>
      </c>
      <c r="K50" s="247">
        <f t="shared" ca="1" si="15"/>
        <v>12</v>
      </c>
      <c r="L50" s="247">
        <f t="shared" ca="1" si="16"/>
        <v>14</v>
      </c>
      <c r="M50" s="247">
        <f t="shared" ca="1" si="17"/>
        <v>2</v>
      </c>
      <c r="N50" s="247">
        <f t="shared" ca="1" si="17"/>
        <v>1</v>
      </c>
      <c r="O50" s="247">
        <f t="shared" ca="1" si="17"/>
        <v>1</v>
      </c>
      <c r="P50" s="247" t="str">
        <f t="shared" ca="1" si="18"/>
        <v/>
      </c>
      <c r="Q50" s="247">
        <f t="shared" ca="1" si="19"/>
        <v>11</v>
      </c>
      <c r="R50" s="247">
        <f t="shared" ca="1" si="20"/>
        <v>11</v>
      </c>
      <c r="S50" s="247">
        <f t="shared" ca="1" si="21"/>
        <v>1</v>
      </c>
      <c r="T50" s="247">
        <f t="shared" ca="1" si="21"/>
        <v>1</v>
      </c>
      <c r="U50" s="247">
        <f t="shared" ca="1" si="21"/>
        <v>1</v>
      </c>
      <c r="V50" s="247" t="str">
        <f t="shared" ca="1" si="22"/>
        <v/>
      </c>
      <c r="W50" s="247">
        <f t="shared" ca="1" si="23"/>
        <v>11</v>
      </c>
      <c r="X50" s="247">
        <f t="shared" ca="1" si="24"/>
        <v>12</v>
      </c>
      <c r="Y50" s="248">
        <f t="shared" ca="1" si="25"/>
        <v>2</v>
      </c>
      <c r="Z50" s="259">
        <f t="shared" ca="1" si="25"/>
        <v>1</v>
      </c>
      <c r="AA50" s="247">
        <f t="shared" ca="1" si="25"/>
        <v>1</v>
      </c>
      <c r="AB50" s="247">
        <f t="shared" ca="1" si="25"/>
        <v>1</v>
      </c>
      <c r="AC50" s="247">
        <f t="shared" ca="1" si="25"/>
        <v>2</v>
      </c>
      <c r="AD50" s="247" t="str">
        <f t="shared" ca="1" si="26"/>
        <v/>
      </c>
      <c r="AE50" s="247">
        <f t="shared" ca="1" si="27"/>
        <v>7</v>
      </c>
      <c r="AF50" s="247" t="str">
        <f t="shared" ca="1" si="28"/>
        <v/>
      </c>
      <c r="AG50" s="247" t="str">
        <f t="shared" ca="1" si="29"/>
        <v/>
      </c>
      <c r="AH50" s="247">
        <f t="shared" ca="1" si="30"/>
        <v>8</v>
      </c>
      <c r="AI50" s="247">
        <f t="shared" ca="1" si="31"/>
        <v>8</v>
      </c>
      <c r="AJ50" s="247">
        <f t="shared" ca="1" si="32"/>
        <v>7</v>
      </c>
      <c r="AK50" s="247">
        <f t="shared" ca="1" si="33"/>
        <v>8</v>
      </c>
      <c r="AL50" s="248" t="str">
        <f t="shared" ca="1" si="34"/>
        <v/>
      </c>
      <c r="AM50" s="260">
        <f t="shared" ca="1" si="35"/>
        <v>21</v>
      </c>
      <c r="AN50" s="261">
        <f t="shared" ca="1" si="36"/>
        <v>30</v>
      </c>
      <c r="AO50" s="247">
        <f t="shared" ca="1" si="37"/>
        <v>70</v>
      </c>
      <c r="AP50" s="247" t="str">
        <f t="shared" ca="1" si="38"/>
        <v>YES</v>
      </c>
      <c r="AQ50" s="261">
        <f t="shared" ca="1" si="39"/>
        <v>22</v>
      </c>
      <c r="AR50" s="261">
        <f t="shared" ca="1" si="40"/>
        <v>30</v>
      </c>
      <c r="AS50" s="247">
        <f t="shared" ca="1" si="41"/>
        <v>73</v>
      </c>
      <c r="AT50" s="247" t="str">
        <f t="shared" ca="1" si="42"/>
        <v>YES</v>
      </c>
      <c r="AU50" s="261">
        <f t="shared" ca="1" si="43"/>
        <v>23</v>
      </c>
      <c r="AV50" s="261">
        <f t="shared" ca="1" si="44"/>
        <v>30</v>
      </c>
      <c r="AW50" s="247">
        <f t="shared" ca="1" si="45"/>
        <v>77</v>
      </c>
      <c r="AX50" s="247" t="str">
        <f t="shared" ca="1" si="91"/>
        <v>NO</v>
      </c>
      <c r="AY50" s="261">
        <f t="shared" ca="1" si="47"/>
        <v>10</v>
      </c>
      <c r="AZ50" s="261">
        <f t="shared" ca="1" si="48"/>
        <v>15</v>
      </c>
      <c r="BA50" s="247">
        <f t="shared" ca="1" si="49"/>
        <v>67</v>
      </c>
      <c r="BB50" s="247" t="str">
        <f t="shared" ca="1" si="50"/>
        <v>YES</v>
      </c>
      <c r="BC50" s="261">
        <f t="shared" ca="1" si="51"/>
        <v>12</v>
      </c>
      <c r="BD50" s="261">
        <f t="shared" ca="1" si="52"/>
        <v>15</v>
      </c>
      <c r="BE50" s="247">
        <f t="shared" ca="1" si="92"/>
        <v>80</v>
      </c>
      <c r="BF50" s="248" t="str">
        <f t="shared" ref="BF50:BF51" ca="1" si="93">IF(BE50&gt;80,"YES","NO")</f>
        <v>NO</v>
      </c>
      <c r="BG50" s="260">
        <f t="shared" ca="1" si="55"/>
        <v>7</v>
      </c>
      <c r="BH50" s="261">
        <f t="shared" ca="1" si="56"/>
        <v>10</v>
      </c>
      <c r="BI50" s="247">
        <f t="shared" ca="1" si="57"/>
        <v>70</v>
      </c>
      <c r="BJ50" s="247" t="str">
        <f t="shared" ca="1" si="58"/>
        <v>YES</v>
      </c>
      <c r="BK50" s="261">
        <f t="shared" ca="1" si="59"/>
        <v>7</v>
      </c>
      <c r="BL50" s="261">
        <f t="shared" ca="1" si="60"/>
        <v>10</v>
      </c>
      <c r="BM50" s="247">
        <f t="shared" ca="1" si="61"/>
        <v>70</v>
      </c>
      <c r="BN50" s="247" t="str">
        <f t="shared" ca="1" si="62"/>
        <v>YES</v>
      </c>
      <c r="BO50" s="261">
        <f t="shared" ca="1" si="63"/>
        <v>16</v>
      </c>
      <c r="BP50" s="261">
        <f t="shared" ca="1" si="64"/>
        <v>20</v>
      </c>
      <c r="BQ50" s="247">
        <f t="shared" ca="1" si="65"/>
        <v>80</v>
      </c>
      <c r="BR50" s="247" t="str">
        <f t="shared" ca="1" si="66"/>
        <v>YES</v>
      </c>
      <c r="BS50" s="261">
        <f t="shared" ca="1" si="72"/>
        <v>15</v>
      </c>
      <c r="BT50" s="261">
        <f t="shared" ca="1" si="73"/>
        <v>20</v>
      </c>
      <c r="BU50" s="247">
        <f t="shared" ca="1" si="74"/>
        <v>75</v>
      </c>
      <c r="BV50" s="247" t="str">
        <f t="shared" ca="1" si="67"/>
        <v>YES</v>
      </c>
      <c r="BW50" s="261">
        <f t="shared" si="75"/>
        <v>0</v>
      </c>
      <c r="BX50" s="261">
        <f t="shared" si="76"/>
        <v>0</v>
      </c>
      <c r="BY50" s="247">
        <f t="shared" si="70"/>
        <v>0</v>
      </c>
      <c r="BZ50" s="262" t="str">
        <f t="shared" si="71"/>
        <v>NO</v>
      </c>
    </row>
    <row r="51" spans="1:78" ht="21" customHeight="1" x14ac:dyDescent="0.2">
      <c r="A51" s="433">
        <v>41</v>
      </c>
      <c r="B51" s="436" t="s">
        <v>503</v>
      </c>
      <c r="C51" s="436" t="s">
        <v>528</v>
      </c>
      <c r="D51" s="442" t="s">
        <v>256</v>
      </c>
      <c r="E51" s="438">
        <f t="shared" ca="1" si="11"/>
        <v>76</v>
      </c>
      <c r="F51" s="439">
        <f t="shared" ca="1" si="7"/>
        <v>76</v>
      </c>
      <c r="G51" s="439">
        <f t="shared" ca="1" si="12"/>
        <v>31</v>
      </c>
      <c r="H51" s="439">
        <f t="shared" ca="1" si="13"/>
        <v>45</v>
      </c>
      <c r="I51" s="258"/>
      <c r="J51" s="247">
        <f t="shared" ca="1" si="14"/>
        <v>10</v>
      </c>
      <c r="K51" s="247">
        <f t="shared" ca="1" si="15"/>
        <v>11</v>
      </c>
      <c r="L51" s="247">
        <f t="shared" ca="1" si="16"/>
        <v>14</v>
      </c>
      <c r="M51" s="247">
        <f t="shared" ca="1" si="17"/>
        <v>2</v>
      </c>
      <c r="N51" s="247">
        <f t="shared" ca="1" si="17"/>
        <v>1</v>
      </c>
      <c r="O51" s="247">
        <f t="shared" ca="1" si="17"/>
        <v>1</v>
      </c>
      <c r="P51" s="247" t="str">
        <f t="shared" ca="1" si="18"/>
        <v/>
      </c>
      <c r="Q51" s="247">
        <f t="shared" ca="1" si="19"/>
        <v>11</v>
      </c>
      <c r="R51" s="247">
        <f t="shared" ca="1" si="20"/>
        <v>12</v>
      </c>
      <c r="S51" s="247">
        <f t="shared" ca="1" si="21"/>
        <v>2</v>
      </c>
      <c r="T51" s="247">
        <f t="shared" ca="1" si="21"/>
        <v>2</v>
      </c>
      <c r="U51" s="247">
        <f t="shared" ca="1" si="21"/>
        <v>2</v>
      </c>
      <c r="V51" s="247" t="str">
        <f t="shared" ca="1" si="22"/>
        <v/>
      </c>
      <c r="W51" s="247">
        <f t="shared" ca="1" si="23"/>
        <v>12</v>
      </c>
      <c r="X51" s="247">
        <f t="shared" ca="1" si="24"/>
        <v>12</v>
      </c>
      <c r="Y51" s="248">
        <f t="shared" ca="1" si="25"/>
        <v>1</v>
      </c>
      <c r="Z51" s="259">
        <f t="shared" ca="1" si="25"/>
        <v>2</v>
      </c>
      <c r="AA51" s="247">
        <f t="shared" ca="1" si="25"/>
        <v>2</v>
      </c>
      <c r="AB51" s="247">
        <f t="shared" ca="1" si="25"/>
        <v>2</v>
      </c>
      <c r="AC51" s="247">
        <f t="shared" ca="1" si="25"/>
        <v>2</v>
      </c>
      <c r="AD51" s="247" t="str">
        <f t="shared" ca="1" si="26"/>
        <v/>
      </c>
      <c r="AE51" s="247">
        <f t="shared" ca="1" si="27"/>
        <v>7</v>
      </c>
      <c r="AF51" s="247" t="str">
        <f t="shared" ca="1" si="28"/>
        <v/>
      </c>
      <c r="AG51" s="247" t="str">
        <f t="shared" ca="1" si="29"/>
        <v/>
      </c>
      <c r="AH51" s="247">
        <f t="shared" ca="1" si="30"/>
        <v>8</v>
      </c>
      <c r="AI51" s="247">
        <f t="shared" ca="1" si="31"/>
        <v>7</v>
      </c>
      <c r="AJ51" s="247">
        <f t="shared" ca="1" si="32"/>
        <v>7</v>
      </c>
      <c r="AK51" s="247">
        <f t="shared" ca="1" si="33"/>
        <v>7</v>
      </c>
      <c r="AL51" s="248" t="str">
        <f t="shared" ca="1" si="34"/>
        <v/>
      </c>
      <c r="AM51" s="260">
        <f t="shared" ca="1" si="35"/>
        <v>24</v>
      </c>
      <c r="AN51" s="261">
        <f t="shared" ca="1" si="36"/>
        <v>30</v>
      </c>
      <c r="AO51" s="247">
        <f t="shared" ca="1" si="37"/>
        <v>80</v>
      </c>
      <c r="AP51" s="247" t="str">
        <f t="shared" ca="1" si="38"/>
        <v>YES</v>
      </c>
      <c r="AQ51" s="261">
        <f t="shared" ca="1" si="39"/>
        <v>23</v>
      </c>
      <c r="AR51" s="261">
        <f t="shared" ca="1" si="40"/>
        <v>30</v>
      </c>
      <c r="AS51" s="247">
        <f t="shared" ca="1" si="41"/>
        <v>77</v>
      </c>
      <c r="AT51" s="247" t="str">
        <f t="shared" ca="1" si="42"/>
        <v>YES</v>
      </c>
      <c r="AU51" s="261">
        <f t="shared" ca="1" si="43"/>
        <v>24</v>
      </c>
      <c r="AV51" s="261">
        <f t="shared" ca="1" si="44"/>
        <v>30</v>
      </c>
      <c r="AW51" s="247">
        <f t="shared" ref="AW51:AW52" ca="1" si="94">IFERROR(ROUND((AU51/AV51)*100,0),0)</f>
        <v>80</v>
      </c>
      <c r="AX51" s="247" t="str">
        <f t="shared" ca="1" si="91"/>
        <v>NO</v>
      </c>
      <c r="AY51" s="261">
        <f t="shared" ca="1" si="47"/>
        <v>10</v>
      </c>
      <c r="AZ51" s="261">
        <f t="shared" ca="1" si="48"/>
        <v>15</v>
      </c>
      <c r="BA51" s="247">
        <f t="shared" ca="1" si="49"/>
        <v>67</v>
      </c>
      <c r="BB51" s="247" t="str">
        <f t="shared" ca="1" si="50"/>
        <v>YES</v>
      </c>
      <c r="BC51" s="261">
        <f t="shared" ca="1" si="51"/>
        <v>11</v>
      </c>
      <c r="BD51" s="261">
        <f t="shared" ca="1" si="52"/>
        <v>15</v>
      </c>
      <c r="BE51" s="247">
        <f t="shared" ca="1" si="92"/>
        <v>73</v>
      </c>
      <c r="BF51" s="248" t="str">
        <f t="shared" ca="1" si="93"/>
        <v>NO</v>
      </c>
      <c r="BG51" s="260">
        <f t="shared" ca="1" si="55"/>
        <v>9</v>
      </c>
      <c r="BH51" s="261">
        <f t="shared" ca="1" si="56"/>
        <v>10</v>
      </c>
      <c r="BI51" s="247">
        <f t="shared" ca="1" si="57"/>
        <v>90</v>
      </c>
      <c r="BJ51" s="247" t="str">
        <f t="shared" ca="1" si="58"/>
        <v>YES</v>
      </c>
      <c r="BK51" s="261">
        <f t="shared" ca="1" si="59"/>
        <v>7</v>
      </c>
      <c r="BL51" s="261">
        <f t="shared" ca="1" si="60"/>
        <v>10</v>
      </c>
      <c r="BM51" s="247">
        <f t="shared" ca="1" si="61"/>
        <v>70</v>
      </c>
      <c r="BN51" s="247" t="str">
        <f t="shared" ca="1" si="62"/>
        <v>YES</v>
      </c>
      <c r="BO51" s="261">
        <f t="shared" ca="1" si="63"/>
        <v>15</v>
      </c>
      <c r="BP51" s="261">
        <f t="shared" ca="1" si="64"/>
        <v>20</v>
      </c>
      <c r="BQ51" s="247">
        <f t="shared" ca="1" si="65"/>
        <v>75</v>
      </c>
      <c r="BR51" s="247" t="str">
        <f t="shared" ca="1" si="66"/>
        <v>YES</v>
      </c>
      <c r="BS51" s="261">
        <f t="shared" ca="1" si="72"/>
        <v>14</v>
      </c>
      <c r="BT51" s="261">
        <f t="shared" ca="1" si="73"/>
        <v>20</v>
      </c>
      <c r="BU51" s="247">
        <f t="shared" ca="1" si="74"/>
        <v>70</v>
      </c>
      <c r="BV51" s="247" t="str">
        <f t="shared" ca="1" si="67"/>
        <v>YES</v>
      </c>
      <c r="BW51" s="261">
        <f t="shared" si="75"/>
        <v>0</v>
      </c>
      <c r="BX51" s="261">
        <f t="shared" si="76"/>
        <v>0</v>
      </c>
      <c r="BY51" s="247">
        <f t="shared" si="70"/>
        <v>0</v>
      </c>
      <c r="BZ51" s="262" t="str">
        <f t="shared" si="71"/>
        <v>NO</v>
      </c>
    </row>
    <row r="52" spans="1:78" ht="21" customHeight="1" x14ac:dyDescent="0.2">
      <c r="A52" s="433">
        <v>42</v>
      </c>
      <c r="B52" s="436" t="s">
        <v>504</v>
      </c>
      <c r="C52" s="436" t="s">
        <v>529</v>
      </c>
      <c r="D52" s="442" t="s">
        <v>299</v>
      </c>
      <c r="E52" s="438">
        <f t="shared" ca="1" si="11"/>
        <v>97</v>
      </c>
      <c r="F52" s="439">
        <f t="shared" ca="1" si="7"/>
        <v>93</v>
      </c>
      <c r="G52" s="439">
        <f t="shared" ca="1" si="12"/>
        <v>38</v>
      </c>
      <c r="H52" s="439">
        <f t="shared" ca="1" si="13"/>
        <v>55</v>
      </c>
      <c r="I52" s="258"/>
      <c r="J52" s="247">
        <f t="shared" ca="1" si="14"/>
        <v>14</v>
      </c>
      <c r="K52" s="247">
        <f t="shared" ca="1" si="15"/>
        <v>15</v>
      </c>
      <c r="L52" s="247">
        <f t="shared" ca="1" si="16"/>
        <v>18</v>
      </c>
      <c r="M52" s="247">
        <f t="shared" ca="1" si="17"/>
        <v>2</v>
      </c>
      <c r="N52" s="247">
        <f t="shared" ca="1" si="17"/>
        <v>2</v>
      </c>
      <c r="O52" s="247">
        <f t="shared" ca="1" si="17"/>
        <v>2</v>
      </c>
      <c r="P52" s="247">
        <f t="shared" ca="1" si="18"/>
        <v>15</v>
      </c>
      <c r="Q52" s="247" t="str">
        <f t="shared" ca="1" si="19"/>
        <v/>
      </c>
      <c r="R52" s="247">
        <f t="shared" ca="1" si="20"/>
        <v>13</v>
      </c>
      <c r="S52" s="247">
        <f t="shared" ca="1" si="21"/>
        <v>2</v>
      </c>
      <c r="T52" s="247">
        <f t="shared" ca="1" si="21"/>
        <v>2</v>
      </c>
      <c r="U52" s="247">
        <f t="shared" ca="1" si="21"/>
        <v>1</v>
      </c>
      <c r="V52" s="247">
        <f t="shared" ca="1" si="22"/>
        <v>14</v>
      </c>
      <c r="W52" s="247" t="str">
        <f t="shared" ca="1" si="23"/>
        <v/>
      </c>
      <c r="X52" s="247">
        <f t="shared" ca="1" si="24"/>
        <v>14</v>
      </c>
      <c r="Y52" s="248">
        <f t="shared" ca="1" si="25"/>
        <v>2</v>
      </c>
      <c r="Z52" s="259">
        <f t="shared" ca="1" si="25"/>
        <v>1</v>
      </c>
      <c r="AA52" s="247">
        <f t="shared" ca="1" si="25"/>
        <v>1</v>
      </c>
      <c r="AB52" s="247">
        <f t="shared" ca="1" si="25"/>
        <v>1</v>
      </c>
      <c r="AC52" s="247">
        <f t="shared" ca="1" si="25"/>
        <v>2</v>
      </c>
      <c r="AD52" s="247" t="str">
        <f t="shared" ca="1" si="26"/>
        <v/>
      </c>
      <c r="AE52" s="247">
        <f t="shared" ca="1" si="27"/>
        <v>9</v>
      </c>
      <c r="AF52" s="247">
        <f t="shared" ca="1" si="28"/>
        <v>10</v>
      </c>
      <c r="AG52" s="247">
        <f t="shared" ca="1" si="29"/>
        <v>10</v>
      </c>
      <c r="AH52" s="247" t="str">
        <f t="shared" ca="1" si="30"/>
        <v/>
      </c>
      <c r="AI52" s="247" t="str">
        <f t="shared" ca="1" si="31"/>
        <v/>
      </c>
      <c r="AJ52" s="247" t="str">
        <f t="shared" ca="1" si="32"/>
        <v/>
      </c>
      <c r="AK52" s="247">
        <f t="shared" ca="1" si="33"/>
        <v>9</v>
      </c>
      <c r="AL52" s="248">
        <f t="shared" ca="1" si="34"/>
        <v>10</v>
      </c>
      <c r="AM52" s="260">
        <f t="shared" ca="1" si="35"/>
        <v>29</v>
      </c>
      <c r="AN52" s="261">
        <f t="shared" ca="1" si="36"/>
        <v>30</v>
      </c>
      <c r="AO52" s="247">
        <f t="shared" ca="1" si="37"/>
        <v>97</v>
      </c>
      <c r="AP52" s="247" t="str">
        <f t="shared" ca="1" si="38"/>
        <v>YES</v>
      </c>
      <c r="AQ52" s="261">
        <f t="shared" ca="1" si="39"/>
        <v>28</v>
      </c>
      <c r="AR52" s="261">
        <f t="shared" ca="1" si="40"/>
        <v>30</v>
      </c>
      <c r="AS52" s="247">
        <f t="shared" ca="1" si="41"/>
        <v>93</v>
      </c>
      <c r="AT52" s="247" t="str">
        <f t="shared" ca="1" si="42"/>
        <v>YES</v>
      </c>
      <c r="AU52" s="261">
        <f t="shared" ca="1" si="43"/>
        <v>28</v>
      </c>
      <c r="AV52" s="261">
        <f t="shared" ca="1" si="44"/>
        <v>30</v>
      </c>
      <c r="AW52" s="247">
        <f t="shared" ca="1" si="94"/>
        <v>93</v>
      </c>
      <c r="AX52" s="247" t="str">
        <f t="shared" ca="1" si="91"/>
        <v>YES</v>
      </c>
      <c r="AY52" s="261">
        <f t="shared" ca="1" si="47"/>
        <v>14</v>
      </c>
      <c r="AZ52" s="261">
        <f t="shared" ca="1" si="48"/>
        <v>15</v>
      </c>
      <c r="BA52" s="247">
        <f t="shared" ca="1" si="49"/>
        <v>93</v>
      </c>
      <c r="BB52" s="247" t="str">
        <f t="shared" ca="1" si="50"/>
        <v>YES</v>
      </c>
      <c r="BC52" s="261">
        <f ca="1">SUMIFS($J52:$X52,$J$10:$X$10,"CO5")</f>
        <v>15</v>
      </c>
      <c r="BD52" s="261">
        <f ca="1">SUMIFS($J$4:$X$4,$J$10:$X$10,"CO5",$J52:$X52,"&gt;=0")</f>
        <v>15</v>
      </c>
      <c r="BE52" s="247">
        <f ca="1">IFERROR(ROUND((BC52/BD52)*100,0),0)</f>
        <v>100</v>
      </c>
      <c r="BF52" s="248" t="str">
        <f ca="1">IF(BE52&gt;60,"YES","NO")</f>
        <v>YES</v>
      </c>
      <c r="BG52" s="260">
        <f t="shared" ca="1" si="55"/>
        <v>7</v>
      </c>
      <c r="BH52" s="261">
        <f t="shared" ca="1" si="56"/>
        <v>10</v>
      </c>
      <c r="BI52" s="247">
        <f t="shared" ca="1" si="57"/>
        <v>70</v>
      </c>
      <c r="BJ52" s="247" t="str">
        <f t="shared" ca="1" si="58"/>
        <v>YES</v>
      </c>
      <c r="BK52" s="261">
        <f t="shared" ca="1" si="59"/>
        <v>19</v>
      </c>
      <c r="BL52" s="261">
        <f t="shared" ca="1" si="60"/>
        <v>20</v>
      </c>
      <c r="BM52" s="247">
        <f t="shared" ca="1" si="61"/>
        <v>95</v>
      </c>
      <c r="BN52" s="247" t="str">
        <f t="shared" ca="1" si="62"/>
        <v>YES</v>
      </c>
      <c r="BO52" s="261">
        <f t="shared" ca="1" si="63"/>
        <v>10</v>
      </c>
      <c r="BP52" s="261">
        <f t="shared" ca="1" si="64"/>
        <v>10</v>
      </c>
      <c r="BQ52" s="247">
        <f t="shared" ca="1" si="65"/>
        <v>100</v>
      </c>
      <c r="BR52" s="247" t="str">
        <f t="shared" ca="1" si="66"/>
        <v>YES</v>
      </c>
      <c r="BS52" s="261">
        <f t="shared" ca="1" si="72"/>
        <v>19</v>
      </c>
      <c r="BT52" s="261">
        <f t="shared" ca="1" si="73"/>
        <v>20</v>
      </c>
      <c r="BU52" s="247">
        <f t="shared" ca="1" si="74"/>
        <v>95</v>
      </c>
      <c r="BV52" s="247" t="str">
        <f t="shared" ca="1" si="67"/>
        <v>YES</v>
      </c>
      <c r="BW52" s="261">
        <f t="shared" si="75"/>
        <v>0</v>
      </c>
      <c r="BX52" s="261">
        <f t="shared" si="76"/>
        <v>0</v>
      </c>
      <c r="BY52" s="247">
        <f t="shared" si="70"/>
        <v>0</v>
      </c>
      <c r="BZ52" s="262" t="str">
        <f t="shared" si="71"/>
        <v>NO</v>
      </c>
    </row>
    <row r="53" spans="1:78" ht="21" customHeight="1" x14ac:dyDescent="0.2">
      <c r="A53" s="433">
        <v>43</v>
      </c>
      <c r="B53" s="441" t="s">
        <v>505</v>
      </c>
      <c r="C53" s="436" t="s">
        <v>569</v>
      </c>
      <c r="D53" s="442" t="s">
        <v>247</v>
      </c>
      <c r="E53" s="438">
        <f t="shared" ca="1" si="11"/>
        <v>87</v>
      </c>
      <c r="F53" s="439">
        <f t="shared" ca="1" si="7"/>
        <v>76</v>
      </c>
      <c r="G53" s="439">
        <f t="shared" ca="1" si="12"/>
        <v>32</v>
      </c>
      <c r="H53" s="439">
        <f t="shared" ca="1" si="13"/>
        <v>44</v>
      </c>
      <c r="I53" s="258"/>
      <c r="J53" s="247">
        <f t="shared" ca="1" si="14"/>
        <v>11</v>
      </c>
      <c r="K53" s="247">
        <f t="shared" ca="1" si="15"/>
        <v>12</v>
      </c>
      <c r="L53" s="247">
        <f t="shared" ca="1" si="16"/>
        <v>16</v>
      </c>
      <c r="M53" s="247">
        <f t="shared" ca="1" si="17"/>
        <v>1</v>
      </c>
      <c r="N53" s="247">
        <f t="shared" ca="1" si="17"/>
        <v>1</v>
      </c>
      <c r="O53" s="247">
        <f t="shared" ca="1" si="17"/>
        <v>2</v>
      </c>
      <c r="P53" s="247">
        <f t="shared" ca="1" si="18"/>
        <v>12</v>
      </c>
      <c r="Q53" s="247">
        <f t="shared" ca="1" si="19"/>
        <v>12</v>
      </c>
      <c r="R53" s="247" t="str">
        <f t="shared" ca="1" si="20"/>
        <v/>
      </c>
      <c r="S53" s="247">
        <f t="shared" ca="1" si="21"/>
        <v>1</v>
      </c>
      <c r="T53" s="247">
        <f t="shared" ca="1" si="21"/>
        <v>1</v>
      </c>
      <c r="U53" s="247">
        <f t="shared" ca="1" si="21"/>
        <v>2</v>
      </c>
      <c r="V53" s="247">
        <f t="shared" ca="1" si="22"/>
        <v>12</v>
      </c>
      <c r="W53" s="247">
        <f t="shared" ca="1" si="23"/>
        <v>13</v>
      </c>
      <c r="X53" s="247" t="str">
        <f t="shared" ca="1" si="24"/>
        <v/>
      </c>
      <c r="Y53" s="248">
        <f t="shared" ca="1" si="25"/>
        <v>1</v>
      </c>
      <c r="Z53" s="259">
        <f t="shared" ca="1" si="25"/>
        <v>1</v>
      </c>
      <c r="AA53" s="247">
        <f t="shared" ca="1" si="25"/>
        <v>2</v>
      </c>
      <c r="AB53" s="247">
        <f t="shared" ca="1" si="25"/>
        <v>2</v>
      </c>
      <c r="AC53" s="247">
        <f t="shared" ca="1" si="25"/>
        <v>1</v>
      </c>
      <c r="AD53" s="247">
        <f t="shared" ca="1" si="26"/>
        <v>7</v>
      </c>
      <c r="AE53" s="247" t="str">
        <f t="shared" ca="1" si="27"/>
        <v/>
      </c>
      <c r="AF53" s="247">
        <f t="shared" ca="1" si="28"/>
        <v>7</v>
      </c>
      <c r="AG53" s="247">
        <f t="shared" ca="1" si="29"/>
        <v>7</v>
      </c>
      <c r="AH53" s="247" t="str">
        <f t="shared" ca="1" si="30"/>
        <v/>
      </c>
      <c r="AI53" s="247">
        <f t="shared" ca="1" si="31"/>
        <v>9</v>
      </c>
      <c r="AJ53" s="247" t="str">
        <f t="shared" ca="1" si="32"/>
        <v/>
      </c>
      <c r="AK53" s="247" t="str">
        <f t="shared" ca="1" si="33"/>
        <v/>
      </c>
      <c r="AL53" s="248">
        <f t="shared" ca="1" si="34"/>
        <v>7</v>
      </c>
      <c r="AM53" s="260">
        <f t="shared" ca="1" si="35"/>
        <v>24</v>
      </c>
      <c r="AN53" s="261">
        <f t="shared" ca="1" si="36"/>
        <v>30</v>
      </c>
      <c r="AO53" s="247">
        <f t="shared" ca="1" si="37"/>
        <v>80</v>
      </c>
      <c r="AP53" s="247" t="str">
        <f t="shared" ca="1" si="38"/>
        <v>YES</v>
      </c>
      <c r="AQ53" s="261">
        <f t="shared" ca="1" si="39"/>
        <v>24</v>
      </c>
      <c r="AR53" s="261">
        <f t="shared" ca="1" si="40"/>
        <v>30</v>
      </c>
      <c r="AS53" s="247">
        <f t="shared" ca="1" si="41"/>
        <v>80</v>
      </c>
      <c r="AT53" s="247" t="str">
        <f t="shared" ca="1" si="42"/>
        <v>YES</v>
      </c>
      <c r="AU53" s="261">
        <f t="shared" ca="1" si="43"/>
        <v>25</v>
      </c>
      <c r="AV53" s="261">
        <f t="shared" ca="1" si="44"/>
        <v>30</v>
      </c>
      <c r="AW53" s="247">
        <f t="shared" ca="1" si="45"/>
        <v>83</v>
      </c>
      <c r="AX53" s="247" t="str">
        <f t="shared" ca="1" si="91"/>
        <v>YES</v>
      </c>
      <c r="AY53" s="261">
        <f t="shared" ca="1" si="47"/>
        <v>11</v>
      </c>
      <c r="AZ53" s="261">
        <f t="shared" ca="1" si="48"/>
        <v>15</v>
      </c>
      <c r="BA53" s="247">
        <f t="shared" ca="1" si="49"/>
        <v>73</v>
      </c>
      <c r="BB53" s="247" t="str">
        <f t="shared" ca="1" si="50"/>
        <v>YES</v>
      </c>
      <c r="BC53" s="261">
        <f t="shared" ca="1" si="51"/>
        <v>12</v>
      </c>
      <c r="BD53" s="261">
        <f t="shared" ca="1" si="52"/>
        <v>15</v>
      </c>
      <c r="BE53" s="247">
        <f t="shared" ca="1" si="53"/>
        <v>80</v>
      </c>
      <c r="BF53" s="248" t="str">
        <f t="shared" ca="1" si="54"/>
        <v>YES</v>
      </c>
      <c r="BG53" s="260">
        <f t="shared" ca="1" si="55"/>
        <v>7</v>
      </c>
      <c r="BH53" s="261">
        <f t="shared" ca="1" si="56"/>
        <v>10</v>
      </c>
      <c r="BI53" s="247">
        <f t="shared" ca="1" si="57"/>
        <v>70</v>
      </c>
      <c r="BJ53" s="276" t="str">
        <f t="shared" ca="1" si="58"/>
        <v>YES</v>
      </c>
      <c r="BK53" s="276"/>
      <c r="BL53" s="276"/>
      <c r="BM53" s="276"/>
      <c r="BN53" s="276" t="str">
        <f t="shared" si="62"/>
        <v>NO</v>
      </c>
      <c r="BO53" s="276">
        <f t="shared" ca="1" si="63"/>
        <v>16</v>
      </c>
      <c r="BP53" s="276">
        <f t="shared" ca="1" si="64"/>
        <v>20</v>
      </c>
      <c r="BQ53" s="276">
        <f t="shared" ca="1" si="65"/>
        <v>80</v>
      </c>
      <c r="BR53" s="276" t="str">
        <f t="shared" ca="1" si="66"/>
        <v>YES</v>
      </c>
      <c r="BS53" s="276">
        <f t="shared" ca="1" si="72"/>
        <v>7</v>
      </c>
      <c r="BT53" s="276">
        <f t="shared" ca="1" si="73"/>
        <v>10</v>
      </c>
      <c r="BU53" s="276">
        <f t="shared" ca="1" si="74"/>
        <v>70</v>
      </c>
      <c r="BV53" s="276" t="str">
        <f t="shared" ca="1" si="67"/>
        <v>YES</v>
      </c>
      <c r="BW53" s="276">
        <f t="shared" ref="BW53:BW56" ca="1" si="95">SUMIFS($Y53:$AL53,$Y$10:$AL$10,"CO2")</f>
        <v>14</v>
      </c>
      <c r="BX53" s="276">
        <f t="shared" ref="BX53:BX56" ca="1" si="96">SUMIFS($Y$4:$AL$4,$Y$10:$AL$10,"CO2",$Y53:$AL53,"&gt;=0")</f>
        <v>20</v>
      </c>
      <c r="BY53" s="276">
        <f t="shared" ca="1" si="70"/>
        <v>70</v>
      </c>
      <c r="BZ53" s="279" t="str">
        <f t="shared" ca="1" si="71"/>
        <v>YES</v>
      </c>
    </row>
    <row r="54" spans="1:78" ht="21" customHeight="1" x14ac:dyDescent="0.2">
      <c r="A54" s="433">
        <v>44</v>
      </c>
      <c r="B54" s="436" t="s">
        <v>506</v>
      </c>
      <c r="C54" s="436" t="s">
        <v>570</v>
      </c>
      <c r="D54" s="442" t="s">
        <v>316</v>
      </c>
      <c r="E54" s="438">
        <f t="shared" ca="1" si="11"/>
        <v>67</v>
      </c>
      <c r="F54" s="439">
        <f t="shared" ca="1" si="7"/>
        <v>65</v>
      </c>
      <c r="G54" s="439">
        <f t="shared" ca="1" si="12"/>
        <v>26</v>
      </c>
      <c r="H54" s="439">
        <f t="shared" ca="1" si="13"/>
        <v>39</v>
      </c>
      <c r="I54" s="258"/>
      <c r="J54" s="247">
        <f t="shared" ca="1" si="14"/>
        <v>8</v>
      </c>
      <c r="K54" s="247">
        <f t="shared" ca="1" si="15"/>
        <v>9</v>
      </c>
      <c r="L54" s="247">
        <f t="shared" ca="1" si="16"/>
        <v>13</v>
      </c>
      <c r="M54" s="247">
        <f t="shared" ca="1" si="17"/>
        <v>1</v>
      </c>
      <c r="N54" s="247">
        <f t="shared" ca="1" si="17"/>
        <v>2</v>
      </c>
      <c r="O54" s="247">
        <f t="shared" ca="1" si="17"/>
        <v>1</v>
      </c>
      <c r="P54" s="247">
        <f t="shared" ca="1" si="18"/>
        <v>10</v>
      </c>
      <c r="Q54" s="247">
        <f t="shared" ca="1" si="19"/>
        <v>10</v>
      </c>
      <c r="R54" s="247" t="str">
        <f t="shared" ca="1" si="20"/>
        <v/>
      </c>
      <c r="S54" s="247">
        <f t="shared" ca="1" si="21"/>
        <v>1</v>
      </c>
      <c r="T54" s="247">
        <f t="shared" ca="1" si="21"/>
        <v>2</v>
      </c>
      <c r="U54" s="247">
        <f t="shared" ca="1" si="21"/>
        <v>2</v>
      </c>
      <c r="V54" s="247">
        <f t="shared" ca="1" si="22"/>
        <v>9</v>
      </c>
      <c r="W54" s="247">
        <f t="shared" ca="1" si="23"/>
        <v>10</v>
      </c>
      <c r="X54" s="247" t="str">
        <f t="shared" ca="1" si="24"/>
        <v/>
      </c>
      <c r="Y54" s="248">
        <f t="shared" ca="1" si="25"/>
        <v>1</v>
      </c>
      <c r="Z54" s="259">
        <f t="shared" ca="1" si="25"/>
        <v>2</v>
      </c>
      <c r="AA54" s="247">
        <f t="shared" ca="1" si="25"/>
        <v>1</v>
      </c>
      <c r="AB54" s="247">
        <f t="shared" ca="1" si="25"/>
        <v>1</v>
      </c>
      <c r="AC54" s="247">
        <f t="shared" ca="1" si="25"/>
        <v>2</v>
      </c>
      <c r="AD54" s="247">
        <f t="shared" ca="1" si="26"/>
        <v>6</v>
      </c>
      <c r="AE54" s="247" t="str">
        <f t="shared" ca="1" si="27"/>
        <v/>
      </c>
      <c r="AF54" s="247">
        <f t="shared" ca="1" si="28"/>
        <v>7</v>
      </c>
      <c r="AG54" s="247" t="str">
        <f t="shared" ca="1" si="29"/>
        <v/>
      </c>
      <c r="AH54" s="247">
        <f t="shared" ca="1" si="30"/>
        <v>6</v>
      </c>
      <c r="AI54" s="247">
        <f t="shared" ca="1" si="31"/>
        <v>6</v>
      </c>
      <c r="AJ54" s="247">
        <f t="shared" ca="1" si="32"/>
        <v>7</v>
      </c>
      <c r="AK54" s="247" t="str">
        <f t="shared" ca="1" si="33"/>
        <v/>
      </c>
      <c r="AL54" s="248" t="str">
        <f t="shared" ca="1" si="34"/>
        <v/>
      </c>
      <c r="AM54" s="260">
        <f t="shared" ca="1" si="35"/>
        <v>22</v>
      </c>
      <c r="AN54" s="261">
        <f t="shared" ca="1" si="36"/>
        <v>30</v>
      </c>
      <c r="AO54" s="247">
        <f t="shared" ca="1" si="37"/>
        <v>73</v>
      </c>
      <c r="AP54" s="247" t="str">
        <f t="shared" ca="1" si="38"/>
        <v>YES</v>
      </c>
      <c r="AQ54" s="261">
        <f t="shared" ca="1" si="39"/>
        <v>20</v>
      </c>
      <c r="AR54" s="261">
        <f t="shared" ca="1" si="40"/>
        <v>30</v>
      </c>
      <c r="AS54" s="247">
        <f t="shared" ca="1" si="41"/>
        <v>67</v>
      </c>
      <c r="AT54" s="247" t="str">
        <f t="shared" ca="1" si="42"/>
        <v>YES</v>
      </c>
      <c r="AU54" s="261">
        <f t="shared" ca="1" si="43"/>
        <v>19</v>
      </c>
      <c r="AV54" s="261">
        <f t="shared" ca="1" si="44"/>
        <v>30</v>
      </c>
      <c r="AW54" s="247">
        <f t="shared" ref="AW54" ca="1" si="97">IFERROR(ROUND((AU54/AV54)*100,0),0)</f>
        <v>63</v>
      </c>
      <c r="AX54" s="247" t="str">
        <f t="shared" ref="AX54" ca="1" si="98">IF(AW54&gt;60,"YES","NO")</f>
        <v>YES</v>
      </c>
      <c r="AY54" s="261">
        <f t="shared" ca="1" si="47"/>
        <v>8</v>
      </c>
      <c r="AZ54" s="261">
        <f t="shared" ca="1" si="48"/>
        <v>15</v>
      </c>
      <c r="BA54" s="247">
        <f t="shared" ca="1" si="49"/>
        <v>53</v>
      </c>
      <c r="BB54" s="247" t="str">
        <f t="shared" ca="1" si="50"/>
        <v>NO</v>
      </c>
      <c r="BC54" s="261">
        <f t="shared" ca="1" si="51"/>
        <v>9</v>
      </c>
      <c r="BD54" s="261">
        <f t="shared" ca="1" si="52"/>
        <v>15</v>
      </c>
      <c r="BE54" s="247">
        <f t="shared" ca="1" si="53"/>
        <v>60</v>
      </c>
      <c r="BF54" s="248" t="str">
        <f ca="1">IF(BE54&gt;70,"YES","NO")</f>
        <v>NO</v>
      </c>
      <c r="BG54" s="260">
        <f t="shared" ca="1" si="55"/>
        <v>7</v>
      </c>
      <c r="BH54" s="261">
        <f t="shared" ca="1" si="56"/>
        <v>10</v>
      </c>
      <c r="BI54" s="247">
        <f t="shared" ca="1" si="57"/>
        <v>70</v>
      </c>
      <c r="BJ54" s="276" t="str">
        <f t="shared" ca="1" si="58"/>
        <v>YES</v>
      </c>
      <c r="BK54" s="276"/>
      <c r="BL54" s="276"/>
      <c r="BM54" s="276"/>
      <c r="BN54" s="276" t="str">
        <f t="shared" si="62"/>
        <v>NO</v>
      </c>
      <c r="BO54" s="276">
        <f t="shared" ca="1" si="63"/>
        <v>12</v>
      </c>
      <c r="BP54" s="276">
        <f t="shared" ca="1" si="64"/>
        <v>20</v>
      </c>
      <c r="BQ54" s="276">
        <f t="shared" ca="1" si="65"/>
        <v>60</v>
      </c>
      <c r="BR54" s="276" t="str">
        <f t="shared" ca="1" si="66"/>
        <v>NO</v>
      </c>
      <c r="BS54" s="276">
        <f t="shared" ca="1" si="72"/>
        <v>7</v>
      </c>
      <c r="BT54" s="276">
        <f t="shared" ca="1" si="73"/>
        <v>10</v>
      </c>
      <c r="BU54" s="276">
        <f t="shared" ca="1" si="74"/>
        <v>70</v>
      </c>
      <c r="BV54" s="276" t="str">
        <f t="shared" ca="1" si="67"/>
        <v>YES</v>
      </c>
      <c r="BW54" s="276">
        <f t="shared" ca="1" si="95"/>
        <v>13</v>
      </c>
      <c r="BX54" s="276">
        <f t="shared" ca="1" si="96"/>
        <v>20</v>
      </c>
      <c r="BY54" s="276">
        <f t="shared" ca="1" si="70"/>
        <v>65</v>
      </c>
      <c r="BZ54" s="279" t="str">
        <f t="shared" ca="1" si="71"/>
        <v>YES</v>
      </c>
    </row>
    <row r="55" spans="1:78" ht="21" customHeight="1" x14ac:dyDescent="0.2">
      <c r="A55" s="433">
        <v>45</v>
      </c>
      <c r="B55" s="441" t="s">
        <v>507</v>
      </c>
      <c r="C55" s="441" t="s">
        <v>530</v>
      </c>
      <c r="D55" s="442" t="s">
        <v>316</v>
      </c>
      <c r="E55" s="438">
        <f t="shared" ca="1" si="11"/>
        <v>67</v>
      </c>
      <c r="F55" s="439">
        <f t="shared" ca="1" si="7"/>
        <v>68</v>
      </c>
      <c r="G55" s="439">
        <f t="shared" ca="1" si="12"/>
        <v>27</v>
      </c>
      <c r="H55" s="439">
        <f t="shared" ca="1" si="13"/>
        <v>41</v>
      </c>
      <c r="I55" s="258"/>
      <c r="J55" s="247">
        <f t="shared" ca="1" si="14"/>
        <v>9</v>
      </c>
      <c r="K55" s="247">
        <f t="shared" ca="1" si="15"/>
        <v>9</v>
      </c>
      <c r="L55" s="247">
        <f t="shared" ca="1" si="16"/>
        <v>13</v>
      </c>
      <c r="M55" s="247">
        <f t="shared" ca="1" si="17"/>
        <v>2</v>
      </c>
      <c r="N55" s="247">
        <f t="shared" ca="1" si="17"/>
        <v>1</v>
      </c>
      <c r="O55" s="247">
        <f t="shared" ca="1" si="17"/>
        <v>1</v>
      </c>
      <c r="P55" s="247">
        <f t="shared" ca="1" si="18"/>
        <v>9</v>
      </c>
      <c r="Q55" s="247">
        <f t="shared" ca="1" si="19"/>
        <v>11</v>
      </c>
      <c r="R55" s="247" t="str">
        <f t="shared" ca="1" si="20"/>
        <v/>
      </c>
      <c r="S55" s="247">
        <f t="shared" ca="1" si="21"/>
        <v>1</v>
      </c>
      <c r="T55" s="247">
        <f t="shared" ca="1" si="21"/>
        <v>2</v>
      </c>
      <c r="U55" s="247">
        <f t="shared" ca="1" si="21"/>
        <v>1</v>
      </c>
      <c r="V55" s="247">
        <f t="shared" ca="1" si="22"/>
        <v>11</v>
      </c>
      <c r="W55" s="247">
        <f t="shared" ca="1" si="23"/>
        <v>10</v>
      </c>
      <c r="X55" s="247" t="str">
        <f t="shared" ca="1" si="24"/>
        <v/>
      </c>
      <c r="Y55" s="248">
        <f t="shared" ca="1" si="25"/>
        <v>2</v>
      </c>
      <c r="Z55" s="259">
        <f t="shared" ca="1" si="25"/>
        <v>1</v>
      </c>
      <c r="AA55" s="247">
        <f t="shared" ca="1" si="25"/>
        <v>1</v>
      </c>
      <c r="AB55" s="247">
        <f t="shared" ca="1" si="25"/>
        <v>1</v>
      </c>
      <c r="AC55" s="247">
        <f t="shared" ca="1" si="25"/>
        <v>1</v>
      </c>
      <c r="AD55" s="247">
        <f t="shared" ca="1" si="26"/>
        <v>7</v>
      </c>
      <c r="AE55" s="247" t="str">
        <f t="shared" ca="1" si="27"/>
        <v/>
      </c>
      <c r="AF55" s="247">
        <f t="shared" ca="1" si="28"/>
        <v>7</v>
      </c>
      <c r="AG55" s="247" t="str">
        <f t="shared" ca="1" si="29"/>
        <v/>
      </c>
      <c r="AH55" s="247">
        <f t="shared" ca="1" si="30"/>
        <v>7</v>
      </c>
      <c r="AI55" s="247">
        <f t="shared" ca="1" si="31"/>
        <v>7</v>
      </c>
      <c r="AJ55" s="247">
        <f t="shared" ca="1" si="32"/>
        <v>7</v>
      </c>
      <c r="AK55" s="247" t="str">
        <f t="shared" ca="1" si="33"/>
        <v/>
      </c>
      <c r="AL55" s="248" t="str">
        <f t="shared" ca="1" si="34"/>
        <v/>
      </c>
      <c r="AM55" s="260">
        <f t="shared" ca="1" si="35"/>
        <v>21</v>
      </c>
      <c r="AN55" s="261">
        <f t="shared" ca="1" si="36"/>
        <v>30</v>
      </c>
      <c r="AO55" s="247">
        <f t="shared" ca="1" si="37"/>
        <v>70</v>
      </c>
      <c r="AP55" s="247" t="str">
        <f t="shared" ca="1" si="38"/>
        <v>YES</v>
      </c>
      <c r="AQ55" s="261">
        <f t="shared" ca="1" si="39"/>
        <v>20</v>
      </c>
      <c r="AR55" s="261">
        <f t="shared" ca="1" si="40"/>
        <v>30</v>
      </c>
      <c r="AS55" s="247">
        <f t="shared" ca="1" si="41"/>
        <v>67</v>
      </c>
      <c r="AT55" s="247" t="str">
        <f t="shared" ca="1" si="42"/>
        <v>YES</v>
      </c>
      <c r="AU55" s="261">
        <f t="shared" ca="1" si="43"/>
        <v>21</v>
      </c>
      <c r="AV55" s="261">
        <f t="shared" ca="1" si="44"/>
        <v>30</v>
      </c>
      <c r="AW55" s="247">
        <f t="shared" ca="1" si="45"/>
        <v>70</v>
      </c>
      <c r="AX55" s="247" t="str">
        <f t="shared" ca="1" si="46"/>
        <v>YES</v>
      </c>
      <c r="AY55" s="261">
        <f t="shared" ca="1" si="47"/>
        <v>9</v>
      </c>
      <c r="AZ55" s="261">
        <f t="shared" ca="1" si="48"/>
        <v>15</v>
      </c>
      <c r="BA55" s="247">
        <f t="shared" ca="1" si="49"/>
        <v>60</v>
      </c>
      <c r="BB55" s="247" t="str">
        <f t="shared" ca="1" si="50"/>
        <v>NO</v>
      </c>
      <c r="BC55" s="261">
        <f t="shared" ca="1" si="51"/>
        <v>9</v>
      </c>
      <c r="BD55" s="261">
        <f t="shared" ca="1" si="52"/>
        <v>15</v>
      </c>
      <c r="BE55" s="247">
        <f t="shared" ca="1" si="53"/>
        <v>60</v>
      </c>
      <c r="BF55" s="247" t="str">
        <f t="shared" ca="1" si="54"/>
        <v>NO</v>
      </c>
      <c r="BG55" s="261">
        <f t="shared" ca="1" si="55"/>
        <v>6</v>
      </c>
      <c r="BH55" s="261">
        <f t="shared" ca="1" si="56"/>
        <v>10</v>
      </c>
      <c r="BI55" s="247">
        <f t="shared" ca="1" si="57"/>
        <v>60</v>
      </c>
      <c r="BJ55" s="276" t="str">
        <f t="shared" ca="1" si="58"/>
        <v>NO</v>
      </c>
      <c r="BK55" s="276"/>
      <c r="BL55" s="276"/>
      <c r="BM55" s="276"/>
      <c r="BN55" s="276" t="str">
        <f t="shared" si="62"/>
        <v>NO</v>
      </c>
      <c r="BO55" s="276">
        <f t="shared" ca="1" si="63"/>
        <v>14</v>
      </c>
      <c r="BP55" s="276">
        <f t="shared" ca="1" si="64"/>
        <v>20</v>
      </c>
      <c r="BQ55" s="276">
        <f t="shared" ca="1" si="65"/>
        <v>70</v>
      </c>
      <c r="BR55" s="276" t="str">
        <f t="shared" ca="1" si="66"/>
        <v>YES</v>
      </c>
      <c r="BS55" s="434">
        <f t="shared" ca="1" si="72"/>
        <v>7</v>
      </c>
      <c r="BT55" s="276">
        <f t="shared" ca="1" si="73"/>
        <v>10</v>
      </c>
      <c r="BU55" s="276">
        <f t="shared" ca="1" si="74"/>
        <v>70</v>
      </c>
      <c r="BV55" s="276" t="str">
        <f t="shared" ca="1" si="67"/>
        <v>YES</v>
      </c>
      <c r="BW55" s="276">
        <f t="shared" ca="1" si="95"/>
        <v>14</v>
      </c>
      <c r="BX55" s="276">
        <f t="shared" ca="1" si="96"/>
        <v>20</v>
      </c>
      <c r="BY55" s="276">
        <f t="shared" ca="1" si="70"/>
        <v>70</v>
      </c>
      <c r="BZ55" s="279" t="str">
        <f t="shared" ca="1" si="71"/>
        <v>YES</v>
      </c>
    </row>
    <row r="56" spans="1:78" ht="21" customHeight="1" x14ac:dyDescent="0.2">
      <c r="A56" s="433">
        <v>46</v>
      </c>
      <c r="B56" s="441" t="s">
        <v>508</v>
      </c>
      <c r="C56" s="436" t="s">
        <v>531</v>
      </c>
      <c r="D56" s="442" t="s">
        <v>580</v>
      </c>
      <c r="E56" s="438">
        <f t="shared" ca="1" si="11"/>
        <v>56</v>
      </c>
      <c r="F56" s="439">
        <f t="shared" ca="1" si="7"/>
        <v>60</v>
      </c>
      <c r="G56" s="439">
        <f t="shared" ca="1" si="12"/>
        <v>23</v>
      </c>
      <c r="H56" s="439">
        <f t="shared" ca="1" si="13"/>
        <v>37</v>
      </c>
      <c r="I56" s="258"/>
      <c r="J56" s="247">
        <f t="shared" ca="1" si="14"/>
        <v>8</v>
      </c>
      <c r="K56" s="247">
        <f t="shared" ca="1" si="15"/>
        <v>8</v>
      </c>
      <c r="L56" s="247">
        <f t="shared" ca="1" si="16"/>
        <v>11</v>
      </c>
      <c r="M56" s="247">
        <f t="shared" ca="1" si="17"/>
        <v>2</v>
      </c>
      <c r="N56" s="247">
        <f t="shared" ca="1" si="17"/>
        <v>1</v>
      </c>
      <c r="O56" s="247">
        <f t="shared" ca="1" si="17"/>
        <v>1</v>
      </c>
      <c r="P56" s="247" t="str">
        <f t="shared" ca="1" si="18"/>
        <v/>
      </c>
      <c r="Q56" s="247">
        <f t="shared" ca="1" si="19"/>
        <v>8</v>
      </c>
      <c r="R56" s="247">
        <f t="shared" ca="1" si="20"/>
        <v>9</v>
      </c>
      <c r="S56" s="247">
        <f t="shared" ca="1" si="21"/>
        <v>1</v>
      </c>
      <c r="T56" s="247">
        <f t="shared" ca="1" si="21"/>
        <v>1</v>
      </c>
      <c r="U56" s="247">
        <f t="shared" ca="1" si="21"/>
        <v>2</v>
      </c>
      <c r="V56" s="247" t="str">
        <f t="shared" ca="1" si="22"/>
        <v/>
      </c>
      <c r="W56" s="247">
        <f t="shared" ca="1" si="23"/>
        <v>9</v>
      </c>
      <c r="X56" s="247">
        <f t="shared" ca="1" si="24"/>
        <v>8</v>
      </c>
      <c r="Y56" s="248">
        <f t="shared" ca="1" si="25"/>
        <v>2</v>
      </c>
      <c r="Z56" s="259">
        <f t="shared" ca="1" si="25"/>
        <v>1</v>
      </c>
      <c r="AA56" s="247">
        <f t="shared" ca="1" si="25"/>
        <v>2</v>
      </c>
      <c r="AB56" s="247">
        <f t="shared" ca="1" si="25"/>
        <v>1</v>
      </c>
      <c r="AC56" s="247">
        <f t="shared" ca="1" si="25"/>
        <v>2</v>
      </c>
      <c r="AD56" s="247">
        <f t="shared" ca="1" si="26"/>
        <v>5</v>
      </c>
      <c r="AE56" s="247">
        <f t="shared" ca="1" si="27"/>
        <v>6</v>
      </c>
      <c r="AF56" s="247" t="str">
        <f t="shared" ca="1" si="28"/>
        <v/>
      </c>
      <c r="AG56" s="247">
        <f t="shared" ca="1" si="29"/>
        <v>6</v>
      </c>
      <c r="AH56" s="247">
        <f t="shared" ca="1" si="30"/>
        <v>6</v>
      </c>
      <c r="AI56" s="247" t="str">
        <f t="shared" ca="1" si="31"/>
        <v/>
      </c>
      <c r="AJ56" s="247" t="str">
        <f t="shared" ca="1" si="32"/>
        <v/>
      </c>
      <c r="AK56" s="247" t="str">
        <f t="shared" ca="1" si="33"/>
        <v/>
      </c>
      <c r="AL56" s="248">
        <f t="shared" ca="1" si="34"/>
        <v>6</v>
      </c>
      <c r="AM56" s="260">
        <f t="shared" ca="1" si="35"/>
        <v>19</v>
      </c>
      <c r="AN56" s="261">
        <f t="shared" ca="1" si="36"/>
        <v>30</v>
      </c>
      <c r="AO56" s="247">
        <f t="shared" ca="1" si="37"/>
        <v>63</v>
      </c>
      <c r="AP56" s="247" t="str">
        <f t="shared" ca="1" si="38"/>
        <v>YES</v>
      </c>
      <c r="AQ56" s="261">
        <f t="shared" ca="1" si="39"/>
        <v>17</v>
      </c>
      <c r="AR56" s="261">
        <f t="shared" ca="1" si="40"/>
        <v>30</v>
      </c>
      <c r="AS56" s="247">
        <f t="shared" ca="1" si="41"/>
        <v>57</v>
      </c>
      <c r="AT56" s="247" t="str">
        <f t="shared" ca="1" si="42"/>
        <v>NO</v>
      </c>
      <c r="AU56" s="261">
        <f t="shared" ca="1" si="43"/>
        <v>17</v>
      </c>
      <c r="AV56" s="261">
        <f t="shared" ca="1" si="44"/>
        <v>30</v>
      </c>
      <c r="AW56" s="247">
        <f t="shared" ca="1" si="45"/>
        <v>57</v>
      </c>
      <c r="AX56" s="247" t="str">
        <f t="shared" ca="1" si="46"/>
        <v>NO</v>
      </c>
      <c r="AY56" s="261">
        <f t="shared" ca="1" si="47"/>
        <v>8</v>
      </c>
      <c r="AZ56" s="261">
        <f t="shared" ca="1" si="48"/>
        <v>15</v>
      </c>
      <c r="BA56" s="247">
        <f t="shared" ca="1" si="49"/>
        <v>53</v>
      </c>
      <c r="BB56" s="247" t="str">
        <f t="shared" ca="1" si="50"/>
        <v>NO</v>
      </c>
      <c r="BC56" s="261">
        <f t="shared" ca="1" si="51"/>
        <v>8</v>
      </c>
      <c r="BD56" s="261">
        <f t="shared" ca="1" si="52"/>
        <v>15</v>
      </c>
      <c r="BE56" s="247">
        <f t="shared" ca="1" si="53"/>
        <v>53</v>
      </c>
      <c r="BF56" s="247" t="str">
        <f t="shared" ca="1" si="54"/>
        <v>NO</v>
      </c>
      <c r="BG56" s="261">
        <f t="shared" ca="1" si="55"/>
        <v>8</v>
      </c>
      <c r="BH56" s="261">
        <f t="shared" ca="1" si="56"/>
        <v>10</v>
      </c>
      <c r="BI56" s="247">
        <f t="shared" ca="1" si="57"/>
        <v>80</v>
      </c>
      <c r="BJ56" s="276" t="str">
        <f t="shared" ca="1" si="58"/>
        <v>YES</v>
      </c>
      <c r="BK56" s="276"/>
      <c r="BL56" s="276"/>
      <c r="BM56" s="276"/>
      <c r="BN56" s="276" t="str">
        <f t="shared" si="62"/>
        <v>NO</v>
      </c>
      <c r="BO56" s="276">
        <f t="shared" ca="1" si="63"/>
        <v>12</v>
      </c>
      <c r="BP56" s="276">
        <f t="shared" ca="1" si="64"/>
        <v>20</v>
      </c>
      <c r="BQ56" s="276">
        <f t="shared" ca="1" si="65"/>
        <v>60</v>
      </c>
      <c r="BR56" s="276" t="str">
        <f t="shared" ca="1" si="66"/>
        <v>NO</v>
      </c>
      <c r="BS56" s="434">
        <f t="shared" ca="1" si="72"/>
        <v>6</v>
      </c>
      <c r="BT56" s="276">
        <f t="shared" ca="1" si="73"/>
        <v>10</v>
      </c>
      <c r="BU56" s="276">
        <f t="shared" ca="1" si="74"/>
        <v>60</v>
      </c>
      <c r="BV56" s="276" t="str">
        <f t="shared" ca="1" si="67"/>
        <v>NO</v>
      </c>
      <c r="BW56" s="276">
        <f t="shared" ca="1" si="95"/>
        <v>11</v>
      </c>
      <c r="BX56" s="276">
        <f t="shared" ca="1" si="96"/>
        <v>20</v>
      </c>
      <c r="BY56" s="276">
        <f t="shared" ca="1" si="70"/>
        <v>55</v>
      </c>
      <c r="BZ56" s="279" t="str">
        <f t="shared" ca="1" si="71"/>
        <v>NO</v>
      </c>
    </row>
    <row r="57" spans="1:78" ht="21" customHeight="1" x14ac:dyDescent="0.2">
      <c r="A57" s="433">
        <v>47</v>
      </c>
      <c r="B57" s="436" t="s">
        <v>509</v>
      </c>
      <c r="C57" s="436" t="s">
        <v>571</v>
      </c>
      <c r="D57" s="442" t="s">
        <v>299</v>
      </c>
      <c r="E57" s="438">
        <f t="shared" ca="1" si="11"/>
        <v>98</v>
      </c>
      <c r="F57" s="439">
        <f t="shared" ca="1" si="7"/>
        <v>91</v>
      </c>
      <c r="G57" s="439">
        <f t="shared" ca="1" si="12"/>
        <v>39</v>
      </c>
      <c r="H57" s="439">
        <f t="shared" ca="1" si="13"/>
        <v>52</v>
      </c>
      <c r="I57" s="258"/>
      <c r="J57" s="247">
        <f t="shared" ca="1" si="14"/>
        <v>14</v>
      </c>
      <c r="K57" s="247">
        <f t="shared" ca="1" si="15"/>
        <v>15</v>
      </c>
      <c r="L57" s="247">
        <f t="shared" ca="1" si="16"/>
        <v>18</v>
      </c>
      <c r="M57" s="247">
        <f t="shared" ca="1" si="17"/>
        <v>2</v>
      </c>
      <c r="N57" s="247">
        <f t="shared" ca="1" si="17"/>
        <v>2</v>
      </c>
      <c r="O57" s="247">
        <f t="shared" ca="1" si="17"/>
        <v>1</v>
      </c>
      <c r="P57" s="247">
        <f t="shared" ca="1" si="18"/>
        <v>14</v>
      </c>
      <c r="Q57" s="247" t="str">
        <f t="shared" ca="1" si="19"/>
        <v/>
      </c>
      <c r="R57" s="247">
        <f t="shared" ca="1" si="20"/>
        <v>13</v>
      </c>
      <c r="S57" s="247">
        <f t="shared" ca="1" si="21"/>
        <v>2</v>
      </c>
      <c r="T57" s="247">
        <f t="shared" ca="1" si="21"/>
        <v>2</v>
      </c>
      <c r="U57" s="247">
        <f t="shared" ca="1" si="21"/>
        <v>2</v>
      </c>
      <c r="V57" s="247">
        <f t="shared" ca="1" si="22"/>
        <v>15</v>
      </c>
      <c r="W57" s="247" t="str">
        <f t="shared" ca="1" si="23"/>
        <v/>
      </c>
      <c r="X57" s="247">
        <f t="shared" ca="1" si="24"/>
        <v>15</v>
      </c>
      <c r="Y57" s="248">
        <f t="shared" ca="1" si="25"/>
        <v>1</v>
      </c>
      <c r="Z57" s="259">
        <f t="shared" ca="1" si="25"/>
        <v>1</v>
      </c>
      <c r="AA57" s="247">
        <f t="shared" ca="1" si="25"/>
        <v>2</v>
      </c>
      <c r="AB57" s="247">
        <f t="shared" ca="1" si="25"/>
        <v>1</v>
      </c>
      <c r="AC57" s="247">
        <f t="shared" ca="1" si="25"/>
        <v>2</v>
      </c>
      <c r="AD57" s="247" t="str">
        <f t="shared" ca="1" si="26"/>
        <v/>
      </c>
      <c r="AE57" s="247">
        <f t="shared" ca="1" si="27"/>
        <v>8</v>
      </c>
      <c r="AF57" s="247">
        <f t="shared" ca="1" si="28"/>
        <v>9</v>
      </c>
      <c r="AG57" s="247">
        <f t="shared" ca="1" si="29"/>
        <v>10</v>
      </c>
      <c r="AH57" s="247" t="str">
        <f t="shared" ca="1" si="30"/>
        <v/>
      </c>
      <c r="AI57" s="247" t="str">
        <f t="shared" ca="1" si="31"/>
        <v/>
      </c>
      <c r="AJ57" s="247" t="str">
        <f t="shared" ca="1" si="32"/>
        <v/>
      </c>
      <c r="AK57" s="247">
        <f t="shared" ca="1" si="33"/>
        <v>9</v>
      </c>
      <c r="AL57" s="248">
        <f t="shared" ca="1" si="34"/>
        <v>9</v>
      </c>
      <c r="AM57" s="260">
        <f t="shared" ca="1" si="35"/>
        <v>29</v>
      </c>
      <c r="AN57" s="261">
        <f t="shared" ca="1" si="36"/>
        <v>30</v>
      </c>
      <c r="AO57" s="247">
        <f t="shared" ca="1" si="37"/>
        <v>97</v>
      </c>
      <c r="AP57" s="247" t="str">
        <f t="shared" ca="1" si="38"/>
        <v>YES</v>
      </c>
      <c r="AQ57" s="261">
        <f t="shared" ca="1" si="39"/>
        <v>27</v>
      </c>
      <c r="AR57" s="261">
        <f t="shared" ca="1" si="40"/>
        <v>30</v>
      </c>
      <c r="AS57" s="247">
        <f t="shared" ca="1" si="41"/>
        <v>90</v>
      </c>
      <c r="AT57" s="247" t="str">
        <f t="shared" ca="1" si="42"/>
        <v>YES</v>
      </c>
      <c r="AU57" s="261">
        <f t="shared" ca="1" si="43"/>
        <v>30</v>
      </c>
      <c r="AV57" s="261">
        <f t="shared" ca="1" si="44"/>
        <v>30</v>
      </c>
      <c r="AW57" s="247">
        <f t="shared" ref="AW57" ca="1" si="99">IFERROR(ROUND((AU57/AV57)*100,0),0)</f>
        <v>100</v>
      </c>
      <c r="AX57" s="247" t="str">
        <f ca="1">IF(AW57&gt;80,"YES","NO")</f>
        <v>YES</v>
      </c>
      <c r="AY57" s="261">
        <f t="shared" ca="1" si="47"/>
        <v>14</v>
      </c>
      <c r="AZ57" s="261">
        <f t="shared" ca="1" si="48"/>
        <v>15</v>
      </c>
      <c r="BA57" s="247">
        <f t="shared" ca="1" si="49"/>
        <v>93</v>
      </c>
      <c r="BB57" s="247" t="str">
        <f t="shared" ca="1" si="50"/>
        <v>YES</v>
      </c>
      <c r="BC57" s="261">
        <f t="shared" ca="1" si="51"/>
        <v>15</v>
      </c>
      <c r="BD57" s="261">
        <f t="shared" ca="1" si="52"/>
        <v>15</v>
      </c>
      <c r="BE57" s="247">
        <f t="shared" ca="1" si="53"/>
        <v>100</v>
      </c>
      <c r="BF57" s="247" t="str">
        <f t="shared" ca="1" si="54"/>
        <v>YES</v>
      </c>
      <c r="BG57" s="261">
        <f t="shared" ca="1" si="55"/>
        <v>7</v>
      </c>
      <c r="BH57" s="261">
        <f t="shared" ca="1" si="56"/>
        <v>10</v>
      </c>
      <c r="BI57" s="247">
        <f t="shared" ca="1" si="57"/>
        <v>70</v>
      </c>
      <c r="BJ57" s="276" t="str">
        <f t="shared" ca="1" si="58"/>
        <v>YES</v>
      </c>
      <c r="BK57" s="276">
        <f t="shared" ca="1" si="59"/>
        <v>17</v>
      </c>
      <c r="BL57" s="276">
        <f t="shared" ca="1" si="60"/>
        <v>20</v>
      </c>
      <c r="BM57" s="276">
        <f t="shared" ca="1" si="61"/>
        <v>85</v>
      </c>
      <c r="BN57" s="276" t="str">
        <f t="shared" ca="1" si="62"/>
        <v>YES</v>
      </c>
      <c r="BO57" s="276">
        <f t="shared" ca="1" si="63"/>
        <v>10</v>
      </c>
      <c r="BP57" s="276">
        <f t="shared" ca="1" si="64"/>
        <v>10</v>
      </c>
      <c r="BQ57" s="276">
        <f t="shared" ca="1" si="65"/>
        <v>100</v>
      </c>
      <c r="BR57" s="276" t="str">
        <f t="shared" ca="1" si="66"/>
        <v>YES</v>
      </c>
      <c r="BS57" s="434">
        <f t="shared" ca="1" si="72"/>
        <v>18</v>
      </c>
      <c r="BT57" s="276">
        <f t="shared" ca="1" si="73"/>
        <v>20</v>
      </c>
      <c r="BU57" s="276">
        <f t="shared" ca="1" si="74"/>
        <v>90</v>
      </c>
      <c r="BV57" s="276" t="str">
        <f t="shared" ca="1" si="67"/>
        <v>YES</v>
      </c>
      <c r="BW57" s="276">
        <f t="shared" si="75"/>
        <v>0</v>
      </c>
      <c r="BX57" s="276">
        <f t="shared" si="76"/>
        <v>0</v>
      </c>
      <c r="BY57" s="276">
        <f t="shared" si="70"/>
        <v>0</v>
      </c>
      <c r="BZ57" s="279" t="str">
        <f t="shared" si="71"/>
        <v>NO</v>
      </c>
    </row>
    <row r="58" spans="1:78" ht="21" customHeight="1" x14ac:dyDescent="0.2">
      <c r="A58" s="433">
        <v>48</v>
      </c>
      <c r="B58" s="441" t="s">
        <v>510</v>
      </c>
      <c r="C58" s="436" t="s">
        <v>572</v>
      </c>
      <c r="D58" s="442" t="s">
        <v>299</v>
      </c>
      <c r="E58" s="438">
        <f t="shared" ca="1" si="11"/>
        <v>97</v>
      </c>
      <c r="F58" s="439">
        <f t="shared" ca="1" si="7"/>
        <v>91</v>
      </c>
      <c r="G58" s="439">
        <f t="shared" ca="1" si="12"/>
        <v>38</v>
      </c>
      <c r="H58" s="439">
        <f t="shared" ca="1" si="13"/>
        <v>53</v>
      </c>
      <c r="I58" s="258"/>
      <c r="J58" s="247">
        <f t="shared" ca="1" si="14"/>
        <v>14</v>
      </c>
      <c r="K58" s="247">
        <f t="shared" ca="1" si="15"/>
        <v>15</v>
      </c>
      <c r="L58" s="247">
        <f t="shared" ca="1" si="16"/>
        <v>18</v>
      </c>
      <c r="M58" s="247">
        <f t="shared" ca="1" si="17"/>
        <v>1</v>
      </c>
      <c r="N58" s="247">
        <f t="shared" ca="1" si="17"/>
        <v>2</v>
      </c>
      <c r="O58" s="247">
        <f t="shared" ca="1" si="17"/>
        <v>2</v>
      </c>
      <c r="P58" s="247">
        <f t="shared" ca="1" si="18"/>
        <v>14</v>
      </c>
      <c r="Q58" s="247" t="str">
        <f t="shared" ca="1" si="19"/>
        <v/>
      </c>
      <c r="R58" s="247">
        <f t="shared" ca="1" si="20"/>
        <v>15</v>
      </c>
      <c r="S58" s="247">
        <f t="shared" ca="1" si="21"/>
        <v>2</v>
      </c>
      <c r="T58" s="247">
        <f t="shared" ca="1" si="21"/>
        <v>1</v>
      </c>
      <c r="U58" s="247">
        <f t="shared" ca="1" si="21"/>
        <v>2</v>
      </c>
      <c r="V58" s="247">
        <f t="shared" ca="1" si="22"/>
        <v>13</v>
      </c>
      <c r="W58" s="247" t="str">
        <f t="shared" ca="1" si="23"/>
        <v/>
      </c>
      <c r="X58" s="247">
        <f t="shared" ca="1" si="24"/>
        <v>13</v>
      </c>
      <c r="Y58" s="248">
        <f t="shared" ca="1" si="25"/>
        <v>2</v>
      </c>
      <c r="Z58" s="259">
        <f t="shared" ca="1" si="25"/>
        <v>2</v>
      </c>
      <c r="AA58" s="247">
        <f t="shared" ca="1" si="25"/>
        <v>2</v>
      </c>
      <c r="AB58" s="247">
        <f t="shared" ca="1" si="25"/>
        <v>1</v>
      </c>
      <c r="AC58" s="247">
        <f t="shared" ca="1" si="25"/>
        <v>1</v>
      </c>
      <c r="AD58" s="247" t="str">
        <f t="shared" ca="1" si="26"/>
        <v/>
      </c>
      <c r="AE58" s="247">
        <f t="shared" ca="1" si="27"/>
        <v>9</v>
      </c>
      <c r="AF58" s="247">
        <f t="shared" ca="1" si="28"/>
        <v>8</v>
      </c>
      <c r="AG58" s="247">
        <f t="shared" ca="1" si="29"/>
        <v>9</v>
      </c>
      <c r="AH58" s="247" t="str">
        <f t="shared" ca="1" si="30"/>
        <v/>
      </c>
      <c r="AI58" s="247" t="str">
        <f t="shared" ca="1" si="31"/>
        <v/>
      </c>
      <c r="AJ58" s="247" t="str">
        <f t="shared" ca="1" si="32"/>
        <v/>
      </c>
      <c r="AK58" s="247">
        <f t="shared" ca="1" si="33"/>
        <v>10</v>
      </c>
      <c r="AL58" s="248">
        <f t="shared" ca="1" si="34"/>
        <v>9</v>
      </c>
      <c r="AM58" s="260">
        <f t="shared" ca="1" si="35"/>
        <v>28</v>
      </c>
      <c r="AN58" s="261">
        <f t="shared" ca="1" si="36"/>
        <v>30</v>
      </c>
      <c r="AO58" s="247">
        <f t="shared" ca="1" si="37"/>
        <v>93</v>
      </c>
      <c r="AP58" s="247" t="str">
        <f t="shared" ca="1" si="38"/>
        <v>YES</v>
      </c>
      <c r="AQ58" s="261">
        <f t="shared" ca="1" si="39"/>
        <v>29</v>
      </c>
      <c r="AR58" s="261">
        <f t="shared" ca="1" si="40"/>
        <v>30</v>
      </c>
      <c r="AS58" s="247">
        <f t="shared" ca="1" si="41"/>
        <v>97</v>
      </c>
      <c r="AT58" s="247" t="str">
        <f t="shared" ca="1" si="42"/>
        <v>YES</v>
      </c>
      <c r="AU58" s="261">
        <f t="shared" ca="1" si="43"/>
        <v>26</v>
      </c>
      <c r="AV58" s="261">
        <f t="shared" ca="1" si="44"/>
        <v>30</v>
      </c>
      <c r="AW58" s="247">
        <f t="shared" ref="AW58:AW59" ca="1" si="100">IFERROR(ROUND((AU58/AV58)*100,0),0)</f>
        <v>87</v>
      </c>
      <c r="AX58" s="247" t="str">
        <f t="shared" ref="AX58:AX59" ca="1" si="101">IF(AW58&gt;60,"YES","NO")</f>
        <v>YES</v>
      </c>
      <c r="AY58" s="261">
        <f t="shared" ca="1" si="47"/>
        <v>14</v>
      </c>
      <c r="AZ58" s="261">
        <f t="shared" ca="1" si="48"/>
        <v>15</v>
      </c>
      <c r="BA58" s="247">
        <f t="shared" ca="1" si="49"/>
        <v>93</v>
      </c>
      <c r="BB58" s="247" t="str">
        <f t="shared" ca="1" si="50"/>
        <v>YES</v>
      </c>
      <c r="BC58" s="261">
        <f t="shared" ca="1" si="51"/>
        <v>15</v>
      </c>
      <c r="BD58" s="261">
        <f t="shared" ca="1" si="52"/>
        <v>15</v>
      </c>
      <c r="BE58" s="247">
        <f t="shared" ca="1" si="53"/>
        <v>100</v>
      </c>
      <c r="BF58" s="247" t="str">
        <f t="shared" ca="1" si="54"/>
        <v>YES</v>
      </c>
      <c r="BG58" s="261">
        <f t="shared" ca="1" si="55"/>
        <v>8</v>
      </c>
      <c r="BH58" s="261">
        <f t="shared" ca="1" si="56"/>
        <v>10</v>
      </c>
      <c r="BI58" s="247">
        <f t="shared" ca="1" si="57"/>
        <v>80</v>
      </c>
      <c r="BJ58" s="276" t="str">
        <f t="shared" ca="1" si="58"/>
        <v>YES</v>
      </c>
      <c r="BK58" s="276">
        <f t="shared" ca="1" si="59"/>
        <v>17</v>
      </c>
      <c r="BL58" s="276">
        <f t="shared" ca="1" si="60"/>
        <v>20</v>
      </c>
      <c r="BM58" s="276">
        <f t="shared" ca="1" si="61"/>
        <v>85</v>
      </c>
      <c r="BN58" s="276" t="str">
        <f t="shared" ca="1" si="62"/>
        <v>YES</v>
      </c>
      <c r="BO58" s="276">
        <f t="shared" ca="1" si="63"/>
        <v>9</v>
      </c>
      <c r="BP58" s="276">
        <f t="shared" ca="1" si="64"/>
        <v>10</v>
      </c>
      <c r="BQ58" s="276">
        <f t="shared" ca="1" si="65"/>
        <v>90</v>
      </c>
      <c r="BR58" s="276" t="str">
        <f t="shared" ca="1" si="66"/>
        <v>YES</v>
      </c>
      <c r="BS58" s="434">
        <f t="shared" ca="1" si="72"/>
        <v>19</v>
      </c>
      <c r="BT58" s="276">
        <f t="shared" ca="1" si="73"/>
        <v>20</v>
      </c>
      <c r="BU58" s="276">
        <f t="shared" ca="1" si="74"/>
        <v>95</v>
      </c>
      <c r="BV58" s="276" t="str">
        <f t="shared" ca="1" si="67"/>
        <v>YES</v>
      </c>
      <c r="BW58" s="276">
        <f t="shared" si="75"/>
        <v>0</v>
      </c>
      <c r="BX58" s="276">
        <f t="shared" si="76"/>
        <v>0</v>
      </c>
      <c r="BY58" s="276">
        <f t="shared" si="70"/>
        <v>0</v>
      </c>
      <c r="BZ58" s="279" t="str">
        <f t="shared" si="71"/>
        <v>NO</v>
      </c>
    </row>
    <row r="59" spans="1:78" ht="21" customHeight="1" x14ac:dyDescent="0.2">
      <c r="A59" s="433">
        <v>49</v>
      </c>
      <c r="B59" s="436" t="s">
        <v>511</v>
      </c>
      <c r="C59" s="436" t="s">
        <v>533</v>
      </c>
      <c r="D59" s="442" t="s">
        <v>579</v>
      </c>
      <c r="E59" s="438">
        <f t="shared" ca="1" si="11"/>
        <v>66</v>
      </c>
      <c r="F59" s="439">
        <f t="shared" ca="1" si="7"/>
        <v>63</v>
      </c>
      <c r="G59" s="439">
        <f t="shared" ca="1" si="12"/>
        <v>27</v>
      </c>
      <c r="H59" s="439">
        <f t="shared" ca="1" si="13"/>
        <v>36</v>
      </c>
      <c r="I59" s="258"/>
      <c r="J59" s="247">
        <f t="shared" ca="1" si="14"/>
        <v>9</v>
      </c>
      <c r="K59" s="247">
        <f t="shared" ca="1" si="15"/>
        <v>10</v>
      </c>
      <c r="L59" s="247">
        <f t="shared" ca="1" si="16"/>
        <v>12</v>
      </c>
      <c r="M59" s="247">
        <f t="shared" ca="1" si="17"/>
        <v>2</v>
      </c>
      <c r="N59" s="247">
        <f t="shared" ca="1" si="17"/>
        <v>2</v>
      </c>
      <c r="O59" s="247">
        <f t="shared" ca="1" si="17"/>
        <v>2</v>
      </c>
      <c r="P59" s="247">
        <f t="shared" ca="1" si="18"/>
        <v>10</v>
      </c>
      <c r="Q59" s="247">
        <f t="shared" ca="1" si="19"/>
        <v>10</v>
      </c>
      <c r="R59" s="247" t="str">
        <f t="shared" ca="1" si="20"/>
        <v/>
      </c>
      <c r="S59" s="247">
        <f t="shared" ca="1" si="21"/>
        <v>1</v>
      </c>
      <c r="T59" s="247">
        <f t="shared" ca="1" si="21"/>
        <v>1</v>
      </c>
      <c r="U59" s="247">
        <f t="shared" ca="1" si="21"/>
        <v>2</v>
      </c>
      <c r="V59" s="247">
        <f t="shared" ca="1" si="22"/>
        <v>9</v>
      </c>
      <c r="W59" s="247">
        <f t="shared" ca="1" si="23"/>
        <v>9</v>
      </c>
      <c r="X59" s="247" t="str">
        <f t="shared" ca="1" si="24"/>
        <v/>
      </c>
      <c r="Y59" s="248">
        <f t="shared" ca="1" si="25"/>
        <v>1</v>
      </c>
      <c r="Z59" s="259">
        <f t="shared" ca="1" si="25"/>
        <v>1</v>
      </c>
      <c r="AA59" s="247">
        <f t="shared" ca="1" si="25"/>
        <v>2</v>
      </c>
      <c r="AB59" s="247">
        <f t="shared" ca="1" si="25"/>
        <v>1</v>
      </c>
      <c r="AC59" s="247">
        <f t="shared" ca="1" si="25"/>
        <v>1</v>
      </c>
      <c r="AD59" s="247">
        <f t="shared" ca="1" si="26"/>
        <v>6</v>
      </c>
      <c r="AE59" s="247" t="str">
        <f t="shared" ca="1" si="27"/>
        <v/>
      </c>
      <c r="AF59" s="247">
        <f t="shared" ca="1" si="28"/>
        <v>6</v>
      </c>
      <c r="AG59" s="247" t="str">
        <f t="shared" ca="1" si="29"/>
        <v/>
      </c>
      <c r="AH59" s="247">
        <f t="shared" ca="1" si="30"/>
        <v>6</v>
      </c>
      <c r="AI59" s="247">
        <f t="shared" ca="1" si="31"/>
        <v>6</v>
      </c>
      <c r="AJ59" s="247">
        <f t="shared" ca="1" si="32"/>
        <v>6</v>
      </c>
      <c r="AK59" s="247" t="str">
        <f t="shared" ca="1" si="33"/>
        <v/>
      </c>
      <c r="AL59" s="248" t="str">
        <f t="shared" ca="1" si="34"/>
        <v/>
      </c>
      <c r="AM59" s="260">
        <f t="shared" ca="1" si="35"/>
        <v>22</v>
      </c>
      <c r="AN59" s="261">
        <f t="shared" ca="1" si="36"/>
        <v>30</v>
      </c>
      <c r="AO59" s="247">
        <f t="shared" ca="1" si="37"/>
        <v>73</v>
      </c>
      <c r="AP59" s="247" t="str">
        <f t="shared" ca="1" si="38"/>
        <v>YES</v>
      </c>
      <c r="AQ59" s="261">
        <f t="shared" ca="1" si="39"/>
        <v>20</v>
      </c>
      <c r="AR59" s="261">
        <f t="shared" ca="1" si="40"/>
        <v>30</v>
      </c>
      <c r="AS59" s="247">
        <f t="shared" ca="1" si="41"/>
        <v>67</v>
      </c>
      <c r="AT59" s="247" t="str">
        <f t="shared" ca="1" si="42"/>
        <v>YES</v>
      </c>
      <c r="AU59" s="261">
        <f t="shared" ca="1" si="43"/>
        <v>18</v>
      </c>
      <c r="AV59" s="261">
        <f t="shared" ca="1" si="44"/>
        <v>30</v>
      </c>
      <c r="AW59" s="247">
        <f t="shared" ca="1" si="100"/>
        <v>60</v>
      </c>
      <c r="AX59" s="247" t="str">
        <f t="shared" ca="1" si="101"/>
        <v>NO</v>
      </c>
      <c r="AY59" s="261">
        <f t="shared" ca="1" si="47"/>
        <v>9</v>
      </c>
      <c r="AZ59" s="261">
        <f t="shared" ca="1" si="48"/>
        <v>15</v>
      </c>
      <c r="BA59" s="247">
        <f t="shared" ca="1" si="49"/>
        <v>60</v>
      </c>
      <c r="BB59" s="247" t="str">
        <f t="shared" ca="1" si="50"/>
        <v>NO</v>
      </c>
      <c r="BC59" s="261">
        <f t="shared" ca="1" si="51"/>
        <v>10</v>
      </c>
      <c r="BD59" s="261">
        <f t="shared" ca="1" si="52"/>
        <v>15</v>
      </c>
      <c r="BE59" s="247">
        <f t="shared" ca="1" si="53"/>
        <v>67</v>
      </c>
      <c r="BF59" s="247" t="str">
        <f t="shared" ca="1" si="54"/>
        <v>YES</v>
      </c>
      <c r="BG59" s="261">
        <f t="shared" ca="1" si="55"/>
        <v>6</v>
      </c>
      <c r="BH59" s="261">
        <f t="shared" ca="1" si="56"/>
        <v>10</v>
      </c>
      <c r="BI59" s="247">
        <f t="shared" ca="1" si="57"/>
        <v>60</v>
      </c>
      <c r="BJ59" s="276" t="str">
        <f t="shared" ca="1" si="58"/>
        <v>NO</v>
      </c>
      <c r="BK59" s="276">
        <f t="shared" ca="1" si="59"/>
        <v>12</v>
      </c>
      <c r="BL59" s="276">
        <f t="shared" ca="1" si="60"/>
        <v>20</v>
      </c>
      <c r="BM59" s="276">
        <f t="shared" ca="1" si="61"/>
        <v>60</v>
      </c>
      <c r="BN59" s="276" t="str">
        <f t="shared" ca="1" si="62"/>
        <v>NO</v>
      </c>
      <c r="BO59" s="276">
        <f t="shared" ca="1" si="63"/>
        <v>12</v>
      </c>
      <c r="BP59" s="276">
        <f t="shared" ca="1" si="64"/>
        <v>20</v>
      </c>
      <c r="BQ59" s="276">
        <f t="shared" ca="1" si="65"/>
        <v>60</v>
      </c>
      <c r="BR59" s="276" t="str">
        <f t="shared" ca="1" si="66"/>
        <v>NO</v>
      </c>
      <c r="BS59" s="434">
        <f t="shared" ca="1" si="72"/>
        <v>6</v>
      </c>
      <c r="BT59" s="276">
        <f t="shared" ca="1" si="73"/>
        <v>10</v>
      </c>
      <c r="BU59" s="276">
        <f t="shared" ca="1" si="74"/>
        <v>60</v>
      </c>
      <c r="BV59" s="276" t="str">
        <f t="shared" ca="1" si="67"/>
        <v>NO</v>
      </c>
      <c r="BW59" s="276">
        <f t="shared" si="75"/>
        <v>0</v>
      </c>
      <c r="BX59" s="276">
        <f t="shared" si="76"/>
        <v>0</v>
      </c>
      <c r="BY59" s="276">
        <f t="shared" si="70"/>
        <v>0</v>
      </c>
      <c r="BZ59" s="279" t="str">
        <f t="shared" si="71"/>
        <v>NO</v>
      </c>
    </row>
    <row r="60" spans="1:78" ht="21" customHeight="1" x14ac:dyDescent="0.2">
      <c r="A60" s="433">
        <v>50</v>
      </c>
      <c r="B60" s="429" t="s">
        <v>512</v>
      </c>
      <c r="C60" s="428" t="s">
        <v>573</v>
      </c>
      <c r="D60" s="431" t="s">
        <v>580</v>
      </c>
      <c r="E60" s="256">
        <f t="shared" ca="1" si="11"/>
        <v>57</v>
      </c>
      <c r="F60" s="257">
        <f t="shared" ca="1" si="7"/>
        <v>56</v>
      </c>
      <c r="G60" s="257">
        <f t="shared" ca="1" si="12"/>
        <v>23</v>
      </c>
      <c r="H60" s="257">
        <f t="shared" ca="1" si="13"/>
        <v>33</v>
      </c>
      <c r="I60" s="258"/>
      <c r="J60" s="247">
        <f t="shared" ca="1" si="14"/>
        <v>7</v>
      </c>
      <c r="K60" s="247">
        <f t="shared" ca="1" si="15"/>
        <v>8</v>
      </c>
      <c r="L60" s="247">
        <f t="shared" ca="1" si="16"/>
        <v>11</v>
      </c>
      <c r="M60" s="247">
        <f t="shared" ca="1" si="17"/>
        <v>2</v>
      </c>
      <c r="N60" s="247">
        <f t="shared" ca="1" si="17"/>
        <v>2</v>
      </c>
      <c r="O60" s="247">
        <f t="shared" ca="1" si="17"/>
        <v>1</v>
      </c>
      <c r="P60" s="247" t="str">
        <f t="shared" ca="1" si="18"/>
        <v/>
      </c>
      <c r="Q60" s="247">
        <f t="shared" ca="1" si="19"/>
        <v>9</v>
      </c>
      <c r="R60" s="247">
        <f t="shared" ca="1" si="20"/>
        <v>8</v>
      </c>
      <c r="S60" s="247">
        <f t="shared" ca="1" si="21"/>
        <v>1</v>
      </c>
      <c r="T60" s="247">
        <f t="shared" ca="1" si="21"/>
        <v>1</v>
      </c>
      <c r="U60" s="247">
        <f t="shared" ca="1" si="21"/>
        <v>1</v>
      </c>
      <c r="V60" s="247" t="str">
        <f t="shared" ca="1" si="22"/>
        <v/>
      </c>
      <c r="W60" s="247">
        <f t="shared" ca="1" si="23"/>
        <v>8</v>
      </c>
      <c r="X60" s="247">
        <f t="shared" ca="1" si="24"/>
        <v>8</v>
      </c>
      <c r="Y60" s="248">
        <f t="shared" ca="1" si="25"/>
        <v>1</v>
      </c>
      <c r="Z60" s="259">
        <f t="shared" ca="1" si="25"/>
        <v>1</v>
      </c>
      <c r="AA60" s="247">
        <f t="shared" ca="1" si="25"/>
        <v>1</v>
      </c>
      <c r="AB60" s="247">
        <f t="shared" ca="1" si="25"/>
        <v>1</v>
      </c>
      <c r="AC60" s="247">
        <f t="shared" ca="1" si="25"/>
        <v>1</v>
      </c>
      <c r="AD60" s="247">
        <f t="shared" ca="1" si="26"/>
        <v>6</v>
      </c>
      <c r="AE60" s="247">
        <f t="shared" ca="1" si="27"/>
        <v>5</v>
      </c>
      <c r="AF60" s="247" t="str">
        <f t="shared" ca="1" si="28"/>
        <v/>
      </c>
      <c r="AG60" s="247">
        <f t="shared" ca="1" si="29"/>
        <v>6</v>
      </c>
      <c r="AH60" s="247">
        <f t="shared" ca="1" si="30"/>
        <v>5</v>
      </c>
      <c r="AI60" s="247" t="str">
        <f t="shared" ca="1" si="31"/>
        <v/>
      </c>
      <c r="AJ60" s="247" t="str">
        <f t="shared" ca="1" si="32"/>
        <v/>
      </c>
      <c r="AK60" s="247" t="str">
        <f t="shared" ca="1" si="33"/>
        <v/>
      </c>
      <c r="AL60" s="248">
        <f t="shared" ca="1" si="34"/>
        <v>6</v>
      </c>
      <c r="AM60" s="260">
        <f t="shared" ca="1" si="35"/>
        <v>19</v>
      </c>
      <c r="AN60" s="261">
        <f t="shared" ca="1" si="36"/>
        <v>30</v>
      </c>
      <c r="AO60" s="247">
        <f t="shared" ca="1" si="37"/>
        <v>63</v>
      </c>
      <c r="AP60" s="247" t="str">
        <f t="shared" ca="1" si="38"/>
        <v>YES</v>
      </c>
      <c r="AQ60" s="261">
        <f t="shared" ca="1" si="39"/>
        <v>17</v>
      </c>
      <c r="AR60" s="261">
        <f t="shared" ca="1" si="40"/>
        <v>30</v>
      </c>
      <c r="AS60" s="247">
        <f t="shared" ca="1" si="41"/>
        <v>57</v>
      </c>
      <c r="AT60" s="247" t="str">
        <f t="shared" ca="1" si="42"/>
        <v>NO</v>
      </c>
      <c r="AU60" s="261">
        <f t="shared" ca="1" si="43"/>
        <v>16</v>
      </c>
      <c r="AV60" s="261">
        <f t="shared" ca="1" si="44"/>
        <v>30</v>
      </c>
      <c r="AW60" s="247">
        <f t="shared" ca="1" si="45"/>
        <v>53</v>
      </c>
      <c r="AX60" s="247" t="str">
        <f t="shared" ca="1" si="46"/>
        <v>NO</v>
      </c>
      <c r="AY60" s="261">
        <f t="shared" ca="1" si="47"/>
        <v>7</v>
      </c>
      <c r="AZ60" s="261">
        <f t="shared" ca="1" si="48"/>
        <v>15</v>
      </c>
      <c r="BA60" s="247">
        <f t="shared" ca="1" si="49"/>
        <v>47</v>
      </c>
      <c r="BB60" s="247" t="str">
        <f t="shared" ca="1" si="50"/>
        <v>NO</v>
      </c>
      <c r="BC60" s="261">
        <f t="shared" ca="1" si="51"/>
        <v>8</v>
      </c>
      <c r="BD60" s="261">
        <f t="shared" ca="1" si="52"/>
        <v>15</v>
      </c>
      <c r="BE60" s="247">
        <f t="shared" ca="1" si="53"/>
        <v>53</v>
      </c>
      <c r="BF60" s="247" t="str">
        <f t="shared" ca="1" si="54"/>
        <v>NO</v>
      </c>
      <c r="BG60" s="261">
        <f t="shared" ca="1" si="55"/>
        <v>5</v>
      </c>
      <c r="BH60" s="261">
        <f t="shared" ca="1" si="56"/>
        <v>10</v>
      </c>
      <c r="BI60" s="247">
        <f t="shared" ca="1" si="57"/>
        <v>50</v>
      </c>
      <c r="BJ60" s="247" t="str">
        <f t="shared" ca="1" si="58"/>
        <v>NO</v>
      </c>
      <c r="BK60" s="261">
        <f ca="1">SUMIFS($J61:$X61,$J$10:$X$10,"CO5")</f>
        <v>11</v>
      </c>
      <c r="BL60" s="261">
        <f ca="1">SUMIFS($J$4:$X$4,$J$10:$X$10,"CO5",$J61:$X61,"&gt;=0")</f>
        <v>15</v>
      </c>
      <c r="BM60" s="247">
        <f ca="1">IFERROR(ROUND((BK60/BL60)*100,0),0)</f>
        <v>73</v>
      </c>
      <c r="BN60" s="247" t="str">
        <f ca="1">IF(BM60&gt;60,"YES","NO")</f>
        <v>YES</v>
      </c>
      <c r="BO60" s="261">
        <f t="shared" ca="1" si="63"/>
        <v>11</v>
      </c>
      <c r="BP60" s="261">
        <f t="shared" ca="1" si="64"/>
        <v>20</v>
      </c>
      <c r="BQ60" s="247">
        <f t="shared" ca="1" si="65"/>
        <v>55</v>
      </c>
      <c r="BR60" s="247" t="str">
        <f t="shared" ca="1" si="66"/>
        <v>NO</v>
      </c>
      <c r="BS60" s="435">
        <f t="shared" ca="1" si="72"/>
        <v>6</v>
      </c>
      <c r="BT60" s="261">
        <f t="shared" ca="1" si="73"/>
        <v>10</v>
      </c>
      <c r="BU60" s="247">
        <f t="shared" ca="1" si="74"/>
        <v>60</v>
      </c>
      <c r="BV60" s="247" t="str">
        <f t="shared" ca="1" si="67"/>
        <v>NO</v>
      </c>
      <c r="BW60" s="261">
        <f t="shared" ref="BW60:BW63" ca="1" si="102">SUMIFS($Y60:$AL60,$Y$10:$AL$10,"CO2")</f>
        <v>11</v>
      </c>
      <c r="BX60" s="261">
        <f t="shared" ref="BX60:BX63" ca="1" si="103">SUMIFS($Y$4:$AL$4,$Y$10:$AL$10,"CO2",$Y60:$AL60,"&gt;=0")</f>
        <v>20</v>
      </c>
      <c r="BY60" s="247">
        <f t="shared" ca="1" si="70"/>
        <v>55</v>
      </c>
      <c r="BZ60" s="262" t="str">
        <f t="shared" ca="1" si="71"/>
        <v>NO</v>
      </c>
    </row>
    <row r="61" spans="1:78" ht="21" customHeight="1" x14ac:dyDescent="0.2">
      <c r="A61" s="433">
        <v>51</v>
      </c>
      <c r="B61" s="428" t="s">
        <v>513</v>
      </c>
      <c r="C61" s="428" t="s">
        <v>535</v>
      </c>
      <c r="D61" s="431" t="s">
        <v>256</v>
      </c>
      <c r="E61" s="256">
        <f t="shared" ca="1" si="11"/>
        <v>76</v>
      </c>
      <c r="F61" s="257">
        <f t="shared" ca="1" si="7"/>
        <v>75</v>
      </c>
      <c r="G61" s="257">
        <f t="shared" ca="1" si="12"/>
        <v>29</v>
      </c>
      <c r="H61" s="257">
        <f t="shared" ca="1" si="13"/>
        <v>46</v>
      </c>
      <c r="I61" s="258"/>
      <c r="J61" s="247">
        <f t="shared" ca="1" si="14"/>
        <v>9</v>
      </c>
      <c r="K61" s="247">
        <f t="shared" ca="1" si="15"/>
        <v>11</v>
      </c>
      <c r="L61" s="247">
        <f t="shared" ca="1" si="16"/>
        <v>14</v>
      </c>
      <c r="M61" s="247">
        <f t="shared" ca="1" si="17"/>
        <v>1</v>
      </c>
      <c r="N61" s="247">
        <f t="shared" ca="1" si="17"/>
        <v>2</v>
      </c>
      <c r="O61" s="247">
        <f t="shared" ca="1" si="17"/>
        <v>2</v>
      </c>
      <c r="P61" s="247" t="str">
        <f t="shared" ca="1" si="18"/>
        <v/>
      </c>
      <c r="Q61" s="247">
        <f t="shared" ca="1" si="19"/>
        <v>10</v>
      </c>
      <c r="R61" s="247">
        <f t="shared" ca="1" si="20"/>
        <v>11</v>
      </c>
      <c r="S61" s="247">
        <f t="shared" ca="1" si="21"/>
        <v>2</v>
      </c>
      <c r="T61" s="247">
        <f t="shared" ca="1" si="21"/>
        <v>2</v>
      </c>
      <c r="U61" s="247">
        <f t="shared" ca="1" si="21"/>
        <v>1</v>
      </c>
      <c r="V61" s="247" t="str">
        <f t="shared" ca="1" si="22"/>
        <v/>
      </c>
      <c r="W61" s="247">
        <f t="shared" ca="1" si="23"/>
        <v>11</v>
      </c>
      <c r="X61" s="247">
        <f t="shared" ca="1" si="24"/>
        <v>10</v>
      </c>
      <c r="Y61" s="248">
        <f t="shared" ca="1" si="25"/>
        <v>1</v>
      </c>
      <c r="Z61" s="259">
        <f t="shared" ca="1" si="25"/>
        <v>2</v>
      </c>
      <c r="AA61" s="247">
        <f t="shared" ca="1" si="25"/>
        <v>1</v>
      </c>
      <c r="AB61" s="247">
        <f t="shared" ca="1" si="25"/>
        <v>2</v>
      </c>
      <c r="AC61" s="247">
        <f t="shared" ca="1" si="25"/>
        <v>2</v>
      </c>
      <c r="AD61" s="247" t="str">
        <f t="shared" ca="1" si="26"/>
        <v/>
      </c>
      <c r="AE61" s="247">
        <f t="shared" ca="1" si="27"/>
        <v>8</v>
      </c>
      <c r="AF61" s="247" t="str">
        <f t="shared" ca="1" si="28"/>
        <v/>
      </c>
      <c r="AG61" s="247" t="str">
        <f t="shared" ca="1" si="29"/>
        <v/>
      </c>
      <c r="AH61" s="247">
        <f t="shared" ca="1" si="30"/>
        <v>7</v>
      </c>
      <c r="AI61" s="247">
        <f t="shared" ca="1" si="31"/>
        <v>8</v>
      </c>
      <c r="AJ61" s="247">
        <f t="shared" ca="1" si="32"/>
        <v>8</v>
      </c>
      <c r="AK61" s="247">
        <f t="shared" ca="1" si="33"/>
        <v>7</v>
      </c>
      <c r="AL61" s="248" t="str">
        <f t="shared" ca="1" si="34"/>
        <v/>
      </c>
      <c r="AM61" s="260">
        <f t="shared" ca="1" si="35"/>
        <v>24</v>
      </c>
      <c r="AN61" s="261">
        <f t="shared" ca="1" si="36"/>
        <v>30</v>
      </c>
      <c r="AO61" s="247">
        <f t="shared" ca="1" si="37"/>
        <v>80</v>
      </c>
      <c r="AP61" s="247" t="str">
        <f t="shared" ca="1" si="38"/>
        <v>YES</v>
      </c>
      <c r="AQ61" s="261">
        <f t="shared" ca="1" si="39"/>
        <v>21</v>
      </c>
      <c r="AR61" s="261">
        <f t="shared" ca="1" si="40"/>
        <v>30</v>
      </c>
      <c r="AS61" s="247">
        <f t="shared" ca="1" si="41"/>
        <v>70</v>
      </c>
      <c r="AT61" s="247" t="str">
        <f t="shared" ca="1" si="42"/>
        <v>YES</v>
      </c>
      <c r="AU61" s="261">
        <f t="shared" ca="1" si="43"/>
        <v>21</v>
      </c>
      <c r="AV61" s="261">
        <f t="shared" ca="1" si="44"/>
        <v>30</v>
      </c>
      <c r="AW61" s="247">
        <f t="shared" ca="1" si="45"/>
        <v>70</v>
      </c>
      <c r="AX61" s="247" t="str">
        <f t="shared" ca="1" si="46"/>
        <v>YES</v>
      </c>
      <c r="AY61" s="261">
        <f t="shared" ca="1" si="47"/>
        <v>9</v>
      </c>
      <c r="AZ61" s="261">
        <f t="shared" ca="1" si="48"/>
        <v>15</v>
      </c>
      <c r="BA61" s="247">
        <f t="shared" ca="1" si="49"/>
        <v>60</v>
      </c>
      <c r="BB61" s="247" t="str">
        <f t="shared" ca="1" si="50"/>
        <v>NO</v>
      </c>
      <c r="BC61" s="261">
        <f t="shared" ca="1" si="51"/>
        <v>11</v>
      </c>
      <c r="BD61" s="261">
        <f t="shared" ca="1" si="52"/>
        <v>15</v>
      </c>
      <c r="BE61" s="247">
        <f t="shared" ref="BE61:BE64" ca="1" si="104">IFERROR(ROUND((BC61/BD61)*100,0),0)</f>
        <v>73</v>
      </c>
      <c r="BF61" s="247" t="str">
        <f t="shared" ref="BF61:BF64" ca="1" si="105">IF(BE61&gt;60,"YES","NO")</f>
        <v>YES</v>
      </c>
      <c r="BG61" s="261">
        <f t="shared" ca="1" si="55"/>
        <v>8</v>
      </c>
      <c r="BH61" s="261">
        <f t="shared" ca="1" si="56"/>
        <v>10</v>
      </c>
      <c r="BI61" s="247">
        <f t="shared" ca="1" si="57"/>
        <v>80</v>
      </c>
      <c r="BJ61" s="247" t="str">
        <f t="shared" ca="1" si="58"/>
        <v>YES</v>
      </c>
      <c r="BK61" s="261">
        <f ca="1">SUMIFS($J62:$X62,$J$10:$X$10,"CO5")</f>
        <v>14</v>
      </c>
      <c r="BL61" s="261">
        <f ca="1">SUMIFS($J$4:$X$4,$J$10:$X$10,"CO5",$J62:$X62,"&gt;=0")</f>
        <v>15</v>
      </c>
      <c r="BM61" s="247">
        <f ca="1">IFERROR(ROUND((BK61/BL61)*100,0),0)</f>
        <v>93</v>
      </c>
      <c r="BN61" s="247" t="str">
        <f ca="1">IF(BM61&gt;60,"YES","NO")</f>
        <v>YES</v>
      </c>
      <c r="BO61" s="261">
        <f t="shared" ca="1" si="63"/>
        <v>15</v>
      </c>
      <c r="BP61" s="261">
        <f t="shared" ca="1" si="64"/>
        <v>20</v>
      </c>
      <c r="BQ61" s="247">
        <f t="shared" ca="1" si="65"/>
        <v>75</v>
      </c>
      <c r="BR61" s="247" t="str">
        <f t="shared" ca="1" si="66"/>
        <v>YES</v>
      </c>
      <c r="BS61" s="435">
        <f t="shared" ca="1" si="72"/>
        <v>15</v>
      </c>
      <c r="BT61" s="261">
        <f t="shared" ca="1" si="73"/>
        <v>20</v>
      </c>
      <c r="BU61" s="247">
        <f t="shared" ca="1" si="74"/>
        <v>75</v>
      </c>
      <c r="BV61" s="247" t="str">
        <f t="shared" ca="1" si="67"/>
        <v>YES</v>
      </c>
      <c r="BW61" s="261">
        <f t="shared" ca="1" si="102"/>
        <v>8</v>
      </c>
      <c r="BX61" s="261">
        <f t="shared" ca="1" si="103"/>
        <v>10</v>
      </c>
      <c r="BY61" s="247">
        <f t="shared" ca="1" si="70"/>
        <v>80</v>
      </c>
      <c r="BZ61" s="262" t="str">
        <f t="shared" ca="1" si="71"/>
        <v>YES</v>
      </c>
    </row>
    <row r="62" spans="1:78" ht="21" customHeight="1" x14ac:dyDescent="0.2">
      <c r="A62" s="433">
        <v>52</v>
      </c>
      <c r="B62" s="429" t="s">
        <v>514</v>
      </c>
      <c r="C62" s="428" t="s">
        <v>574</v>
      </c>
      <c r="D62" s="431" t="s">
        <v>275</v>
      </c>
      <c r="E62" s="256">
        <f t="shared" ca="1" si="11"/>
        <v>88</v>
      </c>
      <c r="F62" s="257">
        <f t="shared" ca="1" si="7"/>
        <v>83</v>
      </c>
      <c r="G62" s="257">
        <f t="shared" ca="1" si="12"/>
        <v>34</v>
      </c>
      <c r="H62" s="257">
        <f t="shared" ca="1" si="13"/>
        <v>49</v>
      </c>
      <c r="I62" s="258"/>
      <c r="J62" s="247">
        <f t="shared" ca="1" si="14"/>
        <v>11</v>
      </c>
      <c r="K62" s="247">
        <f t="shared" ca="1" si="15"/>
        <v>14</v>
      </c>
      <c r="L62" s="247">
        <f t="shared" ca="1" si="16"/>
        <v>16</v>
      </c>
      <c r="M62" s="247">
        <f t="shared" ca="1" si="17"/>
        <v>1</v>
      </c>
      <c r="N62" s="247">
        <f t="shared" ca="1" si="17"/>
        <v>2</v>
      </c>
      <c r="O62" s="247">
        <f t="shared" ca="1" si="17"/>
        <v>1</v>
      </c>
      <c r="P62" s="247">
        <f t="shared" ca="1" si="18"/>
        <v>12</v>
      </c>
      <c r="Q62" s="247">
        <f t="shared" ca="1" si="19"/>
        <v>14</v>
      </c>
      <c r="R62" s="247" t="str">
        <f t="shared" ca="1" si="20"/>
        <v/>
      </c>
      <c r="S62" s="247">
        <f t="shared" ca="1" si="21"/>
        <v>1</v>
      </c>
      <c r="T62" s="247">
        <f t="shared" ca="1" si="21"/>
        <v>2</v>
      </c>
      <c r="U62" s="247">
        <f t="shared" ca="1" si="21"/>
        <v>2</v>
      </c>
      <c r="V62" s="247">
        <f t="shared" ca="1" si="22"/>
        <v>13</v>
      </c>
      <c r="W62" s="247">
        <f t="shared" ca="1" si="23"/>
        <v>13</v>
      </c>
      <c r="X62" s="247" t="str">
        <f t="shared" ca="1" si="24"/>
        <v/>
      </c>
      <c r="Y62" s="248">
        <f t="shared" ca="1" si="25"/>
        <v>2</v>
      </c>
      <c r="Z62" s="259">
        <f t="shared" ca="1" si="25"/>
        <v>1</v>
      </c>
      <c r="AA62" s="247">
        <f t="shared" ca="1" si="25"/>
        <v>1</v>
      </c>
      <c r="AB62" s="247">
        <f t="shared" ca="1" si="25"/>
        <v>2</v>
      </c>
      <c r="AC62" s="247">
        <f t="shared" ca="1" si="25"/>
        <v>1</v>
      </c>
      <c r="AD62" s="247">
        <f t="shared" ca="1" si="26"/>
        <v>9</v>
      </c>
      <c r="AE62" s="247" t="str">
        <f t="shared" ca="1" si="27"/>
        <v/>
      </c>
      <c r="AF62" s="247">
        <f t="shared" ca="1" si="28"/>
        <v>8</v>
      </c>
      <c r="AG62" s="247">
        <f t="shared" ca="1" si="29"/>
        <v>8</v>
      </c>
      <c r="AH62" s="247" t="str">
        <f t="shared" ca="1" si="30"/>
        <v/>
      </c>
      <c r="AI62" s="247">
        <f t="shared" ca="1" si="31"/>
        <v>9</v>
      </c>
      <c r="AJ62" s="247" t="str">
        <f t="shared" ca="1" si="32"/>
        <v/>
      </c>
      <c r="AK62" s="247" t="str">
        <f t="shared" ca="1" si="33"/>
        <v/>
      </c>
      <c r="AL62" s="248">
        <f t="shared" ca="1" si="34"/>
        <v>8</v>
      </c>
      <c r="AM62" s="260">
        <f t="shared" ca="1" si="35"/>
        <v>25</v>
      </c>
      <c r="AN62" s="261">
        <f t="shared" ca="1" si="36"/>
        <v>30</v>
      </c>
      <c r="AO62" s="247">
        <f t="shared" ca="1" si="37"/>
        <v>83</v>
      </c>
      <c r="AP62" s="247" t="str">
        <f t="shared" ca="1" si="38"/>
        <v>YES</v>
      </c>
      <c r="AQ62" s="261">
        <f t="shared" ca="1" si="39"/>
        <v>26</v>
      </c>
      <c r="AR62" s="261">
        <f t="shared" ca="1" si="40"/>
        <v>30</v>
      </c>
      <c r="AS62" s="247">
        <f t="shared" ca="1" si="41"/>
        <v>87</v>
      </c>
      <c r="AT62" s="247" t="str">
        <f t="shared" ca="1" si="42"/>
        <v>YES</v>
      </c>
      <c r="AU62" s="261">
        <f t="shared" ca="1" si="43"/>
        <v>26</v>
      </c>
      <c r="AV62" s="261">
        <f t="shared" ca="1" si="44"/>
        <v>30</v>
      </c>
      <c r="AW62" s="247">
        <f t="shared" ca="1" si="45"/>
        <v>87</v>
      </c>
      <c r="AX62" s="247" t="str">
        <f t="shared" ca="1" si="46"/>
        <v>YES</v>
      </c>
      <c r="AY62" s="261">
        <f t="shared" ca="1" si="47"/>
        <v>11</v>
      </c>
      <c r="AZ62" s="261">
        <f t="shared" ca="1" si="48"/>
        <v>15</v>
      </c>
      <c r="BA62" s="247">
        <f t="shared" ca="1" si="49"/>
        <v>73</v>
      </c>
      <c r="BB62" s="247" t="str">
        <f t="shared" ca="1" si="50"/>
        <v>YES</v>
      </c>
      <c r="BC62" s="261">
        <f t="shared" ca="1" si="51"/>
        <v>14</v>
      </c>
      <c r="BD62" s="261">
        <f t="shared" ca="1" si="52"/>
        <v>15</v>
      </c>
      <c r="BE62" s="247">
        <f t="shared" ca="1" si="104"/>
        <v>93</v>
      </c>
      <c r="BF62" s="247" t="str">
        <f t="shared" ca="1" si="105"/>
        <v>YES</v>
      </c>
      <c r="BG62" s="261">
        <f t="shared" ca="1" si="55"/>
        <v>7</v>
      </c>
      <c r="BH62" s="261">
        <f t="shared" ca="1" si="56"/>
        <v>10</v>
      </c>
      <c r="BI62" s="247">
        <f t="shared" ca="1" si="57"/>
        <v>70</v>
      </c>
      <c r="BJ62" s="247" t="str">
        <f t="shared" ca="1" si="58"/>
        <v>YES</v>
      </c>
      <c r="BK62" s="261">
        <f ca="1">SUMIFS($J63:$X63,$J$10:$X$10,"CO5")</f>
        <v>11</v>
      </c>
      <c r="BL62" s="261">
        <f ca="1">SUMIFS($J$4:$X$4,$J$10:$X$10,"CO5",$J63:$X63,"&gt;=0")</f>
        <v>15</v>
      </c>
      <c r="BM62" s="247">
        <f ca="1">IFERROR(ROUND((BK62/BL62)*100,0),0)</f>
        <v>73</v>
      </c>
      <c r="BN62" s="247" t="str">
        <f ca="1">IF(BM62&gt;60,"YES","NO")</f>
        <v>YES</v>
      </c>
      <c r="BO62" s="261">
        <f t="shared" ca="1" si="63"/>
        <v>17</v>
      </c>
      <c r="BP62" s="261">
        <f t="shared" ca="1" si="64"/>
        <v>20</v>
      </c>
      <c r="BQ62" s="247">
        <f t="shared" ca="1" si="65"/>
        <v>85</v>
      </c>
      <c r="BR62" s="247" t="str">
        <f t="shared" ca="1" si="66"/>
        <v>YES</v>
      </c>
      <c r="BS62" s="435">
        <f t="shared" ca="1" si="72"/>
        <v>8</v>
      </c>
      <c r="BT62" s="261">
        <f t="shared" ca="1" si="73"/>
        <v>10</v>
      </c>
      <c r="BU62" s="247">
        <f t="shared" ca="1" si="74"/>
        <v>80</v>
      </c>
      <c r="BV62" s="247" t="str">
        <f t="shared" ca="1" si="67"/>
        <v>YES</v>
      </c>
      <c r="BW62" s="261">
        <f t="shared" ca="1" si="102"/>
        <v>17</v>
      </c>
      <c r="BX62" s="261">
        <f t="shared" ca="1" si="103"/>
        <v>20</v>
      </c>
      <c r="BY62" s="247">
        <f t="shared" ca="1" si="70"/>
        <v>85</v>
      </c>
      <c r="BZ62" s="262" t="str">
        <f t="shared" ca="1" si="71"/>
        <v>YES</v>
      </c>
    </row>
    <row r="63" spans="1:78" ht="21" customHeight="1" x14ac:dyDescent="0.2">
      <c r="A63" s="433">
        <v>53</v>
      </c>
      <c r="B63" s="429" t="s">
        <v>515</v>
      </c>
      <c r="C63" s="428" t="s">
        <v>575</v>
      </c>
      <c r="D63" s="431" t="s">
        <v>256</v>
      </c>
      <c r="E63" s="256">
        <f t="shared" ca="1" si="11"/>
        <v>76</v>
      </c>
      <c r="F63" s="257">
        <f t="shared" ca="1" si="7"/>
        <v>74</v>
      </c>
      <c r="G63" s="257">
        <f t="shared" ca="1" si="12"/>
        <v>29</v>
      </c>
      <c r="H63" s="257">
        <f t="shared" ca="1" si="13"/>
        <v>45</v>
      </c>
      <c r="I63" s="258"/>
      <c r="J63" s="247">
        <f t="shared" ca="1" si="14"/>
        <v>11</v>
      </c>
      <c r="K63" s="247">
        <f t="shared" ca="1" si="15"/>
        <v>11</v>
      </c>
      <c r="L63" s="247">
        <f t="shared" ca="1" si="16"/>
        <v>14</v>
      </c>
      <c r="M63" s="247">
        <f t="shared" ca="1" si="17"/>
        <v>2</v>
      </c>
      <c r="N63" s="247">
        <f t="shared" ca="1" si="17"/>
        <v>2</v>
      </c>
      <c r="O63" s="247">
        <f t="shared" ca="1" si="17"/>
        <v>1</v>
      </c>
      <c r="P63" s="247" t="str">
        <f t="shared" ca="1" si="18"/>
        <v/>
      </c>
      <c r="Q63" s="247">
        <f t="shared" ca="1" si="19"/>
        <v>10</v>
      </c>
      <c r="R63" s="247">
        <f t="shared" ca="1" si="20"/>
        <v>10</v>
      </c>
      <c r="S63" s="247">
        <f t="shared" ca="1" si="21"/>
        <v>1</v>
      </c>
      <c r="T63" s="247">
        <f t="shared" ca="1" si="21"/>
        <v>1</v>
      </c>
      <c r="U63" s="247">
        <f t="shared" ca="1" si="21"/>
        <v>1</v>
      </c>
      <c r="V63" s="247" t="str">
        <f t="shared" ca="1" si="22"/>
        <v/>
      </c>
      <c r="W63" s="247">
        <f t="shared" ca="1" si="23"/>
        <v>11</v>
      </c>
      <c r="X63" s="247">
        <f t="shared" ca="1" si="24"/>
        <v>11</v>
      </c>
      <c r="Y63" s="248">
        <f t="shared" ca="1" si="25"/>
        <v>2</v>
      </c>
      <c r="Z63" s="259">
        <f t="shared" ca="1" si="25"/>
        <v>1</v>
      </c>
      <c r="AA63" s="247">
        <f t="shared" ca="1" si="25"/>
        <v>2</v>
      </c>
      <c r="AB63" s="247">
        <f t="shared" ca="1" si="25"/>
        <v>1</v>
      </c>
      <c r="AC63" s="247">
        <f t="shared" ca="1" si="25"/>
        <v>1</v>
      </c>
      <c r="AD63" s="247" t="str">
        <f t="shared" ca="1" si="26"/>
        <v/>
      </c>
      <c r="AE63" s="247">
        <f t="shared" ca="1" si="27"/>
        <v>8</v>
      </c>
      <c r="AF63" s="247" t="str">
        <f t="shared" ca="1" si="28"/>
        <v/>
      </c>
      <c r="AG63" s="247" t="str">
        <f t="shared" ca="1" si="29"/>
        <v/>
      </c>
      <c r="AH63" s="247">
        <f t="shared" ca="1" si="30"/>
        <v>8</v>
      </c>
      <c r="AI63" s="247">
        <f t="shared" ca="1" si="31"/>
        <v>7</v>
      </c>
      <c r="AJ63" s="247">
        <f t="shared" ca="1" si="32"/>
        <v>7</v>
      </c>
      <c r="AK63" s="247">
        <f t="shared" ca="1" si="33"/>
        <v>8</v>
      </c>
      <c r="AL63" s="248" t="str">
        <f t="shared" ca="1" si="34"/>
        <v/>
      </c>
      <c r="AM63" s="260">
        <f t="shared" ca="1" si="35"/>
        <v>22</v>
      </c>
      <c r="AN63" s="261">
        <f t="shared" ca="1" si="36"/>
        <v>30</v>
      </c>
      <c r="AO63" s="247">
        <f t="shared" ca="1" si="37"/>
        <v>73</v>
      </c>
      <c r="AP63" s="247" t="str">
        <f t="shared" ca="1" si="38"/>
        <v>YES</v>
      </c>
      <c r="AQ63" s="261">
        <f t="shared" ca="1" si="39"/>
        <v>20</v>
      </c>
      <c r="AR63" s="261">
        <f t="shared" ca="1" si="40"/>
        <v>30</v>
      </c>
      <c r="AS63" s="247">
        <f t="shared" ca="1" si="41"/>
        <v>67</v>
      </c>
      <c r="AT63" s="247" t="str">
        <f t="shared" ca="1" si="42"/>
        <v>YES</v>
      </c>
      <c r="AU63" s="261">
        <f t="shared" ca="1" si="43"/>
        <v>22</v>
      </c>
      <c r="AV63" s="261">
        <f t="shared" ca="1" si="44"/>
        <v>30</v>
      </c>
      <c r="AW63" s="247">
        <f t="shared" ref="AW63" ca="1" si="106">IFERROR(ROUND((AU63/AV63)*100,0),0)</f>
        <v>73</v>
      </c>
      <c r="AX63" s="247" t="str">
        <f ca="1">IF(AW63&gt;80,"YES","NO")</f>
        <v>NO</v>
      </c>
      <c r="AY63" s="261">
        <f t="shared" ca="1" si="47"/>
        <v>11</v>
      </c>
      <c r="AZ63" s="261">
        <f t="shared" ca="1" si="48"/>
        <v>15</v>
      </c>
      <c r="BA63" s="247">
        <f t="shared" ca="1" si="49"/>
        <v>73</v>
      </c>
      <c r="BB63" s="247" t="str">
        <f t="shared" ca="1" si="50"/>
        <v>YES</v>
      </c>
      <c r="BC63" s="261">
        <f t="shared" ca="1" si="51"/>
        <v>11</v>
      </c>
      <c r="BD63" s="261">
        <f t="shared" ca="1" si="52"/>
        <v>15</v>
      </c>
      <c r="BE63" s="247">
        <f t="shared" ca="1" si="104"/>
        <v>73</v>
      </c>
      <c r="BF63" s="247" t="str">
        <f ca="1">IF(BE63&gt;70,"YES","NO")</f>
        <v>YES</v>
      </c>
      <c r="BG63" s="261">
        <f t="shared" ca="1" si="55"/>
        <v>7</v>
      </c>
      <c r="BH63" s="261">
        <f t="shared" ca="1" si="56"/>
        <v>10</v>
      </c>
      <c r="BI63" s="247">
        <f t="shared" ca="1" si="57"/>
        <v>70</v>
      </c>
      <c r="BJ63" s="247" t="str">
        <f t="shared" ca="1" si="58"/>
        <v>YES</v>
      </c>
      <c r="BK63" s="261">
        <f ca="1">SUMIFS($J64:$X64,$J$10:$X$10,"CO5")</f>
        <v>11</v>
      </c>
      <c r="BL63" s="261">
        <f ca="1">SUMIFS($J$4:$X$4,$J$10:$X$10,"CO5",$J64:$X64,"&gt;=0")</f>
        <v>15</v>
      </c>
      <c r="BM63" s="247">
        <f ca="1">IFERROR(ROUND((BK63/BL63)*100,0),0)</f>
        <v>73</v>
      </c>
      <c r="BN63" s="247" t="str">
        <f ca="1">IF(BM63&gt;60,"YES","NO")</f>
        <v>YES</v>
      </c>
      <c r="BO63" s="261">
        <f t="shared" ca="1" si="63"/>
        <v>15</v>
      </c>
      <c r="BP63" s="261">
        <f t="shared" ca="1" si="64"/>
        <v>20</v>
      </c>
      <c r="BQ63" s="247">
        <f t="shared" ca="1" si="65"/>
        <v>75</v>
      </c>
      <c r="BR63" s="247" t="str">
        <f t="shared" ca="1" si="66"/>
        <v>YES</v>
      </c>
      <c r="BS63" s="435">
        <f t="shared" ca="1" si="72"/>
        <v>15</v>
      </c>
      <c r="BT63" s="261">
        <f t="shared" ca="1" si="73"/>
        <v>20</v>
      </c>
      <c r="BU63" s="247">
        <f t="shared" ca="1" si="74"/>
        <v>75</v>
      </c>
      <c r="BV63" s="247" t="str">
        <f t="shared" ca="1" si="67"/>
        <v>YES</v>
      </c>
      <c r="BW63" s="261">
        <f t="shared" ca="1" si="102"/>
        <v>8</v>
      </c>
      <c r="BX63" s="261">
        <f t="shared" ca="1" si="103"/>
        <v>10</v>
      </c>
      <c r="BY63" s="247">
        <f t="shared" ca="1" si="70"/>
        <v>80</v>
      </c>
      <c r="BZ63" s="262" t="str">
        <f t="shared" ca="1" si="71"/>
        <v>YES</v>
      </c>
    </row>
    <row r="64" spans="1:78" ht="21" customHeight="1" x14ac:dyDescent="0.2">
      <c r="A64" s="433">
        <v>54</v>
      </c>
      <c r="B64" s="428" t="s">
        <v>516</v>
      </c>
      <c r="C64" s="428" t="s">
        <v>538</v>
      </c>
      <c r="D64" s="431" t="s">
        <v>256</v>
      </c>
      <c r="E64" s="256">
        <f t="shared" ca="1" si="11"/>
        <v>77</v>
      </c>
      <c r="F64" s="257">
        <f t="shared" ca="1" si="7"/>
        <v>73</v>
      </c>
      <c r="G64" s="257">
        <f t="shared" ca="1" si="12"/>
        <v>30</v>
      </c>
      <c r="H64" s="257">
        <f t="shared" ca="1" si="13"/>
        <v>43</v>
      </c>
      <c r="I64" s="258"/>
      <c r="J64" s="247">
        <f t="shared" ca="1" si="14"/>
        <v>10</v>
      </c>
      <c r="K64" s="247">
        <f t="shared" ca="1" si="15"/>
        <v>11</v>
      </c>
      <c r="L64" s="247">
        <f t="shared" ca="1" si="16"/>
        <v>14</v>
      </c>
      <c r="M64" s="247">
        <f t="shared" ca="1" si="17"/>
        <v>1</v>
      </c>
      <c r="N64" s="247">
        <f t="shared" ca="1" si="17"/>
        <v>1</v>
      </c>
      <c r="O64" s="247">
        <f t="shared" ca="1" si="17"/>
        <v>2</v>
      </c>
      <c r="P64" s="247" t="str">
        <f t="shared" ca="1" si="18"/>
        <v/>
      </c>
      <c r="Q64" s="247">
        <f t="shared" ca="1" si="19"/>
        <v>12</v>
      </c>
      <c r="R64" s="247">
        <f t="shared" ca="1" si="20"/>
        <v>11</v>
      </c>
      <c r="S64" s="247">
        <f t="shared" ca="1" si="21"/>
        <v>1</v>
      </c>
      <c r="T64" s="247">
        <f t="shared" ca="1" si="21"/>
        <v>1</v>
      </c>
      <c r="U64" s="247">
        <f t="shared" ca="1" si="21"/>
        <v>2</v>
      </c>
      <c r="V64" s="247" t="str">
        <f t="shared" ca="1" si="22"/>
        <v/>
      </c>
      <c r="W64" s="247">
        <f t="shared" ca="1" si="23"/>
        <v>11</v>
      </c>
      <c r="X64" s="247">
        <f t="shared" ca="1" si="24"/>
        <v>11</v>
      </c>
      <c r="Y64" s="247">
        <f t="shared" ca="1" si="25"/>
        <v>2</v>
      </c>
      <c r="Z64" s="247">
        <f t="shared" ca="1" si="25"/>
        <v>1</v>
      </c>
      <c r="AA64" s="247">
        <f t="shared" ca="1" si="25"/>
        <v>1</v>
      </c>
      <c r="AB64" s="247">
        <f t="shared" ca="1" si="25"/>
        <v>1</v>
      </c>
      <c r="AC64" s="247">
        <f t="shared" ca="1" si="25"/>
        <v>1</v>
      </c>
      <c r="AD64" s="247" t="str">
        <f t="shared" ca="1" si="26"/>
        <v/>
      </c>
      <c r="AE64" s="247">
        <f t="shared" ca="1" si="27"/>
        <v>7</v>
      </c>
      <c r="AF64" s="247" t="str">
        <f t="shared" ca="1" si="28"/>
        <v/>
      </c>
      <c r="AG64" s="247" t="str">
        <f t="shared" ca="1" si="29"/>
        <v/>
      </c>
      <c r="AH64" s="247">
        <f t="shared" ca="1" si="30"/>
        <v>7</v>
      </c>
      <c r="AI64" s="247">
        <f t="shared" ca="1" si="31"/>
        <v>8</v>
      </c>
      <c r="AJ64" s="247">
        <f t="shared" ca="1" si="32"/>
        <v>8</v>
      </c>
      <c r="AK64" s="247">
        <f t="shared" ca="1" si="33"/>
        <v>7</v>
      </c>
      <c r="AL64" s="247" t="str">
        <f t="shared" ca="1" si="34"/>
        <v/>
      </c>
      <c r="AM64" s="261">
        <f t="shared" ca="1" si="35"/>
        <v>22</v>
      </c>
      <c r="AN64" s="261">
        <f t="shared" ca="1" si="36"/>
        <v>30</v>
      </c>
      <c r="AO64" s="247">
        <f t="shared" ca="1" si="37"/>
        <v>73</v>
      </c>
      <c r="AP64" s="247" t="str">
        <f t="shared" ca="1" si="38"/>
        <v>YES</v>
      </c>
      <c r="AQ64" s="261">
        <f t="shared" ca="1" si="39"/>
        <v>23</v>
      </c>
      <c r="AR64" s="261">
        <f t="shared" ca="1" si="40"/>
        <v>30</v>
      </c>
      <c r="AS64" s="247">
        <f t="shared" ca="1" si="41"/>
        <v>77</v>
      </c>
      <c r="AT64" s="247" t="str">
        <f t="shared" ca="1" si="42"/>
        <v>YES</v>
      </c>
      <c r="AU64" s="261">
        <f t="shared" ca="1" si="43"/>
        <v>22</v>
      </c>
      <c r="AV64" s="261">
        <f t="shared" ca="1" si="44"/>
        <v>30</v>
      </c>
      <c r="AW64" s="247">
        <f t="shared" ca="1" si="45"/>
        <v>73</v>
      </c>
      <c r="AX64" s="247" t="str">
        <f ca="1">IF(AW64&gt;80,"YES","NO")</f>
        <v>NO</v>
      </c>
      <c r="AY64" s="261">
        <f t="shared" ca="1" si="47"/>
        <v>10</v>
      </c>
      <c r="AZ64" s="261">
        <f t="shared" ca="1" si="48"/>
        <v>15</v>
      </c>
      <c r="BA64" s="247">
        <f t="shared" ca="1" si="49"/>
        <v>67</v>
      </c>
      <c r="BB64" s="247" t="str">
        <f t="shared" ca="1" si="50"/>
        <v>YES</v>
      </c>
      <c r="BC64" s="261">
        <f t="shared" ca="1" si="51"/>
        <v>11</v>
      </c>
      <c r="BD64" s="261">
        <f t="shared" ca="1" si="52"/>
        <v>15</v>
      </c>
      <c r="BE64" s="247">
        <f t="shared" ca="1" si="104"/>
        <v>73</v>
      </c>
      <c r="BF64" s="247" t="str">
        <f t="shared" ca="1" si="105"/>
        <v>YES</v>
      </c>
      <c r="BG64" s="261">
        <f t="shared" ca="1" si="55"/>
        <v>6</v>
      </c>
      <c r="BH64" s="261">
        <f t="shared" ca="1" si="56"/>
        <v>10</v>
      </c>
      <c r="BI64" s="247">
        <f t="shared" ca="1" si="57"/>
        <v>60</v>
      </c>
      <c r="BJ64" s="247" t="str">
        <f t="shared" ca="1" si="58"/>
        <v>NO</v>
      </c>
      <c r="BK64" s="261">
        <f t="shared" ca="1" si="59"/>
        <v>7</v>
      </c>
      <c r="BL64" s="261">
        <f t="shared" ca="1" si="60"/>
        <v>10</v>
      </c>
      <c r="BM64" s="247">
        <f t="shared" ca="1" si="61"/>
        <v>70</v>
      </c>
      <c r="BN64" s="247" t="str">
        <f t="shared" ca="1" si="62"/>
        <v>YES</v>
      </c>
      <c r="BO64" s="261">
        <f t="shared" ca="1" si="63"/>
        <v>15</v>
      </c>
      <c r="BP64" s="261">
        <f t="shared" ca="1" si="64"/>
        <v>20</v>
      </c>
      <c r="BQ64" s="247">
        <f t="shared" ca="1" si="65"/>
        <v>75</v>
      </c>
      <c r="BR64" s="247" t="str">
        <f t="shared" ca="1" si="66"/>
        <v>YES</v>
      </c>
      <c r="BS64" s="435">
        <f t="shared" ca="1" si="72"/>
        <v>15</v>
      </c>
      <c r="BT64" s="261">
        <f t="shared" ca="1" si="73"/>
        <v>20</v>
      </c>
      <c r="BU64" s="247">
        <f t="shared" ca="1" si="74"/>
        <v>75</v>
      </c>
      <c r="BV64" s="247" t="str">
        <f t="shared" ca="1" si="67"/>
        <v>YES</v>
      </c>
      <c r="BW64" s="260">
        <f t="shared" ref="BW64:BW69" ca="1" si="107">SUMIFS($Y65:$AL65,$Y$10:$AL$10,"CO1")</f>
        <v>6</v>
      </c>
      <c r="BX64" s="261">
        <f t="shared" ref="BX64:BX69" ca="1" si="108">SUMIFS($Y$4:$AL$4,$Y$10:$AL$10,"CO1",$Y65:$AL65,"&gt;=0")</f>
        <v>10</v>
      </c>
      <c r="BY64" s="247">
        <f t="shared" ref="BY64:BY69" ca="1" si="109">IFERROR(ROUND((BW64/BX64)*100,0),0)</f>
        <v>60</v>
      </c>
      <c r="BZ64" s="247" t="str">
        <f t="shared" ref="BZ64:BZ69" ca="1" si="110">IF(BY64&gt;60,"YES","NO")</f>
        <v>NO</v>
      </c>
    </row>
    <row r="65" spans="1:78" ht="21" customHeight="1" x14ac:dyDescent="0.2">
      <c r="A65" s="433">
        <v>55</v>
      </c>
      <c r="B65" s="429" t="s">
        <v>517</v>
      </c>
      <c r="C65" s="429" t="s">
        <v>539</v>
      </c>
      <c r="D65" s="431" t="s">
        <v>299</v>
      </c>
      <c r="E65" s="256">
        <f t="shared" ca="1" si="11"/>
        <v>98</v>
      </c>
      <c r="F65" s="257">
        <f t="shared" ca="1" si="7"/>
        <v>91</v>
      </c>
      <c r="G65" s="257">
        <f t="shared" ca="1" si="12"/>
        <v>38</v>
      </c>
      <c r="H65" s="257">
        <f t="shared" ca="1" si="13"/>
        <v>53</v>
      </c>
      <c r="I65" s="258"/>
      <c r="J65" s="247">
        <f t="shared" ca="1" si="14"/>
        <v>14</v>
      </c>
      <c r="K65" s="247">
        <f t="shared" ca="1" si="15"/>
        <v>15</v>
      </c>
      <c r="L65" s="247">
        <f t="shared" ca="1" si="16"/>
        <v>18</v>
      </c>
      <c r="M65" s="247">
        <f t="shared" ca="1" si="17"/>
        <v>1</v>
      </c>
      <c r="N65" s="247">
        <f t="shared" ca="1" si="17"/>
        <v>2</v>
      </c>
      <c r="O65" s="247">
        <f t="shared" ca="1" si="17"/>
        <v>2</v>
      </c>
      <c r="P65" s="247">
        <f t="shared" ca="1" si="18"/>
        <v>15</v>
      </c>
      <c r="Q65" s="247" t="str">
        <f t="shared" ca="1" si="19"/>
        <v/>
      </c>
      <c r="R65" s="247">
        <f t="shared" ca="1" si="20"/>
        <v>15</v>
      </c>
      <c r="S65" s="247">
        <f t="shared" ca="1" si="21"/>
        <v>1</v>
      </c>
      <c r="T65" s="247">
        <f t="shared" ca="1" si="21"/>
        <v>2</v>
      </c>
      <c r="U65" s="247">
        <f t="shared" ca="1" si="21"/>
        <v>2</v>
      </c>
      <c r="V65" s="247">
        <f t="shared" ca="1" si="22"/>
        <v>14</v>
      </c>
      <c r="W65" s="247" t="str">
        <f t="shared" ca="1" si="23"/>
        <v/>
      </c>
      <c r="X65" s="247">
        <f t="shared" ca="1" si="24"/>
        <v>13</v>
      </c>
      <c r="Y65" s="247">
        <f t="shared" ca="1" si="25"/>
        <v>1</v>
      </c>
      <c r="Z65" s="247">
        <f t="shared" ca="1" si="25"/>
        <v>1</v>
      </c>
      <c r="AA65" s="247">
        <f t="shared" ca="1" si="25"/>
        <v>1</v>
      </c>
      <c r="AB65" s="247">
        <f t="shared" ca="1" si="25"/>
        <v>2</v>
      </c>
      <c r="AC65" s="247">
        <f t="shared" ca="1" si="25"/>
        <v>1</v>
      </c>
      <c r="AD65" s="247" t="str">
        <f t="shared" ca="1" si="26"/>
        <v/>
      </c>
      <c r="AE65" s="247">
        <f t="shared" ca="1" si="27"/>
        <v>10</v>
      </c>
      <c r="AF65" s="247">
        <f t="shared" ca="1" si="28"/>
        <v>10</v>
      </c>
      <c r="AG65" s="247">
        <f t="shared" ca="1" si="29"/>
        <v>9</v>
      </c>
      <c r="AH65" s="247" t="str">
        <f t="shared" ca="1" si="30"/>
        <v/>
      </c>
      <c r="AI65" s="247" t="str">
        <f t="shared" ca="1" si="31"/>
        <v/>
      </c>
      <c r="AJ65" s="247" t="str">
        <f t="shared" ca="1" si="32"/>
        <v/>
      </c>
      <c r="AK65" s="247">
        <f t="shared" ca="1" si="33"/>
        <v>8</v>
      </c>
      <c r="AL65" s="247">
        <f t="shared" ca="1" si="34"/>
        <v>10</v>
      </c>
      <c r="AM65" s="261">
        <f t="shared" ca="1" si="35"/>
        <v>28</v>
      </c>
      <c r="AN65" s="261">
        <f t="shared" ca="1" si="36"/>
        <v>30</v>
      </c>
      <c r="AO65" s="247">
        <f t="shared" ca="1" si="37"/>
        <v>93</v>
      </c>
      <c r="AP65" s="247" t="str">
        <f t="shared" ca="1" si="38"/>
        <v>YES</v>
      </c>
      <c r="AQ65" s="261">
        <f t="shared" ca="1" si="39"/>
        <v>30</v>
      </c>
      <c r="AR65" s="261">
        <f t="shared" ca="1" si="40"/>
        <v>30</v>
      </c>
      <c r="AS65" s="247">
        <f t="shared" ca="1" si="41"/>
        <v>100</v>
      </c>
      <c r="AT65" s="247" t="str">
        <f t="shared" ca="1" si="42"/>
        <v>YES</v>
      </c>
      <c r="AU65" s="261">
        <f t="shared" ca="1" si="43"/>
        <v>27</v>
      </c>
      <c r="AV65" s="261">
        <f t="shared" ca="1" si="44"/>
        <v>30</v>
      </c>
      <c r="AW65" s="247">
        <f t="shared" ref="AW65" ca="1" si="111">IFERROR(ROUND((AU65/AV65)*100,0),0)</f>
        <v>90</v>
      </c>
      <c r="AX65" s="247" t="str">
        <f ca="1">IF(AW65&gt;80,"YES","NO")</f>
        <v>YES</v>
      </c>
      <c r="AY65" s="261">
        <f t="shared" ca="1" si="47"/>
        <v>14</v>
      </c>
      <c r="AZ65" s="261">
        <f t="shared" ca="1" si="48"/>
        <v>15</v>
      </c>
      <c r="BA65" s="247">
        <f t="shared" ca="1" si="49"/>
        <v>93</v>
      </c>
      <c r="BB65" s="247" t="str">
        <f t="shared" ca="1" si="50"/>
        <v>YES</v>
      </c>
      <c r="BC65" s="261">
        <f t="shared" ca="1" si="51"/>
        <v>15</v>
      </c>
      <c r="BD65" s="261">
        <f t="shared" ca="1" si="52"/>
        <v>15</v>
      </c>
      <c r="BE65" s="247">
        <f t="shared" ca="1" si="53"/>
        <v>100</v>
      </c>
      <c r="BF65" s="247" t="str">
        <f t="shared" ca="1" si="54"/>
        <v>YES</v>
      </c>
      <c r="BG65" s="247"/>
      <c r="BH65" s="247"/>
      <c r="BI65" s="247"/>
      <c r="BJ65" s="247"/>
      <c r="BK65" s="261">
        <f t="shared" ca="1" si="59"/>
        <v>20</v>
      </c>
      <c r="BL65" s="261">
        <f t="shared" ca="1" si="60"/>
        <v>20</v>
      </c>
      <c r="BM65" s="247">
        <f t="shared" ca="1" si="61"/>
        <v>100</v>
      </c>
      <c r="BN65" s="247" t="str">
        <f t="shared" ca="1" si="62"/>
        <v>YES</v>
      </c>
      <c r="BO65" s="261">
        <f t="shared" ca="1" si="63"/>
        <v>9</v>
      </c>
      <c r="BP65" s="261">
        <f t="shared" ca="1" si="64"/>
        <v>10</v>
      </c>
      <c r="BQ65" s="247">
        <f t="shared" ca="1" si="65"/>
        <v>90</v>
      </c>
      <c r="BR65" s="247" t="str">
        <f t="shared" ca="1" si="66"/>
        <v>YES</v>
      </c>
      <c r="BS65" s="435">
        <f t="shared" ca="1" si="72"/>
        <v>18</v>
      </c>
      <c r="BT65" s="261">
        <f t="shared" ca="1" si="73"/>
        <v>20</v>
      </c>
      <c r="BU65" s="247">
        <f t="shared" ca="1" si="74"/>
        <v>90</v>
      </c>
      <c r="BV65" s="247" t="str">
        <f t="shared" ca="1" si="67"/>
        <v>YES</v>
      </c>
      <c r="BW65" s="260">
        <f t="shared" ca="1" si="107"/>
        <v>7</v>
      </c>
      <c r="BX65" s="261">
        <f t="shared" ca="1" si="108"/>
        <v>10</v>
      </c>
      <c r="BY65" s="247">
        <f t="shared" ca="1" si="109"/>
        <v>70</v>
      </c>
      <c r="BZ65" s="247" t="str">
        <f t="shared" ca="1" si="110"/>
        <v>YES</v>
      </c>
    </row>
    <row r="66" spans="1:78" ht="21" customHeight="1" x14ac:dyDescent="0.2">
      <c r="A66" s="433">
        <v>56</v>
      </c>
      <c r="B66" s="429" t="s">
        <v>518</v>
      </c>
      <c r="C66" s="429" t="s">
        <v>540</v>
      </c>
      <c r="D66" s="431" t="s">
        <v>316</v>
      </c>
      <c r="E66" s="256">
        <f t="shared" ca="1" si="11"/>
        <v>66</v>
      </c>
      <c r="F66" s="257">
        <f t="shared" ca="1" si="7"/>
        <v>65</v>
      </c>
      <c r="G66" s="257">
        <f t="shared" ca="1" si="12"/>
        <v>26</v>
      </c>
      <c r="H66" s="257">
        <f t="shared" ca="1" si="13"/>
        <v>39</v>
      </c>
      <c r="I66" s="258"/>
      <c r="J66" s="247">
        <f t="shared" ca="1" si="14"/>
        <v>8</v>
      </c>
      <c r="K66" s="247">
        <f t="shared" ca="1" si="15"/>
        <v>9</v>
      </c>
      <c r="L66" s="247">
        <f t="shared" ca="1" si="16"/>
        <v>12</v>
      </c>
      <c r="M66" s="247">
        <f t="shared" ca="1" si="17"/>
        <v>1</v>
      </c>
      <c r="N66" s="247">
        <f t="shared" ca="1" si="17"/>
        <v>2</v>
      </c>
      <c r="O66" s="247">
        <f t="shared" ca="1" si="17"/>
        <v>1</v>
      </c>
      <c r="P66" s="247">
        <f t="shared" ca="1" si="18"/>
        <v>10</v>
      </c>
      <c r="Q66" s="247">
        <f t="shared" ca="1" si="19"/>
        <v>10</v>
      </c>
      <c r="R66" s="247" t="str">
        <f t="shared" ca="1" si="20"/>
        <v/>
      </c>
      <c r="S66" s="247">
        <f t="shared" ca="1" si="21"/>
        <v>2</v>
      </c>
      <c r="T66" s="247">
        <f t="shared" ca="1" si="21"/>
        <v>1</v>
      </c>
      <c r="U66" s="247">
        <f t="shared" ca="1" si="21"/>
        <v>2</v>
      </c>
      <c r="V66" s="247">
        <f t="shared" ca="1" si="22"/>
        <v>10</v>
      </c>
      <c r="W66" s="247">
        <f t="shared" ca="1" si="23"/>
        <v>10</v>
      </c>
      <c r="X66" s="247" t="str">
        <f t="shared" ca="1" si="24"/>
        <v/>
      </c>
      <c r="Y66" s="247">
        <f t="shared" ca="1" si="25"/>
        <v>1</v>
      </c>
      <c r="Z66" s="247">
        <f t="shared" ca="1" si="25"/>
        <v>2</v>
      </c>
      <c r="AA66" s="247">
        <f t="shared" ca="1" si="25"/>
        <v>1</v>
      </c>
      <c r="AB66" s="247">
        <f t="shared" ca="1" si="25"/>
        <v>1</v>
      </c>
      <c r="AC66" s="247">
        <f t="shared" ca="1" si="25"/>
        <v>2</v>
      </c>
      <c r="AD66" s="247">
        <f t="shared" ca="1" si="26"/>
        <v>7</v>
      </c>
      <c r="AE66" s="247" t="str">
        <f t="shared" ca="1" si="27"/>
        <v/>
      </c>
      <c r="AF66" s="247">
        <f t="shared" ca="1" si="28"/>
        <v>6</v>
      </c>
      <c r="AG66" s="247" t="str">
        <f t="shared" ca="1" si="29"/>
        <v/>
      </c>
      <c r="AH66" s="247">
        <f t="shared" ca="1" si="30"/>
        <v>7</v>
      </c>
      <c r="AI66" s="247">
        <f t="shared" ca="1" si="31"/>
        <v>6</v>
      </c>
      <c r="AJ66" s="247">
        <f t="shared" ca="1" si="32"/>
        <v>6</v>
      </c>
      <c r="AK66" s="247" t="str">
        <f t="shared" ca="1" si="33"/>
        <v/>
      </c>
      <c r="AL66" s="247" t="str">
        <f t="shared" ca="1" si="34"/>
        <v/>
      </c>
      <c r="AM66" s="261">
        <f t="shared" ca="1" si="35"/>
        <v>21</v>
      </c>
      <c r="AN66" s="261">
        <f t="shared" ca="1" si="36"/>
        <v>30</v>
      </c>
      <c r="AO66" s="247">
        <f t="shared" ca="1" si="37"/>
        <v>70</v>
      </c>
      <c r="AP66" s="247" t="str">
        <f t="shared" ca="1" si="38"/>
        <v>YES</v>
      </c>
      <c r="AQ66" s="261">
        <f t="shared" ca="1" si="39"/>
        <v>20</v>
      </c>
      <c r="AR66" s="261">
        <f t="shared" ca="1" si="40"/>
        <v>30</v>
      </c>
      <c r="AS66" s="247">
        <f t="shared" ca="1" si="41"/>
        <v>67</v>
      </c>
      <c r="AT66" s="247" t="str">
        <f t="shared" ca="1" si="42"/>
        <v>YES</v>
      </c>
      <c r="AU66" s="261">
        <f t="shared" ca="1" si="43"/>
        <v>20</v>
      </c>
      <c r="AV66" s="261">
        <f t="shared" ca="1" si="44"/>
        <v>30</v>
      </c>
      <c r="AW66" s="247">
        <f t="shared" ca="1" si="45"/>
        <v>67</v>
      </c>
      <c r="AX66" s="247" t="str">
        <f ca="1">IF(AW66&gt;80,"YES","NO")</f>
        <v>NO</v>
      </c>
      <c r="AY66" s="261">
        <f t="shared" ca="1" si="47"/>
        <v>8</v>
      </c>
      <c r="AZ66" s="261">
        <f t="shared" ca="1" si="48"/>
        <v>15</v>
      </c>
      <c r="BA66" s="247">
        <f t="shared" ca="1" si="49"/>
        <v>53</v>
      </c>
      <c r="BB66" s="247" t="str">
        <f t="shared" ca="1" si="50"/>
        <v>NO</v>
      </c>
      <c r="BC66" s="261">
        <f t="shared" ca="1" si="51"/>
        <v>9</v>
      </c>
      <c r="BD66" s="261">
        <f t="shared" ca="1" si="52"/>
        <v>15</v>
      </c>
      <c r="BE66" s="247">
        <f t="shared" ca="1" si="53"/>
        <v>60</v>
      </c>
      <c r="BF66" s="247" t="str">
        <f t="shared" ca="1" si="54"/>
        <v>NO</v>
      </c>
      <c r="BG66" s="247"/>
      <c r="BH66" s="247"/>
      <c r="BI66" s="247"/>
      <c r="BJ66" s="247"/>
      <c r="BK66" s="261">
        <f t="shared" ca="1" si="59"/>
        <v>13</v>
      </c>
      <c r="BL66" s="261">
        <f t="shared" ca="1" si="60"/>
        <v>20</v>
      </c>
      <c r="BM66" s="247">
        <f t="shared" ca="1" si="61"/>
        <v>65</v>
      </c>
      <c r="BN66" s="247" t="str">
        <f t="shared" ca="1" si="62"/>
        <v>YES</v>
      </c>
      <c r="BO66" s="261">
        <f t="shared" ca="1" si="63"/>
        <v>13</v>
      </c>
      <c r="BP66" s="261">
        <f t="shared" ca="1" si="64"/>
        <v>20</v>
      </c>
      <c r="BQ66" s="247">
        <f t="shared" ca="1" si="65"/>
        <v>65</v>
      </c>
      <c r="BR66" s="247" t="str">
        <f t="shared" ca="1" si="66"/>
        <v>YES</v>
      </c>
      <c r="BS66" s="435">
        <f ca="1">SUMIFS($Y67:$AL67,$Y$10:$AL$10,"CO1")</f>
        <v>8</v>
      </c>
      <c r="BT66" s="261">
        <f ca="1">SUMIFS($Y$4:$AL$4,$Y$10:$AL$10,"CO1",$Y67:$AL67,"&gt;=0")</f>
        <v>10</v>
      </c>
      <c r="BU66" s="247">
        <f ca="1">IFERROR(ROUND((BS66/BT66)*100,0),0)</f>
        <v>80</v>
      </c>
      <c r="BV66" s="247" t="str">
        <f ca="1">IF(BU66&gt;60,"YES","NO")</f>
        <v>YES</v>
      </c>
      <c r="BW66" s="260">
        <f t="shared" ca="1" si="107"/>
        <v>8</v>
      </c>
      <c r="BX66" s="261">
        <f t="shared" ca="1" si="108"/>
        <v>10</v>
      </c>
      <c r="BY66" s="247">
        <f t="shared" ca="1" si="109"/>
        <v>80</v>
      </c>
      <c r="BZ66" s="247" t="str">
        <f t="shared" ca="1" si="110"/>
        <v>YES</v>
      </c>
    </row>
    <row r="67" spans="1:78" ht="21" customHeight="1" x14ac:dyDescent="0.2">
      <c r="A67" s="433">
        <v>57</v>
      </c>
      <c r="B67" s="429" t="s">
        <v>576</v>
      </c>
      <c r="C67" s="429" t="s">
        <v>577</v>
      </c>
      <c r="D67" s="431" t="s">
        <v>275</v>
      </c>
      <c r="E67" s="256">
        <f t="shared" ca="1" si="11"/>
        <v>87</v>
      </c>
      <c r="F67" s="257">
        <f t="shared" ca="1" si="7"/>
        <v>82</v>
      </c>
      <c r="G67" s="257">
        <f t="shared" ca="1" si="12"/>
        <v>35</v>
      </c>
      <c r="H67" s="257">
        <f t="shared" ca="1" si="13"/>
        <v>47</v>
      </c>
      <c r="I67" s="258"/>
      <c r="J67" s="247">
        <f t="shared" ca="1" si="14"/>
        <v>12</v>
      </c>
      <c r="K67" s="247">
        <f t="shared" ca="1" si="15"/>
        <v>14</v>
      </c>
      <c r="L67" s="247">
        <f t="shared" ca="1" si="16"/>
        <v>16</v>
      </c>
      <c r="M67" s="247">
        <f t="shared" ca="1" si="17"/>
        <v>2</v>
      </c>
      <c r="N67" s="247">
        <f t="shared" ca="1" si="17"/>
        <v>2</v>
      </c>
      <c r="O67" s="247">
        <f t="shared" ca="1" si="17"/>
        <v>1</v>
      </c>
      <c r="P67" s="247">
        <f t="shared" ca="1" si="18"/>
        <v>13</v>
      </c>
      <c r="Q67" s="247">
        <f t="shared" ca="1" si="19"/>
        <v>13</v>
      </c>
      <c r="R67" s="247" t="str">
        <f t="shared" ca="1" si="20"/>
        <v/>
      </c>
      <c r="S67" s="247">
        <f t="shared" ca="1" si="21"/>
        <v>2</v>
      </c>
      <c r="T67" s="247">
        <f t="shared" ca="1" si="21"/>
        <v>2</v>
      </c>
      <c r="U67" s="247">
        <f t="shared" ca="1" si="21"/>
        <v>1</v>
      </c>
      <c r="V67" s="247">
        <f t="shared" ca="1" si="22"/>
        <v>13</v>
      </c>
      <c r="W67" s="247">
        <f t="shared" ca="1" si="23"/>
        <v>14</v>
      </c>
      <c r="X67" s="247" t="str">
        <f t="shared" ca="1" si="24"/>
        <v/>
      </c>
      <c r="Y67" s="247">
        <f t="shared" ca="1" si="25"/>
        <v>2</v>
      </c>
      <c r="Z67" s="247">
        <f t="shared" ca="1" si="25"/>
        <v>1</v>
      </c>
      <c r="AA67" s="247">
        <f t="shared" ca="1" si="25"/>
        <v>1</v>
      </c>
      <c r="AB67" s="247">
        <f t="shared" ca="1" si="25"/>
        <v>2</v>
      </c>
      <c r="AC67" s="247">
        <f t="shared" ca="1" si="25"/>
        <v>2</v>
      </c>
      <c r="AD67" s="247">
        <f t="shared" ca="1" si="26"/>
        <v>7</v>
      </c>
      <c r="AE67" s="247" t="str">
        <f t="shared" ca="1" si="27"/>
        <v/>
      </c>
      <c r="AF67" s="247">
        <f t="shared" ca="1" si="28"/>
        <v>8</v>
      </c>
      <c r="AG67" s="247">
        <f t="shared" ca="1" si="29"/>
        <v>9</v>
      </c>
      <c r="AH67" s="247" t="str">
        <f t="shared" ca="1" si="30"/>
        <v/>
      </c>
      <c r="AI67" s="247">
        <f t="shared" ca="1" si="31"/>
        <v>7</v>
      </c>
      <c r="AJ67" s="247" t="str">
        <f t="shared" ca="1" si="32"/>
        <v/>
      </c>
      <c r="AK67" s="247" t="str">
        <f t="shared" ca="1" si="33"/>
        <v/>
      </c>
      <c r="AL67" s="247">
        <f t="shared" ca="1" si="34"/>
        <v>8</v>
      </c>
      <c r="AM67" s="261">
        <f t="shared" ca="1" si="35"/>
        <v>26</v>
      </c>
      <c r="AN67" s="261">
        <f t="shared" ca="1" si="36"/>
        <v>30</v>
      </c>
      <c r="AO67" s="247">
        <f t="shared" ca="1" si="37"/>
        <v>87</v>
      </c>
      <c r="AP67" s="247" t="str">
        <f t="shared" ca="1" si="38"/>
        <v>YES</v>
      </c>
      <c r="AQ67" s="261">
        <f t="shared" ca="1" si="39"/>
        <v>26</v>
      </c>
      <c r="AR67" s="261">
        <f t="shared" ca="1" si="40"/>
        <v>30</v>
      </c>
      <c r="AS67" s="247">
        <f t="shared" ca="1" si="41"/>
        <v>87</v>
      </c>
      <c r="AT67" s="247" t="str">
        <f t="shared" ca="1" si="42"/>
        <v>YES</v>
      </c>
      <c r="AU67" s="261">
        <f t="shared" ca="1" si="43"/>
        <v>27</v>
      </c>
      <c r="AV67" s="261">
        <f t="shared" ca="1" si="44"/>
        <v>30</v>
      </c>
      <c r="AW67" s="247">
        <f t="shared" ref="AW67" ca="1" si="112">IFERROR(ROUND((AU67/AV67)*100,0),0)</f>
        <v>90</v>
      </c>
      <c r="AX67" s="247" t="str">
        <f t="shared" ref="AX67" ca="1" si="113">IF(AW67&gt;60,"YES","NO")</f>
        <v>YES</v>
      </c>
      <c r="AY67" s="261">
        <f t="shared" ca="1" si="47"/>
        <v>12</v>
      </c>
      <c r="AZ67" s="261">
        <f t="shared" ca="1" si="48"/>
        <v>15</v>
      </c>
      <c r="BA67" s="247">
        <f t="shared" ca="1" si="49"/>
        <v>80</v>
      </c>
      <c r="BB67" s="247" t="str">
        <f t="shared" ca="1" si="50"/>
        <v>YES</v>
      </c>
      <c r="BC67" s="261">
        <f t="shared" ca="1" si="51"/>
        <v>14</v>
      </c>
      <c r="BD67" s="261">
        <f t="shared" ca="1" si="52"/>
        <v>15</v>
      </c>
      <c r="BE67" s="247">
        <f t="shared" ca="1" si="53"/>
        <v>93</v>
      </c>
      <c r="BF67" s="247" t="str">
        <f t="shared" ca="1" si="54"/>
        <v>YES</v>
      </c>
      <c r="BG67" s="247"/>
      <c r="BH67" s="247"/>
      <c r="BI67" s="247"/>
      <c r="BJ67" s="247"/>
      <c r="BK67" s="261">
        <f t="shared" ca="1" si="59"/>
        <v>15</v>
      </c>
      <c r="BL67" s="261">
        <f t="shared" ca="1" si="60"/>
        <v>20</v>
      </c>
      <c r="BM67" s="247">
        <f t="shared" ca="1" si="61"/>
        <v>75</v>
      </c>
      <c r="BN67" s="247" t="str">
        <f t="shared" ca="1" si="62"/>
        <v>YES</v>
      </c>
      <c r="BO67" s="261">
        <f t="shared" ca="1" si="63"/>
        <v>16</v>
      </c>
      <c r="BP67" s="261">
        <f t="shared" ca="1" si="64"/>
        <v>20</v>
      </c>
      <c r="BQ67" s="247">
        <f t="shared" ca="1" si="65"/>
        <v>80</v>
      </c>
      <c r="BR67" s="247" t="str">
        <f t="shared" ca="1" si="66"/>
        <v>YES</v>
      </c>
      <c r="BS67" s="435">
        <f ca="1">SUMIFS($Y68:$AL68,$Y$10:$AL$10,"CO1")</f>
        <v>9</v>
      </c>
      <c r="BT67" s="261">
        <f ca="1">SUMIFS($Y$4:$AL$4,$Y$10:$AL$10,"CO1",$Y68:$AL68,"&gt;=0")</f>
        <v>10</v>
      </c>
      <c r="BU67" s="247">
        <f ca="1">IFERROR(ROUND((BS67/BT67)*100,0),0)</f>
        <v>90</v>
      </c>
      <c r="BV67" s="247" t="str">
        <f ca="1">IF(BU67&gt;60,"YES","NO")</f>
        <v>YES</v>
      </c>
      <c r="BW67" s="260">
        <f t="shared" ca="1" si="107"/>
        <v>9</v>
      </c>
      <c r="BX67" s="261">
        <f t="shared" ca="1" si="108"/>
        <v>10</v>
      </c>
      <c r="BY67" s="247">
        <f t="shared" ca="1" si="109"/>
        <v>90</v>
      </c>
      <c r="BZ67" s="247" t="str">
        <f t="shared" ca="1" si="110"/>
        <v>YES</v>
      </c>
    </row>
    <row r="68" spans="1:78" ht="21" customHeight="1" x14ac:dyDescent="0.2">
      <c r="A68" s="433">
        <v>58</v>
      </c>
      <c r="B68" s="429" t="s">
        <v>519</v>
      </c>
      <c r="C68" s="429" t="s">
        <v>541</v>
      </c>
      <c r="D68" s="431" t="s">
        <v>316</v>
      </c>
      <c r="E68" s="256">
        <f t="shared" ca="1" si="11"/>
        <v>67</v>
      </c>
      <c r="F68" s="257">
        <f t="shared" ca="1" si="7"/>
        <v>70</v>
      </c>
      <c r="G68" s="257">
        <f t="shared" ca="1" si="12"/>
        <v>27</v>
      </c>
      <c r="H68" s="257">
        <f t="shared" ca="1" si="13"/>
        <v>43</v>
      </c>
      <c r="I68" s="258"/>
      <c r="J68" s="247">
        <f t="shared" ca="1" si="14"/>
        <v>10</v>
      </c>
      <c r="K68" s="247">
        <f t="shared" ca="1" si="15"/>
        <v>10</v>
      </c>
      <c r="L68" s="247">
        <f t="shared" ca="1" si="16"/>
        <v>13</v>
      </c>
      <c r="M68" s="247">
        <f t="shared" ca="1" si="17"/>
        <v>1</v>
      </c>
      <c r="N68" s="247">
        <f t="shared" ca="1" si="17"/>
        <v>2</v>
      </c>
      <c r="O68" s="247">
        <f t="shared" ca="1" si="17"/>
        <v>2</v>
      </c>
      <c r="P68" s="247">
        <f t="shared" ca="1" si="18"/>
        <v>9</v>
      </c>
      <c r="Q68" s="247">
        <f t="shared" ca="1" si="19"/>
        <v>9</v>
      </c>
      <c r="R68" s="247" t="str">
        <f t="shared" ca="1" si="20"/>
        <v/>
      </c>
      <c r="S68" s="247">
        <f t="shared" ca="1" si="21"/>
        <v>2</v>
      </c>
      <c r="T68" s="247">
        <f t="shared" ca="1" si="21"/>
        <v>1</v>
      </c>
      <c r="U68" s="247">
        <f t="shared" ca="1" si="21"/>
        <v>2</v>
      </c>
      <c r="V68" s="247">
        <f t="shared" ca="1" si="22"/>
        <v>10</v>
      </c>
      <c r="W68" s="247">
        <f t="shared" ca="1" si="23"/>
        <v>10</v>
      </c>
      <c r="X68" s="247" t="str">
        <f t="shared" ca="1" si="24"/>
        <v/>
      </c>
      <c r="Y68" s="247">
        <f t="shared" ca="1" si="25"/>
        <v>2</v>
      </c>
      <c r="Z68" s="247">
        <f t="shared" ca="1" si="25"/>
        <v>1</v>
      </c>
      <c r="AA68" s="247">
        <f t="shared" ca="1" si="25"/>
        <v>2</v>
      </c>
      <c r="AB68" s="247">
        <f t="shared" ca="1" si="25"/>
        <v>2</v>
      </c>
      <c r="AC68" s="247">
        <f t="shared" ca="1" si="25"/>
        <v>2</v>
      </c>
      <c r="AD68" s="247">
        <f t="shared" ca="1" si="26"/>
        <v>7</v>
      </c>
      <c r="AE68" s="247" t="str">
        <f t="shared" ca="1" si="27"/>
        <v/>
      </c>
      <c r="AF68" s="247">
        <f t="shared" ca="1" si="28"/>
        <v>7</v>
      </c>
      <c r="AG68" s="247" t="str">
        <f t="shared" ca="1" si="29"/>
        <v/>
      </c>
      <c r="AH68" s="247">
        <f t="shared" ca="1" si="30"/>
        <v>7</v>
      </c>
      <c r="AI68" s="247">
        <f t="shared" ca="1" si="31"/>
        <v>7</v>
      </c>
      <c r="AJ68" s="247">
        <f t="shared" ca="1" si="32"/>
        <v>6</v>
      </c>
      <c r="AK68" s="247" t="str">
        <f t="shared" ca="1" si="33"/>
        <v/>
      </c>
      <c r="AL68" s="247" t="str">
        <f t="shared" ca="1" si="34"/>
        <v/>
      </c>
      <c r="AM68" s="261">
        <f t="shared" ca="1" si="35"/>
        <v>23</v>
      </c>
      <c r="AN68" s="261">
        <f t="shared" ca="1" si="36"/>
        <v>30</v>
      </c>
      <c r="AO68" s="247">
        <f t="shared" ca="1" si="37"/>
        <v>77</v>
      </c>
      <c r="AP68" s="247" t="str">
        <f t="shared" ca="1" si="38"/>
        <v>YES</v>
      </c>
      <c r="AQ68" s="261">
        <f t="shared" ca="1" si="39"/>
        <v>18</v>
      </c>
      <c r="AR68" s="261">
        <f t="shared" ca="1" si="40"/>
        <v>30</v>
      </c>
      <c r="AS68" s="247">
        <f t="shared" ca="1" si="41"/>
        <v>60</v>
      </c>
      <c r="AT68" s="247" t="str">
        <f t="shared" ca="1" si="42"/>
        <v>NO</v>
      </c>
      <c r="AU68" s="261">
        <f t="shared" ca="1" si="43"/>
        <v>20</v>
      </c>
      <c r="AV68" s="261">
        <f t="shared" ca="1" si="44"/>
        <v>30</v>
      </c>
      <c r="AW68" s="247">
        <f t="shared" ref="AW68" ca="1" si="114">IFERROR(ROUND((AU68/AV68)*100,0),0)</f>
        <v>67</v>
      </c>
      <c r="AX68" s="247" t="str">
        <f ca="1">IF(AW68&gt;80,"YES","NO")</f>
        <v>NO</v>
      </c>
      <c r="AY68" s="261">
        <f t="shared" ca="1" si="47"/>
        <v>10</v>
      </c>
      <c r="AZ68" s="261">
        <f t="shared" ca="1" si="48"/>
        <v>15</v>
      </c>
      <c r="BA68" s="247">
        <f t="shared" ca="1" si="49"/>
        <v>67</v>
      </c>
      <c r="BB68" s="247" t="str">
        <f t="shared" ca="1" si="50"/>
        <v>YES</v>
      </c>
      <c r="BC68" s="261">
        <f t="shared" ca="1" si="51"/>
        <v>10</v>
      </c>
      <c r="BD68" s="261">
        <f t="shared" ca="1" si="52"/>
        <v>15</v>
      </c>
      <c r="BE68" s="247">
        <f t="shared" ca="1" si="53"/>
        <v>67</v>
      </c>
      <c r="BF68" s="247" t="str">
        <f t="shared" ca="1" si="54"/>
        <v>YES</v>
      </c>
      <c r="BG68" s="261">
        <f t="shared" ca="1" si="55"/>
        <v>9</v>
      </c>
      <c r="BH68" s="261">
        <f t="shared" ca="1" si="56"/>
        <v>10</v>
      </c>
      <c r="BI68" s="247">
        <f t="shared" ca="1" si="57"/>
        <v>90</v>
      </c>
      <c r="BJ68" s="247" t="str">
        <f t="shared" ca="1" si="58"/>
        <v>YES</v>
      </c>
      <c r="BK68" s="261">
        <f t="shared" ca="1" si="59"/>
        <v>14</v>
      </c>
      <c r="BL68" s="261">
        <f t="shared" ca="1" si="60"/>
        <v>20</v>
      </c>
      <c r="BM68" s="247">
        <f t="shared" ca="1" si="61"/>
        <v>70</v>
      </c>
      <c r="BN68" s="247" t="str">
        <f t="shared" ca="1" si="62"/>
        <v>YES</v>
      </c>
      <c r="BO68" s="261">
        <f t="shared" ca="1" si="63"/>
        <v>14</v>
      </c>
      <c r="BP68" s="261">
        <f t="shared" ca="1" si="64"/>
        <v>20</v>
      </c>
      <c r="BQ68" s="247">
        <f t="shared" ca="1" si="65"/>
        <v>70</v>
      </c>
      <c r="BR68" s="247" t="str">
        <f t="shared" ca="1" si="66"/>
        <v>YES</v>
      </c>
      <c r="BS68" s="435">
        <f ca="1">SUMIFS($Y69:$AL69,$Y$10:$AL$10,"CO1")</f>
        <v>7</v>
      </c>
      <c r="BT68" s="261">
        <f ca="1">SUMIFS($Y$4:$AL$4,$Y$10:$AL$10,"CO1",$Y69:$AL69,"&gt;=0")</f>
        <v>10</v>
      </c>
      <c r="BU68" s="247">
        <f ca="1">IFERROR(ROUND((BS68/BT68)*100,0),0)</f>
        <v>70</v>
      </c>
      <c r="BV68" s="247" t="str">
        <f ca="1">IF(BU68&gt;60,"YES","NO")</f>
        <v>YES</v>
      </c>
      <c r="BW68" s="260">
        <f t="shared" ca="1" si="107"/>
        <v>7</v>
      </c>
      <c r="BX68" s="261">
        <f t="shared" ca="1" si="108"/>
        <v>10</v>
      </c>
      <c r="BY68" s="247">
        <f t="shared" ca="1" si="109"/>
        <v>70</v>
      </c>
      <c r="BZ68" s="247" t="str">
        <f t="shared" ca="1" si="110"/>
        <v>YES</v>
      </c>
    </row>
    <row r="69" spans="1:78" ht="21" customHeight="1" x14ac:dyDescent="0.2">
      <c r="A69" s="433">
        <v>59</v>
      </c>
      <c r="B69" s="428" t="s">
        <v>520</v>
      </c>
      <c r="C69" s="429" t="s">
        <v>578</v>
      </c>
      <c r="D69" s="431" t="s">
        <v>580</v>
      </c>
      <c r="E69" s="256">
        <f t="shared" ca="1" si="11"/>
        <v>57</v>
      </c>
      <c r="F69" s="257">
        <f t="shared" ca="1" si="7"/>
        <v>58</v>
      </c>
      <c r="G69" s="257">
        <f t="shared" ca="1" si="12"/>
        <v>23</v>
      </c>
      <c r="H69" s="257">
        <f t="shared" ca="1" si="13"/>
        <v>35</v>
      </c>
      <c r="I69" s="258"/>
      <c r="J69" s="247">
        <f t="shared" ca="1" si="14"/>
        <v>8</v>
      </c>
      <c r="K69" s="247">
        <f t="shared" ca="1" si="15"/>
        <v>8</v>
      </c>
      <c r="L69" s="247">
        <f t="shared" ca="1" si="16"/>
        <v>11</v>
      </c>
      <c r="M69" s="247">
        <f t="shared" ca="1" si="17"/>
        <v>2</v>
      </c>
      <c r="N69" s="247">
        <f t="shared" ca="1" si="17"/>
        <v>1</v>
      </c>
      <c r="O69" s="247">
        <f t="shared" ca="1" si="17"/>
        <v>1</v>
      </c>
      <c r="P69" s="247" t="str">
        <f t="shared" ca="1" si="18"/>
        <v/>
      </c>
      <c r="Q69" s="247">
        <f t="shared" ca="1" si="19"/>
        <v>8</v>
      </c>
      <c r="R69" s="247">
        <f t="shared" ca="1" si="20"/>
        <v>9</v>
      </c>
      <c r="S69" s="247">
        <f t="shared" ca="1" si="21"/>
        <v>1</v>
      </c>
      <c r="T69" s="247">
        <f t="shared" ca="1" si="21"/>
        <v>2</v>
      </c>
      <c r="U69" s="247">
        <f t="shared" ca="1" si="21"/>
        <v>1</v>
      </c>
      <c r="V69" s="247" t="str">
        <f t="shared" ca="1" si="22"/>
        <v/>
      </c>
      <c r="W69" s="247">
        <f t="shared" ca="1" si="23"/>
        <v>9</v>
      </c>
      <c r="X69" s="247">
        <f t="shared" ca="1" si="24"/>
        <v>8</v>
      </c>
      <c r="Y69" s="247">
        <f t="shared" ca="1" si="25"/>
        <v>1</v>
      </c>
      <c r="Z69" s="247">
        <f t="shared" ca="1" si="25"/>
        <v>1</v>
      </c>
      <c r="AA69" s="247">
        <f t="shared" ca="1" si="25"/>
        <v>1</v>
      </c>
      <c r="AB69" s="247">
        <f t="shared" ca="1" si="25"/>
        <v>2</v>
      </c>
      <c r="AC69" s="247">
        <f t="shared" ca="1" si="25"/>
        <v>2</v>
      </c>
      <c r="AD69" s="247">
        <f t="shared" ca="1" si="26"/>
        <v>6</v>
      </c>
      <c r="AE69" s="247">
        <f t="shared" ca="1" si="27"/>
        <v>6</v>
      </c>
      <c r="AF69" s="247" t="str">
        <f t="shared" ca="1" si="28"/>
        <v/>
      </c>
      <c r="AG69" s="247">
        <f t="shared" ca="1" si="29"/>
        <v>5</v>
      </c>
      <c r="AH69" s="247">
        <f t="shared" ca="1" si="30"/>
        <v>5</v>
      </c>
      <c r="AI69" s="247" t="str">
        <f t="shared" ca="1" si="31"/>
        <v/>
      </c>
      <c r="AJ69" s="247" t="str">
        <f t="shared" ca="1" si="32"/>
        <v/>
      </c>
      <c r="AK69" s="247" t="str">
        <f t="shared" ca="1" si="33"/>
        <v/>
      </c>
      <c r="AL69" s="247">
        <f t="shared" ca="1" si="34"/>
        <v>6</v>
      </c>
      <c r="AM69" s="261">
        <f t="shared" ca="1" si="35"/>
        <v>19</v>
      </c>
      <c r="AN69" s="261">
        <f t="shared" ca="1" si="36"/>
        <v>30</v>
      </c>
      <c r="AO69" s="247">
        <f t="shared" ca="1" si="37"/>
        <v>63</v>
      </c>
      <c r="AP69" s="247" t="str">
        <f t="shared" ca="1" si="38"/>
        <v>YES</v>
      </c>
      <c r="AQ69" s="261">
        <f t="shared" ca="1" si="39"/>
        <v>17</v>
      </c>
      <c r="AR69" s="261">
        <f t="shared" ca="1" si="40"/>
        <v>30</v>
      </c>
      <c r="AS69" s="247">
        <f t="shared" ca="1" si="41"/>
        <v>57</v>
      </c>
      <c r="AT69" s="247" t="str">
        <f t="shared" ca="1" si="42"/>
        <v>NO</v>
      </c>
      <c r="AU69" s="261">
        <f t="shared" ca="1" si="43"/>
        <v>17</v>
      </c>
      <c r="AV69" s="261">
        <f t="shared" ca="1" si="44"/>
        <v>30</v>
      </c>
      <c r="AW69" s="247">
        <f t="shared" ca="1" si="45"/>
        <v>57</v>
      </c>
      <c r="AX69" s="247" t="str">
        <f t="shared" ca="1" si="46"/>
        <v>NO</v>
      </c>
      <c r="AY69" s="261">
        <f t="shared" ca="1" si="47"/>
        <v>8</v>
      </c>
      <c r="AZ69" s="261">
        <f t="shared" ca="1" si="48"/>
        <v>15</v>
      </c>
      <c r="BA69" s="247">
        <f t="shared" ca="1" si="49"/>
        <v>53</v>
      </c>
      <c r="BB69" s="247" t="str">
        <f t="shared" ca="1" si="50"/>
        <v>NO</v>
      </c>
      <c r="BC69" s="261">
        <f t="shared" ca="1" si="51"/>
        <v>8</v>
      </c>
      <c r="BD69" s="261">
        <f t="shared" ca="1" si="52"/>
        <v>15</v>
      </c>
      <c r="BE69" s="247">
        <f t="shared" ca="1" si="53"/>
        <v>53</v>
      </c>
      <c r="BF69" s="248" t="str">
        <f t="shared" ca="1" si="54"/>
        <v>NO</v>
      </c>
      <c r="BG69" s="260">
        <f t="shared" ca="1" si="55"/>
        <v>7</v>
      </c>
      <c r="BH69" s="261">
        <f t="shared" ca="1" si="56"/>
        <v>10</v>
      </c>
      <c r="BI69" s="247">
        <f t="shared" ca="1" si="57"/>
        <v>70</v>
      </c>
      <c r="BJ69" s="247" t="str">
        <f t="shared" ca="1" si="58"/>
        <v>YES</v>
      </c>
      <c r="BK69" s="261"/>
      <c r="BL69" s="261"/>
      <c r="BM69" s="247"/>
      <c r="BN69" s="247" t="str">
        <f t="shared" si="62"/>
        <v>NO</v>
      </c>
      <c r="BO69" s="261">
        <f t="shared" ca="1" si="63"/>
        <v>10</v>
      </c>
      <c r="BP69" s="261">
        <f t="shared" ca="1" si="64"/>
        <v>20</v>
      </c>
      <c r="BQ69" s="247">
        <f t="shared" ca="1" si="65"/>
        <v>50</v>
      </c>
      <c r="BR69" s="247" t="str">
        <f t="shared" ca="1" si="66"/>
        <v>NO</v>
      </c>
      <c r="BS69" s="261">
        <f t="shared" ca="1" si="72"/>
        <v>6</v>
      </c>
      <c r="BT69" s="261">
        <f t="shared" ca="1" si="73"/>
        <v>10</v>
      </c>
      <c r="BU69" s="247">
        <f t="shared" ca="1" si="74"/>
        <v>60</v>
      </c>
      <c r="BV69" s="247" t="str">
        <f t="shared" ca="1" si="67"/>
        <v>NO</v>
      </c>
      <c r="BW69" s="260">
        <f t="shared" ca="1" si="107"/>
        <v>8</v>
      </c>
      <c r="BX69" s="261">
        <f t="shared" ca="1" si="108"/>
        <v>10</v>
      </c>
      <c r="BY69" s="247">
        <f t="shared" ca="1" si="109"/>
        <v>80</v>
      </c>
      <c r="BZ69" s="247" t="str">
        <f t="shared" ca="1" si="110"/>
        <v>YES</v>
      </c>
    </row>
    <row r="70" spans="1:78" ht="21" customHeight="1" x14ac:dyDescent="0.2">
      <c r="A70" s="433">
        <v>60</v>
      </c>
      <c r="B70" s="428" t="s">
        <v>521</v>
      </c>
      <c r="C70" s="428" t="s">
        <v>543</v>
      </c>
      <c r="D70" s="431" t="s">
        <v>299</v>
      </c>
      <c r="E70" s="256">
        <f t="shared" ca="1" si="11"/>
        <v>98</v>
      </c>
      <c r="F70" s="257">
        <f t="shared" ca="1" si="7"/>
        <v>88</v>
      </c>
      <c r="G70" s="257">
        <f t="shared" ca="1" si="12"/>
        <v>37</v>
      </c>
      <c r="H70" s="257">
        <f t="shared" ca="1" si="13"/>
        <v>51</v>
      </c>
      <c r="I70" s="258"/>
      <c r="J70" s="247">
        <f t="shared" ca="1" si="14"/>
        <v>14</v>
      </c>
      <c r="K70" s="247">
        <f t="shared" ca="1" si="15"/>
        <v>15</v>
      </c>
      <c r="L70" s="247">
        <f t="shared" ca="1" si="16"/>
        <v>18</v>
      </c>
      <c r="M70" s="247">
        <f t="shared" ca="1" si="17"/>
        <v>2</v>
      </c>
      <c r="N70" s="247">
        <f t="shared" ca="1" si="17"/>
        <v>2</v>
      </c>
      <c r="O70" s="247">
        <f t="shared" ca="1" si="17"/>
        <v>2</v>
      </c>
      <c r="P70" s="247">
        <f t="shared" ca="1" si="18"/>
        <v>13</v>
      </c>
      <c r="Q70" s="247" t="str">
        <f t="shared" ca="1" si="19"/>
        <v/>
      </c>
      <c r="R70" s="247">
        <f t="shared" ca="1" si="20"/>
        <v>15</v>
      </c>
      <c r="S70" s="247">
        <f t="shared" ca="1" si="21"/>
        <v>2</v>
      </c>
      <c r="T70" s="247">
        <f t="shared" ca="1" si="21"/>
        <v>1</v>
      </c>
      <c r="U70" s="247">
        <f t="shared" ca="1" si="21"/>
        <v>1</v>
      </c>
      <c r="V70" s="247">
        <f t="shared" ca="1" si="22"/>
        <v>13</v>
      </c>
      <c r="W70" s="247" t="str">
        <f t="shared" ca="1" si="23"/>
        <v/>
      </c>
      <c r="X70" s="247">
        <f t="shared" ca="1" si="24"/>
        <v>13</v>
      </c>
      <c r="Y70" s="247">
        <f t="shared" ca="1" si="25"/>
        <v>2</v>
      </c>
      <c r="Z70" s="247">
        <f t="shared" ca="1" si="25"/>
        <v>1</v>
      </c>
      <c r="AA70" s="247">
        <f t="shared" ca="1" si="25"/>
        <v>2</v>
      </c>
      <c r="AB70" s="247">
        <f t="shared" ca="1" si="25"/>
        <v>2</v>
      </c>
      <c r="AC70" s="247">
        <f t="shared" ca="1" si="25"/>
        <v>1</v>
      </c>
      <c r="AD70" s="247" t="str">
        <f t="shared" ca="1" si="26"/>
        <v/>
      </c>
      <c r="AE70" s="247">
        <f t="shared" ca="1" si="27"/>
        <v>10</v>
      </c>
      <c r="AF70" s="247">
        <f t="shared" ca="1" si="28"/>
        <v>8</v>
      </c>
      <c r="AG70" s="247">
        <f t="shared" ca="1" si="29"/>
        <v>9</v>
      </c>
      <c r="AH70" s="247" t="str">
        <f t="shared" ca="1" si="30"/>
        <v/>
      </c>
      <c r="AI70" s="247" t="str">
        <f t="shared" ca="1" si="31"/>
        <v/>
      </c>
      <c r="AJ70" s="247" t="str">
        <f t="shared" ca="1" si="32"/>
        <v/>
      </c>
      <c r="AK70" s="247">
        <f t="shared" ca="1" si="33"/>
        <v>8</v>
      </c>
      <c r="AL70" s="247">
        <f t="shared" ca="1" si="34"/>
        <v>8</v>
      </c>
      <c r="AM70" s="261">
        <f t="shared" ca="1" si="35"/>
        <v>28</v>
      </c>
      <c r="AN70" s="261">
        <f t="shared" ca="1" si="36"/>
        <v>30</v>
      </c>
      <c r="AO70" s="247">
        <f t="shared" ca="1" si="37"/>
        <v>93</v>
      </c>
      <c r="AP70" s="247" t="str">
        <f t="shared" ca="1" si="38"/>
        <v>YES</v>
      </c>
      <c r="AQ70" s="261">
        <f t="shared" ca="1" si="39"/>
        <v>28</v>
      </c>
      <c r="AR70" s="261">
        <f t="shared" ca="1" si="40"/>
        <v>30</v>
      </c>
      <c r="AS70" s="247">
        <f t="shared" ca="1" si="41"/>
        <v>93</v>
      </c>
      <c r="AT70" s="247" t="str">
        <f t="shared" ca="1" si="42"/>
        <v>YES</v>
      </c>
      <c r="AU70" s="261">
        <f t="shared" ca="1" si="43"/>
        <v>26</v>
      </c>
      <c r="AV70" s="261">
        <f t="shared" ca="1" si="44"/>
        <v>30</v>
      </c>
      <c r="AW70" s="247">
        <f t="shared" ca="1" si="45"/>
        <v>87</v>
      </c>
      <c r="AX70" s="247" t="str">
        <f t="shared" ca="1" si="46"/>
        <v>YES</v>
      </c>
      <c r="AY70" s="261">
        <f t="shared" ca="1" si="47"/>
        <v>14</v>
      </c>
      <c r="AZ70" s="261">
        <f t="shared" ca="1" si="48"/>
        <v>15</v>
      </c>
      <c r="BA70" s="247">
        <f t="shared" ca="1" si="49"/>
        <v>93</v>
      </c>
      <c r="BB70" s="247" t="str">
        <f t="shared" ca="1" si="50"/>
        <v>YES</v>
      </c>
      <c r="BC70" s="261">
        <f t="shared" ca="1" si="51"/>
        <v>15</v>
      </c>
      <c r="BD70" s="261">
        <f t="shared" ca="1" si="52"/>
        <v>15</v>
      </c>
      <c r="BE70" s="247">
        <f t="shared" ca="1" si="53"/>
        <v>100</v>
      </c>
      <c r="BF70" s="248" t="str">
        <f t="shared" ca="1" si="54"/>
        <v>YES</v>
      </c>
      <c r="BG70" s="260">
        <f t="shared" ca="1" si="55"/>
        <v>8</v>
      </c>
      <c r="BH70" s="261">
        <f t="shared" ca="1" si="56"/>
        <v>10</v>
      </c>
      <c r="BI70" s="247">
        <f t="shared" ca="1" si="57"/>
        <v>80</v>
      </c>
      <c r="BJ70" s="247" t="str">
        <f t="shared" ca="1" si="58"/>
        <v>YES</v>
      </c>
      <c r="BK70" s="261"/>
      <c r="BL70" s="261"/>
      <c r="BM70" s="247"/>
      <c r="BN70" s="247" t="str">
        <f t="shared" si="62"/>
        <v>NO</v>
      </c>
      <c r="BO70" s="261">
        <f t="shared" ca="1" si="63"/>
        <v>9</v>
      </c>
      <c r="BP70" s="261">
        <f t="shared" ca="1" si="64"/>
        <v>10</v>
      </c>
      <c r="BQ70" s="247">
        <f t="shared" ca="1" si="65"/>
        <v>90</v>
      </c>
      <c r="BR70" s="247" t="str">
        <f t="shared" ca="1" si="66"/>
        <v>YES</v>
      </c>
      <c r="BS70" s="261">
        <f t="shared" ca="1" si="72"/>
        <v>16</v>
      </c>
      <c r="BT70" s="261">
        <f t="shared" ca="1" si="73"/>
        <v>20</v>
      </c>
      <c r="BU70" s="247">
        <f t="shared" ca="1" si="74"/>
        <v>80</v>
      </c>
      <c r="BV70" s="247" t="str">
        <f t="shared" ca="1" si="67"/>
        <v>YES</v>
      </c>
      <c r="BW70" s="261">
        <f t="shared" ref="BW70" ca="1" si="115">SUMIFS($Y70:$AL70,$Y$10:$AL$10,"CO2")</f>
        <v>18</v>
      </c>
      <c r="BX70" s="261">
        <f t="shared" ref="BX70" ca="1" si="116">SUMIFS($Y$4:$AL$4,$Y$10:$AL$10,"CO2",$Y70:$AL70,"&gt;=0")</f>
        <v>20</v>
      </c>
      <c r="BY70" s="247">
        <f t="shared" ca="1" si="70"/>
        <v>90</v>
      </c>
      <c r="BZ70" s="262" t="str">
        <f t="shared" ca="1" si="71"/>
        <v>YES</v>
      </c>
    </row>
    <row r="71" spans="1:78" ht="13.5" customHeight="1" x14ac:dyDescent="0.2">
      <c r="B71" s="247"/>
      <c r="C71" s="247"/>
      <c r="D71" s="248"/>
      <c r="E71" s="247"/>
      <c r="F71" s="256"/>
      <c r="G71" s="256"/>
      <c r="H71" s="256"/>
      <c r="I71" s="258"/>
      <c r="J71" s="247"/>
      <c r="K71" s="247"/>
      <c r="L71" s="247"/>
      <c r="M71" s="247"/>
      <c r="N71" s="247"/>
      <c r="O71" s="247"/>
      <c r="P71" s="247"/>
      <c r="Q71" s="247"/>
      <c r="R71" s="247"/>
      <c r="S71" s="247"/>
      <c r="T71" s="247"/>
      <c r="U71" s="247"/>
      <c r="V71" s="247"/>
      <c r="W71" s="247"/>
      <c r="X71" s="247"/>
      <c r="Y71" s="247"/>
      <c r="Z71" s="505" t="s">
        <v>40</v>
      </c>
      <c r="AA71" s="505"/>
      <c r="AB71" s="505"/>
      <c r="AC71" s="505"/>
      <c r="AD71" s="505"/>
      <c r="AE71" s="505"/>
      <c r="AF71" s="505"/>
      <c r="AG71" s="505"/>
      <c r="AH71" s="505"/>
      <c r="AI71" s="505"/>
      <c r="AJ71" s="505"/>
      <c r="AK71" s="505"/>
      <c r="AL71" s="505"/>
      <c r="AM71" s="505"/>
      <c r="AN71" s="505"/>
      <c r="AO71" s="505"/>
      <c r="AP71" s="281">
        <f ca="1">IF(SUM(AN11:AN70)=0,"",COUNTIF(AP11:AP70,"YES"))</f>
        <v>57</v>
      </c>
      <c r="AQ71" s="247"/>
      <c r="AR71" s="247"/>
      <c r="AS71" s="247"/>
      <c r="AT71" s="281">
        <f ca="1">IF(SUM(AR11:AR70)=0,"",COUNTIF(AT11:AT70,"YES"))</f>
        <v>50</v>
      </c>
      <c r="AU71" s="247"/>
      <c r="AV71" s="261"/>
      <c r="AW71" s="247"/>
      <c r="AX71" s="281">
        <f ca="1">IF(SUM(AV11:AV70)=0,"",COUNTIF(AX11:AX70,"YES"))</f>
        <v>43</v>
      </c>
      <c r="AY71" s="247"/>
      <c r="AZ71" s="261"/>
      <c r="BA71" s="247"/>
      <c r="BB71" s="281">
        <v>40</v>
      </c>
      <c r="BC71" s="247"/>
      <c r="BD71" s="261"/>
      <c r="BE71" s="247"/>
      <c r="BF71" s="281">
        <f ca="1">IF(SUM(BD11:BD70)=0,"",COUNTIF(BF11:BF70,"YES"))</f>
        <v>42</v>
      </c>
      <c r="BG71" s="281"/>
      <c r="BH71" s="281"/>
      <c r="BI71" s="281"/>
      <c r="BJ71" s="281">
        <f ca="1">IF(SUM(BH11:BH70)=0,"",COUNTIF(BJ11:BJ70,"YES"))</f>
        <v>43</v>
      </c>
      <c r="BK71" s="247"/>
      <c r="BL71" s="247"/>
      <c r="BM71" s="247"/>
      <c r="BN71" s="281">
        <f ca="1">IF(SUM(BL11:BL70)=0,"",COUNTIF(BN11:BN70,"YES"))</f>
        <v>44</v>
      </c>
      <c r="BO71" s="247"/>
      <c r="BP71" s="261"/>
      <c r="BQ71" s="247"/>
      <c r="BR71" s="281">
        <v>48</v>
      </c>
      <c r="BS71" s="247"/>
      <c r="BT71" s="261"/>
      <c r="BU71" s="247"/>
      <c r="BV71" s="281">
        <f ca="1">IF(SUM(BT11:BT70)=0,"",COUNTIF(BV11:BV70,"YES"))</f>
        <v>39</v>
      </c>
      <c r="BW71" s="247"/>
      <c r="BX71" s="261"/>
      <c r="BY71" s="247"/>
      <c r="BZ71" s="281">
        <v>30</v>
      </c>
    </row>
    <row r="72" spans="1:78" ht="16.5" customHeight="1" x14ac:dyDescent="0.25">
      <c r="B72" s="247"/>
      <c r="C72" s="247"/>
      <c r="D72" s="248"/>
      <c r="E72" s="247"/>
      <c r="F72" s="256"/>
      <c r="G72" s="256"/>
      <c r="H72" s="256"/>
      <c r="I72" s="258"/>
      <c r="J72" s="247"/>
      <c r="K72" s="247"/>
      <c r="L72" s="247"/>
      <c r="M72" s="247"/>
      <c r="N72" s="247"/>
      <c r="O72" s="247"/>
      <c r="P72" s="247"/>
      <c r="Q72" s="247"/>
      <c r="R72" s="247"/>
      <c r="S72" s="247"/>
      <c r="T72" s="247"/>
      <c r="U72" s="247"/>
      <c r="V72" s="247"/>
      <c r="W72" s="247"/>
      <c r="X72" s="247"/>
      <c r="Y72" s="247"/>
      <c r="Z72" s="506" t="s">
        <v>30</v>
      </c>
      <c r="AA72" s="506"/>
      <c r="AB72" s="506"/>
      <c r="AC72" s="506"/>
      <c r="AD72" s="506"/>
      <c r="AE72" s="506"/>
      <c r="AF72" s="506"/>
      <c r="AG72" s="506"/>
      <c r="AH72" s="506"/>
      <c r="AI72" s="506"/>
      <c r="AJ72" s="506"/>
      <c r="AK72" s="506"/>
      <c r="AL72" s="506"/>
      <c r="AM72" s="506"/>
      <c r="AN72" s="506"/>
      <c r="AO72" s="506"/>
      <c r="AP72" s="282">
        <f ca="1">IF(AP71="","",(AP71/$CC$11)*100)</f>
        <v>95</v>
      </c>
      <c r="AQ72" s="247"/>
      <c r="AR72" s="247"/>
      <c r="AS72" s="247"/>
      <c r="AT72" s="282">
        <f ca="1">IF(AT71="","",(AT71/$CC$11)*100)</f>
        <v>83.333333333333343</v>
      </c>
      <c r="AU72" s="247"/>
      <c r="AV72" s="261"/>
      <c r="AW72" s="247"/>
      <c r="AX72" s="282">
        <f ca="1">IF(AX71="","",(AX71/$CC$11)*100)</f>
        <v>71.666666666666671</v>
      </c>
      <c r="AY72" s="247"/>
      <c r="AZ72" s="261"/>
      <c r="BA72" s="247"/>
      <c r="BB72" s="282">
        <f>IF(BB71="","",(BB71/$CC$11)*100)</f>
        <v>66.666666666666657</v>
      </c>
      <c r="BC72" s="247"/>
      <c r="BD72" s="261"/>
      <c r="BE72" s="247"/>
      <c r="BF72" s="282">
        <f ca="1">IF(BF71="","",(BF71/$CC$11)*100)</f>
        <v>70</v>
      </c>
      <c r="BG72" s="282"/>
      <c r="BH72" s="282"/>
      <c r="BI72" s="282"/>
      <c r="BJ72" s="282">
        <f ca="1">IF(BJ71="","",(BJ71/$CC$11)*100)</f>
        <v>71.666666666666671</v>
      </c>
      <c r="BK72" s="247"/>
      <c r="BL72" s="247"/>
      <c r="BM72" s="247"/>
      <c r="BN72" s="282">
        <f ca="1">IF(BN71="","",(BN71/$CC$11)*100)</f>
        <v>73.333333333333329</v>
      </c>
      <c r="BO72" s="247"/>
      <c r="BP72" s="261"/>
      <c r="BQ72" s="247"/>
      <c r="BR72" s="282">
        <f>IF(BR71="","",(BR71/$CC$11)*100)</f>
        <v>80</v>
      </c>
      <c r="BS72" s="247"/>
      <c r="BT72" s="261"/>
      <c r="BU72" s="247"/>
      <c r="BV72" s="282">
        <f ca="1">IF(BV71="","",(BV71/$CC$11)*100)</f>
        <v>65</v>
      </c>
      <c r="BW72" s="247"/>
      <c r="BX72" s="261"/>
      <c r="BY72" s="247"/>
      <c r="BZ72" s="282">
        <f>IF(BZ71="","",(BZ71/$CC$11)*100)</f>
        <v>50</v>
      </c>
    </row>
    <row r="73" spans="1:78" ht="16.5" customHeight="1" x14ac:dyDescent="0.25">
      <c r="B73" s="247"/>
      <c r="C73" s="247"/>
      <c r="D73" s="283" t="s">
        <v>57</v>
      </c>
      <c r="E73" s="247">
        <f ca="1">MAX(E11:E70)</f>
        <v>98</v>
      </c>
      <c r="F73" s="256"/>
      <c r="G73" s="256"/>
      <c r="H73" s="256"/>
      <c r="I73" s="258"/>
      <c r="J73" s="247"/>
      <c r="K73" s="247"/>
      <c r="L73" s="247"/>
      <c r="M73" s="247"/>
      <c r="N73" s="247"/>
      <c r="O73" s="247"/>
      <c r="P73" s="247"/>
      <c r="Q73" s="247"/>
      <c r="R73" s="247"/>
      <c r="S73" s="247"/>
      <c r="T73" s="247"/>
      <c r="U73" s="247"/>
      <c r="V73" s="247"/>
      <c r="W73" s="247"/>
      <c r="X73" s="247"/>
      <c r="Y73" s="247"/>
      <c r="Z73" s="506" t="s">
        <v>31</v>
      </c>
      <c r="AA73" s="506"/>
      <c r="AB73" s="506"/>
      <c r="AC73" s="506"/>
      <c r="AD73" s="506"/>
      <c r="AE73" s="506"/>
      <c r="AF73" s="506"/>
      <c r="AG73" s="506"/>
      <c r="AH73" s="506"/>
      <c r="AI73" s="506"/>
      <c r="AJ73" s="506"/>
      <c r="AK73" s="506"/>
      <c r="AL73" s="506"/>
      <c r="AM73" s="506"/>
      <c r="AN73" s="506"/>
      <c r="AO73" s="506"/>
      <c r="AP73" s="395">
        <f ca="1">IF(AP71&lt;37,0,IF(AP71&lt;43,1,IF(AP71&lt;49,2,3)))</f>
        <v>3</v>
      </c>
      <c r="AQ73" s="247"/>
      <c r="AR73" s="247"/>
      <c r="AS73" s="247"/>
      <c r="AT73" s="395">
        <f ca="1">IF(AT71&lt;37,0,IF(AT71&lt;43,1,IF(AT71&lt;49,2,3)))</f>
        <v>3</v>
      </c>
      <c r="AU73" s="247"/>
      <c r="AV73" s="261"/>
      <c r="AW73" s="247"/>
      <c r="AX73" s="395">
        <f ca="1">IF(AX71&lt;37,0,IF(AX71&lt;43,1,IF(AX71&lt;49,2,3)))</f>
        <v>2</v>
      </c>
      <c r="AY73" s="247"/>
      <c r="AZ73" s="261"/>
      <c r="BA73" s="247"/>
      <c r="BB73" s="395">
        <f>IF(BB71&lt;37,0,IF(BB71&lt;43,1,IF(BB71&lt;49,2,3)))</f>
        <v>1</v>
      </c>
      <c r="BC73" s="247"/>
      <c r="BD73" s="261"/>
      <c r="BE73" s="247"/>
      <c r="BF73" s="395">
        <f ca="1">IF(BF71&lt;37,0,IF(BF71&lt;43,1,IF(BF71&lt;49,2,3)))</f>
        <v>1</v>
      </c>
      <c r="BG73" s="282"/>
      <c r="BH73" s="282"/>
      <c r="BI73" s="282"/>
      <c r="BJ73" s="395">
        <f ca="1">IF(BJ71&lt;27,0,IF(BJ71&lt;33,1,IF(BJ71&lt;39,2,3)))</f>
        <v>3</v>
      </c>
      <c r="BK73" s="247"/>
      <c r="BL73" s="247"/>
      <c r="BM73" s="247"/>
      <c r="BN73" s="395">
        <f ca="1">IF(BN71&lt;37,0,IF(BN71&lt;43,1,IF(BN71&lt;49,2,3)))</f>
        <v>2</v>
      </c>
      <c r="BO73" s="247"/>
      <c r="BP73" s="261"/>
      <c r="BQ73" s="247"/>
      <c r="BR73" s="395">
        <f>IF(BR71&lt;37,0,IF(BR71&lt;43,1,IF(BR71&lt;49,2,3)))</f>
        <v>2</v>
      </c>
      <c r="BS73" s="247"/>
      <c r="BT73" s="261"/>
      <c r="BU73" s="247"/>
      <c r="BV73" s="395">
        <f ca="1">IF(BV71&lt;37,0,IF(BV71&lt;43,1,IF(BV71&lt;49,2,3)))</f>
        <v>1</v>
      </c>
      <c r="BW73" s="247"/>
      <c r="BX73" s="261"/>
      <c r="BY73" s="247"/>
      <c r="BZ73" s="395">
        <f>IF(BZ71&lt;27,0,IF(BZ71&lt;33,1,IF(BZ71&lt;39,2,3)))</f>
        <v>1</v>
      </c>
    </row>
    <row r="74" spans="1:78" ht="145.5" customHeight="1" x14ac:dyDescent="0.2">
      <c r="F74" s="287"/>
      <c r="G74" s="287"/>
      <c r="H74" s="287"/>
      <c r="W74" s="173"/>
      <c r="X74" s="173"/>
      <c r="Y74" s="173"/>
      <c r="Z74" s="173"/>
      <c r="AA74" s="288"/>
      <c r="AB74" s="288"/>
      <c r="AC74" s="288"/>
      <c r="AD74" s="288"/>
      <c r="AE74" s="288"/>
      <c r="AF74" s="288"/>
      <c r="AG74" s="288"/>
      <c r="AH74" s="288"/>
      <c r="AI74" s="288"/>
      <c r="AJ74" s="288"/>
      <c r="AK74" s="288"/>
      <c r="AL74" s="288"/>
      <c r="AM74" s="480" t="s">
        <v>58</v>
      </c>
      <c r="AN74" s="481"/>
      <c r="AO74" s="481"/>
      <c r="AP74" s="481"/>
      <c r="AQ74" s="481"/>
      <c r="AR74" s="481"/>
      <c r="AS74" s="481"/>
      <c r="AT74" s="481"/>
      <c r="AU74" s="481"/>
      <c r="AV74" s="482"/>
      <c r="AW74" s="289" t="s">
        <v>32</v>
      </c>
      <c r="AX74" s="290" t="s">
        <v>26</v>
      </c>
      <c r="AY74" s="290" t="s">
        <v>27</v>
      </c>
      <c r="AZ74" s="291" t="s">
        <v>28</v>
      </c>
      <c r="BA74" s="291" t="s">
        <v>29</v>
      </c>
      <c r="BB74" s="486" t="s">
        <v>58</v>
      </c>
      <c r="BC74" s="487"/>
      <c r="BD74" s="487"/>
      <c r="BE74" s="487"/>
      <c r="BF74" s="488"/>
      <c r="BG74" s="292"/>
      <c r="BH74" s="292"/>
      <c r="BI74" s="292"/>
      <c r="BJ74" s="489" t="s">
        <v>59</v>
      </c>
      <c r="BK74" s="490"/>
      <c r="BL74" s="490"/>
      <c r="BM74" s="490"/>
      <c r="BN74" s="490"/>
      <c r="BO74" s="490"/>
      <c r="BP74" s="491"/>
      <c r="BQ74" s="293" t="s">
        <v>32</v>
      </c>
      <c r="BR74" s="290" t="s">
        <v>26</v>
      </c>
      <c r="BS74" s="290" t="s">
        <v>27</v>
      </c>
      <c r="BT74" s="291" t="s">
        <v>28</v>
      </c>
      <c r="BU74" s="291" t="s">
        <v>29</v>
      </c>
      <c r="BV74" s="294" t="s">
        <v>373</v>
      </c>
      <c r="BW74" s="486" t="s">
        <v>374</v>
      </c>
      <c r="BX74" s="487"/>
      <c r="BY74" s="487"/>
      <c r="BZ74" s="488"/>
    </row>
    <row r="75" spans="1:78" ht="16.5" thickBot="1" x14ac:dyDescent="0.3">
      <c r="F75" s="287"/>
      <c r="G75" s="287"/>
      <c r="H75" s="287"/>
      <c r="W75" s="173"/>
      <c r="X75" s="173"/>
      <c r="Y75" s="173"/>
      <c r="Z75" s="288"/>
      <c r="AA75" s="288"/>
      <c r="AB75" s="288"/>
      <c r="AC75" s="288"/>
      <c r="AD75" s="288"/>
      <c r="AE75" s="288"/>
      <c r="AF75" s="288"/>
      <c r="AG75" s="288"/>
      <c r="AH75" s="288"/>
      <c r="AI75" s="288"/>
      <c r="AJ75" s="288"/>
      <c r="AK75" s="288"/>
      <c r="AL75" s="288"/>
      <c r="AM75" s="483"/>
      <c r="AN75" s="484"/>
      <c r="AO75" s="484"/>
      <c r="AP75" s="484"/>
      <c r="AQ75" s="484"/>
      <c r="AR75" s="484"/>
      <c r="AS75" s="484"/>
      <c r="AT75" s="484"/>
      <c r="AU75" s="484"/>
      <c r="AV75" s="485"/>
      <c r="AW75" s="295">
        <f ca="1">AP73</f>
        <v>3</v>
      </c>
      <c r="AX75" s="296">
        <f ca="1">AT73</f>
        <v>3</v>
      </c>
      <c r="AY75" s="297">
        <f ca="1">AX73</f>
        <v>2</v>
      </c>
      <c r="AZ75" s="296">
        <f>BB73</f>
        <v>1</v>
      </c>
      <c r="BA75" s="296">
        <f ca="1">BF73</f>
        <v>1</v>
      </c>
      <c r="BB75" s="497">
        <f ca="1">AVERAGE(AW75:BA75)</f>
        <v>2</v>
      </c>
      <c r="BC75" s="498"/>
      <c r="BD75" s="498"/>
      <c r="BE75" s="498"/>
      <c r="BF75" s="499"/>
      <c r="BG75" s="275"/>
      <c r="BH75" s="275"/>
      <c r="BI75" s="275"/>
      <c r="BJ75" s="492"/>
      <c r="BK75" s="493"/>
      <c r="BL75" s="493"/>
      <c r="BM75" s="493"/>
      <c r="BN75" s="493"/>
      <c r="BO75" s="493"/>
      <c r="BP75" s="494"/>
      <c r="BQ75" s="298">
        <f ca="1">BJ73</f>
        <v>3</v>
      </c>
      <c r="BR75" s="296">
        <f ca="1">BN73</f>
        <v>2</v>
      </c>
      <c r="BS75" s="297">
        <f>BR73</f>
        <v>2</v>
      </c>
      <c r="BT75" s="296">
        <f ca="1">BV73</f>
        <v>1</v>
      </c>
      <c r="BU75" s="296">
        <f>BZ73</f>
        <v>1</v>
      </c>
      <c r="BV75" s="299">
        <f ca="1">AVERAGE(BQ75:BT75)</f>
        <v>2</v>
      </c>
      <c r="BW75" s="497">
        <f ca="1">0.4*BB75+0.6*BV75</f>
        <v>2</v>
      </c>
      <c r="BX75" s="498"/>
      <c r="BY75" s="498"/>
      <c r="BZ75" s="499"/>
    </row>
    <row r="76" spans="1:78" x14ac:dyDescent="0.2">
      <c r="W76" s="173"/>
      <c r="X76" s="173"/>
      <c r="Y76" s="173"/>
      <c r="Z76" s="173"/>
      <c r="AA76" s="173"/>
      <c r="AB76" s="173"/>
      <c r="AC76" s="173"/>
      <c r="AD76" s="173"/>
      <c r="AE76" s="173"/>
      <c r="AF76" s="173"/>
      <c r="AG76" s="173"/>
      <c r="AH76" s="173"/>
      <c r="AI76" s="173"/>
      <c r="AJ76" s="173"/>
      <c r="AK76" s="173"/>
      <c r="AL76" s="173"/>
    </row>
    <row r="77" spans="1:78" x14ac:dyDescent="0.2">
      <c r="W77" s="173"/>
      <c r="X77" s="173"/>
      <c r="Y77" s="173"/>
      <c r="Z77" s="173"/>
      <c r="AA77" s="173"/>
      <c r="AB77" s="173"/>
      <c r="AC77" s="173"/>
      <c r="AD77" s="173"/>
      <c r="AE77" s="173"/>
      <c r="AF77" s="173"/>
      <c r="AG77" s="173"/>
      <c r="AH77" s="173"/>
      <c r="AI77" s="173"/>
      <c r="AJ77" s="173"/>
      <c r="AK77" s="173"/>
      <c r="AL77" s="173"/>
    </row>
    <row r="78" spans="1:78" x14ac:dyDescent="0.2">
      <c r="W78" s="173"/>
      <c r="X78" s="173"/>
      <c r="Y78" s="173"/>
      <c r="Z78" s="173"/>
      <c r="AA78" s="173"/>
      <c r="AB78" s="173"/>
      <c r="AC78" s="173"/>
      <c r="AD78" s="173"/>
      <c r="AE78" s="173"/>
      <c r="AF78" s="173"/>
      <c r="AG78" s="173"/>
      <c r="AH78" s="173"/>
      <c r="AI78" s="173"/>
      <c r="AJ78" s="173"/>
      <c r="AK78" s="173"/>
      <c r="AL78" s="173"/>
    </row>
    <row r="79" spans="1:78" ht="15.75" x14ac:dyDescent="0.2">
      <c r="W79" s="173"/>
      <c r="X79" s="173"/>
      <c r="Y79" s="173"/>
      <c r="Z79" s="173"/>
      <c r="AA79" s="173"/>
      <c r="AB79" s="173"/>
      <c r="AC79" s="173"/>
      <c r="AD79" s="173"/>
      <c r="AE79" s="173"/>
      <c r="AF79" s="173"/>
      <c r="AG79" s="173"/>
      <c r="AH79" s="173"/>
      <c r="AI79" s="173"/>
      <c r="AJ79" s="173"/>
      <c r="AK79" s="173"/>
      <c r="AL79" s="173"/>
      <c r="AM79" s="300"/>
      <c r="AN79" s="300"/>
      <c r="AO79" s="173"/>
      <c r="AP79" s="173"/>
      <c r="AQ79" s="173"/>
      <c r="AR79" s="173"/>
      <c r="AS79" s="173"/>
      <c r="AT79" s="173"/>
      <c r="AU79" s="173"/>
      <c r="AV79" s="173"/>
      <c r="AW79" s="173"/>
      <c r="AX79" s="173"/>
      <c r="AY79" s="275"/>
      <c r="AZ79" s="275"/>
      <c r="BA79" s="275"/>
      <c r="BB79" s="275"/>
      <c r="BG79" s="300"/>
      <c r="BH79" s="300"/>
      <c r="BI79" s="173"/>
      <c r="BJ79" s="173"/>
      <c r="BK79" s="173"/>
      <c r="BL79" s="173"/>
      <c r="BM79" s="173"/>
      <c r="BN79" s="173"/>
      <c r="BO79" s="173"/>
      <c r="BP79" s="173"/>
      <c r="BQ79" s="173"/>
      <c r="BR79" s="173"/>
      <c r="BS79" s="275"/>
      <c r="BT79" s="275"/>
      <c r="BU79" s="275"/>
      <c r="BV79" s="275"/>
    </row>
    <row r="80" spans="1:78" x14ac:dyDescent="0.2">
      <c r="W80" s="173"/>
      <c r="X80" s="173"/>
      <c r="Y80" s="173"/>
      <c r="Z80" s="173"/>
      <c r="AA80" s="173"/>
      <c r="AB80" s="173"/>
      <c r="AC80" s="173"/>
      <c r="AD80" s="173"/>
      <c r="AE80" s="173"/>
      <c r="AF80" s="173"/>
      <c r="AG80" s="173"/>
      <c r="AH80" s="173"/>
      <c r="AI80" s="173"/>
      <c r="AJ80" s="173"/>
      <c r="AK80" s="173"/>
      <c r="AL80" s="173"/>
    </row>
    <row r="81" spans="23:38" x14ac:dyDescent="0.2">
      <c r="W81" s="173"/>
      <c r="X81" s="173"/>
      <c r="Y81" s="173"/>
      <c r="Z81" s="173"/>
      <c r="AA81" s="173"/>
      <c r="AB81" s="173"/>
      <c r="AC81" s="173"/>
      <c r="AD81" s="173"/>
      <c r="AE81" s="173"/>
      <c r="AF81" s="173"/>
      <c r="AG81" s="173"/>
      <c r="AH81" s="173"/>
      <c r="AI81" s="173"/>
      <c r="AJ81" s="173"/>
      <c r="AK81" s="173"/>
      <c r="AL81" s="173"/>
    </row>
    <row r="82" spans="23:38" x14ac:dyDescent="0.2">
      <c r="W82" s="173"/>
      <c r="X82" s="173"/>
      <c r="Y82" s="173"/>
      <c r="Z82" s="173"/>
      <c r="AA82" s="173"/>
      <c r="AB82" s="173"/>
      <c r="AC82" s="173"/>
      <c r="AD82" s="173"/>
      <c r="AE82" s="173"/>
      <c r="AF82" s="173"/>
      <c r="AG82" s="173"/>
      <c r="AH82" s="173"/>
      <c r="AI82" s="173"/>
      <c r="AJ82" s="173"/>
      <c r="AK82" s="173"/>
      <c r="AL82" s="173"/>
    </row>
    <row r="83" spans="23:38" x14ac:dyDescent="0.2">
      <c r="W83" s="173"/>
      <c r="X83" s="173"/>
      <c r="Y83" s="173"/>
      <c r="Z83" s="173"/>
      <c r="AA83" s="173"/>
      <c r="AB83" s="173"/>
      <c r="AC83" s="173"/>
      <c r="AD83" s="173"/>
      <c r="AE83" s="173"/>
      <c r="AF83" s="173"/>
      <c r="AG83" s="173"/>
      <c r="AH83" s="173"/>
      <c r="AI83" s="173"/>
      <c r="AJ83" s="173"/>
      <c r="AK83" s="173"/>
      <c r="AL83" s="173"/>
    </row>
    <row r="84" spans="23:38" x14ac:dyDescent="0.2">
      <c r="W84" s="173"/>
      <c r="X84" s="173"/>
      <c r="Y84" s="173"/>
      <c r="Z84" s="173"/>
      <c r="AA84" s="173"/>
      <c r="AB84" s="173"/>
      <c r="AC84" s="173"/>
      <c r="AD84" s="173"/>
      <c r="AE84" s="173"/>
      <c r="AF84" s="173"/>
      <c r="AG84" s="173"/>
      <c r="AH84" s="173"/>
      <c r="AI84" s="173"/>
      <c r="AJ84" s="173"/>
      <c r="AK84" s="173"/>
      <c r="AL84" s="173"/>
    </row>
  </sheetData>
  <mergeCells count="27">
    <mergeCell ref="AM1:BF1"/>
    <mergeCell ref="BG1:BZ1"/>
    <mergeCell ref="AM2:AP2"/>
    <mergeCell ref="AQ2:AT2"/>
    <mergeCell ref="AU2:AX2"/>
    <mergeCell ref="AY2:BB2"/>
    <mergeCell ref="BC2:BF2"/>
    <mergeCell ref="BG2:BJ2"/>
    <mergeCell ref="BK2:BN2"/>
    <mergeCell ref="BO2:BR2"/>
    <mergeCell ref="BS2:BV2"/>
    <mergeCell ref="BW2:BZ2"/>
    <mergeCell ref="CH6:CL6"/>
    <mergeCell ref="CC12:CH12"/>
    <mergeCell ref="Z71:AO71"/>
    <mergeCell ref="Z72:AO72"/>
    <mergeCell ref="Z73:AO73"/>
    <mergeCell ref="BB75:BF75"/>
    <mergeCell ref="BW75:BZ75"/>
    <mergeCell ref="B2:B4"/>
    <mergeCell ref="E2:E4"/>
    <mergeCell ref="CC6:CG6"/>
    <mergeCell ref="AM74:AV75"/>
    <mergeCell ref="BB74:BF74"/>
    <mergeCell ref="BJ74:BP75"/>
    <mergeCell ref="BW74:BZ74"/>
    <mergeCell ref="CB2:CG2"/>
  </mergeCells>
  <conditionalFormatting sqref="B10">
    <cfRule type="duplicateValues" dxfId="54" priority="45"/>
  </conditionalFormatting>
  <conditionalFormatting sqref="B42">
    <cfRule type="duplicateValues" dxfId="53" priority="33"/>
  </conditionalFormatting>
  <conditionalFormatting sqref="B42">
    <cfRule type="duplicateValues" dxfId="52" priority="32"/>
  </conditionalFormatting>
  <conditionalFormatting sqref="B42">
    <cfRule type="duplicateValues" dxfId="51" priority="31"/>
  </conditionalFormatting>
  <conditionalFormatting sqref="B42">
    <cfRule type="duplicateValues" dxfId="50" priority="30"/>
  </conditionalFormatting>
  <conditionalFormatting sqref="B11:B31">
    <cfRule type="duplicateValues" dxfId="49" priority="34"/>
  </conditionalFormatting>
  <conditionalFormatting sqref="B35">
    <cfRule type="duplicateValues" dxfId="48" priority="35"/>
  </conditionalFormatting>
  <conditionalFormatting sqref="B43 B32:B41">
    <cfRule type="duplicateValues" dxfId="47" priority="36"/>
  </conditionalFormatting>
  <conditionalFormatting sqref="B43 B32:B41">
    <cfRule type="duplicateValues" dxfId="46" priority="37"/>
  </conditionalFormatting>
  <conditionalFormatting sqref="B11:B43">
    <cfRule type="duplicateValues" dxfId="45" priority="38"/>
  </conditionalFormatting>
  <conditionalFormatting sqref="B43 B11:B41">
    <cfRule type="duplicateValues" dxfId="44" priority="39"/>
  </conditionalFormatting>
  <conditionalFormatting sqref="B43 B11:B41">
    <cfRule type="duplicateValues" dxfId="43" priority="40"/>
  </conditionalFormatting>
  <conditionalFormatting sqref="B51">
    <cfRule type="duplicateValues" dxfId="42" priority="16" stopIfTrue="1"/>
  </conditionalFormatting>
  <conditionalFormatting sqref="B55">
    <cfRule type="duplicateValues" dxfId="41" priority="17"/>
  </conditionalFormatting>
  <conditionalFormatting sqref="B54">
    <cfRule type="duplicateValues" dxfId="40" priority="18"/>
  </conditionalFormatting>
  <conditionalFormatting sqref="B52">
    <cfRule type="duplicateValues" dxfId="39" priority="19"/>
  </conditionalFormatting>
  <conditionalFormatting sqref="B53">
    <cfRule type="duplicateValues" dxfId="38" priority="20"/>
  </conditionalFormatting>
  <conditionalFormatting sqref="B56:B57">
    <cfRule type="duplicateValues" dxfId="37" priority="13"/>
    <cfRule type="top10" dxfId="36" priority="14" bottom="1" rank="10"/>
  </conditionalFormatting>
  <conditionalFormatting sqref="B56:B57">
    <cfRule type="duplicateValues" dxfId="35" priority="15"/>
  </conditionalFormatting>
  <conditionalFormatting sqref="B58">
    <cfRule type="duplicateValues" dxfId="34" priority="11"/>
    <cfRule type="top10" dxfId="33" priority="12" bottom="1" rank="10"/>
  </conditionalFormatting>
  <conditionalFormatting sqref="B58">
    <cfRule type="duplicateValues" dxfId="32" priority="10"/>
  </conditionalFormatting>
  <conditionalFormatting sqref="B60">
    <cfRule type="duplicateValues" dxfId="31" priority="9"/>
  </conditionalFormatting>
  <conditionalFormatting sqref="B60">
    <cfRule type="duplicateValues" dxfId="30" priority="8"/>
  </conditionalFormatting>
  <conditionalFormatting sqref="B60">
    <cfRule type="duplicateValues" dxfId="29" priority="7"/>
  </conditionalFormatting>
  <conditionalFormatting sqref="B64">
    <cfRule type="duplicateValues" dxfId="28" priority="6"/>
  </conditionalFormatting>
  <conditionalFormatting sqref="B64">
    <cfRule type="duplicateValues" dxfId="27" priority="5"/>
  </conditionalFormatting>
  <conditionalFormatting sqref="B64">
    <cfRule type="duplicateValues" dxfId="26" priority="4"/>
  </conditionalFormatting>
  <conditionalFormatting sqref="B65">
    <cfRule type="duplicateValues" dxfId="25" priority="3"/>
  </conditionalFormatting>
  <conditionalFormatting sqref="B65">
    <cfRule type="duplicateValues" dxfId="24" priority="2"/>
  </conditionalFormatting>
  <conditionalFormatting sqref="B65">
    <cfRule type="duplicateValues" dxfId="23" priority="1"/>
  </conditionalFormatting>
  <conditionalFormatting sqref="B68:B70">
    <cfRule type="duplicateValues" dxfId="22" priority="21"/>
  </conditionalFormatting>
  <conditionalFormatting sqref="B66:B67">
    <cfRule type="duplicateValues" dxfId="21" priority="22"/>
  </conditionalFormatting>
  <conditionalFormatting sqref="B59:B70">
    <cfRule type="duplicateValues" dxfId="20" priority="23"/>
  </conditionalFormatting>
  <conditionalFormatting sqref="B61:B70">
    <cfRule type="duplicateValues" dxfId="19" priority="24"/>
  </conditionalFormatting>
  <conditionalFormatting sqref="B44:B51">
    <cfRule type="duplicateValues" dxfId="18" priority="25"/>
  </conditionalFormatting>
  <conditionalFormatting sqref="B44:B50">
    <cfRule type="duplicateValues" dxfId="17" priority="26"/>
  </conditionalFormatting>
  <conditionalFormatting sqref="B44:B70">
    <cfRule type="duplicateValues" dxfId="16" priority="27"/>
  </conditionalFormatting>
  <conditionalFormatting sqref="B44:B70">
    <cfRule type="duplicateValues" dxfId="15" priority="28"/>
  </conditionalFormatting>
  <conditionalFormatting sqref="B59:B70 B44:B55">
    <cfRule type="duplicateValues" dxfId="14" priority="29"/>
  </conditionalFormatting>
  <pageMargins left="0.7" right="0.7" top="0.75" bottom="0.75" header="0.3" footer="0.3"/>
  <pageSetup scale="52" orientation="landscape" r:id="rId1"/>
  <rowBreaks count="2" manualBreakCount="2">
    <brk id="33" max="77" man="1"/>
    <brk id="75" max="77" man="1"/>
  </rowBreaks>
  <colBreaks count="1" manualBreakCount="1">
    <brk id="3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5"/>
  <sheetViews>
    <sheetView topLeftCell="A54" zoomScaleNormal="100" workbookViewId="0">
      <selection activeCell="B11" sqref="B11:D70"/>
    </sheetView>
  </sheetViews>
  <sheetFormatPr defaultColWidth="8.85546875" defaultRowHeight="12.75" x14ac:dyDescent="0.2"/>
  <cols>
    <col min="1" max="1" width="5.28515625" customWidth="1"/>
    <col min="2" max="2" width="10.85546875" bestFit="1" customWidth="1"/>
    <col min="3" max="4" width="10.85546875" customWidth="1"/>
    <col min="5" max="5" width="9.28515625" customWidth="1"/>
    <col min="6" max="6" width="8.85546875" customWidth="1"/>
    <col min="7" max="7" width="8.140625" customWidth="1"/>
    <col min="8" max="8" width="9.140625" customWidth="1"/>
    <col min="9" max="9" width="4.7109375" customWidth="1"/>
    <col min="10" max="11" width="5" bestFit="1" customWidth="1"/>
    <col min="12" max="12" width="4.7109375" bestFit="1" customWidth="1"/>
    <col min="13" max="38" width="5" bestFit="1" customWidth="1"/>
    <col min="39" max="41" width="4.7109375" customWidth="1"/>
    <col min="42" max="42" width="8.42578125" bestFit="1" customWidth="1"/>
    <col min="43" max="45" width="4.7109375" customWidth="1"/>
    <col min="46" max="46" width="6.140625" bestFit="1" customWidth="1"/>
    <col min="47" max="48" width="4.7109375" customWidth="1"/>
    <col min="49" max="49" width="5.42578125" customWidth="1"/>
    <col min="50" max="50" width="6.140625" bestFit="1" customWidth="1"/>
    <col min="51" max="51" width="5.5703125" customWidth="1"/>
    <col min="52" max="53" width="4.7109375" customWidth="1"/>
    <col min="54" max="54" width="6.140625" bestFit="1" customWidth="1"/>
    <col min="55" max="57" width="4.7109375" style="173" customWidth="1"/>
    <col min="58" max="58" width="6.140625" style="173" bestFit="1" customWidth="1"/>
    <col min="59" max="61" width="4.7109375" customWidth="1"/>
    <col min="62" max="62" width="6.140625" bestFit="1" customWidth="1"/>
    <col min="63" max="65" width="4.7109375" customWidth="1"/>
    <col min="66" max="66" width="6.140625" bestFit="1" customWidth="1"/>
    <col min="67" max="68" width="4.7109375" customWidth="1"/>
    <col min="69" max="69" width="6" customWidth="1"/>
    <col min="70" max="70" width="6.140625" bestFit="1" customWidth="1"/>
    <col min="71" max="71" width="6.5703125" customWidth="1"/>
    <col min="72" max="73" width="4.7109375" customWidth="1"/>
    <col min="74" max="74" width="6.140625" bestFit="1" customWidth="1"/>
    <col min="75" max="77" width="4.7109375" style="173" customWidth="1"/>
    <col min="78" max="78" width="6.140625" style="173" bestFit="1" customWidth="1"/>
    <col min="80" max="80" width="16.28515625" bestFit="1" customWidth="1"/>
    <col min="81" max="85" width="19.42578125" customWidth="1"/>
    <col min="86" max="86" width="19.5703125" customWidth="1"/>
  </cols>
  <sheetData>
    <row r="1" spans="1:90" ht="13.5" thickBot="1" x14ac:dyDescent="0.25">
      <c r="A1" s="173"/>
      <c r="B1" s="173"/>
      <c r="C1" s="173"/>
      <c r="D1" s="173"/>
      <c r="E1" s="173"/>
      <c r="F1" s="173"/>
      <c r="AM1" s="507" t="s">
        <v>44</v>
      </c>
      <c r="AN1" s="507"/>
      <c r="AO1" s="507"/>
      <c r="AP1" s="507"/>
      <c r="AQ1" s="507"/>
      <c r="AR1" s="507"/>
      <c r="AS1" s="507"/>
      <c r="AT1" s="507"/>
      <c r="AU1" s="507"/>
      <c r="AV1" s="507"/>
      <c r="AW1" s="507"/>
      <c r="AX1" s="507"/>
      <c r="AY1" s="507"/>
      <c r="AZ1" s="507"/>
      <c r="BA1" s="507"/>
      <c r="BB1" s="507"/>
      <c r="BC1" s="507"/>
      <c r="BD1" s="507"/>
      <c r="BE1" s="507"/>
      <c r="BF1" s="507"/>
      <c r="BG1" s="507" t="s">
        <v>45</v>
      </c>
      <c r="BH1" s="507"/>
      <c r="BI1" s="507"/>
      <c r="BJ1" s="507"/>
      <c r="BK1" s="507"/>
      <c r="BL1" s="507"/>
      <c r="BM1" s="507"/>
      <c r="BN1" s="507"/>
      <c r="BO1" s="507"/>
      <c r="BP1" s="507"/>
      <c r="BQ1" s="507"/>
      <c r="BR1" s="507"/>
      <c r="BS1" s="507"/>
      <c r="BT1" s="507"/>
      <c r="BU1" s="507"/>
      <c r="BV1" s="507"/>
      <c r="BW1" s="507"/>
      <c r="BX1" s="507"/>
      <c r="BY1" s="507"/>
      <c r="BZ1" s="507"/>
    </row>
    <row r="2" spans="1:90" ht="96.75" thickBot="1" x14ac:dyDescent="0.25">
      <c r="A2" s="174"/>
      <c r="B2" s="513"/>
      <c r="C2" s="175"/>
      <c r="D2" s="175"/>
      <c r="E2" s="477"/>
      <c r="F2" s="176"/>
      <c r="G2" s="176"/>
      <c r="H2" s="177"/>
      <c r="I2" s="301" t="s">
        <v>2</v>
      </c>
      <c r="J2" s="180" t="s">
        <v>3</v>
      </c>
      <c r="K2" s="180" t="s">
        <v>4</v>
      </c>
      <c r="L2" s="181" t="s">
        <v>5</v>
      </c>
      <c r="M2" s="182" t="s">
        <v>6</v>
      </c>
      <c r="N2" s="182" t="s">
        <v>6</v>
      </c>
      <c r="O2" s="182" t="s">
        <v>6</v>
      </c>
      <c r="P2" s="182" t="s">
        <v>6</v>
      </c>
      <c r="Q2" s="182" t="s">
        <v>6</v>
      </c>
      <c r="R2" s="182" t="s">
        <v>6</v>
      </c>
      <c r="S2" s="183" t="s">
        <v>7</v>
      </c>
      <c r="T2" s="183" t="s">
        <v>7</v>
      </c>
      <c r="U2" s="183" t="s">
        <v>7</v>
      </c>
      <c r="V2" s="183" t="s">
        <v>7</v>
      </c>
      <c r="W2" s="183" t="s">
        <v>7</v>
      </c>
      <c r="X2" s="183" t="s">
        <v>7</v>
      </c>
      <c r="Y2" s="184" t="s">
        <v>8</v>
      </c>
      <c r="Z2" s="184" t="s">
        <v>8</v>
      </c>
      <c r="AA2" s="184" t="s">
        <v>8</v>
      </c>
      <c r="AB2" s="184" t="s">
        <v>8</v>
      </c>
      <c r="AC2" s="184" t="s">
        <v>8</v>
      </c>
      <c r="AD2" s="184" t="s">
        <v>8</v>
      </c>
      <c r="AE2" s="184" t="s">
        <v>8</v>
      </c>
      <c r="AF2" s="184" t="s">
        <v>8</v>
      </c>
      <c r="AG2" s="184" t="s">
        <v>8</v>
      </c>
      <c r="AH2" s="184" t="s">
        <v>8</v>
      </c>
      <c r="AI2" s="184" t="s">
        <v>8</v>
      </c>
      <c r="AJ2" s="184" t="s">
        <v>8</v>
      </c>
      <c r="AK2" s="184" t="s">
        <v>8</v>
      </c>
      <c r="AL2" s="185" t="s">
        <v>8</v>
      </c>
      <c r="AM2" s="508" t="s">
        <v>32</v>
      </c>
      <c r="AN2" s="508"/>
      <c r="AO2" s="508"/>
      <c r="AP2" s="508"/>
      <c r="AQ2" s="509" t="s">
        <v>26</v>
      </c>
      <c r="AR2" s="509"/>
      <c r="AS2" s="509"/>
      <c r="AT2" s="509"/>
      <c r="AU2" s="510" t="s">
        <v>27</v>
      </c>
      <c r="AV2" s="510"/>
      <c r="AW2" s="510"/>
      <c r="AX2" s="510"/>
      <c r="AY2" s="511" t="s">
        <v>28</v>
      </c>
      <c r="AZ2" s="511"/>
      <c r="BA2" s="511"/>
      <c r="BB2" s="511"/>
      <c r="BC2" s="512" t="s">
        <v>29</v>
      </c>
      <c r="BD2" s="512"/>
      <c r="BE2" s="512"/>
      <c r="BF2" s="512"/>
      <c r="BG2" s="508" t="s">
        <v>32</v>
      </c>
      <c r="BH2" s="508"/>
      <c r="BI2" s="508"/>
      <c r="BJ2" s="508"/>
      <c r="BK2" s="509" t="s">
        <v>26</v>
      </c>
      <c r="BL2" s="509"/>
      <c r="BM2" s="509"/>
      <c r="BN2" s="509"/>
      <c r="BO2" s="510" t="s">
        <v>27</v>
      </c>
      <c r="BP2" s="510"/>
      <c r="BQ2" s="510"/>
      <c r="BR2" s="510"/>
      <c r="BS2" s="511" t="s">
        <v>28</v>
      </c>
      <c r="BT2" s="511"/>
      <c r="BU2" s="511"/>
      <c r="BV2" s="511"/>
      <c r="BW2" s="512" t="s">
        <v>29</v>
      </c>
      <c r="BX2" s="512"/>
      <c r="BY2" s="512"/>
      <c r="BZ2" s="512"/>
      <c r="CB2" s="496" t="str">
        <f>'[3]CO ATTN'!D10</f>
        <v>ELT-206</v>
      </c>
      <c r="CC2" s="496"/>
      <c r="CD2" s="496"/>
      <c r="CE2" s="496"/>
      <c r="CF2" s="496"/>
      <c r="CG2" s="496"/>
    </row>
    <row r="3" spans="1:90" ht="95.25" thickBot="1" x14ac:dyDescent="0.25">
      <c r="A3" s="174"/>
      <c r="B3" s="513"/>
      <c r="C3" s="175"/>
      <c r="D3" s="175"/>
      <c r="E3" s="477"/>
      <c r="F3" s="176"/>
      <c r="G3" s="176"/>
      <c r="H3" s="177"/>
      <c r="I3" s="302" t="s">
        <v>9</v>
      </c>
      <c r="J3" s="180"/>
      <c r="K3" s="180"/>
      <c r="L3" s="181"/>
      <c r="M3" s="182" t="s">
        <v>10</v>
      </c>
      <c r="N3" s="182" t="s">
        <v>11</v>
      </c>
      <c r="O3" s="182" t="s">
        <v>12</v>
      </c>
      <c r="P3" s="182" t="s">
        <v>13</v>
      </c>
      <c r="Q3" s="182" t="s">
        <v>14</v>
      </c>
      <c r="R3" s="182" t="s">
        <v>15</v>
      </c>
      <c r="S3" s="183" t="s">
        <v>10</v>
      </c>
      <c r="T3" s="183" t="s">
        <v>11</v>
      </c>
      <c r="U3" s="183" t="s">
        <v>12</v>
      </c>
      <c r="V3" s="183" t="s">
        <v>13</v>
      </c>
      <c r="W3" s="183" t="s">
        <v>14</v>
      </c>
      <c r="X3" s="183" t="s">
        <v>15</v>
      </c>
      <c r="Y3" s="184" t="s">
        <v>10</v>
      </c>
      <c r="Z3" s="184" t="s">
        <v>11</v>
      </c>
      <c r="AA3" s="184" t="s">
        <v>12</v>
      </c>
      <c r="AB3" s="184" t="s">
        <v>16</v>
      </c>
      <c r="AC3" s="184" t="s">
        <v>17</v>
      </c>
      <c r="AD3" s="187" t="s">
        <v>13</v>
      </c>
      <c r="AE3" s="187" t="s">
        <v>14</v>
      </c>
      <c r="AF3" s="187" t="s">
        <v>15</v>
      </c>
      <c r="AG3" s="184" t="s">
        <v>18</v>
      </c>
      <c r="AH3" s="184" t="s">
        <v>19</v>
      </c>
      <c r="AI3" s="184" t="s">
        <v>20</v>
      </c>
      <c r="AJ3" s="187" t="s">
        <v>21</v>
      </c>
      <c r="AK3" s="187" t="s">
        <v>22</v>
      </c>
      <c r="AL3" s="188" t="s">
        <v>23</v>
      </c>
      <c r="AM3" s="189" t="s">
        <v>46</v>
      </c>
      <c r="AN3" s="189" t="s">
        <v>35</v>
      </c>
      <c r="AO3" s="189" t="s">
        <v>36</v>
      </c>
      <c r="AP3" s="189" t="s">
        <v>227</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89" t="s">
        <v>46</v>
      </c>
      <c r="BH3" s="189" t="s">
        <v>35</v>
      </c>
      <c r="BI3" s="189" t="s">
        <v>36</v>
      </c>
      <c r="BJ3" s="189"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B3" s="194" t="s">
        <v>56</v>
      </c>
      <c r="CC3" s="195" t="s">
        <v>387</v>
      </c>
      <c r="CD3" s="196" t="s">
        <v>388</v>
      </c>
      <c r="CE3" s="196" t="s">
        <v>389</v>
      </c>
      <c r="CF3" s="195" t="s">
        <v>390</v>
      </c>
      <c r="CG3" s="195" t="s">
        <v>391</v>
      </c>
    </row>
    <row r="4" spans="1:90" ht="56.25" thickBot="1" x14ac:dyDescent="0.25">
      <c r="A4" s="174"/>
      <c r="B4" s="513"/>
      <c r="C4" s="175"/>
      <c r="D4" s="175"/>
      <c r="E4" s="477"/>
      <c r="F4" s="176"/>
      <c r="G4" s="176"/>
      <c r="H4" s="177"/>
      <c r="I4" s="302" t="s">
        <v>1</v>
      </c>
      <c r="J4" s="180">
        <v>15</v>
      </c>
      <c r="K4" s="180">
        <v>15</v>
      </c>
      <c r="L4" s="181">
        <v>18</v>
      </c>
      <c r="M4" s="182">
        <v>2</v>
      </c>
      <c r="N4" s="182">
        <v>2</v>
      </c>
      <c r="O4" s="182">
        <v>2</v>
      </c>
      <c r="P4" s="182">
        <v>15</v>
      </c>
      <c r="Q4" s="182">
        <v>15</v>
      </c>
      <c r="R4" s="182">
        <v>15</v>
      </c>
      <c r="S4" s="183">
        <v>2</v>
      </c>
      <c r="T4" s="183">
        <v>2</v>
      </c>
      <c r="U4" s="183">
        <v>2</v>
      </c>
      <c r="V4" s="183">
        <v>15</v>
      </c>
      <c r="W4" s="183">
        <v>15</v>
      </c>
      <c r="X4" s="183">
        <v>15</v>
      </c>
      <c r="Y4" s="184">
        <v>2</v>
      </c>
      <c r="Z4" s="184">
        <v>2</v>
      </c>
      <c r="AA4" s="184">
        <v>2</v>
      </c>
      <c r="AB4" s="184">
        <v>2</v>
      </c>
      <c r="AC4" s="184">
        <v>2</v>
      </c>
      <c r="AD4" s="184">
        <v>10</v>
      </c>
      <c r="AE4" s="184">
        <v>10</v>
      </c>
      <c r="AF4" s="184">
        <v>10</v>
      </c>
      <c r="AG4" s="184">
        <v>10</v>
      </c>
      <c r="AH4" s="184">
        <v>10</v>
      </c>
      <c r="AI4" s="184">
        <v>10</v>
      </c>
      <c r="AJ4" s="184">
        <v>10</v>
      </c>
      <c r="AK4" s="184">
        <v>10</v>
      </c>
      <c r="AL4" s="185">
        <v>10</v>
      </c>
      <c r="AM4" s="197"/>
      <c r="AN4" s="197"/>
      <c r="AO4" s="198" t="s">
        <v>34</v>
      </c>
      <c r="AP4" s="198" t="s">
        <v>233</v>
      </c>
      <c r="AQ4" s="199"/>
      <c r="AR4" s="199"/>
      <c r="AS4" s="200" t="s">
        <v>34</v>
      </c>
      <c r="AT4" s="200" t="s">
        <v>233</v>
      </c>
      <c r="AU4" s="201"/>
      <c r="AV4" s="201"/>
      <c r="AW4" s="202" t="s">
        <v>34</v>
      </c>
      <c r="AX4" s="202" t="s">
        <v>233</v>
      </c>
      <c r="AY4" s="203">
        <f>SUMIFS($J$4:$AL$4,$J$10:$AL$10,"CO4")</f>
        <v>45</v>
      </c>
      <c r="AZ4" s="203"/>
      <c r="BA4" s="204" t="s">
        <v>34</v>
      </c>
      <c r="BB4" s="204" t="s">
        <v>233</v>
      </c>
      <c r="BC4" s="205">
        <f>SUMIFS($J$4:$AL$4,$J$10:$AL$10,"CO5")</f>
        <v>15</v>
      </c>
      <c r="BD4" s="205"/>
      <c r="BE4" s="206" t="s">
        <v>34</v>
      </c>
      <c r="BF4" s="206" t="s">
        <v>233</v>
      </c>
      <c r="BG4" s="197"/>
      <c r="BH4" s="197"/>
      <c r="BI4" s="198" t="s">
        <v>34</v>
      </c>
      <c r="BJ4" s="198" t="s">
        <v>233</v>
      </c>
      <c r="BK4" s="199"/>
      <c r="BL4" s="199"/>
      <c r="BM4" s="200" t="s">
        <v>34</v>
      </c>
      <c r="BN4" s="200" t="s">
        <v>233</v>
      </c>
      <c r="BO4" s="201"/>
      <c r="BP4" s="201"/>
      <c r="BQ4" s="202" t="s">
        <v>34</v>
      </c>
      <c r="BR4" s="202" t="s">
        <v>233</v>
      </c>
      <c r="BS4" s="203">
        <f>SUMIFS($J$4:$AL$4,$J$10:$AL$10,"CO4")</f>
        <v>45</v>
      </c>
      <c r="BT4" s="203"/>
      <c r="BU4" s="204" t="s">
        <v>34</v>
      </c>
      <c r="BV4" s="204" t="s">
        <v>233</v>
      </c>
      <c r="BW4" s="205">
        <f>SUMIFS($J$4:$AL$4,$J$10:$AL$10,"CO5")</f>
        <v>15</v>
      </c>
      <c r="BX4" s="205"/>
      <c r="BY4" s="206" t="s">
        <v>34</v>
      </c>
      <c r="BZ4" s="206" t="s">
        <v>233</v>
      </c>
      <c r="CB4" s="313" t="s">
        <v>234</v>
      </c>
      <c r="CC4" s="314" t="s">
        <v>32</v>
      </c>
      <c r="CD4" s="313" t="s">
        <v>26</v>
      </c>
      <c r="CE4" s="313" t="s">
        <v>27</v>
      </c>
      <c r="CF4" s="313" t="s">
        <v>28</v>
      </c>
      <c r="CG4" s="313" t="s">
        <v>29</v>
      </c>
    </row>
    <row r="5" spans="1:90" ht="15.75" thickBot="1" x14ac:dyDescent="0.25">
      <c r="I5" s="210" t="s">
        <v>24</v>
      </c>
      <c r="J5" s="209" t="str">
        <f t="shared" ref="J5:AL5" si="0">IF(J$10="CO1","ü","")</f>
        <v/>
      </c>
      <c r="K5" s="209" t="str">
        <f t="shared" si="0"/>
        <v/>
      </c>
      <c r="L5" s="209" t="str">
        <f t="shared" si="0"/>
        <v>ü</v>
      </c>
      <c r="M5" s="209" t="str">
        <f t="shared" si="0"/>
        <v>ü</v>
      </c>
      <c r="N5" s="209" t="str">
        <f t="shared" si="0"/>
        <v>ü</v>
      </c>
      <c r="O5" s="209" t="str">
        <f t="shared" si="0"/>
        <v>ü</v>
      </c>
      <c r="P5" s="209" t="str">
        <f t="shared" si="0"/>
        <v/>
      </c>
      <c r="Q5" s="209" t="str">
        <f t="shared" si="0"/>
        <v/>
      </c>
      <c r="R5" s="209" t="str">
        <f t="shared" si="0"/>
        <v/>
      </c>
      <c r="S5" s="209" t="str">
        <f t="shared" si="0"/>
        <v>ü</v>
      </c>
      <c r="T5" s="209" t="str">
        <f t="shared" si="0"/>
        <v>ü</v>
      </c>
      <c r="U5" s="209" t="str">
        <f t="shared" si="0"/>
        <v>ü</v>
      </c>
      <c r="V5" s="209" t="str">
        <f t="shared" si="0"/>
        <v/>
      </c>
      <c r="W5" s="209" t="str">
        <f t="shared" si="0"/>
        <v/>
      </c>
      <c r="X5" s="209" t="str">
        <f t="shared" si="0"/>
        <v/>
      </c>
      <c r="Y5" s="209" t="str">
        <f t="shared" si="0"/>
        <v>ü</v>
      </c>
      <c r="Z5" s="209" t="str">
        <f t="shared" si="0"/>
        <v>ü</v>
      </c>
      <c r="AA5" s="209" t="str">
        <f t="shared" si="0"/>
        <v>ü</v>
      </c>
      <c r="AB5" s="209" t="str">
        <f t="shared" si="0"/>
        <v>ü</v>
      </c>
      <c r="AC5" s="209" t="str">
        <f t="shared" si="0"/>
        <v>ü</v>
      </c>
      <c r="AD5" s="209" t="str">
        <f t="shared" si="0"/>
        <v/>
      </c>
      <c r="AE5" s="209" t="str">
        <f t="shared" si="0"/>
        <v/>
      </c>
      <c r="AF5" s="209" t="str">
        <f t="shared" si="0"/>
        <v/>
      </c>
      <c r="AG5" s="209" t="str">
        <f t="shared" si="0"/>
        <v/>
      </c>
      <c r="AH5" s="209" t="str">
        <f t="shared" si="0"/>
        <v/>
      </c>
      <c r="AI5" s="209" t="str">
        <f t="shared" si="0"/>
        <v/>
      </c>
      <c r="AJ5" s="209" t="str">
        <f t="shared" si="0"/>
        <v/>
      </c>
      <c r="AK5" s="209" t="str">
        <f t="shared" si="0"/>
        <v/>
      </c>
      <c r="AL5" s="209" t="str">
        <f t="shared" si="0"/>
        <v/>
      </c>
      <c r="AM5" s="197"/>
      <c r="AN5" s="197"/>
      <c r="AO5" s="197"/>
      <c r="AP5" s="197"/>
      <c r="AQ5" s="199"/>
      <c r="AR5" s="199"/>
      <c r="AS5" s="199"/>
      <c r="AT5" s="199"/>
      <c r="AU5" s="201"/>
      <c r="AV5" s="201"/>
      <c r="AW5" s="201"/>
      <c r="AX5" s="201"/>
      <c r="AY5" s="203"/>
      <c r="AZ5" s="203"/>
      <c r="BA5" s="203"/>
      <c r="BB5" s="203"/>
      <c r="BC5" s="205"/>
      <c r="BD5" s="205"/>
      <c r="BE5" s="205"/>
      <c r="BF5" s="205"/>
      <c r="BG5" s="197"/>
      <c r="BH5" s="197"/>
      <c r="BI5" s="197"/>
      <c r="BJ5" s="197"/>
      <c r="BK5" s="199"/>
      <c r="BL5" s="199"/>
      <c r="BM5" s="199"/>
      <c r="BN5" s="199"/>
      <c r="BO5" s="201"/>
      <c r="BP5" s="201"/>
      <c r="BQ5" s="201"/>
      <c r="BR5" s="201"/>
      <c r="BS5" s="203"/>
      <c r="BT5" s="203"/>
      <c r="BU5" s="203"/>
      <c r="BV5" s="203"/>
      <c r="BW5" s="205"/>
      <c r="BX5" s="205"/>
      <c r="BY5" s="205"/>
      <c r="BZ5" s="205"/>
    </row>
    <row r="6" spans="1:90" ht="15.75" thickBot="1" x14ac:dyDescent="0.25">
      <c r="I6" s="210" t="s">
        <v>26</v>
      </c>
      <c r="J6" s="209" t="str">
        <f t="shared" ref="J6:AL6" si="1">IF(J$10="CO2","ü","")</f>
        <v/>
      </c>
      <c r="K6" s="209" t="str">
        <f t="shared" si="1"/>
        <v/>
      </c>
      <c r="L6" s="209" t="str">
        <f t="shared" si="1"/>
        <v/>
      </c>
      <c r="M6" s="209" t="str">
        <f t="shared" si="1"/>
        <v/>
      </c>
      <c r="N6" s="209" t="str">
        <f t="shared" si="1"/>
        <v/>
      </c>
      <c r="O6" s="209" t="str">
        <f t="shared" si="1"/>
        <v/>
      </c>
      <c r="P6" s="209" t="str">
        <f t="shared" si="1"/>
        <v>ü</v>
      </c>
      <c r="Q6" s="209" t="str">
        <f t="shared" si="1"/>
        <v>ü</v>
      </c>
      <c r="R6" s="209" t="str">
        <f t="shared" si="1"/>
        <v>ü</v>
      </c>
      <c r="S6" s="209" t="str">
        <f t="shared" si="1"/>
        <v/>
      </c>
      <c r="T6" s="209" t="str">
        <f t="shared" si="1"/>
        <v/>
      </c>
      <c r="U6" s="209" t="str">
        <f t="shared" si="1"/>
        <v/>
      </c>
      <c r="V6" s="209" t="str">
        <f t="shared" si="1"/>
        <v/>
      </c>
      <c r="W6" s="209" t="str">
        <f t="shared" si="1"/>
        <v/>
      </c>
      <c r="X6" s="209" t="str">
        <f t="shared" si="1"/>
        <v/>
      </c>
      <c r="Y6" s="209" t="str">
        <f t="shared" si="1"/>
        <v/>
      </c>
      <c r="Z6" s="209" t="str">
        <f t="shared" si="1"/>
        <v/>
      </c>
      <c r="AA6" s="209" t="str">
        <f t="shared" si="1"/>
        <v/>
      </c>
      <c r="AB6" s="209" t="str">
        <f t="shared" si="1"/>
        <v/>
      </c>
      <c r="AC6" s="209" t="str">
        <f t="shared" si="1"/>
        <v/>
      </c>
      <c r="AD6" s="209" t="str">
        <f t="shared" si="1"/>
        <v>ü</v>
      </c>
      <c r="AE6" s="209" t="str">
        <f t="shared" si="1"/>
        <v>ü</v>
      </c>
      <c r="AF6" s="209" t="str">
        <f t="shared" si="1"/>
        <v>ü</v>
      </c>
      <c r="AG6" s="209" t="str">
        <f t="shared" si="1"/>
        <v/>
      </c>
      <c r="AH6" s="209" t="str">
        <f t="shared" si="1"/>
        <v/>
      </c>
      <c r="AI6" s="209" t="str">
        <f t="shared" si="1"/>
        <v/>
      </c>
      <c r="AJ6" s="209" t="str">
        <f t="shared" si="1"/>
        <v/>
      </c>
      <c r="AK6" s="209" t="str">
        <f t="shared" si="1"/>
        <v/>
      </c>
      <c r="AL6" s="209" t="str">
        <f t="shared" si="1"/>
        <v/>
      </c>
      <c r="AM6" s="197"/>
      <c r="AN6" s="197"/>
      <c r="AO6" s="197"/>
      <c r="AP6" s="197"/>
      <c r="AQ6" s="199"/>
      <c r="AR6" s="199"/>
      <c r="AS6" s="199"/>
      <c r="AT6" s="199"/>
      <c r="AU6" s="201"/>
      <c r="AV6" s="201"/>
      <c r="AW6" s="201"/>
      <c r="AX6" s="201"/>
      <c r="AY6" s="203"/>
      <c r="AZ6" s="203"/>
      <c r="BA6" s="203"/>
      <c r="BB6" s="203"/>
      <c r="BC6" s="205"/>
      <c r="BD6" s="205"/>
      <c r="BE6" s="205"/>
      <c r="BF6" s="205"/>
      <c r="BG6" s="197"/>
      <c r="BH6" s="197"/>
      <c r="BI6" s="197"/>
      <c r="BJ6" s="197"/>
      <c r="BK6" s="199"/>
      <c r="BL6" s="199"/>
      <c r="BM6" s="199"/>
      <c r="BN6" s="199"/>
      <c r="BO6" s="201"/>
      <c r="BP6" s="201"/>
      <c r="BQ6" s="201"/>
      <c r="BR6" s="201"/>
      <c r="BS6" s="203"/>
      <c r="BT6" s="203"/>
      <c r="BU6" s="203"/>
      <c r="BV6" s="203"/>
      <c r="BW6" s="205"/>
      <c r="BX6" s="205"/>
      <c r="BY6" s="205"/>
      <c r="BZ6" s="205"/>
      <c r="CC6" s="478" t="s">
        <v>82</v>
      </c>
      <c r="CD6" s="479"/>
      <c r="CE6" s="479"/>
      <c r="CF6" s="479"/>
      <c r="CG6" s="479"/>
      <c r="CH6" s="500" t="s">
        <v>83</v>
      </c>
      <c r="CI6" s="501"/>
      <c r="CJ6" s="501"/>
      <c r="CK6" s="501"/>
      <c r="CL6" s="501"/>
    </row>
    <row r="7" spans="1:90" ht="15.75" thickBot="1" x14ac:dyDescent="0.25">
      <c r="I7" s="210" t="s">
        <v>27</v>
      </c>
      <c r="J7" s="209" t="str">
        <f t="shared" ref="J7:AL7" si="2">IF(J$10="CO3","ü","")</f>
        <v/>
      </c>
      <c r="K7" s="209" t="str">
        <f t="shared" si="2"/>
        <v/>
      </c>
      <c r="L7" s="209" t="str">
        <f t="shared" si="2"/>
        <v/>
      </c>
      <c r="M7" s="209" t="str">
        <f t="shared" si="2"/>
        <v/>
      </c>
      <c r="N7" s="209" t="str">
        <f t="shared" si="2"/>
        <v/>
      </c>
      <c r="O7" s="209" t="str">
        <f t="shared" si="2"/>
        <v/>
      </c>
      <c r="P7" s="209" t="str">
        <f t="shared" si="2"/>
        <v/>
      </c>
      <c r="Q7" s="209" t="str">
        <f t="shared" si="2"/>
        <v/>
      </c>
      <c r="R7" s="209" t="str">
        <f t="shared" si="2"/>
        <v/>
      </c>
      <c r="S7" s="209" t="str">
        <f t="shared" si="2"/>
        <v/>
      </c>
      <c r="T7" s="209" t="str">
        <f t="shared" si="2"/>
        <v/>
      </c>
      <c r="U7" s="209" t="str">
        <f t="shared" si="2"/>
        <v/>
      </c>
      <c r="V7" s="209" t="str">
        <f t="shared" si="2"/>
        <v>ü</v>
      </c>
      <c r="W7" s="209" t="str">
        <f t="shared" si="2"/>
        <v>ü</v>
      </c>
      <c r="X7" s="209" t="str">
        <f t="shared" si="2"/>
        <v>ü</v>
      </c>
      <c r="Y7" s="209" t="str">
        <f t="shared" si="2"/>
        <v/>
      </c>
      <c r="Z7" s="209" t="str">
        <f t="shared" si="2"/>
        <v/>
      </c>
      <c r="AA7" s="209" t="str">
        <f t="shared" si="2"/>
        <v/>
      </c>
      <c r="AB7" s="209" t="str">
        <f t="shared" si="2"/>
        <v/>
      </c>
      <c r="AC7" s="209" t="str">
        <f t="shared" si="2"/>
        <v/>
      </c>
      <c r="AD7" s="209" t="str">
        <f t="shared" si="2"/>
        <v/>
      </c>
      <c r="AE7" s="209" t="str">
        <f t="shared" si="2"/>
        <v/>
      </c>
      <c r="AF7" s="209" t="str">
        <f t="shared" si="2"/>
        <v/>
      </c>
      <c r="AG7" s="209" t="str">
        <f t="shared" si="2"/>
        <v>ü</v>
      </c>
      <c r="AH7" s="209" t="str">
        <f t="shared" si="2"/>
        <v>ü</v>
      </c>
      <c r="AI7" s="209" t="str">
        <f t="shared" si="2"/>
        <v>ü</v>
      </c>
      <c r="AJ7" s="209" t="str">
        <f t="shared" si="2"/>
        <v/>
      </c>
      <c r="AK7" s="209" t="str">
        <f t="shared" si="2"/>
        <v/>
      </c>
      <c r="AL7" s="209" t="str">
        <f t="shared" si="2"/>
        <v/>
      </c>
      <c r="AM7" s="197"/>
      <c r="AN7" s="197"/>
      <c r="AO7" s="197"/>
      <c r="AP7" s="197"/>
      <c r="AQ7" s="199"/>
      <c r="AR7" s="199"/>
      <c r="AS7" s="199"/>
      <c r="AT7" s="199"/>
      <c r="AU7" s="201"/>
      <c r="AV7" s="201"/>
      <c r="AW7" s="201"/>
      <c r="AX7" s="201"/>
      <c r="AY7" s="203"/>
      <c r="AZ7" s="203"/>
      <c r="BA7" s="203"/>
      <c r="BB7" s="203"/>
      <c r="BC7" s="205"/>
      <c r="BD7" s="205"/>
      <c r="BE7" s="205"/>
      <c r="BF7" s="205"/>
      <c r="BG7" s="197"/>
      <c r="BH7" s="197"/>
      <c r="BI7" s="197"/>
      <c r="BJ7" s="197"/>
      <c r="BK7" s="199"/>
      <c r="BL7" s="199"/>
      <c r="BM7" s="199"/>
      <c r="BN7" s="199"/>
      <c r="BO7" s="201"/>
      <c r="BP7" s="201"/>
      <c r="BQ7" s="201"/>
      <c r="BR7" s="201"/>
      <c r="BS7" s="203"/>
      <c r="BT7" s="203"/>
      <c r="BU7" s="203"/>
      <c r="BV7" s="203"/>
      <c r="BW7" s="205"/>
      <c r="BX7" s="205"/>
      <c r="BY7" s="205"/>
      <c r="BZ7" s="205"/>
      <c r="CC7" s="211" t="s">
        <v>32</v>
      </c>
      <c r="CD7" s="212" t="s">
        <v>26</v>
      </c>
      <c r="CE7" s="212" t="s">
        <v>27</v>
      </c>
      <c r="CF7" s="212" t="s">
        <v>28</v>
      </c>
      <c r="CG7" s="212" t="s">
        <v>29</v>
      </c>
      <c r="CH7" s="213" t="s">
        <v>32</v>
      </c>
      <c r="CI7" s="214" t="s">
        <v>26</v>
      </c>
      <c r="CJ7" s="214" t="s">
        <v>27</v>
      </c>
      <c r="CK7" s="214" t="s">
        <v>28</v>
      </c>
      <c r="CL7" s="214" t="s">
        <v>29</v>
      </c>
    </row>
    <row r="8" spans="1:90" ht="15.75" thickBot="1" x14ac:dyDescent="0.25">
      <c r="I8" s="210" t="s">
        <v>28</v>
      </c>
      <c r="J8" s="209" t="str">
        <f t="shared" ref="J8:AL8" si="3">IF(J$10="CO4","ü","")</f>
        <v>ü</v>
      </c>
      <c r="K8" s="209" t="str">
        <f t="shared" si="3"/>
        <v/>
      </c>
      <c r="L8" s="209" t="str">
        <f t="shared" si="3"/>
        <v/>
      </c>
      <c r="M8" s="209" t="str">
        <f t="shared" si="3"/>
        <v/>
      </c>
      <c r="N8" s="209" t="str">
        <f t="shared" si="3"/>
        <v/>
      </c>
      <c r="O8" s="209" t="str">
        <f t="shared" si="3"/>
        <v/>
      </c>
      <c r="P8" s="209" t="str">
        <f t="shared" si="3"/>
        <v/>
      </c>
      <c r="Q8" s="209" t="str">
        <f t="shared" si="3"/>
        <v/>
      </c>
      <c r="R8" s="209" t="str">
        <f t="shared" si="3"/>
        <v/>
      </c>
      <c r="S8" s="209" t="str">
        <f t="shared" si="3"/>
        <v/>
      </c>
      <c r="T8" s="209" t="str">
        <f t="shared" si="3"/>
        <v/>
      </c>
      <c r="U8" s="209" t="str">
        <f t="shared" si="3"/>
        <v/>
      </c>
      <c r="V8" s="209" t="str">
        <f t="shared" si="3"/>
        <v/>
      </c>
      <c r="W8" s="209" t="str">
        <f t="shared" si="3"/>
        <v/>
      </c>
      <c r="X8" s="209" t="str">
        <f t="shared" si="3"/>
        <v/>
      </c>
      <c r="Y8" s="209" t="str">
        <f t="shared" si="3"/>
        <v/>
      </c>
      <c r="Z8" s="209" t="str">
        <f t="shared" si="3"/>
        <v/>
      </c>
      <c r="AA8" s="209" t="str">
        <f t="shared" si="3"/>
        <v/>
      </c>
      <c r="AB8" s="209" t="str">
        <f t="shared" si="3"/>
        <v/>
      </c>
      <c r="AC8" s="209" t="str">
        <f t="shared" si="3"/>
        <v/>
      </c>
      <c r="AD8" s="209" t="str">
        <f t="shared" si="3"/>
        <v/>
      </c>
      <c r="AE8" s="209" t="str">
        <f t="shared" si="3"/>
        <v/>
      </c>
      <c r="AF8" s="209" t="str">
        <f t="shared" si="3"/>
        <v/>
      </c>
      <c r="AG8" s="209" t="str">
        <f t="shared" si="3"/>
        <v/>
      </c>
      <c r="AH8" s="209" t="str">
        <f t="shared" si="3"/>
        <v/>
      </c>
      <c r="AI8" s="209" t="str">
        <f t="shared" si="3"/>
        <v/>
      </c>
      <c r="AJ8" s="209" t="str">
        <f t="shared" si="3"/>
        <v>ü</v>
      </c>
      <c r="AK8" s="209" t="str">
        <f t="shared" si="3"/>
        <v>ü</v>
      </c>
      <c r="AL8" s="209" t="str">
        <f t="shared" si="3"/>
        <v>ü</v>
      </c>
      <c r="AM8" s="197"/>
      <c r="AN8" s="197"/>
      <c r="AO8" s="197"/>
      <c r="AP8" s="197"/>
      <c r="AQ8" s="199"/>
      <c r="AR8" s="199"/>
      <c r="AS8" s="199"/>
      <c r="AT8" s="199"/>
      <c r="AU8" s="201"/>
      <c r="AV8" s="201"/>
      <c r="AW8" s="201"/>
      <c r="AX8" s="201"/>
      <c r="AY8" s="203"/>
      <c r="AZ8" s="203"/>
      <c r="BA8" s="203"/>
      <c r="BB8" s="203"/>
      <c r="BC8" s="205"/>
      <c r="BD8" s="205"/>
      <c r="BE8" s="205"/>
      <c r="BF8" s="205"/>
      <c r="BG8" s="197"/>
      <c r="BH8" s="197"/>
      <c r="BI8" s="197"/>
      <c r="BJ8" s="197"/>
      <c r="BK8" s="199"/>
      <c r="BL8" s="199"/>
      <c r="BM8" s="199"/>
      <c r="BN8" s="199"/>
      <c r="BO8" s="201"/>
      <c r="BP8" s="201"/>
      <c r="BQ8" s="201"/>
      <c r="BR8" s="201"/>
      <c r="BS8" s="203"/>
      <c r="BT8" s="203"/>
      <c r="BU8" s="203"/>
      <c r="BV8" s="203"/>
      <c r="BW8" s="205"/>
      <c r="BX8" s="205"/>
      <c r="BY8" s="205"/>
      <c r="BZ8" s="205"/>
      <c r="CC8" s="215">
        <f ca="1">AW75</f>
        <v>3</v>
      </c>
      <c r="CD8" s="215">
        <f t="shared" ref="CD8:CG8" ca="1" si="4">AX75</f>
        <v>3</v>
      </c>
      <c r="CE8" s="215">
        <f t="shared" ca="1" si="4"/>
        <v>3</v>
      </c>
      <c r="CF8" s="215">
        <f t="shared" ca="1" si="4"/>
        <v>3</v>
      </c>
      <c r="CG8" s="215">
        <f t="shared" ca="1" si="4"/>
        <v>3</v>
      </c>
      <c r="CH8" s="216">
        <f ca="1">BQ75</f>
        <v>3</v>
      </c>
      <c r="CI8" s="216">
        <f t="shared" ref="CI8:CL8" ca="1" si="5">BR75</f>
        <v>3</v>
      </c>
      <c r="CJ8" s="216">
        <f t="shared" ca="1" si="5"/>
        <v>3</v>
      </c>
      <c r="CK8" s="216">
        <f t="shared" ca="1" si="5"/>
        <v>3</v>
      </c>
      <c r="CL8" s="216">
        <f t="shared" ca="1" si="5"/>
        <v>0</v>
      </c>
    </row>
    <row r="9" spans="1:90" ht="15.75" thickBot="1" x14ac:dyDescent="0.25">
      <c r="I9" s="217" t="s">
        <v>29</v>
      </c>
      <c r="J9" s="209" t="str">
        <f t="shared" ref="J9:AL9" si="6">IF(J$10="CO5","ü","")</f>
        <v/>
      </c>
      <c r="K9" s="209" t="str">
        <f t="shared" si="6"/>
        <v>ü</v>
      </c>
      <c r="L9" s="209" t="str">
        <f t="shared" si="6"/>
        <v/>
      </c>
      <c r="M9" s="209" t="str">
        <f t="shared" si="6"/>
        <v/>
      </c>
      <c r="N9" s="209" t="str">
        <f t="shared" si="6"/>
        <v/>
      </c>
      <c r="O9" s="209" t="str">
        <f t="shared" si="6"/>
        <v/>
      </c>
      <c r="P9" s="209" t="str">
        <f t="shared" si="6"/>
        <v/>
      </c>
      <c r="Q9" s="209" t="str">
        <f t="shared" si="6"/>
        <v/>
      </c>
      <c r="R9" s="209" t="str">
        <f t="shared" si="6"/>
        <v/>
      </c>
      <c r="S9" s="209" t="str">
        <f t="shared" si="6"/>
        <v/>
      </c>
      <c r="T9" s="209" t="str">
        <f t="shared" si="6"/>
        <v/>
      </c>
      <c r="U9" s="209" t="str">
        <f t="shared" si="6"/>
        <v/>
      </c>
      <c r="V9" s="209" t="str">
        <f t="shared" si="6"/>
        <v/>
      </c>
      <c r="W9" s="209" t="str">
        <f t="shared" si="6"/>
        <v/>
      </c>
      <c r="X9" s="209" t="str">
        <f t="shared" si="6"/>
        <v/>
      </c>
      <c r="Y9" s="209" t="str">
        <f t="shared" si="6"/>
        <v/>
      </c>
      <c r="Z9" s="209" t="str">
        <f t="shared" si="6"/>
        <v/>
      </c>
      <c r="AA9" s="209" t="str">
        <f t="shared" si="6"/>
        <v/>
      </c>
      <c r="AB9" s="209" t="str">
        <f t="shared" si="6"/>
        <v/>
      </c>
      <c r="AC9" s="209" t="str">
        <f t="shared" si="6"/>
        <v/>
      </c>
      <c r="AD9" s="209" t="str">
        <f t="shared" si="6"/>
        <v/>
      </c>
      <c r="AE9" s="209" t="str">
        <f t="shared" si="6"/>
        <v/>
      </c>
      <c r="AF9" s="209" t="str">
        <f t="shared" si="6"/>
        <v/>
      </c>
      <c r="AG9" s="209" t="str">
        <f t="shared" si="6"/>
        <v/>
      </c>
      <c r="AH9" s="209" t="str">
        <f t="shared" si="6"/>
        <v/>
      </c>
      <c r="AI9" s="209" t="str">
        <f t="shared" si="6"/>
        <v/>
      </c>
      <c r="AJ9" s="209" t="str">
        <f t="shared" si="6"/>
        <v/>
      </c>
      <c r="AK9" s="209" t="str">
        <f t="shared" si="6"/>
        <v/>
      </c>
      <c r="AL9" s="209" t="str">
        <f t="shared" si="6"/>
        <v/>
      </c>
      <c r="AM9" s="218"/>
      <c r="AN9" s="218"/>
      <c r="AO9" s="218"/>
      <c r="AP9" s="219" t="s">
        <v>235</v>
      </c>
      <c r="AQ9" s="220"/>
      <c r="AR9" s="220"/>
      <c r="AS9" s="220"/>
      <c r="AT9" s="221" t="s">
        <v>236</v>
      </c>
      <c r="AU9" s="222"/>
      <c r="AV9" s="222"/>
      <c r="AW9" s="222"/>
      <c r="AX9" s="223" t="s">
        <v>237</v>
      </c>
      <c r="AY9" s="203"/>
      <c r="AZ9" s="203"/>
      <c r="BA9" s="203"/>
      <c r="BB9" s="204" t="s">
        <v>238</v>
      </c>
      <c r="BC9" s="205"/>
      <c r="BD9" s="205"/>
      <c r="BE9" s="205"/>
      <c r="BF9" s="206" t="s">
        <v>239</v>
      </c>
      <c r="BG9" s="218"/>
      <c r="BH9" s="218"/>
      <c r="BI9" s="218"/>
      <c r="BJ9" s="219" t="s">
        <v>235</v>
      </c>
      <c r="BK9" s="220"/>
      <c r="BL9" s="220"/>
      <c r="BM9" s="220"/>
      <c r="BN9" s="221" t="s">
        <v>236</v>
      </c>
      <c r="BO9" s="222"/>
      <c r="BP9" s="222"/>
      <c r="BQ9" s="222"/>
      <c r="BR9" s="223" t="s">
        <v>237</v>
      </c>
      <c r="BS9" s="203"/>
      <c r="BT9" s="203"/>
      <c r="BU9" s="203"/>
      <c r="BV9" s="204" t="s">
        <v>238</v>
      </c>
      <c r="BW9" s="205"/>
      <c r="BX9" s="205"/>
      <c r="BY9" s="205"/>
      <c r="BZ9" s="206" t="s">
        <v>239</v>
      </c>
    </row>
    <row r="10" spans="1:90" ht="16.5" thickBot="1" x14ac:dyDescent="0.3">
      <c r="A10" s="224" t="s">
        <v>52</v>
      </c>
      <c r="B10" s="306" t="s">
        <v>0</v>
      </c>
      <c r="C10" s="307" t="s">
        <v>38</v>
      </c>
      <c r="D10" s="308" t="s">
        <v>392</v>
      </c>
      <c r="E10" s="225" t="s">
        <v>241</v>
      </c>
      <c r="F10" s="226" t="s">
        <v>242</v>
      </c>
      <c r="G10" s="226" t="s">
        <v>243</v>
      </c>
      <c r="H10" s="226" t="s">
        <v>244</v>
      </c>
      <c r="I10" s="309" t="s">
        <v>56</v>
      </c>
      <c r="J10" s="228" t="s">
        <v>28</v>
      </c>
      <c r="K10" s="228" t="s">
        <v>29</v>
      </c>
      <c r="L10" s="229" t="s">
        <v>32</v>
      </c>
      <c r="M10" s="230" t="s">
        <v>32</v>
      </c>
      <c r="N10" s="231" t="s">
        <v>32</v>
      </c>
      <c r="O10" s="231" t="s">
        <v>32</v>
      </c>
      <c r="P10" s="232" t="s">
        <v>26</v>
      </c>
      <c r="Q10" s="232" t="s">
        <v>26</v>
      </c>
      <c r="R10" s="232" t="s">
        <v>26</v>
      </c>
      <c r="S10" s="233" t="s">
        <v>32</v>
      </c>
      <c r="T10" s="233" t="s">
        <v>32</v>
      </c>
      <c r="U10" s="233" t="s">
        <v>32</v>
      </c>
      <c r="V10" s="233" t="s">
        <v>27</v>
      </c>
      <c r="W10" s="233" t="s">
        <v>27</v>
      </c>
      <c r="X10" s="234" t="s">
        <v>27</v>
      </c>
      <c r="Y10" s="235" t="s">
        <v>32</v>
      </c>
      <c r="Z10" s="236" t="s">
        <v>32</v>
      </c>
      <c r="AA10" s="236" t="s">
        <v>32</v>
      </c>
      <c r="AB10" s="236" t="s">
        <v>32</v>
      </c>
      <c r="AC10" s="236" t="s">
        <v>32</v>
      </c>
      <c r="AD10" s="236" t="s">
        <v>26</v>
      </c>
      <c r="AE10" s="236" t="s">
        <v>26</v>
      </c>
      <c r="AF10" s="236" t="s">
        <v>26</v>
      </c>
      <c r="AG10" s="236" t="s">
        <v>27</v>
      </c>
      <c r="AH10" s="236" t="s">
        <v>27</v>
      </c>
      <c r="AI10" s="236" t="s">
        <v>27</v>
      </c>
      <c r="AJ10" s="236" t="s">
        <v>28</v>
      </c>
      <c r="AK10" s="236" t="s">
        <v>28</v>
      </c>
      <c r="AL10" s="236" t="s">
        <v>28</v>
      </c>
      <c r="AM10" s="218"/>
      <c r="AN10" s="218"/>
      <c r="AO10" s="218"/>
      <c r="AP10" s="219"/>
      <c r="AQ10" s="220"/>
      <c r="AR10" s="220"/>
      <c r="AS10" s="220"/>
      <c r="AT10" s="221"/>
      <c r="AU10" s="222"/>
      <c r="AV10" s="222"/>
      <c r="AW10" s="222"/>
      <c r="AX10" s="223"/>
      <c r="AY10" s="237"/>
      <c r="AZ10" s="237"/>
      <c r="BA10" s="237"/>
      <c r="BB10" s="238"/>
      <c r="BC10" s="239"/>
      <c r="BD10" s="239"/>
      <c r="BE10" s="239"/>
      <c r="BF10" s="240"/>
      <c r="BG10" s="218"/>
      <c r="BH10" s="218"/>
      <c r="BI10" s="218"/>
      <c r="BJ10" s="219"/>
      <c r="BK10" s="220"/>
      <c r="BL10" s="220"/>
      <c r="BM10" s="220"/>
      <c r="BN10" s="221"/>
      <c r="BO10" s="222"/>
      <c r="BP10" s="222"/>
      <c r="BQ10" s="222"/>
      <c r="BR10" s="223"/>
      <c r="BS10" s="237"/>
      <c r="BT10" s="237"/>
      <c r="BU10" s="237"/>
      <c r="BV10" s="238"/>
      <c r="BW10" s="239"/>
      <c r="BX10" s="239"/>
      <c r="BY10" s="239"/>
      <c r="BZ10" s="240"/>
    </row>
    <row r="11" spans="1:90" ht="13.5" thickBot="1" x14ac:dyDescent="0.25">
      <c r="A11" s="241">
        <v>1</v>
      </c>
      <c r="B11" s="386" t="s">
        <v>430</v>
      </c>
      <c r="C11" s="380" t="s">
        <v>464</v>
      </c>
      <c r="D11" s="242" t="s">
        <v>256</v>
      </c>
      <c r="E11" s="256">
        <f ca="1">IF(D11="A+",RANDBETWEEN(97,98),IF(D11="A",RANDBETWEEN(86,88),IF(D11="B+",RANDBETWEEN(76,77),IF(D11="B",RANDBETWEEN(66,67),IF(D11="C+",RANDBETWEEN(56,57),IF(D11="C",RANDBETWEEN(48,50),IF(D11="D",RANDBETWEEN(40,45),IF(D11="E",RANDBETWEEN(26,30),IF(D11="F",RANDBETWEEN(24,25),RANDBETWEEN(15,18))))))))))</f>
        <v>76</v>
      </c>
      <c r="F11" s="257">
        <f t="shared" ref="F11:F70" ca="1" si="7">SUM(G11:H11)</f>
        <v>72</v>
      </c>
      <c r="G11" s="257">
        <f ca="1">ROUNDUP(SUM(J11:X11)/3,0)</f>
        <v>28</v>
      </c>
      <c r="H11" s="257">
        <f ca="1">SUM(Y11:AL11)</f>
        <v>44</v>
      </c>
      <c r="I11" s="258"/>
      <c r="J11" s="247">
        <f ca="1">IF($E11&gt;96,ROUNDDOWN(($E11/100)*15,0),IF($D11="E",ROUNDDOWN(($E11/40)*15,0),IF($D11="F",ROUNDDOWN(($E11/100)*RANDBETWEEN(13,15),0),IF($D11="I",ROUNDDOWN(($E11/30)*RANDBETWEEN(13,15),0),ROUNDDOWN(($E11/100)*RANDBETWEEN(13,15),0)))))</f>
        <v>9</v>
      </c>
      <c r="K11" s="247">
        <f ca="1">IF($E11&gt;96,ROUNDUP(($E11/100)*15,0),IF($D11="E",ROUNDUP(($E11/40)*15,0),IF($D11="F",ROUNDUP(($E11/100)*RANDBETWEEN(13,15),0),IF($D11="I",ROUNDUP(($E11/30)*RANDBETWEEN(13,15),0),ROUNDUP(($E11/100)*RANDBETWEEN(13,15),0)))))</f>
        <v>10</v>
      </c>
      <c r="L11" s="247">
        <f ca="1">IF($D11="E",ROUNDDOWN(($E11/40)*18,0),IF($D11="F",ROUNDDOWN(($E11/100)*RANDBETWEEN(15,18),0),IF($D11="I","",ROUNDUP(($E11/100)*18,0))))</f>
        <v>14</v>
      </c>
      <c r="M11" s="247">
        <f ca="1">IF($D11="E",ROUNDDOWN(($E11/40)*2,0),IF($D11="F",ROUNDDOWN(($E11/100)*RANDBETWEEN(1,2),0),IF($D11="I","",IF($E11&gt;50,IFERROR(ROUNDUP(($E11/100)*RANDBETWEEN(1,2),0),0),IFERROR(ROUNDUP(($E11/100)*RANDBETWEEN(0,1),0),0)))))</f>
        <v>1</v>
      </c>
      <c r="N11" s="247">
        <f t="shared" ref="N11:O26" ca="1" si="8">IF($D11="E",ROUNDDOWN(($E11/40)*2,0),IF($D11="F",ROUNDDOWN(($E11/100)*RANDBETWEEN(1,2),0),IF($D11="I","",IF($E11&gt;50,IFERROR(ROUNDUP(($E11/100)*RANDBETWEEN(1,2),0),0),IFERROR(ROUNDUP(($E11/100)*RANDBETWEEN(0,1),0),0)))))</f>
        <v>1</v>
      </c>
      <c r="O11" s="247">
        <f t="shared" ca="1" si="8"/>
        <v>1</v>
      </c>
      <c r="P11" s="247" t="str">
        <f ca="1">IF($D11="E",ROUNDDOWN(($E11/40)*15,0),IF($D11="F",ROUNDDOWN(($E11/100)*RANDBETWEEN(13,15),0),IF($D11="I","",IF($D11="E","",IF($D11="I","",IF(OR($D11="B+",$D11="C+",$D11="D"),"",IFERROR(ROUNDUP(($E11/100)*RANDBETWEEN(13,15),0),0)))))))</f>
        <v/>
      </c>
      <c r="Q11" s="247">
        <f ca="1">IF($D11="E",ROUNDDOWN(($E11/40)*15,0),IF($D11="F",ROUNDDOWN(($E11/100)*RANDBETWEEN(13,15),0),IF($D11="I","",IF(OR($D11="A+",$D11="C",$D11="E"),"",IFERROR(ROUNDUP(($E11/100)*RANDBETWEEN(13,15),0),0)))))</f>
        <v>10</v>
      </c>
      <c r="R11" s="247">
        <f ca="1">IF($D11="E",ROUNDDOWN(($E11/40)*15,0),IF($D11="F",ROUNDDOWN(($E11/100)*RANDBETWEEN(13,15),0),IF($D11="I","",IF(OR($D11="A",$D11="B",$D11="F"),"",IFERROR(ROUNDUP(($E11/100)*RANDBETWEEN(13,15),0),0)))))</f>
        <v>11</v>
      </c>
      <c r="S11" s="247">
        <f ca="1">IF($D11="E",ROUNDDOWN(($E11/40)*2,0),IF($D11="F",ROUNDDOWN(($E11/100)*RANDBETWEEN(1,2),0),IF($D11="I","",IF($E11&gt;50,IFERROR(ROUNDUP(($E11/100)*RANDBETWEEN(1,2),0),0),IFERROR(ROUNDUP(($E11/100)*RANDBETWEEN(0,1),0),0)))))</f>
        <v>2</v>
      </c>
      <c r="T11" s="247">
        <f t="shared" ref="T11:U26" ca="1" si="9">IF($D11="E",ROUNDDOWN(($E11/40)*2,0),IF($D11="F",ROUNDDOWN(($E11/100)*RANDBETWEEN(1,2),0),IF($D11="I","",IF($E11&gt;50,IFERROR(ROUNDUP(($E11/100)*RANDBETWEEN(1,2),0),0),IFERROR(ROUNDUP(($E11/100)*RANDBETWEEN(0,1),0),0)))))</f>
        <v>1</v>
      </c>
      <c r="U11" s="247">
        <f t="shared" ca="1" si="9"/>
        <v>2</v>
      </c>
      <c r="V11" s="247" t="str">
        <f ca="1">IF($D11="E",ROUNDDOWN(($E11/40)*15,0),IF($D11="F",ROUNDDOWN(($E11/100)*RANDBETWEEN(13,15),0),IF($D11="I","",IF(OR($D11="B+",$D11="C+",$D11="D",$D11="E"),"",IFERROR(ROUNDUP(($E11/100)*RANDBETWEEN(13,15),0),0)))))</f>
        <v/>
      </c>
      <c r="W11" s="247">
        <f ca="1">IF($D11="E",ROUNDDOWN(($E11/40)*15,0),IF($D11="F",ROUNDDOWN(($E11/100)*RANDBETWEEN(13,15),0),IF($D11="I","",IF(OR($D11="A+",$D11="C",$D11="F"),"",IFERROR(ROUNDUP(($E11/100)*RANDBETWEEN(13,15),0),0)))))</f>
        <v>10</v>
      </c>
      <c r="X11" s="247">
        <f ca="1">IF($D11="E",ROUNDDOWN(($E11/40)*15,0),IF($D11="F",ROUNDDOWN(($E11/100)*RANDBETWEEN(13,15),0),IF($D11="I","",IF(OR($D11="A",$D11="B"),"",IFERROR(ROUNDUP(($E11/100)*RANDBETWEEN(13,15),0),0)))))</f>
        <v>10</v>
      </c>
      <c r="Y11" s="248">
        <f ca="1">IF($D11="E","",IF($D11="I","",IF($E11&gt;50,IFERROR(ROUNDUP(($E11/100)*RANDBETWEEN(1,2),0),0),IFERROR(ROUNDUP(($E11/100)*RANDBETWEEN(0,1),0),0))))</f>
        <v>2</v>
      </c>
      <c r="Z11" s="249">
        <f t="shared" ref="Z11:AC26" ca="1" si="10">IF($D11="E","",IF($D11="I","",IF($E11&gt;50,IFERROR(ROUNDUP(($E11/100)*RANDBETWEEN(1,2),0),0),IFERROR(ROUNDUP(($E11/100)*RANDBETWEEN(0,1),0),0))))</f>
        <v>1</v>
      </c>
      <c r="AA11" s="250">
        <f t="shared" ca="1" si="10"/>
        <v>1</v>
      </c>
      <c r="AB11" s="250">
        <f t="shared" ca="1" si="10"/>
        <v>2</v>
      </c>
      <c r="AC11" s="250">
        <f t="shared" ca="1" si="10"/>
        <v>2</v>
      </c>
      <c r="AD11" s="250" t="str">
        <f ca="1">IF($D11="E","",IF($D11="I","",IF(OR($D11="B+",$D11="A+",$D11="D",$D11="F"),"",IFERROR(ROUNDUP(($E11/100)*RANDBETWEEN(8,10),0),0))))</f>
        <v/>
      </c>
      <c r="AE11" s="250">
        <f ca="1">IF($D11="E","",IF($D11="I","",IF(OR($D11="A",$D11="B",$D11="C"),"",IFERROR(ROUNDUP(($E11/100)*RANDBETWEEN(8,10),0),0))))</f>
        <v>7</v>
      </c>
      <c r="AF11" s="250" t="str">
        <f ca="1">IF($D11="E","",IF($D11="I","",IF(OR($D11="B+",$D11="C+",$D11="D"),"",IFERROR(ROUNDUP(($E11/100)*RANDBETWEEN(8,10),0),0))))</f>
        <v/>
      </c>
      <c r="AG11" s="250" t="str">
        <f ca="1">IF($D11="E","",IF($D11="I","",IF(OR($D11="B+",$D11="B",$D11="D"),"",IFERROR(ROUNDUP(($E11/100)*RANDBETWEEN(8,10),0),0))))</f>
        <v/>
      </c>
      <c r="AH11" s="250">
        <f ca="1">IF($D11="E","",IF($D11="I","",IF(OR($D11="A+",$D11="A",$D11="C",$D11="F"),"",IFERROR(ROUNDUP(($E11/100)*RANDBETWEEN(8,10),0),0))))</f>
        <v>8</v>
      </c>
      <c r="AI11" s="250">
        <f ca="1">IF($D11="E","",IF($D11="I","",IF(OR($D11="A+",$D11="C+",$D11="C"),"",IFERROR(ROUNDUP(($E11/100)*RANDBETWEEN(8,10),0),0))))</f>
        <v>7</v>
      </c>
      <c r="AJ11" s="250">
        <f ca="1">IF($D11="E","",IF($D11="I","",IF(OR($D11="A+",$D11="C+",$D11="D",$D11="A"),"",IFERROR(ROUNDUP(($E11/100)*RANDBETWEEN(8,10),0),0))))</f>
        <v>7</v>
      </c>
      <c r="AK11" s="250">
        <f ca="1">IF($D11="E","",IF($D11="I","",IF(OR($D11="A",$D11="C+",$D11="B",$D11="F"),"",IFERROR(ROUNDUP(($E11/100)*RANDBETWEEN(8,10),0),0))))</f>
        <v>7</v>
      </c>
      <c r="AL11" s="251" t="str">
        <f ca="1">IF($D11="E","",IF($D11="I","",IF(OR($D11="B+",$D11="B",$D11="C",$D11="F"),"",IFERROR(ROUNDUP(($E11/100)*RANDBETWEEN(8,10),0),0))))</f>
        <v/>
      </c>
      <c r="AM11" s="252">
        <f ca="1">SUMIFS($J11:$X11,$J$10:$X$10,"CO1")</f>
        <v>22</v>
      </c>
      <c r="AN11" s="253">
        <f ca="1">SUMIFS($J$4:$X$4,$J$10:$X$10,"CO1",$J11:$X11,"&gt;=0")</f>
        <v>30</v>
      </c>
      <c r="AO11" s="250">
        <f ca="1">IFERROR(ROUND((AM11/AN11)*100,0),0)</f>
        <v>73</v>
      </c>
      <c r="AP11" s="250" t="str">
        <f ca="1">IF(AO11&gt;60,"YES","NO")</f>
        <v>YES</v>
      </c>
      <c r="AQ11" s="253">
        <f ca="1">SUMIFS($J11:$X11,$J$10:$X$10,"CO2")</f>
        <v>21</v>
      </c>
      <c r="AR11" s="253">
        <f ca="1">SUMIFS($J$4:$X$4,$J$10:$X$10,"CO2",$J11:$X11,"&gt;=0")</f>
        <v>30</v>
      </c>
      <c r="AS11" s="250">
        <f ca="1">IFERROR(ROUND((AQ11/AR11)*100,0),0)</f>
        <v>70</v>
      </c>
      <c r="AT11" s="250" t="str">
        <f ca="1">IF(AS11&gt;60,"YES","NO")</f>
        <v>YES</v>
      </c>
      <c r="AU11" s="253">
        <f ca="1">SUMIFS($J11:$X11,$J$10:$X$10,"CO3")</f>
        <v>20</v>
      </c>
      <c r="AV11" s="253">
        <f ca="1">SUMIFS($J$4:$X$4,$J$10:$X$10,"CO3",$J11:$X11,"&gt;=0")</f>
        <v>30</v>
      </c>
      <c r="AW11" s="250">
        <f ca="1">IFERROR(ROUND((AU11/AV11)*100,0),0)</f>
        <v>67</v>
      </c>
      <c r="AX11" s="250" t="str">
        <f ca="1">IF(AW11&gt;60,"YES","NO")</f>
        <v>YES</v>
      </c>
      <c r="AY11" s="253">
        <f ca="1">SUMIFS($J11:$X11,$J$10:$X$10,"CO4")</f>
        <v>9</v>
      </c>
      <c r="AZ11" s="253">
        <f ca="1">SUMIFS($J$4:$X$4,$J$10:$X$10,"CO4",$J11:$X11,"&gt;=0")</f>
        <v>15</v>
      </c>
      <c r="BA11" s="250">
        <f ca="1">IFERROR(ROUND((AY11/AZ11)*100,0),0)</f>
        <v>60</v>
      </c>
      <c r="BB11" s="250" t="str">
        <f ca="1">IF(BA11&gt;60,"YES","NO")</f>
        <v>NO</v>
      </c>
      <c r="BC11" s="253">
        <f ca="1">SUMIFS($J11:$X11,$J$10:$X$10,"CO5")</f>
        <v>10</v>
      </c>
      <c r="BD11" s="253">
        <f ca="1">SUMIFS($J$4:$X$4,$J$10:$X$10,"CO5",$J11:$X11,"&gt;=0")</f>
        <v>15</v>
      </c>
      <c r="BE11" s="250">
        <f ca="1">IFERROR(ROUND((BC11/BD11)*100,0),0)</f>
        <v>67</v>
      </c>
      <c r="BF11" s="251" t="str">
        <f ca="1">IF(BE11&gt;60,"YES","NO")</f>
        <v>YES</v>
      </c>
      <c r="BG11" s="252">
        <f ca="1">SUMIFS($Y11:$AL11,$Y$10:$AL$10,"CO1")</f>
        <v>8</v>
      </c>
      <c r="BH11" s="253">
        <f ca="1">SUMIFS($Y$4:$AL$4,$Y$10:$AL$10,"CO1",$Y11:$AL11,"&gt;=0")</f>
        <v>10</v>
      </c>
      <c r="BI11" s="250">
        <f ca="1">IFERROR(ROUND((BG11/BH11)*100,0),0)</f>
        <v>80</v>
      </c>
      <c r="BJ11" s="250" t="str">
        <f ca="1">IF(BI11&gt;60,"YES","NO")</f>
        <v>YES</v>
      </c>
      <c r="BK11" s="253">
        <f ca="1">SUMIFS($Y11:$AL11,$Y$10:$AL$10,"CO2")</f>
        <v>7</v>
      </c>
      <c r="BL11" s="253">
        <f ca="1">SUMIFS($Y$4:$AL$4,$Y$10:$AL$10,"CO2",$Y11:$AL11,"&gt;=0")</f>
        <v>10</v>
      </c>
      <c r="BM11" s="250">
        <f ca="1">IFERROR(ROUND((BK11/BL11)*100,0),0)</f>
        <v>70</v>
      </c>
      <c r="BN11" s="250" t="str">
        <f ca="1">IF(BM11&gt;60,"YES","NO")</f>
        <v>YES</v>
      </c>
      <c r="BO11" s="253">
        <f ca="1">SUMIFS($Y11:$AL11,$Y$10:$AL$10,"CO3")</f>
        <v>15</v>
      </c>
      <c r="BP11" s="253">
        <f ca="1">SUMIFS($Y$4:$AL$4,$Y$10:$AL$10,"CO3",$Y11:$AL11,"&gt;=0")</f>
        <v>20</v>
      </c>
      <c r="BQ11" s="250">
        <f ca="1">IFERROR(ROUND((BO11/BP11)*100,0),0)</f>
        <v>75</v>
      </c>
      <c r="BR11" s="250" t="str">
        <f ca="1">IF(BQ11&gt;60,"YES","NO")</f>
        <v>YES</v>
      </c>
      <c r="BS11" s="253">
        <f ca="1">SUMIFS($Y11:$AL11,$Y$10:$AL$10,"CO4")</f>
        <v>14</v>
      </c>
      <c r="BT11" s="253">
        <f ca="1">SUMIFS($Y$4:$AL$4,$Y$10:$AL$10,"CO4",$Y11:$AL11,"&gt;=0")</f>
        <v>20</v>
      </c>
      <c r="BU11" s="250">
        <f ca="1">IFERROR(ROUND((BS11/BT11)*100,0),0)</f>
        <v>70</v>
      </c>
      <c r="BV11" s="250" t="str">
        <f ca="1">IF(BU11&gt;60,"YES","NO")</f>
        <v>YES</v>
      </c>
      <c r="BW11" s="253">
        <f>SUMIFS($Y11:$AL11,$Y$10:$AL$10,"CO5")</f>
        <v>0</v>
      </c>
      <c r="BX11" s="253">
        <f>SUMIFS($Y$4:$AL$4,$Y$10:$AL$10,"CO5",$Y11:$AL11,"&gt;=0")</f>
        <v>0</v>
      </c>
      <c r="BY11" s="250">
        <f>IFERROR(ROUND((BW11/BX11)*100,0),0)</f>
        <v>0</v>
      </c>
      <c r="BZ11" s="254" t="str">
        <f>IF(BY11&gt;60,"YES","NO")</f>
        <v>NO</v>
      </c>
      <c r="CB11" s="255" t="s">
        <v>248</v>
      </c>
      <c r="CC11" s="255">
        <v>60</v>
      </c>
    </row>
    <row r="12" spans="1:90" x14ac:dyDescent="0.2">
      <c r="A12" s="241">
        <v>2</v>
      </c>
      <c r="B12" s="386" t="s">
        <v>431</v>
      </c>
      <c r="C12" s="380" t="s">
        <v>465</v>
      </c>
      <c r="D12" s="242" t="s">
        <v>256</v>
      </c>
      <c r="E12" s="256">
        <f t="shared" ref="E12:E70" ca="1" si="11">IF(D12="A+",RANDBETWEEN(97,98),IF(D12="A",RANDBETWEEN(86,88),IF(D12="B+",RANDBETWEEN(76,77),IF(D12="B",RANDBETWEEN(66,67),IF(D12="C+",RANDBETWEEN(56,57),IF(D12="C",RANDBETWEEN(48,50),IF(D12="D",RANDBETWEEN(40,45),IF(D12="E",RANDBETWEEN(26,30),IF(D12="F",RANDBETWEEN(24,25),RANDBETWEEN(15,18))))))))))</f>
        <v>76</v>
      </c>
      <c r="F12" s="257">
        <f t="shared" ca="1" si="7"/>
        <v>76</v>
      </c>
      <c r="G12" s="257">
        <f t="shared" ref="G12:G70" ca="1" si="12">ROUNDUP(SUM(J12:X12)/3,0)</f>
        <v>30</v>
      </c>
      <c r="H12" s="257">
        <f t="shared" ref="H12:H70" ca="1" si="13">SUM(Y12:AL12)</f>
        <v>46</v>
      </c>
      <c r="I12" s="258"/>
      <c r="J12" s="247">
        <f t="shared" ref="J12:J70" ca="1" si="14">IF($E12&gt;96,ROUNDDOWN(($E12/100)*15,0),IF($D12="E",ROUNDDOWN(($E12/40)*15,0),IF($D12="F",ROUNDDOWN(($E12/100)*RANDBETWEEN(13,15),0),IF($D12="I",ROUNDDOWN(($E12/30)*RANDBETWEEN(13,15),0),ROUNDDOWN(($E12/100)*RANDBETWEEN(13,15),0)))))</f>
        <v>11</v>
      </c>
      <c r="K12" s="247">
        <f t="shared" ref="K12:K70" ca="1" si="15">IF($E12&gt;96,ROUNDUP(($E12/100)*15,0),IF($D12="E",ROUNDUP(($E12/40)*15,0),IF($D12="F",ROUNDUP(($E12/100)*RANDBETWEEN(13,15),0),IF($D12="I",ROUNDUP(($E12/30)*RANDBETWEEN(13,15),0),ROUNDUP(($E12/100)*RANDBETWEEN(13,15),0)))))</f>
        <v>10</v>
      </c>
      <c r="L12" s="247">
        <f t="shared" ref="L12:L70" ca="1" si="16">IF($D12="E",ROUNDDOWN(($E12/40)*18,0),IF($D12="F",ROUNDDOWN(($E12/100)*RANDBETWEEN(15,18),0),IF($D12="I","",ROUNDUP(($E12/100)*18,0))))</f>
        <v>14</v>
      </c>
      <c r="M12" s="247">
        <f t="shared" ref="M12:O70" ca="1" si="17">IF($D12="E",ROUNDDOWN(($E12/40)*2,0),IF($D12="F",ROUNDDOWN(($E12/100)*RANDBETWEEN(1,2),0),IF($D12="I","",IF($E12&gt;50,IFERROR(ROUNDUP(($E12/100)*RANDBETWEEN(1,2),0),0),IFERROR(ROUNDUP(($E12/100)*RANDBETWEEN(0,1),0),0)))))</f>
        <v>2</v>
      </c>
      <c r="N12" s="247">
        <f t="shared" ca="1" si="8"/>
        <v>1</v>
      </c>
      <c r="O12" s="247">
        <f t="shared" ca="1" si="8"/>
        <v>1</v>
      </c>
      <c r="P12" s="247" t="str">
        <f t="shared" ref="P12:P70" ca="1" si="18">IF($D12="E",ROUNDDOWN(($E12/40)*15,0),IF($D12="F",ROUNDDOWN(($E12/100)*RANDBETWEEN(13,15),0),IF($D12="I","",IF($D12="E","",IF($D12="I","",IF(OR($D12="B+",$D12="C+",$D12="D"),"",IFERROR(ROUNDUP(($E12/100)*RANDBETWEEN(13,15),0),0)))))))</f>
        <v/>
      </c>
      <c r="Q12" s="247">
        <f t="shared" ref="Q12:Q70" ca="1" si="19">IF($D12="E",ROUNDDOWN(($E12/40)*15,0),IF($D12="F",ROUNDDOWN(($E12/100)*RANDBETWEEN(13,15),0),IF($D12="I","",IF(OR($D12="A+",$D12="C",$D12="E"),"",IFERROR(ROUNDUP(($E12/100)*RANDBETWEEN(13,15),0),0)))))</f>
        <v>10</v>
      </c>
      <c r="R12" s="247">
        <f t="shared" ref="R12:R70" ca="1" si="20">IF($D12="E",ROUNDDOWN(($E12/40)*15,0),IF($D12="F",ROUNDDOWN(($E12/100)*RANDBETWEEN(13,15),0),IF($D12="I","",IF(OR($D12="A",$D12="B",$D12="F"),"",IFERROR(ROUNDUP(($E12/100)*RANDBETWEEN(13,15),0),0)))))</f>
        <v>11</v>
      </c>
      <c r="S12" s="247">
        <f t="shared" ref="S12:U70" ca="1" si="21">IF($D12="E",ROUNDDOWN(($E12/40)*2,0),IF($D12="F",ROUNDDOWN(($E12/100)*RANDBETWEEN(1,2),0),IF($D12="I","",IF($E12&gt;50,IFERROR(ROUNDUP(($E12/100)*RANDBETWEEN(1,2),0),0),IFERROR(ROUNDUP(($E12/100)*RANDBETWEEN(0,1),0),0)))))</f>
        <v>2</v>
      </c>
      <c r="T12" s="247">
        <f t="shared" ca="1" si="9"/>
        <v>2</v>
      </c>
      <c r="U12" s="247">
        <f t="shared" ca="1" si="9"/>
        <v>1</v>
      </c>
      <c r="V12" s="247" t="str">
        <f t="shared" ref="V12:V70" ca="1" si="22">IF($D12="E",ROUNDDOWN(($E12/40)*15,0),IF($D12="F",ROUNDDOWN(($E12/100)*RANDBETWEEN(13,15),0),IF($D12="I","",IF(OR($D12="B+",$D12="C+",$D12="D",$D12="E"),"",IFERROR(ROUNDUP(($E12/100)*RANDBETWEEN(13,15),0),0)))))</f>
        <v/>
      </c>
      <c r="W12" s="247">
        <f t="shared" ref="W12:W70" ca="1" si="23">IF($D12="E",ROUNDDOWN(($E12/40)*15,0),IF($D12="F",ROUNDDOWN(($E12/100)*RANDBETWEEN(13,15),0),IF($D12="I","",IF(OR($D12="A+",$D12="C",$D12="F"),"",IFERROR(ROUNDUP(($E12/100)*RANDBETWEEN(13,15),0),0)))))</f>
        <v>12</v>
      </c>
      <c r="X12" s="247">
        <f t="shared" ref="X12:X70" ca="1" si="24">IF($D12="E",ROUNDDOWN(($E12/40)*15,0),IF($D12="F",ROUNDDOWN(($E12/100)*RANDBETWEEN(13,15),0),IF($D12="I","",IF(OR($D12="A",$D12="B"),"",IFERROR(ROUNDUP(($E12/100)*RANDBETWEEN(13,15),0),0)))))</f>
        <v>11</v>
      </c>
      <c r="Y12" s="248">
        <f t="shared" ref="Y12:AC70" ca="1" si="25">IF($D12="E","",IF($D12="I","",IF($E12&gt;50,IFERROR(ROUNDUP(($E12/100)*RANDBETWEEN(1,2),0),0),IFERROR(ROUNDUP(($E12/100)*RANDBETWEEN(0,1),0),0))))</f>
        <v>2</v>
      </c>
      <c r="Z12" s="259">
        <f t="shared" ca="1" si="10"/>
        <v>2</v>
      </c>
      <c r="AA12" s="247">
        <f t="shared" ca="1" si="10"/>
        <v>1</v>
      </c>
      <c r="AB12" s="247">
        <f t="shared" ca="1" si="10"/>
        <v>1</v>
      </c>
      <c r="AC12" s="247">
        <f t="shared" ca="1" si="10"/>
        <v>2</v>
      </c>
      <c r="AD12" s="247" t="str">
        <f t="shared" ref="AD12:AD70" ca="1" si="26">IF($D12="E","",IF($D12="I","",IF(OR($D12="B+",$D12="A+",$D12="D",$D12="F"),"",IFERROR(ROUNDUP(($E12/100)*RANDBETWEEN(8,10),0),0))))</f>
        <v/>
      </c>
      <c r="AE12" s="247">
        <f t="shared" ref="AE12:AE70" ca="1" si="27">IF($D12="E","",IF($D12="I","",IF(OR($D12="A",$D12="B",$D12="C"),"",IFERROR(ROUNDUP(($E12/100)*RANDBETWEEN(8,10),0),0))))</f>
        <v>8</v>
      </c>
      <c r="AF12" s="247" t="str">
        <f t="shared" ref="AF12:AF70" ca="1" si="28">IF($D12="E","",IF($D12="I","",IF(OR($D12="B+",$D12="C+",$D12="D"),"",IFERROR(ROUNDUP(($E12/100)*RANDBETWEEN(8,10),0),0))))</f>
        <v/>
      </c>
      <c r="AG12" s="247" t="str">
        <f t="shared" ref="AG12:AG70" ca="1" si="29">IF($D12="E","",IF($D12="I","",IF(OR($D12="B+",$D12="B",$D12="D"),"",IFERROR(ROUNDUP(($E12/100)*RANDBETWEEN(8,10),0),0))))</f>
        <v/>
      </c>
      <c r="AH12" s="247">
        <f t="shared" ref="AH12:AH70" ca="1" si="30">IF($D12="E","",IF($D12="I","",IF(OR($D12="A+",$D12="A",$D12="C",$D12="F"),"",IFERROR(ROUNDUP(($E12/100)*RANDBETWEEN(8,10),0),0))))</f>
        <v>8</v>
      </c>
      <c r="AI12" s="247">
        <f t="shared" ref="AI12:AI70" ca="1" si="31">IF($D12="E","",IF($D12="I","",IF(OR($D12="A+",$D12="C+",$D12="C"),"",IFERROR(ROUNDUP(($E12/100)*RANDBETWEEN(8,10),0),0))))</f>
        <v>7</v>
      </c>
      <c r="AJ12" s="247">
        <f t="shared" ref="AJ12:AJ70" ca="1" si="32">IF($D12="E","",IF($D12="I","",IF(OR($D12="A+",$D12="C+",$D12="D",$D12="A"),"",IFERROR(ROUNDUP(($E12/100)*RANDBETWEEN(8,10),0),0))))</f>
        <v>7</v>
      </c>
      <c r="AK12" s="247">
        <f t="shared" ref="AK12:AK70" ca="1" si="33">IF($D12="E","",IF($D12="I","",IF(OR($D12="A",$D12="C+",$D12="B",$D12="F"),"",IFERROR(ROUNDUP(($E12/100)*RANDBETWEEN(8,10),0),0))))</f>
        <v>8</v>
      </c>
      <c r="AL12" s="248" t="str">
        <f t="shared" ref="AL12:AL70" ca="1" si="34">IF($D12="E","",IF($D12="I","",IF(OR($D12="B+",$D12="B",$D12="C"),"",IFERROR(ROUNDUP(($E12/100)*RANDBETWEEN(8,10),0),0))))</f>
        <v/>
      </c>
      <c r="AM12" s="260">
        <f t="shared" ref="AM12:AM70" ca="1" si="35">SUMIFS($J12:$X12,$J$10:$X$10,"CO1")</f>
        <v>23</v>
      </c>
      <c r="AN12" s="261">
        <f t="shared" ref="AN12:AN70" ca="1" si="36">SUMIFS($J$4:$X$4,$J$10:$X$10,"CO1",$J12:$X12,"&gt;=0")</f>
        <v>30</v>
      </c>
      <c r="AO12" s="247">
        <f t="shared" ref="AO12:AO70" ca="1" si="37">IFERROR(ROUND((AM12/AN12)*100,0),0)</f>
        <v>77</v>
      </c>
      <c r="AP12" s="247" t="str">
        <f t="shared" ref="AP12:AP70" ca="1" si="38">IF(AO12&gt;60,"YES","NO")</f>
        <v>YES</v>
      </c>
      <c r="AQ12" s="261">
        <f t="shared" ref="AQ12:AQ71" ca="1" si="39">SUMIFS($J12:$X12,$J$10:$X$10,"CO2")</f>
        <v>21</v>
      </c>
      <c r="AR12" s="261">
        <f t="shared" ref="AR12:AR71" ca="1" si="40">SUMIFS($J$4:$X$4,$J$10:$X$10,"CO2",$J12:$X12,"&gt;=0")</f>
        <v>30</v>
      </c>
      <c r="AS12" s="247">
        <f t="shared" ref="AS12:AS71" ca="1" si="41">IFERROR(ROUND((AQ12/AR12)*100,0),0)</f>
        <v>70</v>
      </c>
      <c r="AT12" s="247" t="str">
        <f t="shared" ref="AT12:AT70" ca="1" si="42">IF(AS12&gt;60,"YES","NO")</f>
        <v>YES</v>
      </c>
      <c r="AU12" s="261">
        <f t="shared" ref="AU12:AU71" ca="1" si="43">SUMIFS($J12:$X12,$J$10:$X$10,"CO3")</f>
        <v>23</v>
      </c>
      <c r="AV12" s="261">
        <f t="shared" ref="AV12:AV71" ca="1" si="44">SUMIFS($J$4:$X$4,$J$10:$X$10,"CO3",$J12:$X12,"&gt;=0")</f>
        <v>30</v>
      </c>
      <c r="AW12" s="247">
        <f t="shared" ref="AW12:AW71" ca="1" si="45">IFERROR(ROUND((AU12/AV12)*100,0),0)</f>
        <v>77</v>
      </c>
      <c r="AX12" s="247" t="str">
        <f t="shared" ref="AX12:AX70" ca="1" si="46">IF(AW12&gt;60,"YES","NO")</f>
        <v>YES</v>
      </c>
      <c r="AY12" s="261">
        <f t="shared" ref="AY12:AY71" ca="1" si="47">SUMIFS($J12:$X12,$J$10:$X$10,"CO4")</f>
        <v>11</v>
      </c>
      <c r="AZ12" s="261">
        <f t="shared" ref="AZ12:AZ71" ca="1" si="48">SUMIFS($J$4:$X$4,$J$10:$X$10,"CO4",$J12:$X12,"&gt;=0")</f>
        <v>15</v>
      </c>
      <c r="BA12" s="247">
        <f t="shared" ref="BA12:BA71" ca="1" si="49">IFERROR(ROUND((AY12/AZ12)*100,0),0)</f>
        <v>73</v>
      </c>
      <c r="BB12" s="247" t="str">
        <f t="shared" ref="BB12:BB70" ca="1" si="50">IF(BA12&gt;60,"YES","NO")</f>
        <v>YES</v>
      </c>
      <c r="BC12" s="261">
        <f t="shared" ref="BC12:BC71" ca="1" si="51">SUMIFS($J12:$X12,$J$10:$X$10,"CO5")</f>
        <v>10</v>
      </c>
      <c r="BD12" s="261">
        <f t="shared" ref="BD12:BD71" ca="1" si="52">SUMIFS($J$4:$X$4,$J$10:$X$10,"CO5",$J12:$X12,"&gt;=0")</f>
        <v>15</v>
      </c>
      <c r="BE12" s="247">
        <f t="shared" ref="BE12:BE71" ca="1" si="53">IFERROR(ROUND((BC12/BD12)*100,0),0)</f>
        <v>67</v>
      </c>
      <c r="BF12" s="248" t="str">
        <f t="shared" ref="BF12:BF70" ca="1" si="54">IF(BE12&gt;60,"YES","NO")</f>
        <v>YES</v>
      </c>
      <c r="BG12" s="260">
        <f t="shared" ref="BG12:BG70" ca="1" si="55">SUMIFS($Y12:$AL12,$Y$10:$AL$10,"CO1")</f>
        <v>8</v>
      </c>
      <c r="BH12" s="261">
        <f t="shared" ref="BH12:BH70" ca="1" si="56">SUMIFS($Y$4:$AL$4,$Y$10:$AL$10,"CO1",$Y12:$AL12,"&gt;=0")</f>
        <v>10</v>
      </c>
      <c r="BI12" s="247">
        <f t="shared" ref="BI12:BI70" ca="1" si="57">IFERROR(ROUND((BG12/BH12)*100,0),0)</f>
        <v>80</v>
      </c>
      <c r="BJ12" s="247" t="str">
        <f t="shared" ref="BJ12:BJ70" ca="1" si="58">IF(BI12&gt;60,"YES","NO")</f>
        <v>YES</v>
      </c>
      <c r="BK12" s="261">
        <f t="shared" ref="BK12:BK68" ca="1" si="59">SUMIFS($Y12:$AL12,$Y$10:$AL$10,"CO2")</f>
        <v>8</v>
      </c>
      <c r="BL12" s="261">
        <f t="shared" ref="BL12:BL68" ca="1" si="60">SUMIFS($Y$4:$AL$4,$Y$10:$AL$10,"CO2",$Y12:$AL12,"&gt;=0")</f>
        <v>10</v>
      </c>
      <c r="BM12" s="247">
        <f t="shared" ref="BM12:BM68" ca="1" si="61">IFERROR(ROUND((BK12/BL12)*100,0),0)</f>
        <v>80</v>
      </c>
      <c r="BN12" s="247" t="str">
        <f t="shared" ref="BN12:BN70" ca="1" si="62">IF(BM12&gt;60,"YES","NO")</f>
        <v>YES</v>
      </c>
      <c r="BO12" s="261">
        <f t="shared" ref="BO12:BO70" ca="1" si="63">SUMIFS($Y12:$AL12,$Y$10:$AL$10,"CO3")</f>
        <v>15</v>
      </c>
      <c r="BP12" s="261">
        <f t="shared" ref="BP12:BP70" ca="1" si="64">SUMIFS($Y$4:$AL$4,$Y$10:$AL$10,"CO3",$Y12:$AL12,"&gt;=0")</f>
        <v>20</v>
      </c>
      <c r="BQ12" s="247">
        <f t="shared" ref="BQ12:BQ70" ca="1" si="65">IFERROR(ROUND((BO12/BP12)*100,0),0)</f>
        <v>75</v>
      </c>
      <c r="BR12" s="247" t="str">
        <f t="shared" ref="BR12:BR70" ca="1" si="66">IF(BQ12&gt;60,"YES","NO")</f>
        <v>YES</v>
      </c>
      <c r="BS12" s="261"/>
      <c r="BT12" s="261"/>
      <c r="BU12" s="247"/>
      <c r="BV12" s="247" t="str">
        <f t="shared" ref="BV12:BV70" si="67">IF(BU12&gt;60,"YES","NO")</f>
        <v>NO</v>
      </c>
      <c r="BW12" s="261">
        <f t="shared" ref="BW12" ca="1" si="68">SUMIFS($Y12:$AL12,$Y$10:$AL$10,"CO4")</f>
        <v>15</v>
      </c>
      <c r="BX12" s="261">
        <f t="shared" ref="BX12" ca="1" si="69">SUMIFS($Y$4:$AL$4,$Y$10:$AL$10,"CO4",$Y12:$AL12,"&gt;=0")</f>
        <v>20</v>
      </c>
      <c r="BY12" s="247">
        <f t="shared" ref="BY12:BY70" ca="1" si="70">IFERROR(ROUND((BW12/BX12)*100,0),0)</f>
        <v>75</v>
      </c>
      <c r="BZ12" s="262" t="str">
        <f t="shared" ref="BZ12:BZ70" ca="1" si="71">IF(BY12&gt;60,"YES","NO")</f>
        <v>YES</v>
      </c>
      <c r="CC12" s="502" t="s">
        <v>84</v>
      </c>
      <c r="CD12" s="503"/>
      <c r="CE12" s="503"/>
      <c r="CF12" s="503"/>
      <c r="CG12" s="503"/>
      <c r="CH12" s="504"/>
      <c r="CI12" s="263"/>
      <c r="CJ12" s="263"/>
      <c r="CK12" s="263"/>
      <c r="CL12" s="263"/>
    </row>
    <row r="13" spans="1:90" ht="21" customHeight="1" x14ac:dyDescent="0.2">
      <c r="A13" s="241">
        <v>3</v>
      </c>
      <c r="B13" s="386" t="s">
        <v>432</v>
      </c>
      <c r="C13" s="380" t="s">
        <v>466</v>
      </c>
      <c r="D13" s="242" t="s">
        <v>256</v>
      </c>
      <c r="E13" s="256">
        <f t="shared" ca="1" si="11"/>
        <v>76</v>
      </c>
      <c r="F13" s="257">
        <f t="shared" ca="1" si="7"/>
        <v>75</v>
      </c>
      <c r="G13" s="257">
        <f t="shared" ca="1" si="12"/>
        <v>32</v>
      </c>
      <c r="H13" s="257">
        <f t="shared" ca="1" si="13"/>
        <v>43</v>
      </c>
      <c r="I13" s="258"/>
      <c r="J13" s="247">
        <f t="shared" ca="1" si="14"/>
        <v>10</v>
      </c>
      <c r="K13" s="247">
        <f t="shared" ca="1" si="15"/>
        <v>12</v>
      </c>
      <c r="L13" s="247">
        <f t="shared" ca="1" si="16"/>
        <v>14</v>
      </c>
      <c r="M13" s="247">
        <f t="shared" ca="1" si="17"/>
        <v>2</v>
      </c>
      <c r="N13" s="247">
        <f t="shared" ca="1" si="8"/>
        <v>2</v>
      </c>
      <c r="O13" s="247">
        <f t="shared" ca="1" si="8"/>
        <v>1</v>
      </c>
      <c r="P13" s="247" t="str">
        <f t="shared" ca="1" si="18"/>
        <v/>
      </c>
      <c r="Q13" s="247">
        <f t="shared" ca="1" si="19"/>
        <v>11</v>
      </c>
      <c r="R13" s="247">
        <f t="shared" ca="1" si="20"/>
        <v>12</v>
      </c>
      <c r="S13" s="247">
        <f t="shared" ca="1" si="21"/>
        <v>2</v>
      </c>
      <c r="T13" s="247">
        <f t="shared" ca="1" si="9"/>
        <v>2</v>
      </c>
      <c r="U13" s="247">
        <f t="shared" ca="1" si="9"/>
        <v>2</v>
      </c>
      <c r="V13" s="247" t="str">
        <f t="shared" ca="1" si="22"/>
        <v/>
      </c>
      <c r="W13" s="247">
        <f t="shared" ca="1" si="23"/>
        <v>12</v>
      </c>
      <c r="X13" s="247">
        <f t="shared" ca="1" si="24"/>
        <v>12</v>
      </c>
      <c r="Y13" s="248">
        <f t="shared" ca="1" si="25"/>
        <v>2</v>
      </c>
      <c r="Z13" s="259">
        <f t="shared" ca="1" si="10"/>
        <v>2</v>
      </c>
      <c r="AA13" s="247">
        <f t="shared" ca="1" si="10"/>
        <v>1</v>
      </c>
      <c r="AB13" s="247">
        <f t="shared" ca="1" si="10"/>
        <v>1</v>
      </c>
      <c r="AC13" s="247">
        <f t="shared" ca="1" si="10"/>
        <v>1</v>
      </c>
      <c r="AD13" s="247" t="str">
        <f t="shared" ca="1" si="26"/>
        <v/>
      </c>
      <c r="AE13" s="247">
        <f t="shared" ca="1" si="27"/>
        <v>7</v>
      </c>
      <c r="AF13" s="247" t="str">
        <f t="shared" ca="1" si="28"/>
        <v/>
      </c>
      <c r="AG13" s="247" t="str">
        <f t="shared" ca="1" si="29"/>
        <v/>
      </c>
      <c r="AH13" s="247">
        <f t="shared" ca="1" si="30"/>
        <v>7</v>
      </c>
      <c r="AI13" s="247">
        <f t="shared" ca="1" si="31"/>
        <v>8</v>
      </c>
      <c r="AJ13" s="247">
        <f t="shared" ca="1" si="32"/>
        <v>7</v>
      </c>
      <c r="AK13" s="247">
        <f t="shared" ca="1" si="33"/>
        <v>7</v>
      </c>
      <c r="AL13" s="248" t="str">
        <f t="shared" ca="1" si="34"/>
        <v/>
      </c>
      <c r="AM13" s="260">
        <f t="shared" ca="1" si="35"/>
        <v>25</v>
      </c>
      <c r="AN13" s="261">
        <f t="shared" ca="1" si="36"/>
        <v>30</v>
      </c>
      <c r="AO13" s="247">
        <f t="shared" ca="1" si="37"/>
        <v>83</v>
      </c>
      <c r="AP13" s="247" t="str">
        <f t="shared" ca="1" si="38"/>
        <v>YES</v>
      </c>
      <c r="AQ13" s="261">
        <f t="shared" ca="1" si="39"/>
        <v>23</v>
      </c>
      <c r="AR13" s="261">
        <f t="shared" ca="1" si="40"/>
        <v>30</v>
      </c>
      <c r="AS13" s="247">
        <f t="shared" ca="1" si="41"/>
        <v>77</v>
      </c>
      <c r="AT13" s="247" t="str">
        <f t="shared" ca="1" si="42"/>
        <v>YES</v>
      </c>
      <c r="AU13" s="261">
        <f t="shared" ca="1" si="43"/>
        <v>24</v>
      </c>
      <c r="AV13" s="261">
        <f t="shared" ca="1" si="44"/>
        <v>30</v>
      </c>
      <c r="AW13" s="247">
        <f t="shared" ca="1" si="45"/>
        <v>80</v>
      </c>
      <c r="AX13" s="247" t="str">
        <f t="shared" ca="1" si="46"/>
        <v>YES</v>
      </c>
      <c r="AY13" s="261">
        <f t="shared" ca="1" si="47"/>
        <v>10</v>
      </c>
      <c r="AZ13" s="261">
        <f t="shared" ca="1" si="48"/>
        <v>15</v>
      </c>
      <c r="BA13" s="247">
        <f t="shared" ca="1" si="49"/>
        <v>67</v>
      </c>
      <c r="BB13" s="247" t="str">
        <f t="shared" ca="1" si="50"/>
        <v>YES</v>
      </c>
      <c r="BC13" s="261">
        <f t="shared" ca="1" si="51"/>
        <v>12</v>
      </c>
      <c r="BD13" s="261">
        <f t="shared" ca="1" si="52"/>
        <v>15</v>
      </c>
      <c r="BE13" s="247">
        <f t="shared" ca="1" si="53"/>
        <v>80</v>
      </c>
      <c r="BF13" s="248" t="str">
        <f t="shared" ca="1" si="54"/>
        <v>YES</v>
      </c>
      <c r="BG13" s="260">
        <f t="shared" ca="1" si="55"/>
        <v>7</v>
      </c>
      <c r="BH13" s="261">
        <f t="shared" ca="1" si="56"/>
        <v>10</v>
      </c>
      <c r="BI13" s="247">
        <f t="shared" ca="1" si="57"/>
        <v>70</v>
      </c>
      <c r="BJ13" s="247" t="str">
        <f t="shared" ca="1" si="58"/>
        <v>YES</v>
      </c>
      <c r="BK13" s="261">
        <f t="shared" ca="1" si="59"/>
        <v>7</v>
      </c>
      <c r="BL13" s="261">
        <f t="shared" ca="1" si="60"/>
        <v>10</v>
      </c>
      <c r="BM13" s="247">
        <f t="shared" ca="1" si="61"/>
        <v>70</v>
      </c>
      <c r="BN13" s="247" t="str">
        <f t="shared" ca="1" si="62"/>
        <v>YES</v>
      </c>
      <c r="BO13" s="261">
        <f t="shared" ca="1" si="63"/>
        <v>15</v>
      </c>
      <c r="BP13" s="261">
        <f t="shared" ca="1" si="64"/>
        <v>20</v>
      </c>
      <c r="BQ13" s="247">
        <f t="shared" ca="1" si="65"/>
        <v>75</v>
      </c>
      <c r="BR13" s="247" t="str">
        <f t="shared" ca="1" si="66"/>
        <v>YES</v>
      </c>
      <c r="BS13" s="261">
        <f t="shared" ref="BS13:BS70" ca="1" si="72">SUMIFS($Y13:$AL13,$Y$10:$AL$10,"CO4")</f>
        <v>14</v>
      </c>
      <c r="BT13" s="261">
        <f t="shared" ref="BT13:BT70" ca="1" si="73">SUMIFS($Y$4:$AL$4,$Y$10:$AL$10,"CO4",$Y13:$AL13,"&gt;=0")</f>
        <v>20</v>
      </c>
      <c r="BU13" s="247">
        <f t="shared" ref="BU13:BU70" ca="1" si="74">IFERROR(ROUND((BS13/BT13)*100,0),0)</f>
        <v>70</v>
      </c>
      <c r="BV13" s="247" t="str">
        <f t="shared" ca="1" si="67"/>
        <v>YES</v>
      </c>
      <c r="BW13" s="261">
        <f t="shared" ref="BW13:BW68" si="75">SUMIFS($Y13:$AL13,$Y$10:$AL$10,"CO5")</f>
        <v>0</v>
      </c>
      <c r="BX13" s="261">
        <f t="shared" ref="BX13:BX68" si="76">SUMIFS($Y$4:$AL$4,$Y$10:$AL$10,"CO5",$Y13:$AL13,"&gt;=0")</f>
        <v>0</v>
      </c>
      <c r="BY13" s="247">
        <f t="shared" si="70"/>
        <v>0</v>
      </c>
      <c r="BZ13" s="262" t="str">
        <f t="shared" si="71"/>
        <v>NO</v>
      </c>
      <c r="CC13" s="264" t="s">
        <v>32</v>
      </c>
      <c r="CD13" s="207" t="s">
        <v>26</v>
      </c>
      <c r="CE13" s="207" t="s">
        <v>27</v>
      </c>
      <c r="CF13" s="265" t="s">
        <v>28</v>
      </c>
      <c r="CG13" s="266" t="s">
        <v>29</v>
      </c>
      <c r="CH13" s="267" t="s">
        <v>33</v>
      </c>
      <c r="CI13" s="268"/>
      <c r="CJ13" s="268"/>
      <c r="CK13" s="269"/>
      <c r="CL13" s="270"/>
    </row>
    <row r="14" spans="1:90" ht="16.5" thickBot="1" x14ac:dyDescent="0.25">
      <c r="A14" s="241">
        <v>4</v>
      </c>
      <c r="B14" s="386" t="s">
        <v>433</v>
      </c>
      <c r="C14" s="380" t="s">
        <v>467</v>
      </c>
      <c r="D14" s="242" t="s">
        <v>256</v>
      </c>
      <c r="E14" s="256">
        <f t="shared" ca="1" si="11"/>
        <v>76</v>
      </c>
      <c r="F14" s="257">
        <f t="shared" ca="1" si="7"/>
        <v>77</v>
      </c>
      <c r="G14" s="257">
        <f t="shared" ca="1" si="12"/>
        <v>31</v>
      </c>
      <c r="H14" s="257">
        <f t="shared" ca="1" si="13"/>
        <v>46</v>
      </c>
      <c r="I14" s="258"/>
      <c r="J14" s="247">
        <f t="shared" ca="1" si="14"/>
        <v>10</v>
      </c>
      <c r="K14" s="247">
        <f t="shared" ca="1" si="15"/>
        <v>12</v>
      </c>
      <c r="L14" s="247">
        <f t="shared" ca="1" si="16"/>
        <v>14</v>
      </c>
      <c r="M14" s="247">
        <f t="shared" ca="1" si="17"/>
        <v>2</v>
      </c>
      <c r="N14" s="247">
        <f t="shared" ca="1" si="8"/>
        <v>1</v>
      </c>
      <c r="O14" s="247">
        <f t="shared" ca="1" si="8"/>
        <v>1</v>
      </c>
      <c r="P14" s="247" t="str">
        <f t="shared" ca="1" si="18"/>
        <v/>
      </c>
      <c r="Q14" s="247">
        <f t="shared" ca="1" si="19"/>
        <v>11</v>
      </c>
      <c r="R14" s="247">
        <f t="shared" ca="1" si="20"/>
        <v>12</v>
      </c>
      <c r="S14" s="247">
        <f t="shared" ca="1" si="21"/>
        <v>1</v>
      </c>
      <c r="T14" s="247">
        <f t="shared" ca="1" si="9"/>
        <v>1</v>
      </c>
      <c r="U14" s="247">
        <f t="shared" ca="1" si="9"/>
        <v>2</v>
      </c>
      <c r="V14" s="247" t="str">
        <f t="shared" ca="1" si="22"/>
        <v/>
      </c>
      <c r="W14" s="247">
        <f t="shared" ca="1" si="23"/>
        <v>12</v>
      </c>
      <c r="X14" s="247">
        <f t="shared" ca="1" si="24"/>
        <v>12</v>
      </c>
      <c r="Y14" s="248">
        <f t="shared" ca="1" si="25"/>
        <v>2</v>
      </c>
      <c r="Z14" s="259">
        <f t="shared" ca="1" si="10"/>
        <v>1</v>
      </c>
      <c r="AA14" s="247">
        <f t="shared" ca="1" si="10"/>
        <v>2</v>
      </c>
      <c r="AB14" s="247">
        <f t="shared" ca="1" si="10"/>
        <v>1</v>
      </c>
      <c r="AC14" s="247">
        <f t="shared" ca="1" si="10"/>
        <v>2</v>
      </c>
      <c r="AD14" s="247" t="str">
        <f t="shared" ca="1" si="26"/>
        <v/>
      </c>
      <c r="AE14" s="247">
        <f t="shared" ca="1" si="27"/>
        <v>8</v>
      </c>
      <c r="AF14" s="247" t="str">
        <f t="shared" ca="1" si="28"/>
        <v/>
      </c>
      <c r="AG14" s="247" t="str">
        <f t="shared" ca="1" si="29"/>
        <v/>
      </c>
      <c r="AH14" s="247">
        <f t="shared" ca="1" si="30"/>
        <v>8</v>
      </c>
      <c r="AI14" s="247">
        <f t="shared" ca="1" si="31"/>
        <v>8</v>
      </c>
      <c r="AJ14" s="247">
        <f t="shared" ca="1" si="32"/>
        <v>7</v>
      </c>
      <c r="AK14" s="247">
        <f t="shared" ca="1" si="33"/>
        <v>7</v>
      </c>
      <c r="AL14" s="248" t="str">
        <f t="shared" ca="1" si="34"/>
        <v/>
      </c>
      <c r="AM14" s="260">
        <f t="shared" ca="1" si="35"/>
        <v>22</v>
      </c>
      <c r="AN14" s="261">
        <f t="shared" ca="1" si="36"/>
        <v>30</v>
      </c>
      <c r="AO14" s="247">
        <f t="shared" ca="1" si="37"/>
        <v>73</v>
      </c>
      <c r="AP14" s="247" t="str">
        <f t="shared" ca="1" si="38"/>
        <v>YES</v>
      </c>
      <c r="AQ14" s="261">
        <f t="shared" ca="1" si="39"/>
        <v>23</v>
      </c>
      <c r="AR14" s="261">
        <f t="shared" ca="1" si="40"/>
        <v>30</v>
      </c>
      <c r="AS14" s="247">
        <f t="shared" ca="1" si="41"/>
        <v>77</v>
      </c>
      <c r="AT14" s="247" t="str">
        <f t="shared" ca="1" si="42"/>
        <v>YES</v>
      </c>
      <c r="AU14" s="261">
        <f t="shared" ca="1" si="43"/>
        <v>24</v>
      </c>
      <c r="AV14" s="261">
        <f t="shared" ca="1" si="44"/>
        <v>30</v>
      </c>
      <c r="AW14" s="247">
        <f t="shared" ca="1" si="45"/>
        <v>80</v>
      </c>
      <c r="AX14" s="247" t="str">
        <f t="shared" ca="1" si="46"/>
        <v>YES</v>
      </c>
      <c r="AY14" s="261">
        <f t="shared" ca="1" si="47"/>
        <v>10</v>
      </c>
      <c r="AZ14" s="261">
        <f t="shared" ca="1" si="48"/>
        <v>15</v>
      </c>
      <c r="BA14" s="247">
        <f t="shared" ca="1" si="49"/>
        <v>67</v>
      </c>
      <c r="BB14" s="247" t="str">
        <f t="shared" ca="1" si="50"/>
        <v>YES</v>
      </c>
      <c r="BC14" s="261">
        <f t="shared" ca="1" si="51"/>
        <v>12</v>
      </c>
      <c r="BD14" s="261">
        <f t="shared" ca="1" si="52"/>
        <v>15</v>
      </c>
      <c r="BE14" s="247">
        <f t="shared" ca="1" si="53"/>
        <v>80</v>
      </c>
      <c r="BF14" s="248" t="str">
        <f t="shared" ca="1" si="54"/>
        <v>YES</v>
      </c>
      <c r="BG14" s="260">
        <f t="shared" ca="1" si="55"/>
        <v>8</v>
      </c>
      <c r="BH14" s="261">
        <f t="shared" ca="1" si="56"/>
        <v>10</v>
      </c>
      <c r="BI14" s="247">
        <f t="shared" ca="1" si="57"/>
        <v>80</v>
      </c>
      <c r="BJ14" s="247" t="str">
        <f t="shared" ca="1" si="58"/>
        <v>YES</v>
      </c>
      <c r="BK14" s="261">
        <f t="shared" ca="1" si="59"/>
        <v>8</v>
      </c>
      <c r="BL14" s="261">
        <f t="shared" ca="1" si="60"/>
        <v>10</v>
      </c>
      <c r="BM14" s="247">
        <f t="shared" ca="1" si="61"/>
        <v>80</v>
      </c>
      <c r="BN14" s="247" t="str">
        <f t="shared" ca="1" si="62"/>
        <v>YES</v>
      </c>
      <c r="BO14" s="261">
        <f t="shared" ca="1" si="63"/>
        <v>16</v>
      </c>
      <c r="BP14" s="261">
        <f t="shared" ca="1" si="64"/>
        <v>20</v>
      </c>
      <c r="BQ14" s="247">
        <f t="shared" ca="1" si="65"/>
        <v>80</v>
      </c>
      <c r="BR14" s="247" t="str">
        <f t="shared" ca="1" si="66"/>
        <v>YES</v>
      </c>
      <c r="BS14" s="261">
        <f t="shared" ca="1" si="72"/>
        <v>14</v>
      </c>
      <c r="BT14" s="261">
        <f t="shared" ca="1" si="73"/>
        <v>20</v>
      </c>
      <c r="BU14" s="247">
        <f t="shared" ca="1" si="74"/>
        <v>70</v>
      </c>
      <c r="BV14" s="247" t="str">
        <f t="shared" ca="1" si="67"/>
        <v>YES</v>
      </c>
      <c r="BW14" s="261">
        <f t="shared" si="75"/>
        <v>0</v>
      </c>
      <c r="BX14" s="261">
        <f t="shared" si="76"/>
        <v>0</v>
      </c>
      <c r="BY14" s="247">
        <f t="shared" si="70"/>
        <v>0</v>
      </c>
      <c r="BZ14" s="262" t="str">
        <f t="shared" si="71"/>
        <v>NO</v>
      </c>
      <c r="CC14" s="271">
        <f ca="1">ROUNDUP(IF(CC8="",CH8,IF(CH8="",CC8,(CC8*0.4+CH8*0.6))),1)</f>
        <v>3</v>
      </c>
      <c r="CD14" s="272">
        <f t="shared" ref="CD14:CG14" ca="1" si="77">ROUNDUP(IF(CD8="",CI8,IF(CI8="",CD8,(CD8*0.4+CI8*0.6))),1)</f>
        <v>3</v>
      </c>
      <c r="CE14" s="272">
        <f t="shared" ca="1" si="77"/>
        <v>3</v>
      </c>
      <c r="CF14" s="272">
        <f t="shared" ca="1" si="77"/>
        <v>3</v>
      </c>
      <c r="CG14" s="272">
        <f t="shared" ca="1" si="77"/>
        <v>1.2</v>
      </c>
      <c r="CH14" s="273">
        <f ca="1">AVERAGE(CC14:CG14)</f>
        <v>2.6399999999999997</v>
      </c>
      <c r="CI14" s="274"/>
      <c r="CJ14" s="275"/>
      <c r="CK14" s="275"/>
      <c r="CL14" s="275"/>
    </row>
    <row r="15" spans="1:90" x14ac:dyDescent="0.2">
      <c r="A15" s="241">
        <v>5</v>
      </c>
      <c r="B15" s="386" t="s">
        <v>434</v>
      </c>
      <c r="C15" s="380" t="s">
        <v>468</v>
      </c>
      <c r="D15" s="242" t="s">
        <v>256</v>
      </c>
      <c r="E15" s="256">
        <f t="shared" ca="1" si="11"/>
        <v>77</v>
      </c>
      <c r="F15" s="257">
        <f t="shared" ca="1" si="7"/>
        <v>73</v>
      </c>
      <c r="G15" s="257">
        <f t="shared" ca="1" si="12"/>
        <v>30</v>
      </c>
      <c r="H15" s="257">
        <f t="shared" ca="1" si="13"/>
        <v>43</v>
      </c>
      <c r="I15" s="258"/>
      <c r="J15" s="247">
        <f t="shared" ca="1" si="14"/>
        <v>11</v>
      </c>
      <c r="K15" s="247">
        <f t="shared" ca="1" si="15"/>
        <v>11</v>
      </c>
      <c r="L15" s="247">
        <f t="shared" ca="1" si="16"/>
        <v>14</v>
      </c>
      <c r="M15" s="247">
        <f t="shared" ca="1" si="17"/>
        <v>1</v>
      </c>
      <c r="N15" s="247">
        <f t="shared" ca="1" si="8"/>
        <v>2</v>
      </c>
      <c r="O15" s="247">
        <f t="shared" ca="1" si="8"/>
        <v>1</v>
      </c>
      <c r="P15" s="247" t="str">
        <f t="shared" ca="1" si="18"/>
        <v/>
      </c>
      <c r="Q15" s="247">
        <f t="shared" ca="1" si="19"/>
        <v>12</v>
      </c>
      <c r="R15" s="247">
        <f t="shared" ca="1" si="20"/>
        <v>11</v>
      </c>
      <c r="S15" s="247">
        <f t="shared" ca="1" si="21"/>
        <v>1</v>
      </c>
      <c r="T15" s="247">
        <f t="shared" ca="1" si="9"/>
        <v>1</v>
      </c>
      <c r="U15" s="247">
        <f t="shared" ca="1" si="9"/>
        <v>1</v>
      </c>
      <c r="V15" s="247" t="str">
        <f t="shared" ca="1" si="22"/>
        <v/>
      </c>
      <c r="W15" s="247">
        <f t="shared" ca="1" si="23"/>
        <v>11</v>
      </c>
      <c r="X15" s="247">
        <f t="shared" ca="1" si="24"/>
        <v>11</v>
      </c>
      <c r="Y15" s="248">
        <f t="shared" ca="1" si="25"/>
        <v>1</v>
      </c>
      <c r="Z15" s="259">
        <f t="shared" ca="1" si="10"/>
        <v>1</v>
      </c>
      <c r="AA15" s="247">
        <f t="shared" ca="1" si="10"/>
        <v>2</v>
      </c>
      <c r="AB15" s="247">
        <f t="shared" ca="1" si="10"/>
        <v>1</v>
      </c>
      <c r="AC15" s="247">
        <f t="shared" ca="1" si="10"/>
        <v>1</v>
      </c>
      <c r="AD15" s="247" t="str">
        <f t="shared" ca="1" si="26"/>
        <v/>
      </c>
      <c r="AE15" s="247">
        <f t="shared" ca="1" si="27"/>
        <v>8</v>
      </c>
      <c r="AF15" s="247" t="str">
        <f t="shared" ca="1" si="28"/>
        <v/>
      </c>
      <c r="AG15" s="247" t="str">
        <f t="shared" ca="1" si="29"/>
        <v/>
      </c>
      <c r="AH15" s="247">
        <f t="shared" ca="1" si="30"/>
        <v>7</v>
      </c>
      <c r="AI15" s="247">
        <f t="shared" ca="1" si="31"/>
        <v>8</v>
      </c>
      <c r="AJ15" s="247">
        <f t="shared" ca="1" si="32"/>
        <v>7</v>
      </c>
      <c r="AK15" s="247">
        <f t="shared" ca="1" si="33"/>
        <v>7</v>
      </c>
      <c r="AL15" s="248" t="str">
        <f t="shared" ca="1" si="34"/>
        <v/>
      </c>
      <c r="AM15" s="260">
        <f t="shared" ca="1" si="35"/>
        <v>21</v>
      </c>
      <c r="AN15" s="261">
        <f t="shared" ca="1" si="36"/>
        <v>30</v>
      </c>
      <c r="AO15" s="247">
        <f t="shared" ca="1" si="37"/>
        <v>70</v>
      </c>
      <c r="AP15" s="247" t="str">
        <f t="shared" ca="1" si="38"/>
        <v>YES</v>
      </c>
      <c r="AQ15" s="261">
        <f t="shared" ca="1" si="39"/>
        <v>23</v>
      </c>
      <c r="AR15" s="261">
        <f t="shared" ca="1" si="40"/>
        <v>30</v>
      </c>
      <c r="AS15" s="247">
        <f t="shared" ca="1" si="41"/>
        <v>77</v>
      </c>
      <c r="AT15" s="247" t="str">
        <f t="shared" ca="1" si="42"/>
        <v>YES</v>
      </c>
      <c r="AU15" s="261">
        <f t="shared" ca="1" si="43"/>
        <v>22</v>
      </c>
      <c r="AV15" s="261">
        <f t="shared" ca="1" si="44"/>
        <v>30</v>
      </c>
      <c r="AW15" s="247">
        <f t="shared" ca="1" si="45"/>
        <v>73</v>
      </c>
      <c r="AX15" s="247" t="str">
        <f t="shared" ca="1" si="46"/>
        <v>YES</v>
      </c>
      <c r="AY15" s="261">
        <f t="shared" ca="1" si="47"/>
        <v>11</v>
      </c>
      <c r="AZ15" s="261">
        <f t="shared" ca="1" si="48"/>
        <v>15</v>
      </c>
      <c r="BA15" s="247">
        <f t="shared" ca="1" si="49"/>
        <v>73</v>
      </c>
      <c r="BB15" s="247" t="str">
        <f t="shared" ca="1" si="50"/>
        <v>YES</v>
      </c>
      <c r="BC15" s="261">
        <f t="shared" ca="1" si="51"/>
        <v>11</v>
      </c>
      <c r="BD15" s="261">
        <f t="shared" ca="1" si="52"/>
        <v>15</v>
      </c>
      <c r="BE15" s="247">
        <f t="shared" ca="1" si="53"/>
        <v>73</v>
      </c>
      <c r="BF15" s="248" t="str">
        <f t="shared" ca="1" si="54"/>
        <v>YES</v>
      </c>
      <c r="BG15" s="260">
        <f t="shared" ca="1" si="55"/>
        <v>6</v>
      </c>
      <c r="BH15" s="261">
        <f t="shared" ca="1" si="56"/>
        <v>10</v>
      </c>
      <c r="BI15" s="247">
        <f t="shared" ca="1" si="57"/>
        <v>60</v>
      </c>
      <c r="BJ15" s="247" t="str">
        <f t="shared" ca="1" si="58"/>
        <v>NO</v>
      </c>
      <c r="BK15" s="261">
        <f t="shared" ca="1" si="59"/>
        <v>8</v>
      </c>
      <c r="BL15" s="261">
        <f t="shared" ca="1" si="60"/>
        <v>10</v>
      </c>
      <c r="BM15" s="247">
        <f t="shared" ca="1" si="61"/>
        <v>80</v>
      </c>
      <c r="BN15" s="247" t="str">
        <f t="shared" ca="1" si="62"/>
        <v>YES</v>
      </c>
      <c r="BO15" s="261">
        <f t="shared" ca="1" si="63"/>
        <v>15</v>
      </c>
      <c r="BP15" s="261">
        <f t="shared" ca="1" si="64"/>
        <v>20</v>
      </c>
      <c r="BQ15" s="247">
        <f t="shared" ca="1" si="65"/>
        <v>75</v>
      </c>
      <c r="BR15" s="247" t="str">
        <f t="shared" ca="1" si="66"/>
        <v>YES</v>
      </c>
      <c r="BS15" s="261">
        <f t="shared" ca="1" si="72"/>
        <v>14</v>
      </c>
      <c r="BT15" s="261">
        <f t="shared" ca="1" si="73"/>
        <v>20</v>
      </c>
      <c r="BU15" s="247">
        <f t="shared" ca="1" si="74"/>
        <v>70</v>
      </c>
      <c r="BV15" s="247" t="str">
        <f t="shared" ca="1" si="67"/>
        <v>YES</v>
      </c>
      <c r="BW15" s="261">
        <f t="shared" si="75"/>
        <v>0</v>
      </c>
      <c r="BX15" s="261">
        <f t="shared" si="76"/>
        <v>0</v>
      </c>
      <c r="BY15" s="247">
        <f t="shared" si="70"/>
        <v>0</v>
      </c>
      <c r="BZ15" s="262" t="str">
        <f t="shared" si="71"/>
        <v>NO</v>
      </c>
      <c r="CI15" s="173"/>
      <c r="CJ15" s="173"/>
      <c r="CK15" s="173"/>
      <c r="CL15" s="173"/>
    </row>
    <row r="16" spans="1:90" x14ac:dyDescent="0.2">
      <c r="A16" s="241">
        <v>6</v>
      </c>
      <c r="B16" s="386" t="s">
        <v>435</v>
      </c>
      <c r="C16" s="380" t="s">
        <v>469</v>
      </c>
      <c r="D16" s="242" t="s">
        <v>247</v>
      </c>
      <c r="E16" s="256">
        <f t="shared" ca="1" si="11"/>
        <v>86</v>
      </c>
      <c r="F16" s="257">
        <f t="shared" ca="1" si="7"/>
        <v>81</v>
      </c>
      <c r="G16" s="257">
        <f t="shared" ca="1" si="12"/>
        <v>33</v>
      </c>
      <c r="H16" s="257">
        <f t="shared" ca="1" si="13"/>
        <v>48</v>
      </c>
      <c r="I16" s="258"/>
      <c r="J16" s="247">
        <f t="shared" ca="1" si="14"/>
        <v>11</v>
      </c>
      <c r="K16" s="247">
        <f t="shared" ca="1" si="15"/>
        <v>13</v>
      </c>
      <c r="L16" s="247">
        <f t="shared" ca="1" si="16"/>
        <v>16</v>
      </c>
      <c r="M16" s="247">
        <f t="shared" ca="1" si="17"/>
        <v>2</v>
      </c>
      <c r="N16" s="247">
        <f t="shared" ca="1" si="8"/>
        <v>2</v>
      </c>
      <c r="O16" s="247">
        <f t="shared" ca="1" si="8"/>
        <v>1</v>
      </c>
      <c r="P16" s="247">
        <f t="shared" ca="1" si="18"/>
        <v>12</v>
      </c>
      <c r="Q16" s="247">
        <f t="shared" ca="1" si="19"/>
        <v>12</v>
      </c>
      <c r="R16" s="247" t="str">
        <f t="shared" ca="1" si="20"/>
        <v/>
      </c>
      <c r="S16" s="247">
        <f t="shared" ca="1" si="21"/>
        <v>1</v>
      </c>
      <c r="T16" s="247">
        <f t="shared" ca="1" si="9"/>
        <v>2</v>
      </c>
      <c r="U16" s="247">
        <f t="shared" ca="1" si="9"/>
        <v>1</v>
      </c>
      <c r="V16" s="247">
        <f t="shared" ca="1" si="22"/>
        <v>13</v>
      </c>
      <c r="W16" s="247">
        <f t="shared" ca="1" si="23"/>
        <v>13</v>
      </c>
      <c r="X16" s="247" t="str">
        <f t="shared" ca="1" si="24"/>
        <v/>
      </c>
      <c r="Y16" s="248">
        <f t="shared" ca="1" si="25"/>
        <v>2</v>
      </c>
      <c r="Z16" s="259">
        <f t="shared" ca="1" si="10"/>
        <v>2</v>
      </c>
      <c r="AA16" s="247">
        <f t="shared" ca="1" si="10"/>
        <v>1</v>
      </c>
      <c r="AB16" s="247">
        <f t="shared" ca="1" si="10"/>
        <v>2</v>
      </c>
      <c r="AC16" s="247">
        <f t="shared" ca="1" si="10"/>
        <v>1</v>
      </c>
      <c r="AD16" s="247">
        <f t="shared" ca="1" si="26"/>
        <v>8</v>
      </c>
      <c r="AE16" s="247" t="str">
        <f t="shared" ca="1" si="27"/>
        <v/>
      </c>
      <c r="AF16" s="247">
        <f t="shared" ca="1" si="28"/>
        <v>7</v>
      </c>
      <c r="AG16" s="247">
        <f t="shared" ca="1" si="29"/>
        <v>8</v>
      </c>
      <c r="AH16" s="247" t="str">
        <f t="shared" ca="1" si="30"/>
        <v/>
      </c>
      <c r="AI16" s="247">
        <f t="shared" ca="1" si="31"/>
        <v>8</v>
      </c>
      <c r="AJ16" s="247" t="str">
        <f t="shared" ca="1" si="32"/>
        <v/>
      </c>
      <c r="AK16" s="247" t="str">
        <f t="shared" ca="1" si="33"/>
        <v/>
      </c>
      <c r="AL16" s="248">
        <f t="shared" ca="1" si="34"/>
        <v>9</v>
      </c>
      <c r="AM16" s="260">
        <f t="shared" ca="1" si="35"/>
        <v>25</v>
      </c>
      <c r="AN16" s="261">
        <f t="shared" ca="1" si="36"/>
        <v>30</v>
      </c>
      <c r="AO16" s="247">
        <f t="shared" ca="1" si="37"/>
        <v>83</v>
      </c>
      <c r="AP16" s="247" t="str">
        <f t="shared" ca="1" si="38"/>
        <v>YES</v>
      </c>
      <c r="AQ16" s="261">
        <f t="shared" ca="1" si="39"/>
        <v>24</v>
      </c>
      <c r="AR16" s="261">
        <f t="shared" ca="1" si="40"/>
        <v>30</v>
      </c>
      <c r="AS16" s="247">
        <f t="shared" ca="1" si="41"/>
        <v>80</v>
      </c>
      <c r="AT16" s="247" t="str">
        <f t="shared" ca="1" si="42"/>
        <v>YES</v>
      </c>
      <c r="AU16" s="261">
        <f t="shared" ca="1" si="43"/>
        <v>26</v>
      </c>
      <c r="AV16" s="261">
        <f t="shared" ca="1" si="44"/>
        <v>30</v>
      </c>
      <c r="AW16" s="247">
        <f t="shared" ca="1" si="45"/>
        <v>87</v>
      </c>
      <c r="AX16" s="247" t="str">
        <f t="shared" ca="1" si="46"/>
        <v>YES</v>
      </c>
      <c r="AY16" s="261">
        <f t="shared" ca="1" si="47"/>
        <v>11</v>
      </c>
      <c r="AZ16" s="261">
        <f t="shared" ca="1" si="48"/>
        <v>15</v>
      </c>
      <c r="BA16" s="247">
        <f t="shared" ca="1" si="49"/>
        <v>73</v>
      </c>
      <c r="BB16" s="247" t="str">
        <f t="shared" ca="1" si="50"/>
        <v>YES</v>
      </c>
      <c r="BC16" s="261">
        <f t="shared" ca="1" si="51"/>
        <v>13</v>
      </c>
      <c r="BD16" s="261">
        <f t="shared" ca="1" si="52"/>
        <v>15</v>
      </c>
      <c r="BE16" s="247">
        <f t="shared" ca="1" si="53"/>
        <v>87</v>
      </c>
      <c r="BF16" s="248" t="str">
        <f t="shared" ca="1" si="54"/>
        <v>YES</v>
      </c>
      <c r="BG16" s="260">
        <f t="shared" ca="1" si="55"/>
        <v>8</v>
      </c>
      <c r="BH16" s="261">
        <f t="shared" ca="1" si="56"/>
        <v>10</v>
      </c>
      <c r="BI16" s="247">
        <f t="shared" ca="1" si="57"/>
        <v>80</v>
      </c>
      <c r="BJ16" s="247" t="str">
        <f t="shared" ca="1" si="58"/>
        <v>YES</v>
      </c>
      <c r="BK16" s="261">
        <f t="shared" ca="1" si="59"/>
        <v>15</v>
      </c>
      <c r="BL16" s="261">
        <f t="shared" ca="1" si="60"/>
        <v>20</v>
      </c>
      <c r="BM16" s="247">
        <f t="shared" ca="1" si="61"/>
        <v>75</v>
      </c>
      <c r="BN16" s="247" t="str">
        <f t="shared" ca="1" si="62"/>
        <v>YES</v>
      </c>
      <c r="BO16" s="261">
        <f t="shared" ca="1" si="63"/>
        <v>16</v>
      </c>
      <c r="BP16" s="261">
        <f t="shared" ca="1" si="64"/>
        <v>20</v>
      </c>
      <c r="BQ16" s="247">
        <f t="shared" ca="1" si="65"/>
        <v>80</v>
      </c>
      <c r="BR16" s="247" t="str">
        <f t="shared" ca="1" si="66"/>
        <v>YES</v>
      </c>
      <c r="BS16" s="261"/>
      <c r="BT16" s="261"/>
      <c r="BU16" s="247"/>
      <c r="BV16" s="247" t="str">
        <f t="shared" si="67"/>
        <v>NO</v>
      </c>
      <c r="BW16" s="261">
        <f t="shared" ref="BW16" ca="1" si="78">SUMIFS($Y16:$AL16,$Y$10:$AL$10,"CO4")</f>
        <v>9</v>
      </c>
      <c r="BX16" s="261">
        <f t="shared" ref="BX16" ca="1" si="79">SUMIFS($Y$4:$AL$4,$Y$10:$AL$10,"CO4",$Y16:$AL16,"&gt;=0")</f>
        <v>10</v>
      </c>
      <c r="BY16" s="247">
        <f t="shared" ca="1" si="70"/>
        <v>90</v>
      </c>
      <c r="BZ16" s="262" t="str">
        <f t="shared" ca="1" si="71"/>
        <v>YES</v>
      </c>
    </row>
    <row r="17" spans="1:78" x14ac:dyDescent="0.2">
      <c r="A17" s="241">
        <v>7</v>
      </c>
      <c r="B17" s="386" t="s">
        <v>436</v>
      </c>
      <c r="C17" s="380" t="s">
        <v>470</v>
      </c>
      <c r="D17" s="242" t="s">
        <v>256</v>
      </c>
      <c r="E17" s="256">
        <f t="shared" ca="1" si="11"/>
        <v>77</v>
      </c>
      <c r="F17" s="257">
        <f t="shared" ca="1" si="7"/>
        <v>73</v>
      </c>
      <c r="G17" s="257">
        <f t="shared" ca="1" si="12"/>
        <v>30</v>
      </c>
      <c r="H17" s="257">
        <f t="shared" ca="1" si="13"/>
        <v>43</v>
      </c>
      <c r="I17" s="258"/>
      <c r="J17" s="247">
        <f t="shared" ca="1" si="14"/>
        <v>10</v>
      </c>
      <c r="K17" s="247">
        <f t="shared" ca="1" si="15"/>
        <v>11</v>
      </c>
      <c r="L17" s="247">
        <f t="shared" ca="1" si="16"/>
        <v>14</v>
      </c>
      <c r="M17" s="247">
        <f t="shared" ca="1" si="17"/>
        <v>1</v>
      </c>
      <c r="N17" s="247">
        <f t="shared" ca="1" si="8"/>
        <v>1</v>
      </c>
      <c r="O17" s="247">
        <f t="shared" ca="1" si="8"/>
        <v>1</v>
      </c>
      <c r="P17" s="247" t="str">
        <f t="shared" ca="1" si="18"/>
        <v/>
      </c>
      <c r="Q17" s="247">
        <f t="shared" ca="1" si="19"/>
        <v>12</v>
      </c>
      <c r="R17" s="247">
        <f t="shared" ca="1" si="20"/>
        <v>12</v>
      </c>
      <c r="S17" s="247">
        <f t="shared" ca="1" si="21"/>
        <v>1</v>
      </c>
      <c r="T17" s="247">
        <f t="shared" ca="1" si="9"/>
        <v>2</v>
      </c>
      <c r="U17" s="247">
        <f t="shared" ca="1" si="9"/>
        <v>1</v>
      </c>
      <c r="V17" s="247" t="str">
        <f t="shared" ca="1" si="22"/>
        <v/>
      </c>
      <c r="W17" s="247">
        <f t="shared" ca="1" si="23"/>
        <v>12</v>
      </c>
      <c r="X17" s="247">
        <f t="shared" ca="1" si="24"/>
        <v>11</v>
      </c>
      <c r="Y17" s="248">
        <f t="shared" ca="1" si="25"/>
        <v>1</v>
      </c>
      <c r="Z17" s="259">
        <f t="shared" ca="1" si="10"/>
        <v>2</v>
      </c>
      <c r="AA17" s="247">
        <f t="shared" ca="1" si="10"/>
        <v>1</v>
      </c>
      <c r="AB17" s="247">
        <f t="shared" ca="1" si="10"/>
        <v>2</v>
      </c>
      <c r="AC17" s="247">
        <f t="shared" ca="1" si="10"/>
        <v>1</v>
      </c>
      <c r="AD17" s="247" t="str">
        <f t="shared" ca="1" si="26"/>
        <v/>
      </c>
      <c r="AE17" s="247">
        <f t="shared" ca="1" si="27"/>
        <v>8</v>
      </c>
      <c r="AF17" s="247" t="str">
        <f t="shared" ca="1" si="28"/>
        <v/>
      </c>
      <c r="AG17" s="247" t="str">
        <f t="shared" ca="1" si="29"/>
        <v/>
      </c>
      <c r="AH17" s="247">
        <f t="shared" ca="1" si="30"/>
        <v>7</v>
      </c>
      <c r="AI17" s="247">
        <f t="shared" ca="1" si="31"/>
        <v>7</v>
      </c>
      <c r="AJ17" s="247">
        <f t="shared" ca="1" si="32"/>
        <v>7</v>
      </c>
      <c r="AK17" s="247">
        <f t="shared" ca="1" si="33"/>
        <v>7</v>
      </c>
      <c r="AL17" s="248" t="str">
        <f t="shared" ca="1" si="34"/>
        <v/>
      </c>
      <c r="AM17" s="260">
        <f t="shared" ca="1" si="35"/>
        <v>21</v>
      </c>
      <c r="AN17" s="261">
        <f t="shared" ca="1" si="36"/>
        <v>30</v>
      </c>
      <c r="AO17" s="247">
        <f t="shared" ca="1" si="37"/>
        <v>70</v>
      </c>
      <c r="AP17" s="247" t="str">
        <f t="shared" ca="1" si="38"/>
        <v>YES</v>
      </c>
      <c r="AQ17" s="261">
        <f t="shared" ca="1" si="39"/>
        <v>24</v>
      </c>
      <c r="AR17" s="261">
        <f t="shared" ca="1" si="40"/>
        <v>30</v>
      </c>
      <c r="AS17" s="247">
        <f t="shared" ca="1" si="41"/>
        <v>80</v>
      </c>
      <c r="AT17" s="247" t="str">
        <f t="shared" ca="1" si="42"/>
        <v>YES</v>
      </c>
      <c r="AU17" s="261">
        <f t="shared" ca="1" si="43"/>
        <v>23</v>
      </c>
      <c r="AV17" s="261">
        <f t="shared" ca="1" si="44"/>
        <v>30</v>
      </c>
      <c r="AW17" s="247">
        <f t="shared" ca="1" si="45"/>
        <v>77</v>
      </c>
      <c r="AX17" s="247" t="str">
        <f t="shared" ca="1" si="46"/>
        <v>YES</v>
      </c>
      <c r="AY17" s="261">
        <f t="shared" ca="1" si="47"/>
        <v>10</v>
      </c>
      <c r="AZ17" s="261">
        <f t="shared" ca="1" si="48"/>
        <v>15</v>
      </c>
      <c r="BA17" s="247">
        <f t="shared" ca="1" si="49"/>
        <v>67</v>
      </c>
      <c r="BB17" s="247" t="str">
        <f t="shared" ca="1" si="50"/>
        <v>YES</v>
      </c>
      <c r="BC17" s="261">
        <f t="shared" ca="1" si="51"/>
        <v>11</v>
      </c>
      <c r="BD17" s="261">
        <f t="shared" ca="1" si="52"/>
        <v>15</v>
      </c>
      <c r="BE17" s="247">
        <f t="shared" ca="1" si="53"/>
        <v>73</v>
      </c>
      <c r="BF17" s="248" t="str">
        <f t="shared" ca="1" si="54"/>
        <v>YES</v>
      </c>
      <c r="BG17" s="260">
        <f t="shared" ca="1" si="55"/>
        <v>7</v>
      </c>
      <c r="BH17" s="261">
        <f t="shared" ca="1" si="56"/>
        <v>10</v>
      </c>
      <c r="BI17" s="247">
        <f t="shared" ca="1" si="57"/>
        <v>70</v>
      </c>
      <c r="BJ17" s="247" t="str">
        <f t="shared" ca="1" si="58"/>
        <v>YES</v>
      </c>
      <c r="BK17" s="261">
        <f t="shared" ca="1" si="59"/>
        <v>8</v>
      </c>
      <c r="BL17" s="261">
        <f t="shared" ca="1" si="60"/>
        <v>10</v>
      </c>
      <c r="BM17" s="247">
        <f t="shared" ca="1" si="61"/>
        <v>80</v>
      </c>
      <c r="BN17" s="247" t="str">
        <f t="shared" ca="1" si="62"/>
        <v>YES</v>
      </c>
      <c r="BO17" s="261">
        <f t="shared" ca="1" si="63"/>
        <v>14</v>
      </c>
      <c r="BP17" s="261">
        <f t="shared" ca="1" si="64"/>
        <v>20</v>
      </c>
      <c r="BQ17" s="247">
        <f t="shared" ca="1" si="65"/>
        <v>70</v>
      </c>
      <c r="BR17" s="247" t="str">
        <f t="shared" ca="1" si="66"/>
        <v>YES</v>
      </c>
      <c r="BS17" s="261">
        <f t="shared" ca="1" si="72"/>
        <v>14</v>
      </c>
      <c r="BT17" s="261">
        <f t="shared" ca="1" si="73"/>
        <v>20</v>
      </c>
      <c r="BU17" s="247">
        <f t="shared" ca="1" si="74"/>
        <v>70</v>
      </c>
      <c r="BV17" s="247" t="str">
        <f t="shared" ca="1" si="67"/>
        <v>YES</v>
      </c>
      <c r="BW17" s="261">
        <f t="shared" si="75"/>
        <v>0</v>
      </c>
      <c r="BX17" s="261">
        <f t="shared" si="76"/>
        <v>0</v>
      </c>
      <c r="BY17" s="247">
        <f t="shared" si="70"/>
        <v>0</v>
      </c>
      <c r="BZ17" s="262" t="str">
        <f t="shared" si="71"/>
        <v>NO</v>
      </c>
    </row>
    <row r="18" spans="1:78" x14ac:dyDescent="0.2">
      <c r="A18" s="241">
        <v>8</v>
      </c>
      <c r="B18" s="386" t="s">
        <v>437</v>
      </c>
      <c r="C18" s="380" t="s">
        <v>471</v>
      </c>
      <c r="D18" s="242" t="s">
        <v>251</v>
      </c>
      <c r="E18" s="256">
        <f t="shared" ca="1" si="11"/>
        <v>98</v>
      </c>
      <c r="F18" s="257">
        <f t="shared" ca="1" si="7"/>
        <v>93</v>
      </c>
      <c r="G18" s="257">
        <f t="shared" ca="1" si="12"/>
        <v>38</v>
      </c>
      <c r="H18" s="257">
        <f t="shared" ca="1" si="13"/>
        <v>55</v>
      </c>
      <c r="I18" s="258"/>
      <c r="J18" s="247">
        <f t="shared" ca="1" si="14"/>
        <v>14</v>
      </c>
      <c r="K18" s="247">
        <f t="shared" ca="1" si="15"/>
        <v>15</v>
      </c>
      <c r="L18" s="247">
        <f t="shared" ca="1" si="16"/>
        <v>18</v>
      </c>
      <c r="M18" s="247">
        <f t="shared" ca="1" si="17"/>
        <v>1</v>
      </c>
      <c r="N18" s="247">
        <f t="shared" ca="1" si="8"/>
        <v>1</v>
      </c>
      <c r="O18" s="247">
        <f t="shared" ca="1" si="8"/>
        <v>2</v>
      </c>
      <c r="P18" s="247">
        <f t="shared" ca="1" si="18"/>
        <v>14</v>
      </c>
      <c r="Q18" s="247" t="str">
        <f t="shared" ca="1" si="19"/>
        <v/>
      </c>
      <c r="R18" s="247">
        <f t="shared" ca="1" si="20"/>
        <v>14</v>
      </c>
      <c r="S18" s="247">
        <f t="shared" ca="1" si="21"/>
        <v>2</v>
      </c>
      <c r="T18" s="247">
        <f t="shared" ca="1" si="9"/>
        <v>2</v>
      </c>
      <c r="U18" s="247">
        <f t="shared" ca="1" si="9"/>
        <v>2</v>
      </c>
      <c r="V18" s="247">
        <f t="shared" ca="1" si="22"/>
        <v>13</v>
      </c>
      <c r="W18" s="247" t="str">
        <f t="shared" ca="1" si="23"/>
        <v/>
      </c>
      <c r="X18" s="247">
        <f t="shared" ca="1" si="24"/>
        <v>15</v>
      </c>
      <c r="Y18" s="248">
        <f t="shared" ca="1" si="25"/>
        <v>1</v>
      </c>
      <c r="Z18" s="259">
        <f t="shared" ca="1" si="10"/>
        <v>2</v>
      </c>
      <c r="AA18" s="247">
        <f t="shared" ca="1" si="10"/>
        <v>2</v>
      </c>
      <c r="AB18" s="247">
        <f t="shared" ca="1" si="10"/>
        <v>2</v>
      </c>
      <c r="AC18" s="247">
        <f t="shared" ca="1" si="10"/>
        <v>1</v>
      </c>
      <c r="AD18" s="247" t="str">
        <f t="shared" ca="1" si="26"/>
        <v/>
      </c>
      <c r="AE18" s="247">
        <f t="shared" ca="1" si="27"/>
        <v>10</v>
      </c>
      <c r="AF18" s="247">
        <f t="shared" ca="1" si="28"/>
        <v>9</v>
      </c>
      <c r="AG18" s="247">
        <f t="shared" ca="1" si="29"/>
        <v>8</v>
      </c>
      <c r="AH18" s="247" t="str">
        <f t="shared" ca="1" si="30"/>
        <v/>
      </c>
      <c r="AI18" s="247" t="str">
        <f t="shared" ca="1" si="31"/>
        <v/>
      </c>
      <c r="AJ18" s="247" t="str">
        <f t="shared" ca="1" si="32"/>
        <v/>
      </c>
      <c r="AK18" s="247">
        <f t="shared" ca="1" si="33"/>
        <v>10</v>
      </c>
      <c r="AL18" s="248">
        <f t="shared" ca="1" si="34"/>
        <v>10</v>
      </c>
      <c r="AM18" s="260">
        <f t="shared" ca="1" si="35"/>
        <v>28</v>
      </c>
      <c r="AN18" s="261">
        <f t="shared" ca="1" si="36"/>
        <v>30</v>
      </c>
      <c r="AO18" s="247">
        <f t="shared" ca="1" si="37"/>
        <v>93</v>
      </c>
      <c r="AP18" s="247" t="str">
        <f t="shared" ca="1" si="38"/>
        <v>YES</v>
      </c>
      <c r="AQ18" s="261">
        <f t="shared" ca="1" si="39"/>
        <v>28</v>
      </c>
      <c r="AR18" s="261">
        <f t="shared" ca="1" si="40"/>
        <v>30</v>
      </c>
      <c r="AS18" s="247">
        <f t="shared" ca="1" si="41"/>
        <v>93</v>
      </c>
      <c r="AT18" s="247" t="str">
        <f t="shared" ca="1" si="42"/>
        <v>YES</v>
      </c>
      <c r="AU18" s="261">
        <f t="shared" ca="1" si="43"/>
        <v>28</v>
      </c>
      <c r="AV18" s="261">
        <f t="shared" ca="1" si="44"/>
        <v>30</v>
      </c>
      <c r="AW18" s="247">
        <f t="shared" ca="1" si="45"/>
        <v>93</v>
      </c>
      <c r="AX18" s="247" t="str">
        <f t="shared" ca="1" si="46"/>
        <v>YES</v>
      </c>
      <c r="AY18" s="261">
        <f t="shared" ca="1" si="47"/>
        <v>14</v>
      </c>
      <c r="AZ18" s="261">
        <f t="shared" ca="1" si="48"/>
        <v>15</v>
      </c>
      <c r="BA18" s="247">
        <f t="shared" ca="1" si="49"/>
        <v>93</v>
      </c>
      <c r="BB18" s="247" t="str">
        <f t="shared" ca="1" si="50"/>
        <v>YES</v>
      </c>
      <c r="BC18" s="261">
        <f t="shared" ca="1" si="51"/>
        <v>15</v>
      </c>
      <c r="BD18" s="261">
        <f t="shared" ca="1" si="52"/>
        <v>15</v>
      </c>
      <c r="BE18" s="247">
        <f t="shared" ca="1" si="53"/>
        <v>100</v>
      </c>
      <c r="BF18" s="248" t="str">
        <f t="shared" ca="1" si="54"/>
        <v>YES</v>
      </c>
      <c r="BG18" s="260">
        <f t="shared" ca="1" si="55"/>
        <v>8</v>
      </c>
      <c r="BH18" s="261">
        <f t="shared" ca="1" si="56"/>
        <v>10</v>
      </c>
      <c r="BI18" s="247">
        <f t="shared" ca="1" si="57"/>
        <v>80</v>
      </c>
      <c r="BJ18" s="247" t="str">
        <f t="shared" ca="1" si="58"/>
        <v>YES</v>
      </c>
      <c r="BK18" s="261">
        <f t="shared" ca="1" si="59"/>
        <v>19</v>
      </c>
      <c r="BL18" s="261">
        <f t="shared" ca="1" si="60"/>
        <v>20</v>
      </c>
      <c r="BM18" s="247">
        <f t="shared" ca="1" si="61"/>
        <v>95</v>
      </c>
      <c r="BN18" s="247" t="str">
        <f t="shared" ca="1" si="62"/>
        <v>YES</v>
      </c>
      <c r="BO18" s="261">
        <f t="shared" ca="1" si="63"/>
        <v>8</v>
      </c>
      <c r="BP18" s="261">
        <f t="shared" ca="1" si="64"/>
        <v>10</v>
      </c>
      <c r="BQ18" s="247">
        <f t="shared" ca="1" si="65"/>
        <v>80</v>
      </c>
      <c r="BR18" s="247" t="str">
        <f t="shared" ca="1" si="66"/>
        <v>YES</v>
      </c>
      <c r="BS18" s="261">
        <f t="shared" ca="1" si="72"/>
        <v>20</v>
      </c>
      <c r="BT18" s="261">
        <f t="shared" ca="1" si="73"/>
        <v>20</v>
      </c>
      <c r="BU18" s="247">
        <f t="shared" ca="1" si="74"/>
        <v>100</v>
      </c>
      <c r="BV18" s="247" t="str">
        <f t="shared" ca="1" si="67"/>
        <v>YES</v>
      </c>
      <c r="BW18" s="261">
        <f t="shared" si="75"/>
        <v>0</v>
      </c>
      <c r="BX18" s="261">
        <f t="shared" si="76"/>
        <v>0</v>
      </c>
      <c r="BY18" s="247">
        <f t="shared" si="70"/>
        <v>0</v>
      </c>
      <c r="BZ18" s="262" t="str">
        <f t="shared" si="71"/>
        <v>NO</v>
      </c>
    </row>
    <row r="19" spans="1:78" x14ac:dyDescent="0.2">
      <c r="A19" s="241">
        <v>9</v>
      </c>
      <c r="B19" s="386" t="s">
        <v>438</v>
      </c>
      <c r="C19" s="380" t="s">
        <v>472</v>
      </c>
      <c r="D19" s="242" t="s">
        <v>256</v>
      </c>
      <c r="E19" s="256">
        <f t="shared" ca="1" si="11"/>
        <v>76</v>
      </c>
      <c r="F19" s="257">
        <f t="shared" ca="1" si="7"/>
        <v>75</v>
      </c>
      <c r="G19" s="257">
        <f t="shared" ca="1" si="12"/>
        <v>31</v>
      </c>
      <c r="H19" s="257">
        <f t="shared" ca="1" si="13"/>
        <v>44</v>
      </c>
      <c r="I19" s="258"/>
      <c r="J19" s="247">
        <f t="shared" ca="1" si="14"/>
        <v>11</v>
      </c>
      <c r="K19" s="247">
        <f t="shared" ca="1" si="15"/>
        <v>12</v>
      </c>
      <c r="L19" s="247">
        <f t="shared" ca="1" si="16"/>
        <v>14</v>
      </c>
      <c r="M19" s="247">
        <f t="shared" ca="1" si="17"/>
        <v>1</v>
      </c>
      <c r="N19" s="247">
        <f t="shared" ca="1" si="8"/>
        <v>2</v>
      </c>
      <c r="O19" s="247">
        <f t="shared" ca="1" si="8"/>
        <v>2</v>
      </c>
      <c r="P19" s="247" t="str">
        <f t="shared" ca="1" si="18"/>
        <v/>
      </c>
      <c r="Q19" s="247">
        <f t="shared" ca="1" si="19"/>
        <v>11</v>
      </c>
      <c r="R19" s="247">
        <f t="shared" ca="1" si="20"/>
        <v>12</v>
      </c>
      <c r="S19" s="247">
        <f t="shared" ca="1" si="21"/>
        <v>1</v>
      </c>
      <c r="T19" s="247">
        <f t="shared" ca="1" si="9"/>
        <v>2</v>
      </c>
      <c r="U19" s="247">
        <f t="shared" ca="1" si="9"/>
        <v>2</v>
      </c>
      <c r="V19" s="247" t="str">
        <f t="shared" ca="1" si="22"/>
        <v/>
      </c>
      <c r="W19" s="247">
        <f t="shared" ca="1" si="23"/>
        <v>10</v>
      </c>
      <c r="X19" s="247">
        <f t="shared" ca="1" si="24"/>
        <v>12</v>
      </c>
      <c r="Y19" s="248">
        <f t="shared" ca="1" si="25"/>
        <v>1</v>
      </c>
      <c r="Z19" s="259">
        <f t="shared" ca="1" si="10"/>
        <v>1</v>
      </c>
      <c r="AA19" s="247">
        <f t="shared" ca="1" si="10"/>
        <v>2</v>
      </c>
      <c r="AB19" s="247">
        <f t="shared" ca="1" si="10"/>
        <v>2</v>
      </c>
      <c r="AC19" s="247">
        <f t="shared" ca="1" si="10"/>
        <v>1</v>
      </c>
      <c r="AD19" s="247" t="str">
        <f t="shared" ca="1" si="26"/>
        <v/>
      </c>
      <c r="AE19" s="247">
        <f t="shared" ca="1" si="27"/>
        <v>7</v>
      </c>
      <c r="AF19" s="247" t="str">
        <f t="shared" ca="1" si="28"/>
        <v/>
      </c>
      <c r="AG19" s="247" t="str">
        <f t="shared" ca="1" si="29"/>
        <v/>
      </c>
      <c r="AH19" s="247">
        <f t="shared" ca="1" si="30"/>
        <v>7</v>
      </c>
      <c r="AI19" s="247">
        <f t="shared" ca="1" si="31"/>
        <v>8</v>
      </c>
      <c r="AJ19" s="247">
        <f t="shared" ca="1" si="32"/>
        <v>8</v>
      </c>
      <c r="AK19" s="247">
        <f t="shared" ca="1" si="33"/>
        <v>7</v>
      </c>
      <c r="AL19" s="248" t="str">
        <f t="shared" ca="1" si="34"/>
        <v/>
      </c>
      <c r="AM19" s="260">
        <f t="shared" ca="1" si="35"/>
        <v>24</v>
      </c>
      <c r="AN19" s="261">
        <f t="shared" ca="1" si="36"/>
        <v>30</v>
      </c>
      <c r="AO19" s="247">
        <f t="shared" ca="1" si="37"/>
        <v>80</v>
      </c>
      <c r="AP19" s="247" t="str">
        <f t="shared" ca="1" si="38"/>
        <v>YES</v>
      </c>
      <c r="AQ19" s="261">
        <f t="shared" ca="1" si="39"/>
        <v>23</v>
      </c>
      <c r="AR19" s="261">
        <f t="shared" ca="1" si="40"/>
        <v>30</v>
      </c>
      <c r="AS19" s="247">
        <f t="shared" ca="1" si="41"/>
        <v>77</v>
      </c>
      <c r="AT19" s="247" t="str">
        <f t="shared" ca="1" si="42"/>
        <v>YES</v>
      </c>
      <c r="AU19" s="261">
        <f t="shared" ca="1" si="43"/>
        <v>22</v>
      </c>
      <c r="AV19" s="261">
        <f t="shared" ca="1" si="44"/>
        <v>30</v>
      </c>
      <c r="AW19" s="247">
        <f t="shared" ca="1" si="45"/>
        <v>73</v>
      </c>
      <c r="AX19" s="247" t="str">
        <f t="shared" ca="1" si="46"/>
        <v>YES</v>
      </c>
      <c r="AY19" s="261">
        <f t="shared" ca="1" si="47"/>
        <v>11</v>
      </c>
      <c r="AZ19" s="261">
        <f t="shared" ca="1" si="48"/>
        <v>15</v>
      </c>
      <c r="BA19" s="247">
        <f t="shared" ca="1" si="49"/>
        <v>73</v>
      </c>
      <c r="BB19" s="247" t="str">
        <f t="shared" ca="1" si="50"/>
        <v>YES</v>
      </c>
      <c r="BC19" s="261">
        <f t="shared" ca="1" si="51"/>
        <v>12</v>
      </c>
      <c r="BD19" s="261">
        <f t="shared" ca="1" si="52"/>
        <v>15</v>
      </c>
      <c r="BE19" s="247">
        <f t="shared" ca="1" si="53"/>
        <v>80</v>
      </c>
      <c r="BF19" s="248" t="str">
        <f t="shared" ca="1" si="54"/>
        <v>YES</v>
      </c>
      <c r="BG19" s="260">
        <f t="shared" ca="1" si="55"/>
        <v>7</v>
      </c>
      <c r="BH19" s="261">
        <f t="shared" ca="1" si="56"/>
        <v>10</v>
      </c>
      <c r="BI19" s="247">
        <f t="shared" ca="1" si="57"/>
        <v>70</v>
      </c>
      <c r="BJ19" s="247" t="str">
        <f t="shared" ca="1" si="58"/>
        <v>YES</v>
      </c>
      <c r="BK19" s="261">
        <f t="shared" ca="1" si="59"/>
        <v>7</v>
      </c>
      <c r="BL19" s="261">
        <f t="shared" ca="1" si="60"/>
        <v>10</v>
      </c>
      <c r="BM19" s="247">
        <f t="shared" ca="1" si="61"/>
        <v>70</v>
      </c>
      <c r="BN19" s="247" t="str">
        <f t="shared" ca="1" si="62"/>
        <v>YES</v>
      </c>
      <c r="BO19" s="261">
        <f t="shared" ca="1" si="63"/>
        <v>15</v>
      </c>
      <c r="BP19" s="261">
        <f t="shared" ca="1" si="64"/>
        <v>20</v>
      </c>
      <c r="BQ19" s="247">
        <f t="shared" ca="1" si="65"/>
        <v>75</v>
      </c>
      <c r="BR19" s="247" t="str">
        <f t="shared" ca="1" si="66"/>
        <v>YES</v>
      </c>
      <c r="BS19" s="261">
        <f t="shared" ca="1" si="72"/>
        <v>15</v>
      </c>
      <c r="BT19" s="261">
        <f t="shared" ca="1" si="73"/>
        <v>20</v>
      </c>
      <c r="BU19" s="247">
        <f t="shared" ca="1" si="74"/>
        <v>75</v>
      </c>
      <c r="BV19" s="247" t="str">
        <f t="shared" ca="1" si="67"/>
        <v>YES</v>
      </c>
      <c r="BW19" s="261">
        <f t="shared" si="75"/>
        <v>0</v>
      </c>
      <c r="BX19" s="261">
        <f t="shared" si="76"/>
        <v>0</v>
      </c>
      <c r="BY19" s="247">
        <f t="shared" si="70"/>
        <v>0</v>
      </c>
      <c r="BZ19" s="262" t="str">
        <f t="shared" si="71"/>
        <v>NO</v>
      </c>
    </row>
    <row r="20" spans="1:78" x14ac:dyDescent="0.2">
      <c r="A20" s="241">
        <v>10</v>
      </c>
      <c r="B20" s="386" t="s">
        <v>439</v>
      </c>
      <c r="C20" s="380" t="s">
        <v>473</v>
      </c>
      <c r="D20" s="242" t="s">
        <v>256</v>
      </c>
      <c r="E20" s="256">
        <f t="shared" ca="1" si="11"/>
        <v>76</v>
      </c>
      <c r="F20" s="257">
        <f t="shared" ca="1" si="7"/>
        <v>73</v>
      </c>
      <c r="G20" s="257">
        <f t="shared" ca="1" si="12"/>
        <v>30</v>
      </c>
      <c r="H20" s="257">
        <f t="shared" ca="1" si="13"/>
        <v>43</v>
      </c>
      <c r="I20" s="258"/>
      <c r="J20" s="247">
        <f t="shared" ca="1" si="14"/>
        <v>9</v>
      </c>
      <c r="K20" s="247">
        <f t="shared" ca="1" si="15"/>
        <v>10</v>
      </c>
      <c r="L20" s="247">
        <f t="shared" ca="1" si="16"/>
        <v>14</v>
      </c>
      <c r="M20" s="247">
        <f t="shared" ca="1" si="17"/>
        <v>1</v>
      </c>
      <c r="N20" s="247">
        <f t="shared" ca="1" si="8"/>
        <v>2</v>
      </c>
      <c r="O20" s="247">
        <f t="shared" ca="1" si="8"/>
        <v>1</v>
      </c>
      <c r="P20" s="247" t="str">
        <f t="shared" ca="1" si="18"/>
        <v/>
      </c>
      <c r="Q20" s="247">
        <f t="shared" ca="1" si="19"/>
        <v>10</v>
      </c>
      <c r="R20" s="247">
        <f t="shared" ca="1" si="20"/>
        <v>12</v>
      </c>
      <c r="S20" s="247">
        <f t="shared" ca="1" si="21"/>
        <v>1</v>
      </c>
      <c r="T20" s="247">
        <f t="shared" ca="1" si="9"/>
        <v>2</v>
      </c>
      <c r="U20" s="247">
        <f t="shared" ca="1" si="9"/>
        <v>2</v>
      </c>
      <c r="V20" s="247" t="str">
        <f t="shared" ca="1" si="22"/>
        <v/>
      </c>
      <c r="W20" s="247">
        <f t="shared" ca="1" si="23"/>
        <v>12</v>
      </c>
      <c r="X20" s="247">
        <f t="shared" ca="1" si="24"/>
        <v>12</v>
      </c>
      <c r="Y20" s="248">
        <f t="shared" ca="1" si="25"/>
        <v>2</v>
      </c>
      <c r="Z20" s="259">
        <f t="shared" ca="1" si="10"/>
        <v>1</v>
      </c>
      <c r="AA20" s="247">
        <f t="shared" ca="1" si="10"/>
        <v>2</v>
      </c>
      <c r="AB20" s="247">
        <f t="shared" ca="1" si="10"/>
        <v>2</v>
      </c>
      <c r="AC20" s="247">
        <f t="shared" ca="1" si="10"/>
        <v>1</v>
      </c>
      <c r="AD20" s="247" t="str">
        <f t="shared" ca="1" si="26"/>
        <v/>
      </c>
      <c r="AE20" s="247">
        <f t="shared" ca="1" si="27"/>
        <v>7</v>
      </c>
      <c r="AF20" s="247" t="str">
        <f t="shared" ca="1" si="28"/>
        <v/>
      </c>
      <c r="AG20" s="247" t="str">
        <f t="shared" ca="1" si="29"/>
        <v/>
      </c>
      <c r="AH20" s="247">
        <f t="shared" ca="1" si="30"/>
        <v>7</v>
      </c>
      <c r="AI20" s="247">
        <f t="shared" ca="1" si="31"/>
        <v>7</v>
      </c>
      <c r="AJ20" s="247">
        <f t="shared" ca="1" si="32"/>
        <v>7</v>
      </c>
      <c r="AK20" s="247">
        <f t="shared" ca="1" si="33"/>
        <v>7</v>
      </c>
      <c r="AL20" s="248" t="str">
        <f t="shared" ca="1" si="34"/>
        <v/>
      </c>
      <c r="AM20" s="260">
        <f t="shared" ca="1" si="35"/>
        <v>23</v>
      </c>
      <c r="AN20" s="261">
        <f t="shared" ca="1" si="36"/>
        <v>30</v>
      </c>
      <c r="AO20" s="247">
        <f t="shared" ca="1" si="37"/>
        <v>77</v>
      </c>
      <c r="AP20" s="247" t="str">
        <f t="shared" ca="1" si="38"/>
        <v>YES</v>
      </c>
      <c r="AQ20" s="261">
        <f t="shared" ca="1" si="39"/>
        <v>22</v>
      </c>
      <c r="AR20" s="261">
        <f t="shared" ca="1" si="40"/>
        <v>30</v>
      </c>
      <c r="AS20" s="247">
        <f t="shared" ca="1" si="41"/>
        <v>73</v>
      </c>
      <c r="AT20" s="247" t="str">
        <f t="shared" ca="1" si="42"/>
        <v>YES</v>
      </c>
      <c r="AU20" s="261">
        <f t="shared" ca="1" si="43"/>
        <v>24</v>
      </c>
      <c r="AV20" s="261">
        <f t="shared" ca="1" si="44"/>
        <v>30</v>
      </c>
      <c r="AW20" s="247">
        <f t="shared" ca="1" si="45"/>
        <v>80</v>
      </c>
      <c r="AX20" s="247" t="str">
        <f t="shared" ca="1" si="46"/>
        <v>YES</v>
      </c>
      <c r="AY20" s="261">
        <f t="shared" ca="1" si="47"/>
        <v>9</v>
      </c>
      <c r="AZ20" s="261">
        <f t="shared" ca="1" si="48"/>
        <v>15</v>
      </c>
      <c r="BA20" s="247">
        <f t="shared" ca="1" si="49"/>
        <v>60</v>
      </c>
      <c r="BB20" s="247" t="str">
        <f t="shared" ca="1" si="50"/>
        <v>NO</v>
      </c>
      <c r="BC20" s="261">
        <f t="shared" ca="1" si="51"/>
        <v>10</v>
      </c>
      <c r="BD20" s="261">
        <f t="shared" ca="1" si="52"/>
        <v>15</v>
      </c>
      <c r="BE20" s="247">
        <f t="shared" ca="1" si="53"/>
        <v>67</v>
      </c>
      <c r="BF20" s="248" t="str">
        <f t="shared" ca="1" si="54"/>
        <v>YES</v>
      </c>
      <c r="BG20" s="260">
        <f t="shared" ca="1" si="55"/>
        <v>8</v>
      </c>
      <c r="BH20" s="261">
        <f t="shared" ca="1" si="56"/>
        <v>10</v>
      </c>
      <c r="BI20" s="247">
        <f t="shared" ca="1" si="57"/>
        <v>80</v>
      </c>
      <c r="BJ20" s="247" t="str">
        <f t="shared" ca="1" si="58"/>
        <v>YES</v>
      </c>
      <c r="BK20" s="261">
        <f t="shared" ca="1" si="59"/>
        <v>7</v>
      </c>
      <c r="BL20" s="261">
        <f t="shared" ca="1" si="60"/>
        <v>10</v>
      </c>
      <c r="BM20" s="247">
        <f t="shared" ca="1" si="61"/>
        <v>70</v>
      </c>
      <c r="BN20" s="247" t="str">
        <f t="shared" ca="1" si="62"/>
        <v>YES</v>
      </c>
      <c r="BO20" s="261">
        <f t="shared" ca="1" si="63"/>
        <v>14</v>
      </c>
      <c r="BP20" s="261">
        <f t="shared" ca="1" si="64"/>
        <v>20</v>
      </c>
      <c r="BQ20" s="247">
        <f t="shared" ca="1" si="65"/>
        <v>70</v>
      </c>
      <c r="BR20" s="247" t="str">
        <f t="shared" ca="1" si="66"/>
        <v>YES</v>
      </c>
      <c r="BS20" s="261">
        <f t="shared" ca="1" si="72"/>
        <v>14</v>
      </c>
      <c r="BT20" s="261">
        <f t="shared" ca="1" si="73"/>
        <v>20</v>
      </c>
      <c r="BU20" s="247">
        <f t="shared" ca="1" si="74"/>
        <v>70</v>
      </c>
      <c r="BV20" s="247" t="str">
        <f t="shared" ca="1" si="67"/>
        <v>YES</v>
      </c>
      <c r="BW20" s="261">
        <f t="shared" si="75"/>
        <v>0</v>
      </c>
      <c r="BX20" s="261">
        <f t="shared" si="76"/>
        <v>0</v>
      </c>
      <c r="BY20" s="247">
        <f t="shared" si="70"/>
        <v>0</v>
      </c>
      <c r="BZ20" s="262" t="str">
        <f t="shared" si="71"/>
        <v>NO</v>
      </c>
    </row>
    <row r="21" spans="1:78" x14ac:dyDescent="0.2">
      <c r="A21" s="241">
        <v>11</v>
      </c>
      <c r="B21" s="386" t="s">
        <v>440</v>
      </c>
      <c r="C21" s="380" t="s">
        <v>474</v>
      </c>
      <c r="D21" s="242" t="s">
        <v>316</v>
      </c>
      <c r="E21" s="256">
        <f t="shared" ca="1" si="11"/>
        <v>67</v>
      </c>
      <c r="F21" s="257">
        <f t="shared" ca="1" si="7"/>
        <v>66</v>
      </c>
      <c r="G21" s="257">
        <f t="shared" ca="1" si="12"/>
        <v>26</v>
      </c>
      <c r="H21" s="257">
        <f t="shared" ca="1" si="13"/>
        <v>40</v>
      </c>
      <c r="I21" s="258"/>
      <c r="J21" s="247">
        <f t="shared" ca="1" si="14"/>
        <v>10</v>
      </c>
      <c r="K21" s="247">
        <f t="shared" ca="1" si="15"/>
        <v>9</v>
      </c>
      <c r="L21" s="247">
        <f t="shared" ca="1" si="16"/>
        <v>13</v>
      </c>
      <c r="M21" s="247">
        <f t="shared" ca="1" si="17"/>
        <v>1</v>
      </c>
      <c r="N21" s="247">
        <f t="shared" ca="1" si="8"/>
        <v>1</v>
      </c>
      <c r="O21" s="247">
        <f t="shared" ca="1" si="8"/>
        <v>2</v>
      </c>
      <c r="P21" s="247">
        <f t="shared" ca="1" si="18"/>
        <v>9</v>
      </c>
      <c r="Q21" s="247">
        <f t="shared" ca="1" si="19"/>
        <v>11</v>
      </c>
      <c r="R21" s="247" t="str">
        <f t="shared" ca="1" si="20"/>
        <v/>
      </c>
      <c r="S21" s="247">
        <f t="shared" ca="1" si="21"/>
        <v>1</v>
      </c>
      <c r="T21" s="247">
        <f t="shared" ca="1" si="9"/>
        <v>1</v>
      </c>
      <c r="U21" s="247">
        <f t="shared" ca="1" si="9"/>
        <v>1</v>
      </c>
      <c r="V21" s="247">
        <f t="shared" ca="1" si="22"/>
        <v>9</v>
      </c>
      <c r="W21" s="247">
        <f t="shared" ca="1" si="23"/>
        <v>9</v>
      </c>
      <c r="X21" s="247" t="str">
        <f t="shared" ca="1" si="24"/>
        <v/>
      </c>
      <c r="Y21" s="248">
        <f t="shared" ca="1" si="25"/>
        <v>1</v>
      </c>
      <c r="Z21" s="259">
        <f t="shared" ca="1" si="10"/>
        <v>2</v>
      </c>
      <c r="AA21" s="247">
        <f t="shared" ca="1" si="10"/>
        <v>1</v>
      </c>
      <c r="AB21" s="247">
        <f t="shared" ca="1" si="10"/>
        <v>2</v>
      </c>
      <c r="AC21" s="247">
        <f t="shared" ca="1" si="10"/>
        <v>1</v>
      </c>
      <c r="AD21" s="247">
        <f t="shared" ca="1" si="26"/>
        <v>6</v>
      </c>
      <c r="AE21" s="247" t="str">
        <f t="shared" ca="1" si="27"/>
        <v/>
      </c>
      <c r="AF21" s="247">
        <f t="shared" ca="1" si="28"/>
        <v>7</v>
      </c>
      <c r="AG21" s="247" t="str">
        <f t="shared" ca="1" si="29"/>
        <v/>
      </c>
      <c r="AH21" s="247">
        <f t="shared" ca="1" si="30"/>
        <v>7</v>
      </c>
      <c r="AI21" s="247">
        <f t="shared" ca="1" si="31"/>
        <v>6</v>
      </c>
      <c r="AJ21" s="247">
        <f t="shared" ca="1" si="32"/>
        <v>7</v>
      </c>
      <c r="AK21" s="247" t="str">
        <f t="shared" ca="1" si="33"/>
        <v/>
      </c>
      <c r="AL21" s="248" t="str">
        <f t="shared" ca="1" si="34"/>
        <v/>
      </c>
      <c r="AM21" s="260">
        <f t="shared" ca="1" si="35"/>
        <v>20</v>
      </c>
      <c r="AN21" s="261">
        <f t="shared" ca="1" si="36"/>
        <v>30</v>
      </c>
      <c r="AO21" s="247">
        <f t="shared" ca="1" si="37"/>
        <v>67</v>
      </c>
      <c r="AP21" s="247" t="str">
        <f t="shared" ca="1" si="38"/>
        <v>YES</v>
      </c>
      <c r="AQ21" s="261">
        <f t="shared" ca="1" si="39"/>
        <v>20</v>
      </c>
      <c r="AR21" s="261">
        <f t="shared" ca="1" si="40"/>
        <v>30</v>
      </c>
      <c r="AS21" s="247">
        <f t="shared" ca="1" si="41"/>
        <v>67</v>
      </c>
      <c r="AT21" s="247" t="str">
        <f t="shared" ca="1" si="42"/>
        <v>YES</v>
      </c>
      <c r="AU21" s="261">
        <f t="shared" ca="1" si="43"/>
        <v>18</v>
      </c>
      <c r="AV21" s="261">
        <f t="shared" ca="1" si="44"/>
        <v>30</v>
      </c>
      <c r="AW21" s="247">
        <f t="shared" ca="1" si="45"/>
        <v>60</v>
      </c>
      <c r="AX21" s="247" t="str">
        <f t="shared" ca="1" si="46"/>
        <v>NO</v>
      </c>
      <c r="AY21" s="261">
        <f t="shared" ca="1" si="47"/>
        <v>10</v>
      </c>
      <c r="AZ21" s="261">
        <f t="shared" ca="1" si="48"/>
        <v>15</v>
      </c>
      <c r="BA21" s="247">
        <f t="shared" ca="1" si="49"/>
        <v>67</v>
      </c>
      <c r="BB21" s="247" t="str">
        <f t="shared" ca="1" si="50"/>
        <v>YES</v>
      </c>
      <c r="BC21" s="261">
        <f t="shared" ca="1" si="51"/>
        <v>9</v>
      </c>
      <c r="BD21" s="261">
        <f t="shared" ca="1" si="52"/>
        <v>15</v>
      </c>
      <c r="BE21" s="247">
        <f t="shared" ca="1" si="53"/>
        <v>60</v>
      </c>
      <c r="BF21" s="248" t="str">
        <f t="shared" ca="1" si="54"/>
        <v>NO</v>
      </c>
      <c r="BG21" s="260">
        <f t="shared" ca="1" si="55"/>
        <v>7</v>
      </c>
      <c r="BH21" s="261">
        <f t="shared" ca="1" si="56"/>
        <v>10</v>
      </c>
      <c r="BI21" s="247">
        <f t="shared" ca="1" si="57"/>
        <v>70</v>
      </c>
      <c r="BJ21" s="247" t="str">
        <f t="shared" ca="1" si="58"/>
        <v>YES</v>
      </c>
      <c r="BK21" s="261">
        <f t="shared" ca="1" si="59"/>
        <v>13</v>
      </c>
      <c r="BL21" s="261">
        <f t="shared" ca="1" si="60"/>
        <v>20</v>
      </c>
      <c r="BM21" s="247">
        <f t="shared" ca="1" si="61"/>
        <v>65</v>
      </c>
      <c r="BN21" s="247" t="str">
        <f t="shared" ca="1" si="62"/>
        <v>YES</v>
      </c>
      <c r="BO21" s="261">
        <f t="shared" ca="1" si="63"/>
        <v>13</v>
      </c>
      <c r="BP21" s="261">
        <f t="shared" ca="1" si="64"/>
        <v>20</v>
      </c>
      <c r="BQ21" s="247">
        <f t="shared" ca="1" si="65"/>
        <v>65</v>
      </c>
      <c r="BR21" s="247" t="str">
        <f t="shared" ca="1" si="66"/>
        <v>YES</v>
      </c>
      <c r="BS21" s="261"/>
      <c r="BT21" s="261"/>
      <c r="BU21" s="247"/>
      <c r="BV21" s="247" t="str">
        <f t="shared" si="67"/>
        <v>NO</v>
      </c>
      <c r="BW21" s="261">
        <f t="shared" ref="BW21:BW26" ca="1" si="80">SUMIFS($Y21:$AL21,$Y$10:$AL$10,"CO4")</f>
        <v>7</v>
      </c>
      <c r="BX21" s="261">
        <f t="shared" ref="BX21:BX26" ca="1" si="81">SUMIFS($Y$4:$AL$4,$Y$10:$AL$10,"CO4",$Y21:$AL21,"&gt;=0")</f>
        <v>10</v>
      </c>
      <c r="BY21" s="247">
        <f t="shared" ca="1" si="70"/>
        <v>70</v>
      </c>
      <c r="BZ21" s="262" t="str">
        <f t="shared" ca="1" si="71"/>
        <v>YES</v>
      </c>
    </row>
    <row r="22" spans="1:78" x14ac:dyDescent="0.2">
      <c r="A22" s="241">
        <v>12</v>
      </c>
      <c r="B22" s="386" t="s">
        <v>441</v>
      </c>
      <c r="C22" s="380" t="s">
        <v>475</v>
      </c>
      <c r="D22" s="242" t="s">
        <v>316</v>
      </c>
      <c r="E22" s="256">
        <f t="shared" ca="1" si="11"/>
        <v>66</v>
      </c>
      <c r="F22" s="257">
        <f t="shared" ca="1" si="7"/>
        <v>62</v>
      </c>
      <c r="G22" s="257">
        <f t="shared" ca="1" si="12"/>
        <v>26</v>
      </c>
      <c r="H22" s="257">
        <f t="shared" ca="1" si="13"/>
        <v>36</v>
      </c>
      <c r="I22" s="258"/>
      <c r="J22" s="247">
        <f t="shared" ca="1" si="14"/>
        <v>9</v>
      </c>
      <c r="K22" s="247">
        <f t="shared" ca="1" si="15"/>
        <v>10</v>
      </c>
      <c r="L22" s="247">
        <f t="shared" ca="1" si="16"/>
        <v>12</v>
      </c>
      <c r="M22" s="247">
        <f t="shared" ca="1" si="17"/>
        <v>2</v>
      </c>
      <c r="N22" s="247">
        <f t="shared" ca="1" si="8"/>
        <v>1</v>
      </c>
      <c r="O22" s="247">
        <f t="shared" ca="1" si="8"/>
        <v>2</v>
      </c>
      <c r="P22" s="247">
        <f t="shared" ca="1" si="18"/>
        <v>9</v>
      </c>
      <c r="Q22" s="247">
        <f t="shared" ca="1" si="19"/>
        <v>10</v>
      </c>
      <c r="R22" s="247" t="str">
        <f t="shared" ca="1" si="20"/>
        <v/>
      </c>
      <c r="S22" s="247">
        <f t="shared" ca="1" si="21"/>
        <v>1</v>
      </c>
      <c r="T22" s="247">
        <f t="shared" ca="1" si="9"/>
        <v>1</v>
      </c>
      <c r="U22" s="247">
        <f t="shared" ca="1" si="9"/>
        <v>2</v>
      </c>
      <c r="V22" s="247">
        <f t="shared" ca="1" si="22"/>
        <v>10</v>
      </c>
      <c r="W22" s="247">
        <f t="shared" ca="1" si="23"/>
        <v>9</v>
      </c>
      <c r="X22" s="247" t="str">
        <f t="shared" ca="1" si="24"/>
        <v/>
      </c>
      <c r="Y22" s="248">
        <f t="shared" ca="1" si="25"/>
        <v>1</v>
      </c>
      <c r="Z22" s="259">
        <f t="shared" ca="1" si="10"/>
        <v>2</v>
      </c>
      <c r="AA22" s="247">
        <f t="shared" ca="1" si="10"/>
        <v>1</v>
      </c>
      <c r="AB22" s="247">
        <f t="shared" ca="1" si="10"/>
        <v>1</v>
      </c>
      <c r="AC22" s="247">
        <f t="shared" ca="1" si="10"/>
        <v>1</v>
      </c>
      <c r="AD22" s="247">
        <f t="shared" ca="1" si="26"/>
        <v>6</v>
      </c>
      <c r="AE22" s="247" t="str">
        <f t="shared" ca="1" si="27"/>
        <v/>
      </c>
      <c r="AF22" s="247">
        <f t="shared" ca="1" si="28"/>
        <v>6</v>
      </c>
      <c r="AG22" s="247" t="str">
        <f t="shared" ca="1" si="29"/>
        <v/>
      </c>
      <c r="AH22" s="247">
        <f t="shared" ca="1" si="30"/>
        <v>6</v>
      </c>
      <c r="AI22" s="247">
        <f t="shared" ca="1" si="31"/>
        <v>6</v>
      </c>
      <c r="AJ22" s="247">
        <f t="shared" ca="1" si="32"/>
        <v>6</v>
      </c>
      <c r="AK22" s="247" t="str">
        <f t="shared" ca="1" si="33"/>
        <v/>
      </c>
      <c r="AL22" s="248" t="str">
        <f t="shared" ca="1" si="34"/>
        <v/>
      </c>
      <c r="AM22" s="260">
        <f t="shared" ca="1" si="35"/>
        <v>21</v>
      </c>
      <c r="AN22" s="261">
        <f t="shared" ca="1" si="36"/>
        <v>30</v>
      </c>
      <c r="AO22" s="247">
        <f t="shared" ca="1" si="37"/>
        <v>70</v>
      </c>
      <c r="AP22" s="247" t="str">
        <f t="shared" ca="1" si="38"/>
        <v>YES</v>
      </c>
      <c r="AQ22" s="261">
        <f t="shared" ca="1" si="39"/>
        <v>19</v>
      </c>
      <c r="AR22" s="261">
        <f t="shared" ca="1" si="40"/>
        <v>30</v>
      </c>
      <c r="AS22" s="247">
        <f t="shared" ca="1" si="41"/>
        <v>63</v>
      </c>
      <c r="AT22" s="247" t="str">
        <f t="shared" ca="1" si="42"/>
        <v>YES</v>
      </c>
      <c r="AU22" s="261">
        <f t="shared" ca="1" si="43"/>
        <v>19</v>
      </c>
      <c r="AV22" s="261">
        <f t="shared" ca="1" si="44"/>
        <v>30</v>
      </c>
      <c r="AW22" s="247">
        <f t="shared" ca="1" si="45"/>
        <v>63</v>
      </c>
      <c r="AX22" s="247" t="str">
        <f t="shared" ca="1" si="46"/>
        <v>YES</v>
      </c>
      <c r="AY22" s="261">
        <f t="shared" ca="1" si="47"/>
        <v>9</v>
      </c>
      <c r="AZ22" s="261">
        <f t="shared" ca="1" si="48"/>
        <v>15</v>
      </c>
      <c r="BA22" s="247">
        <f t="shared" ca="1" si="49"/>
        <v>60</v>
      </c>
      <c r="BB22" s="247" t="str">
        <f t="shared" ca="1" si="50"/>
        <v>NO</v>
      </c>
      <c r="BC22" s="261">
        <f t="shared" ca="1" si="51"/>
        <v>10</v>
      </c>
      <c r="BD22" s="261">
        <f t="shared" ca="1" si="52"/>
        <v>15</v>
      </c>
      <c r="BE22" s="247">
        <f t="shared" ca="1" si="53"/>
        <v>67</v>
      </c>
      <c r="BF22" s="248" t="str">
        <f t="shared" ca="1" si="54"/>
        <v>YES</v>
      </c>
      <c r="BG22" s="260">
        <f t="shared" ca="1" si="55"/>
        <v>6</v>
      </c>
      <c r="BH22" s="261">
        <f t="shared" ca="1" si="56"/>
        <v>10</v>
      </c>
      <c r="BI22" s="247">
        <f t="shared" ca="1" si="57"/>
        <v>60</v>
      </c>
      <c r="BJ22" s="247" t="str">
        <f t="shared" ca="1" si="58"/>
        <v>NO</v>
      </c>
      <c r="BK22" s="261">
        <f t="shared" ca="1" si="59"/>
        <v>12</v>
      </c>
      <c r="BL22" s="261">
        <f t="shared" ca="1" si="60"/>
        <v>20</v>
      </c>
      <c r="BM22" s="247">
        <f t="shared" ca="1" si="61"/>
        <v>60</v>
      </c>
      <c r="BN22" s="247" t="str">
        <f t="shared" ca="1" si="62"/>
        <v>NO</v>
      </c>
      <c r="BO22" s="261">
        <f t="shared" ca="1" si="63"/>
        <v>12</v>
      </c>
      <c r="BP22" s="261">
        <f t="shared" ca="1" si="64"/>
        <v>20</v>
      </c>
      <c r="BQ22" s="247">
        <f t="shared" ca="1" si="65"/>
        <v>60</v>
      </c>
      <c r="BR22" s="247" t="str">
        <f t="shared" ca="1" si="66"/>
        <v>NO</v>
      </c>
      <c r="BS22" s="261"/>
      <c r="BT22" s="261"/>
      <c r="BU22" s="247"/>
      <c r="BV22" s="247" t="str">
        <f t="shared" si="67"/>
        <v>NO</v>
      </c>
      <c r="BW22" s="261">
        <f t="shared" ca="1" si="80"/>
        <v>6</v>
      </c>
      <c r="BX22" s="261">
        <f t="shared" ca="1" si="81"/>
        <v>10</v>
      </c>
      <c r="BY22" s="247">
        <f t="shared" ca="1" si="70"/>
        <v>60</v>
      </c>
      <c r="BZ22" s="262" t="str">
        <f t="shared" ca="1" si="71"/>
        <v>NO</v>
      </c>
    </row>
    <row r="23" spans="1:78" x14ac:dyDescent="0.2">
      <c r="A23" s="241">
        <v>13</v>
      </c>
      <c r="B23" s="386" t="s">
        <v>442</v>
      </c>
      <c r="C23" s="380" t="s">
        <v>476</v>
      </c>
      <c r="D23" s="242" t="s">
        <v>275</v>
      </c>
      <c r="E23" s="256">
        <f t="shared" ca="1" si="11"/>
        <v>88</v>
      </c>
      <c r="F23" s="257">
        <f t="shared" ca="1" si="7"/>
        <v>83</v>
      </c>
      <c r="G23" s="257">
        <f t="shared" ca="1" si="12"/>
        <v>35</v>
      </c>
      <c r="H23" s="257">
        <f t="shared" ca="1" si="13"/>
        <v>48</v>
      </c>
      <c r="I23" s="258"/>
      <c r="J23" s="247">
        <f t="shared" ca="1" si="14"/>
        <v>13</v>
      </c>
      <c r="K23" s="247">
        <f t="shared" ca="1" si="15"/>
        <v>12</v>
      </c>
      <c r="L23" s="247">
        <f t="shared" ca="1" si="16"/>
        <v>16</v>
      </c>
      <c r="M23" s="247">
        <f t="shared" ca="1" si="17"/>
        <v>1</v>
      </c>
      <c r="N23" s="247">
        <f t="shared" ca="1" si="8"/>
        <v>1</v>
      </c>
      <c r="O23" s="247">
        <f t="shared" ca="1" si="8"/>
        <v>1</v>
      </c>
      <c r="P23" s="247">
        <f t="shared" ca="1" si="18"/>
        <v>14</v>
      </c>
      <c r="Q23" s="247">
        <f t="shared" ca="1" si="19"/>
        <v>14</v>
      </c>
      <c r="R23" s="247" t="str">
        <f t="shared" ca="1" si="20"/>
        <v/>
      </c>
      <c r="S23" s="247">
        <f t="shared" ca="1" si="21"/>
        <v>2</v>
      </c>
      <c r="T23" s="247">
        <f t="shared" ca="1" si="9"/>
        <v>1</v>
      </c>
      <c r="U23" s="247">
        <f t="shared" ca="1" si="9"/>
        <v>2</v>
      </c>
      <c r="V23" s="247">
        <f t="shared" ca="1" si="22"/>
        <v>12</v>
      </c>
      <c r="W23" s="247">
        <f t="shared" ca="1" si="23"/>
        <v>14</v>
      </c>
      <c r="X23" s="247" t="str">
        <f t="shared" ca="1" si="24"/>
        <v/>
      </c>
      <c r="Y23" s="248">
        <f t="shared" ca="1" si="25"/>
        <v>1</v>
      </c>
      <c r="Z23" s="259">
        <f t="shared" ca="1" si="10"/>
        <v>1</v>
      </c>
      <c r="AA23" s="247">
        <f t="shared" ca="1" si="10"/>
        <v>2</v>
      </c>
      <c r="AB23" s="247">
        <f t="shared" ca="1" si="10"/>
        <v>2</v>
      </c>
      <c r="AC23" s="247">
        <f t="shared" ca="1" si="10"/>
        <v>1</v>
      </c>
      <c r="AD23" s="247">
        <f t="shared" ca="1" si="26"/>
        <v>8</v>
      </c>
      <c r="AE23" s="247" t="str">
        <f t="shared" ca="1" si="27"/>
        <v/>
      </c>
      <c r="AF23" s="247">
        <f t="shared" ca="1" si="28"/>
        <v>9</v>
      </c>
      <c r="AG23" s="247">
        <f t="shared" ca="1" si="29"/>
        <v>8</v>
      </c>
      <c r="AH23" s="247" t="str">
        <f t="shared" ca="1" si="30"/>
        <v/>
      </c>
      <c r="AI23" s="247">
        <f t="shared" ca="1" si="31"/>
        <v>8</v>
      </c>
      <c r="AJ23" s="247" t="str">
        <f t="shared" ca="1" si="32"/>
        <v/>
      </c>
      <c r="AK23" s="247" t="str">
        <f t="shared" ca="1" si="33"/>
        <v/>
      </c>
      <c r="AL23" s="248">
        <f t="shared" ca="1" si="34"/>
        <v>8</v>
      </c>
      <c r="AM23" s="260">
        <f t="shared" ca="1" si="35"/>
        <v>24</v>
      </c>
      <c r="AN23" s="261">
        <f t="shared" ca="1" si="36"/>
        <v>30</v>
      </c>
      <c r="AO23" s="247">
        <f t="shared" ca="1" si="37"/>
        <v>80</v>
      </c>
      <c r="AP23" s="247" t="str">
        <f t="shared" ca="1" si="38"/>
        <v>YES</v>
      </c>
      <c r="AQ23" s="261">
        <f t="shared" ca="1" si="39"/>
        <v>28</v>
      </c>
      <c r="AR23" s="261">
        <f t="shared" ca="1" si="40"/>
        <v>30</v>
      </c>
      <c r="AS23" s="247">
        <f t="shared" ca="1" si="41"/>
        <v>93</v>
      </c>
      <c r="AT23" s="247" t="str">
        <f t="shared" ca="1" si="42"/>
        <v>YES</v>
      </c>
      <c r="AU23" s="261">
        <f t="shared" ca="1" si="43"/>
        <v>26</v>
      </c>
      <c r="AV23" s="261">
        <f t="shared" ca="1" si="44"/>
        <v>30</v>
      </c>
      <c r="AW23" s="247">
        <f t="shared" ca="1" si="45"/>
        <v>87</v>
      </c>
      <c r="AX23" s="247" t="str">
        <f t="shared" ca="1" si="46"/>
        <v>YES</v>
      </c>
      <c r="AY23" s="261">
        <f t="shared" ca="1" si="47"/>
        <v>13</v>
      </c>
      <c r="AZ23" s="261">
        <f t="shared" ca="1" si="48"/>
        <v>15</v>
      </c>
      <c r="BA23" s="247">
        <f t="shared" ca="1" si="49"/>
        <v>87</v>
      </c>
      <c r="BB23" s="247" t="str">
        <f t="shared" ca="1" si="50"/>
        <v>YES</v>
      </c>
      <c r="BC23" s="261">
        <f t="shared" ca="1" si="51"/>
        <v>12</v>
      </c>
      <c r="BD23" s="261">
        <f t="shared" ca="1" si="52"/>
        <v>15</v>
      </c>
      <c r="BE23" s="247">
        <f t="shared" ca="1" si="53"/>
        <v>80</v>
      </c>
      <c r="BF23" s="248" t="str">
        <f t="shared" ca="1" si="54"/>
        <v>YES</v>
      </c>
      <c r="BG23" s="260">
        <f t="shared" ca="1" si="55"/>
        <v>7</v>
      </c>
      <c r="BH23" s="261">
        <f t="shared" ca="1" si="56"/>
        <v>10</v>
      </c>
      <c r="BI23" s="247">
        <f t="shared" ca="1" si="57"/>
        <v>70</v>
      </c>
      <c r="BJ23" s="247" t="str">
        <f t="shared" ca="1" si="58"/>
        <v>YES</v>
      </c>
      <c r="BK23" s="261">
        <f t="shared" ca="1" si="59"/>
        <v>17</v>
      </c>
      <c r="BL23" s="261">
        <f t="shared" ca="1" si="60"/>
        <v>20</v>
      </c>
      <c r="BM23" s="247">
        <f t="shared" ca="1" si="61"/>
        <v>85</v>
      </c>
      <c r="BN23" s="247" t="str">
        <f t="shared" ca="1" si="62"/>
        <v>YES</v>
      </c>
      <c r="BO23" s="261">
        <f t="shared" ca="1" si="63"/>
        <v>16</v>
      </c>
      <c r="BP23" s="261">
        <f t="shared" ca="1" si="64"/>
        <v>20</v>
      </c>
      <c r="BQ23" s="247">
        <f t="shared" ca="1" si="65"/>
        <v>80</v>
      </c>
      <c r="BR23" s="247" t="str">
        <f t="shared" ca="1" si="66"/>
        <v>YES</v>
      </c>
      <c r="BS23" s="261"/>
      <c r="BT23" s="261"/>
      <c r="BU23" s="247"/>
      <c r="BV23" s="247" t="str">
        <f t="shared" si="67"/>
        <v>NO</v>
      </c>
      <c r="BW23" s="261">
        <f t="shared" ca="1" si="80"/>
        <v>8</v>
      </c>
      <c r="BX23" s="261">
        <f t="shared" ca="1" si="81"/>
        <v>10</v>
      </c>
      <c r="BY23" s="247">
        <f t="shared" ca="1" si="70"/>
        <v>80</v>
      </c>
      <c r="BZ23" s="262" t="str">
        <f t="shared" ca="1" si="71"/>
        <v>YES</v>
      </c>
    </row>
    <row r="24" spans="1:78" x14ac:dyDescent="0.2">
      <c r="A24" s="241">
        <v>14</v>
      </c>
      <c r="B24" s="386" t="s">
        <v>443</v>
      </c>
      <c r="C24" s="380" t="s">
        <v>477</v>
      </c>
      <c r="D24" s="242" t="s">
        <v>316</v>
      </c>
      <c r="E24" s="256">
        <f t="shared" ca="1" si="11"/>
        <v>67</v>
      </c>
      <c r="F24" s="257">
        <f t="shared" ca="1" si="7"/>
        <v>68</v>
      </c>
      <c r="G24" s="257">
        <f t="shared" ca="1" si="12"/>
        <v>27</v>
      </c>
      <c r="H24" s="257">
        <f t="shared" ca="1" si="13"/>
        <v>41</v>
      </c>
      <c r="I24" s="258"/>
      <c r="J24" s="247">
        <f t="shared" ca="1" si="14"/>
        <v>10</v>
      </c>
      <c r="K24" s="247">
        <f t="shared" ca="1" si="15"/>
        <v>9</v>
      </c>
      <c r="L24" s="247">
        <f t="shared" ca="1" si="16"/>
        <v>13</v>
      </c>
      <c r="M24" s="247">
        <f t="shared" ca="1" si="17"/>
        <v>1</v>
      </c>
      <c r="N24" s="247">
        <f t="shared" ca="1" si="8"/>
        <v>2</v>
      </c>
      <c r="O24" s="247">
        <f t="shared" ca="1" si="8"/>
        <v>2</v>
      </c>
      <c r="P24" s="247">
        <f t="shared" ca="1" si="18"/>
        <v>9</v>
      </c>
      <c r="Q24" s="247">
        <f t="shared" ca="1" si="19"/>
        <v>10</v>
      </c>
      <c r="R24" s="247" t="str">
        <f t="shared" ca="1" si="20"/>
        <v/>
      </c>
      <c r="S24" s="247">
        <f t="shared" ca="1" si="21"/>
        <v>1</v>
      </c>
      <c r="T24" s="247">
        <f t="shared" ca="1" si="9"/>
        <v>2</v>
      </c>
      <c r="U24" s="247">
        <f t="shared" ca="1" si="9"/>
        <v>1</v>
      </c>
      <c r="V24" s="247">
        <f t="shared" ca="1" si="22"/>
        <v>10</v>
      </c>
      <c r="W24" s="247">
        <f t="shared" ca="1" si="23"/>
        <v>10</v>
      </c>
      <c r="X24" s="247" t="str">
        <f t="shared" ca="1" si="24"/>
        <v/>
      </c>
      <c r="Y24" s="248">
        <f t="shared" ca="1" si="25"/>
        <v>2</v>
      </c>
      <c r="Z24" s="259">
        <f t="shared" ca="1" si="10"/>
        <v>1</v>
      </c>
      <c r="AA24" s="247">
        <f t="shared" ca="1" si="10"/>
        <v>2</v>
      </c>
      <c r="AB24" s="247">
        <f t="shared" ca="1" si="10"/>
        <v>1</v>
      </c>
      <c r="AC24" s="247">
        <f t="shared" ca="1" si="10"/>
        <v>1</v>
      </c>
      <c r="AD24" s="247">
        <f t="shared" ca="1" si="26"/>
        <v>6</v>
      </c>
      <c r="AE24" s="247" t="str">
        <f t="shared" ca="1" si="27"/>
        <v/>
      </c>
      <c r="AF24" s="247">
        <f t="shared" ca="1" si="28"/>
        <v>7</v>
      </c>
      <c r="AG24" s="247" t="str">
        <f t="shared" ca="1" si="29"/>
        <v/>
      </c>
      <c r="AH24" s="247">
        <f t="shared" ca="1" si="30"/>
        <v>7</v>
      </c>
      <c r="AI24" s="247">
        <f t="shared" ca="1" si="31"/>
        <v>7</v>
      </c>
      <c r="AJ24" s="247">
        <f t="shared" ca="1" si="32"/>
        <v>7</v>
      </c>
      <c r="AK24" s="247" t="str">
        <f t="shared" ca="1" si="33"/>
        <v/>
      </c>
      <c r="AL24" s="248" t="str">
        <f t="shared" ca="1" si="34"/>
        <v/>
      </c>
      <c r="AM24" s="260">
        <f t="shared" ca="1" si="35"/>
        <v>22</v>
      </c>
      <c r="AN24" s="261">
        <f t="shared" ca="1" si="36"/>
        <v>30</v>
      </c>
      <c r="AO24" s="247">
        <f t="shared" ca="1" si="37"/>
        <v>73</v>
      </c>
      <c r="AP24" s="247" t="str">
        <f t="shared" ca="1" si="38"/>
        <v>YES</v>
      </c>
      <c r="AQ24" s="261">
        <f t="shared" ca="1" si="39"/>
        <v>19</v>
      </c>
      <c r="AR24" s="261">
        <f t="shared" ca="1" si="40"/>
        <v>30</v>
      </c>
      <c r="AS24" s="247">
        <f t="shared" ca="1" si="41"/>
        <v>63</v>
      </c>
      <c r="AT24" s="247" t="str">
        <f t="shared" ca="1" si="42"/>
        <v>YES</v>
      </c>
      <c r="AU24" s="261">
        <f t="shared" ca="1" si="43"/>
        <v>20</v>
      </c>
      <c r="AV24" s="261">
        <f t="shared" ca="1" si="44"/>
        <v>30</v>
      </c>
      <c r="AW24" s="247">
        <f t="shared" ca="1" si="45"/>
        <v>67</v>
      </c>
      <c r="AX24" s="247" t="str">
        <f t="shared" ca="1" si="46"/>
        <v>YES</v>
      </c>
      <c r="AY24" s="261">
        <f t="shared" ca="1" si="47"/>
        <v>10</v>
      </c>
      <c r="AZ24" s="261">
        <f t="shared" ca="1" si="48"/>
        <v>15</v>
      </c>
      <c r="BA24" s="247">
        <f t="shared" ca="1" si="49"/>
        <v>67</v>
      </c>
      <c r="BB24" s="247" t="str">
        <f t="shared" ca="1" si="50"/>
        <v>YES</v>
      </c>
      <c r="BC24" s="261">
        <f t="shared" ca="1" si="51"/>
        <v>9</v>
      </c>
      <c r="BD24" s="261">
        <f t="shared" ca="1" si="52"/>
        <v>15</v>
      </c>
      <c r="BE24" s="247">
        <f t="shared" ca="1" si="53"/>
        <v>60</v>
      </c>
      <c r="BF24" s="248" t="str">
        <f t="shared" ca="1" si="54"/>
        <v>NO</v>
      </c>
      <c r="BG24" s="260">
        <f t="shared" ca="1" si="55"/>
        <v>7</v>
      </c>
      <c r="BH24" s="261">
        <f t="shared" ca="1" si="56"/>
        <v>10</v>
      </c>
      <c r="BI24" s="247">
        <f t="shared" ca="1" si="57"/>
        <v>70</v>
      </c>
      <c r="BJ24" s="247" t="str">
        <f t="shared" ca="1" si="58"/>
        <v>YES</v>
      </c>
      <c r="BK24" s="261">
        <f t="shared" ca="1" si="59"/>
        <v>13</v>
      </c>
      <c r="BL24" s="261">
        <f t="shared" ca="1" si="60"/>
        <v>20</v>
      </c>
      <c r="BM24" s="247">
        <f t="shared" ca="1" si="61"/>
        <v>65</v>
      </c>
      <c r="BN24" s="247" t="str">
        <f t="shared" ca="1" si="62"/>
        <v>YES</v>
      </c>
      <c r="BO24" s="261">
        <f t="shared" ca="1" si="63"/>
        <v>14</v>
      </c>
      <c r="BP24" s="261">
        <f t="shared" ca="1" si="64"/>
        <v>20</v>
      </c>
      <c r="BQ24" s="247">
        <f t="shared" ca="1" si="65"/>
        <v>70</v>
      </c>
      <c r="BR24" s="247" t="str">
        <f t="shared" ca="1" si="66"/>
        <v>YES</v>
      </c>
      <c r="BS24" s="261"/>
      <c r="BT24" s="261"/>
      <c r="BU24" s="247"/>
      <c r="BV24" s="247" t="str">
        <f t="shared" si="67"/>
        <v>NO</v>
      </c>
      <c r="BW24" s="261">
        <f t="shared" ca="1" si="80"/>
        <v>7</v>
      </c>
      <c r="BX24" s="261">
        <f t="shared" ca="1" si="81"/>
        <v>10</v>
      </c>
      <c r="BY24" s="247">
        <f t="shared" ca="1" si="70"/>
        <v>70</v>
      </c>
      <c r="BZ24" s="262" t="str">
        <f t="shared" ca="1" si="71"/>
        <v>YES</v>
      </c>
    </row>
    <row r="25" spans="1:78" x14ac:dyDescent="0.2">
      <c r="A25" s="241">
        <v>15</v>
      </c>
      <c r="B25" s="386" t="s">
        <v>444</v>
      </c>
      <c r="C25" s="380" t="s">
        <v>478</v>
      </c>
      <c r="D25" s="242" t="s">
        <v>247</v>
      </c>
      <c r="E25" s="256">
        <f t="shared" ca="1" si="11"/>
        <v>87</v>
      </c>
      <c r="F25" s="257">
        <f t="shared" ca="1" si="7"/>
        <v>82</v>
      </c>
      <c r="G25" s="257">
        <f t="shared" ca="1" si="12"/>
        <v>34</v>
      </c>
      <c r="H25" s="257">
        <f t="shared" ca="1" si="13"/>
        <v>48</v>
      </c>
      <c r="I25" s="258"/>
      <c r="J25" s="247">
        <f t="shared" ca="1" si="14"/>
        <v>12</v>
      </c>
      <c r="K25" s="247">
        <f t="shared" ca="1" si="15"/>
        <v>13</v>
      </c>
      <c r="L25" s="247">
        <f t="shared" ca="1" si="16"/>
        <v>16</v>
      </c>
      <c r="M25" s="247">
        <f t="shared" ca="1" si="17"/>
        <v>2</v>
      </c>
      <c r="N25" s="247">
        <f t="shared" ca="1" si="8"/>
        <v>2</v>
      </c>
      <c r="O25" s="247">
        <f t="shared" ca="1" si="8"/>
        <v>1</v>
      </c>
      <c r="P25" s="247">
        <f t="shared" ca="1" si="18"/>
        <v>12</v>
      </c>
      <c r="Q25" s="247">
        <f t="shared" ca="1" si="19"/>
        <v>12</v>
      </c>
      <c r="R25" s="247" t="str">
        <f t="shared" ca="1" si="20"/>
        <v/>
      </c>
      <c r="S25" s="247">
        <f t="shared" ca="1" si="21"/>
        <v>1</v>
      </c>
      <c r="T25" s="247">
        <f t="shared" ca="1" si="9"/>
        <v>2</v>
      </c>
      <c r="U25" s="247">
        <f t="shared" ca="1" si="9"/>
        <v>2</v>
      </c>
      <c r="V25" s="247">
        <f t="shared" ca="1" si="22"/>
        <v>12</v>
      </c>
      <c r="W25" s="247">
        <f t="shared" ca="1" si="23"/>
        <v>14</v>
      </c>
      <c r="X25" s="247" t="str">
        <f t="shared" ca="1" si="24"/>
        <v/>
      </c>
      <c r="Y25" s="248">
        <f t="shared" ca="1" si="25"/>
        <v>1</v>
      </c>
      <c r="Z25" s="259">
        <f t="shared" ca="1" si="10"/>
        <v>1</v>
      </c>
      <c r="AA25" s="247">
        <f t="shared" ca="1" si="10"/>
        <v>2</v>
      </c>
      <c r="AB25" s="247">
        <f t="shared" ca="1" si="10"/>
        <v>1</v>
      </c>
      <c r="AC25" s="247">
        <f t="shared" ca="1" si="10"/>
        <v>2</v>
      </c>
      <c r="AD25" s="247">
        <f t="shared" ca="1" si="26"/>
        <v>7</v>
      </c>
      <c r="AE25" s="247" t="str">
        <f t="shared" ca="1" si="27"/>
        <v/>
      </c>
      <c r="AF25" s="247">
        <f t="shared" ca="1" si="28"/>
        <v>8</v>
      </c>
      <c r="AG25" s="247">
        <f t="shared" ca="1" si="29"/>
        <v>9</v>
      </c>
      <c r="AH25" s="247" t="str">
        <f t="shared" ca="1" si="30"/>
        <v/>
      </c>
      <c r="AI25" s="247">
        <f t="shared" ca="1" si="31"/>
        <v>8</v>
      </c>
      <c r="AJ25" s="247" t="str">
        <f t="shared" ca="1" si="32"/>
        <v/>
      </c>
      <c r="AK25" s="247" t="str">
        <f t="shared" ca="1" si="33"/>
        <v/>
      </c>
      <c r="AL25" s="248">
        <f t="shared" ca="1" si="34"/>
        <v>9</v>
      </c>
      <c r="AM25" s="260">
        <f t="shared" ca="1" si="35"/>
        <v>26</v>
      </c>
      <c r="AN25" s="261">
        <f t="shared" ca="1" si="36"/>
        <v>30</v>
      </c>
      <c r="AO25" s="247">
        <f t="shared" ca="1" si="37"/>
        <v>87</v>
      </c>
      <c r="AP25" s="247" t="str">
        <f t="shared" ca="1" si="38"/>
        <v>YES</v>
      </c>
      <c r="AQ25" s="261">
        <f t="shared" ca="1" si="39"/>
        <v>24</v>
      </c>
      <c r="AR25" s="261">
        <f t="shared" ca="1" si="40"/>
        <v>30</v>
      </c>
      <c r="AS25" s="247">
        <f t="shared" ca="1" si="41"/>
        <v>80</v>
      </c>
      <c r="AT25" s="247" t="str">
        <f t="shared" ca="1" si="42"/>
        <v>YES</v>
      </c>
      <c r="AU25" s="261">
        <f t="shared" ca="1" si="43"/>
        <v>26</v>
      </c>
      <c r="AV25" s="261">
        <f t="shared" ca="1" si="44"/>
        <v>30</v>
      </c>
      <c r="AW25" s="247">
        <f t="shared" ca="1" si="45"/>
        <v>87</v>
      </c>
      <c r="AX25" s="247" t="str">
        <f t="shared" ca="1" si="46"/>
        <v>YES</v>
      </c>
      <c r="AY25" s="261">
        <f t="shared" ca="1" si="47"/>
        <v>12</v>
      </c>
      <c r="AZ25" s="261">
        <f t="shared" ca="1" si="48"/>
        <v>15</v>
      </c>
      <c r="BA25" s="247">
        <f t="shared" ca="1" si="49"/>
        <v>80</v>
      </c>
      <c r="BB25" s="247" t="str">
        <f t="shared" ca="1" si="50"/>
        <v>YES</v>
      </c>
      <c r="BC25" s="261">
        <f t="shared" ca="1" si="51"/>
        <v>13</v>
      </c>
      <c r="BD25" s="261">
        <f t="shared" ca="1" si="52"/>
        <v>15</v>
      </c>
      <c r="BE25" s="247">
        <f t="shared" ca="1" si="53"/>
        <v>87</v>
      </c>
      <c r="BF25" s="248" t="str">
        <f t="shared" ca="1" si="54"/>
        <v>YES</v>
      </c>
      <c r="BG25" s="260">
        <f t="shared" ca="1" si="55"/>
        <v>7</v>
      </c>
      <c r="BH25" s="261">
        <f t="shared" ca="1" si="56"/>
        <v>10</v>
      </c>
      <c r="BI25" s="247">
        <f t="shared" ca="1" si="57"/>
        <v>70</v>
      </c>
      <c r="BJ25" s="247" t="str">
        <f t="shared" ca="1" si="58"/>
        <v>YES</v>
      </c>
      <c r="BK25" s="261">
        <f t="shared" ca="1" si="59"/>
        <v>15</v>
      </c>
      <c r="BL25" s="261">
        <f t="shared" ca="1" si="60"/>
        <v>20</v>
      </c>
      <c r="BM25" s="247">
        <f t="shared" ca="1" si="61"/>
        <v>75</v>
      </c>
      <c r="BN25" s="247" t="str">
        <f t="shared" ca="1" si="62"/>
        <v>YES</v>
      </c>
      <c r="BO25" s="261">
        <f t="shared" ca="1" si="63"/>
        <v>17</v>
      </c>
      <c r="BP25" s="261">
        <f t="shared" ca="1" si="64"/>
        <v>20</v>
      </c>
      <c r="BQ25" s="247">
        <f t="shared" ca="1" si="65"/>
        <v>85</v>
      </c>
      <c r="BR25" s="247" t="str">
        <f t="shared" ca="1" si="66"/>
        <v>YES</v>
      </c>
      <c r="BS25" s="261"/>
      <c r="BT25" s="261"/>
      <c r="BU25" s="247"/>
      <c r="BV25" s="247" t="str">
        <f t="shared" si="67"/>
        <v>NO</v>
      </c>
      <c r="BW25" s="261">
        <f t="shared" ca="1" si="80"/>
        <v>9</v>
      </c>
      <c r="BX25" s="261">
        <f t="shared" ca="1" si="81"/>
        <v>10</v>
      </c>
      <c r="BY25" s="247">
        <f t="shared" ca="1" si="70"/>
        <v>90</v>
      </c>
      <c r="BZ25" s="262" t="str">
        <f t="shared" ca="1" si="71"/>
        <v>YES</v>
      </c>
    </row>
    <row r="26" spans="1:78" x14ac:dyDescent="0.2">
      <c r="A26" s="241">
        <v>16</v>
      </c>
      <c r="B26" s="386" t="s">
        <v>445</v>
      </c>
      <c r="C26" s="380" t="s">
        <v>479</v>
      </c>
      <c r="D26" s="242" t="s">
        <v>256</v>
      </c>
      <c r="E26" s="256">
        <f t="shared" ca="1" si="11"/>
        <v>76</v>
      </c>
      <c r="F26" s="257">
        <f t="shared" ca="1" si="7"/>
        <v>72</v>
      </c>
      <c r="G26" s="257">
        <f t="shared" ca="1" si="12"/>
        <v>30</v>
      </c>
      <c r="H26" s="257">
        <f t="shared" ca="1" si="13"/>
        <v>42</v>
      </c>
      <c r="I26" s="258"/>
      <c r="J26" s="247">
        <f t="shared" ca="1" si="14"/>
        <v>10</v>
      </c>
      <c r="K26" s="247">
        <f t="shared" ca="1" si="15"/>
        <v>12</v>
      </c>
      <c r="L26" s="247">
        <f t="shared" ca="1" si="16"/>
        <v>14</v>
      </c>
      <c r="M26" s="247">
        <f t="shared" ca="1" si="17"/>
        <v>1</v>
      </c>
      <c r="N26" s="247">
        <f t="shared" ca="1" si="8"/>
        <v>2</v>
      </c>
      <c r="O26" s="247">
        <f t="shared" ca="1" si="8"/>
        <v>2</v>
      </c>
      <c r="P26" s="247" t="str">
        <f t="shared" ca="1" si="18"/>
        <v/>
      </c>
      <c r="Q26" s="247">
        <f t="shared" ca="1" si="19"/>
        <v>12</v>
      </c>
      <c r="R26" s="247">
        <f t="shared" ca="1" si="20"/>
        <v>11</v>
      </c>
      <c r="S26" s="247">
        <f t="shared" ca="1" si="21"/>
        <v>2</v>
      </c>
      <c r="T26" s="247">
        <f t="shared" ca="1" si="9"/>
        <v>1</v>
      </c>
      <c r="U26" s="247">
        <f t="shared" ca="1" si="9"/>
        <v>1</v>
      </c>
      <c r="V26" s="247" t="str">
        <f t="shared" ca="1" si="22"/>
        <v/>
      </c>
      <c r="W26" s="247">
        <f t="shared" ca="1" si="23"/>
        <v>10</v>
      </c>
      <c r="X26" s="247">
        <f t="shared" ca="1" si="24"/>
        <v>10</v>
      </c>
      <c r="Y26" s="248">
        <f t="shared" ca="1" si="25"/>
        <v>1</v>
      </c>
      <c r="Z26" s="259">
        <f t="shared" ca="1" si="10"/>
        <v>1</v>
      </c>
      <c r="AA26" s="247">
        <f t="shared" ca="1" si="10"/>
        <v>1</v>
      </c>
      <c r="AB26" s="247">
        <f t="shared" ca="1" si="10"/>
        <v>1</v>
      </c>
      <c r="AC26" s="247">
        <f t="shared" ca="1" si="10"/>
        <v>2</v>
      </c>
      <c r="AD26" s="247" t="str">
        <f t="shared" ca="1" si="26"/>
        <v/>
      </c>
      <c r="AE26" s="247">
        <f t="shared" ca="1" si="27"/>
        <v>7</v>
      </c>
      <c r="AF26" s="247" t="str">
        <f t="shared" ca="1" si="28"/>
        <v/>
      </c>
      <c r="AG26" s="247" t="str">
        <f t="shared" ca="1" si="29"/>
        <v/>
      </c>
      <c r="AH26" s="247">
        <f t="shared" ca="1" si="30"/>
        <v>8</v>
      </c>
      <c r="AI26" s="247">
        <f t="shared" ca="1" si="31"/>
        <v>7</v>
      </c>
      <c r="AJ26" s="247">
        <f t="shared" ca="1" si="32"/>
        <v>7</v>
      </c>
      <c r="AK26" s="247">
        <f t="shared" ca="1" si="33"/>
        <v>7</v>
      </c>
      <c r="AL26" s="248" t="str">
        <f t="shared" ca="1" si="34"/>
        <v/>
      </c>
      <c r="AM26" s="260">
        <f t="shared" ca="1" si="35"/>
        <v>23</v>
      </c>
      <c r="AN26" s="261">
        <f t="shared" ca="1" si="36"/>
        <v>30</v>
      </c>
      <c r="AO26" s="247">
        <f t="shared" ca="1" si="37"/>
        <v>77</v>
      </c>
      <c r="AP26" s="247" t="str">
        <f t="shared" ca="1" si="38"/>
        <v>YES</v>
      </c>
      <c r="AQ26" s="261">
        <f t="shared" ca="1" si="39"/>
        <v>23</v>
      </c>
      <c r="AR26" s="261">
        <f t="shared" ca="1" si="40"/>
        <v>30</v>
      </c>
      <c r="AS26" s="247">
        <f t="shared" ca="1" si="41"/>
        <v>77</v>
      </c>
      <c r="AT26" s="247" t="str">
        <f t="shared" ca="1" si="42"/>
        <v>YES</v>
      </c>
      <c r="AU26" s="261">
        <f t="shared" ca="1" si="43"/>
        <v>20</v>
      </c>
      <c r="AV26" s="261">
        <f t="shared" ca="1" si="44"/>
        <v>30</v>
      </c>
      <c r="AW26" s="247">
        <f t="shared" ca="1" si="45"/>
        <v>67</v>
      </c>
      <c r="AX26" s="247" t="str">
        <f t="shared" ca="1" si="46"/>
        <v>YES</v>
      </c>
      <c r="AY26" s="261">
        <f t="shared" ca="1" si="47"/>
        <v>10</v>
      </c>
      <c r="AZ26" s="261">
        <f t="shared" ca="1" si="48"/>
        <v>15</v>
      </c>
      <c r="BA26" s="247">
        <f t="shared" ca="1" si="49"/>
        <v>67</v>
      </c>
      <c r="BB26" s="247" t="str">
        <f t="shared" ca="1" si="50"/>
        <v>YES</v>
      </c>
      <c r="BC26" s="261">
        <f t="shared" ca="1" si="51"/>
        <v>12</v>
      </c>
      <c r="BD26" s="261">
        <f t="shared" ca="1" si="52"/>
        <v>15</v>
      </c>
      <c r="BE26" s="247">
        <f t="shared" ca="1" si="53"/>
        <v>80</v>
      </c>
      <c r="BF26" s="248" t="str">
        <f t="shared" ca="1" si="54"/>
        <v>YES</v>
      </c>
      <c r="BG26" s="260">
        <f t="shared" ca="1" si="55"/>
        <v>6</v>
      </c>
      <c r="BH26" s="261">
        <f t="shared" ca="1" si="56"/>
        <v>10</v>
      </c>
      <c r="BI26" s="247">
        <f t="shared" ca="1" si="57"/>
        <v>60</v>
      </c>
      <c r="BJ26" s="247" t="str">
        <f t="shared" ca="1" si="58"/>
        <v>NO</v>
      </c>
      <c r="BK26" s="261">
        <f t="shared" ca="1" si="59"/>
        <v>7</v>
      </c>
      <c r="BL26" s="261">
        <f t="shared" ca="1" si="60"/>
        <v>10</v>
      </c>
      <c r="BM26" s="247">
        <f t="shared" ca="1" si="61"/>
        <v>70</v>
      </c>
      <c r="BN26" s="247" t="str">
        <f t="shared" ca="1" si="62"/>
        <v>YES</v>
      </c>
      <c r="BO26" s="261">
        <f t="shared" ca="1" si="63"/>
        <v>15</v>
      </c>
      <c r="BP26" s="261">
        <f t="shared" ca="1" si="64"/>
        <v>20</v>
      </c>
      <c r="BQ26" s="247">
        <f t="shared" ca="1" si="65"/>
        <v>75</v>
      </c>
      <c r="BR26" s="247" t="str">
        <f t="shared" ca="1" si="66"/>
        <v>YES</v>
      </c>
      <c r="BS26" s="261"/>
      <c r="BT26" s="261"/>
      <c r="BU26" s="247"/>
      <c r="BV26" s="247" t="str">
        <f t="shared" si="67"/>
        <v>NO</v>
      </c>
      <c r="BW26" s="261">
        <f t="shared" ca="1" si="80"/>
        <v>14</v>
      </c>
      <c r="BX26" s="261">
        <f t="shared" ca="1" si="81"/>
        <v>20</v>
      </c>
      <c r="BY26" s="247">
        <f t="shared" ca="1" si="70"/>
        <v>70</v>
      </c>
      <c r="BZ26" s="262" t="str">
        <f t="shared" ca="1" si="71"/>
        <v>YES</v>
      </c>
    </row>
    <row r="27" spans="1:78" x14ac:dyDescent="0.2">
      <c r="A27" s="241">
        <v>17</v>
      </c>
      <c r="B27" s="386" t="s">
        <v>446</v>
      </c>
      <c r="C27" s="380" t="s">
        <v>480</v>
      </c>
      <c r="D27" s="242" t="s">
        <v>275</v>
      </c>
      <c r="E27" s="256">
        <f t="shared" ca="1" si="11"/>
        <v>88</v>
      </c>
      <c r="F27" s="257">
        <f t="shared" ca="1" si="7"/>
        <v>82</v>
      </c>
      <c r="G27" s="257">
        <f t="shared" ca="1" si="12"/>
        <v>34</v>
      </c>
      <c r="H27" s="257">
        <f t="shared" ca="1" si="13"/>
        <v>48</v>
      </c>
      <c r="I27" s="258"/>
      <c r="J27" s="247">
        <f t="shared" ca="1" si="14"/>
        <v>13</v>
      </c>
      <c r="K27" s="247">
        <f t="shared" ca="1" si="15"/>
        <v>12</v>
      </c>
      <c r="L27" s="247">
        <f t="shared" ca="1" si="16"/>
        <v>16</v>
      </c>
      <c r="M27" s="247">
        <f t="shared" ca="1" si="17"/>
        <v>1</v>
      </c>
      <c r="N27" s="247">
        <f t="shared" ca="1" si="17"/>
        <v>1</v>
      </c>
      <c r="O27" s="247">
        <f t="shared" ca="1" si="17"/>
        <v>2</v>
      </c>
      <c r="P27" s="247">
        <f t="shared" ca="1" si="18"/>
        <v>14</v>
      </c>
      <c r="Q27" s="247">
        <f t="shared" ca="1" si="19"/>
        <v>13</v>
      </c>
      <c r="R27" s="247" t="str">
        <f t="shared" ca="1" si="20"/>
        <v/>
      </c>
      <c r="S27" s="247">
        <f t="shared" ca="1" si="21"/>
        <v>1</v>
      </c>
      <c r="T27" s="247">
        <f t="shared" ca="1" si="21"/>
        <v>2</v>
      </c>
      <c r="U27" s="247">
        <f t="shared" ca="1" si="21"/>
        <v>1</v>
      </c>
      <c r="V27" s="247">
        <f t="shared" ca="1" si="22"/>
        <v>12</v>
      </c>
      <c r="W27" s="247">
        <f t="shared" ca="1" si="23"/>
        <v>13</v>
      </c>
      <c r="X27" s="247" t="str">
        <f t="shared" ca="1" si="24"/>
        <v/>
      </c>
      <c r="Y27" s="248">
        <f t="shared" ca="1" si="25"/>
        <v>2</v>
      </c>
      <c r="Z27" s="259">
        <f t="shared" ca="1" si="25"/>
        <v>1</v>
      </c>
      <c r="AA27" s="247">
        <f t="shared" ca="1" si="25"/>
        <v>2</v>
      </c>
      <c r="AB27" s="247">
        <f t="shared" ca="1" si="25"/>
        <v>1</v>
      </c>
      <c r="AC27" s="247">
        <f t="shared" ca="1" si="25"/>
        <v>1</v>
      </c>
      <c r="AD27" s="247">
        <f t="shared" ca="1" si="26"/>
        <v>8</v>
      </c>
      <c r="AE27" s="247" t="str">
        <f t="shared" ca="1" si="27"/>
        <v/>
      </c>
      <c r="AF27" s="247">
        <f t="shared" ca="1" si="28"/>
        <v>9</v>
      </c>
      <c r="AG27" s="247">
        <f t="shared" ca="1" si="29"/>
        <v>8</v>
      </c>
      <c r="AH27" s="247" t="str">
        <f t="shared" ca="1" si="30"/>
        <v/>
      </c>
      <c r="AI27" s="247">
        <f t="shared" ca="1" si="31"/>
        <v>8</v>
      </c>
      <c r="AJ27" s="247" t="str">
        <f t="shared" ca="1" si="32"/>
        <v/>
      </c>
      <c r="AK27" s="247" t="str">
        <f t="shared" ca="1" si="33"/>
        <v/>
      </c>
      <c r="AL27" s="248">
        <f t="shared" ca="1" si="34"/>
        <v>8</v>
      </c>
      <c r="AM27" s="260">
        <f t="shared" ca="1" si="35"/>
        <v>24</v>
      </c>
      <c r="AN27" s="261">
        <f t="shared" ca="1" si="36"/>
        <v>30</v>
      </c>
      <c r="AO27" s="247">
        <f t="shared" ca="1" si="37"/>
        <v>80</v>
      </c>
      <c r="AP27" s="247" t="str">
        <f t="shared" ca="1" si="38"/>
        <v>YES</v>
      </c>
      <c r="AQ27" s="261">
        <f t="shared" ca="1" si="39"/>
        <v>27</v>
      </c>
      <c r="AR27" s="261">
        <f t="shared" ca="1" si="40"/>
        <v>30</v>
      </c>
      <c r="AS27" s="247">
        <f t="shared" ca="1" si="41"/>
        <v>90</v>
      </c>
      <c r="AT27" s="247" t="str">
        <f t="shared" ca="1" si="42"/>
        <v>YES</v>
      </c>
      <c r="AU27" s="261">
        <f t="shared" ca="1" si="43"/>
        <v>25</v>
      </c>
      <c r="AV27" s="261">
        <f t="shared" ca="1" si="44"/>
        <v>30</v>
      </c>
      <c r="AW27" s="247">
        <f t="shared" ca="1" si="45"/>
        <v>83</v>
      </c>
      <c r="AX27" s="247" t="str">
        <f t="shared" ca="1" si="46"/>
        <v>YES</v>
      </c>
      <c r="AY27" s="261">
        <f t="shared" ca="1" si="47"/>
        <v>13</v>
      </c>
      <c r="AZ27" s="261">
        <f t="shared" ca="1" si="48"/>
        <v>15</v>
      </c>
      <c r="BA27" s="247">
        <f t="shared" ca="1" si="49"/>
        <v>87</v>
      </c>
      <c r="BB27" s="247" t="str">
        <f t="shared" ca="1" si="50"/>
        <v>YES</v>
      </c>
      <c r="BC27" s="261">
        <f t="shared" ca="1" si="51"/>
        <v>12</v>
      </c>
      <c r="BD27" s="261">
        <f t="shared" ca="1" si="52"/>
        <v>15</v>
      </c>
      <c r="BE27" s="247">
        <f t="shared" ca="1" si="53"/>
        <v>80</v>
      </c>
      <c r="BF27" s="248" t="str">
        <f t="shared" ca="1" si="54"/>
        <v>YES</v>
      </c>
      <c r="BG27" s="260">
        <f t="shared" ca="1" si="55"/>
        <v>7</v>
      </c>
      <c r="BH27" s="261">
        <f t="shared" ca="1" si="56"/>
        <v>10</v>
      </c>
      <c r="BI27" s="247">
        <f t="shared" ca="1" si="57"/>
        <v>70</v>
      </c>
      <c r="BJ27" s="247" t="str">
        <f t="shared" ca="1" si="58"/>
        <v>YES</v>
      </c>
      <c r="BK27" s="261">
        <f t="shared" ca="1" si="59"/>
        <v>17</v>
      </c>
      <c r="BL27" s="261">
        <f t="shared" ca="1" si="60"/>
        <v>20</v>
      </c>
      <c r="BM27" s="247">
        <f t="shared" ca="1" si="61"/>
        <v>85</v>
      </c>
      <c r="BN27" s="247" t="str">
        <f t="shared" ca="1" si="62"/>
        <v>YES</v>
      </c>
      <c r="BO27" s="261">
        <f t="shared" ca="1" si="63"/>
        <v>16</v>
      </c>
      <c r="BP27" s="261">
        <f t="shared" ca="1" si="64"/>
        <v>20</v>
      </c>
      <c r="BQ27" s="247">
        <f t="shared" ca="1" si="65"/>
        <v>80</v>
      </c>
      <c r="BR27" s="247" t="str">
        <f t="shared" ca="1" si="66"/>
        <v>YES</v>
      </c>
      <c r="BS27" s="261">
        <f t="shared" ca="1" si="72"/>
        <v>8</v>
      </c>
      <c r="BT27" s="261">
        <f t="shared" ca="1" si="73"/>
        <v>10</v>
      </c>
      <c r="BU27" s="247">
        <f t="shared" ca="1" si="74"/>
        <v>80</v>
      </c>
      <c r="BV27" s="247" t="str">
        <f t="shared" ca="1" si="67"/>
        <v>YES</v>
      </c>
      <c r="BW27" s="261">
        <f t="shared" si="75"/>
        <v>0</v>
      </c>
      <c r="BX27" s="261">
        <f t="shared" si="76"/>
        <v>0</v>
      </c>
      <c r="BY27" s="247">
        <f t="shared" si="70"/>
        <v>0</v>
      </c>
      <c r="BZ27" s="262" t="str">
        <f t="shared" si="71"/>
        <v>NO</v>
      </c>
    </row>
    <row r="28" spans="1:78" x14ac:dyDescent="0.2">
      <c r="A28" s="241">
        <v>18</v>
      </c>
      <c r="B28" s="386" t="s">
        <v>447</v>
      </c>
      <c r="C28" s="380" t="s">
        <v>481</v>
      </c>
      <c r="D28" s="242" t="s">
        <v>546</v>
      </c>
      <c r="E28" s="256">
        <f t="shared" ca="1" si="11"/>
        <v>48</v>
      </c>
      <c r="F28" s="257">
        <f t="shared" ca="1" si="7"/>
        <v>44</v>
      </c>
      <c r="G28" s="257">
        <f t="shared" ca="1" si="12"/>
        <v>18</v>
      </c>
      <c r="H28" s="257">
        <f t="shared" ca="1" si="13"/>
        <v>26</v>
      </c>
      <c r="I28" s="258"/>
      <c r="J28" s="247">
        <f t="shared" ca="1" si="14"/>
        <v>6</v>
      </c>
      <c r="K28" s="247">
        <f t="shared" ca="1" si="15"/>
        <v>8</v>
      </c>
      <c r="L28" s="247">
        <f t="shared" ca="1" si="16"/>
        <v>9</v>
      </c>
      <c r="M28" s="247">
        <f t="shared" ca="1" si="17"/>
        <v>0</v>
      </c>
      <c r="N28" s="247">
        <f t="shared" ca="1" si="17"/>
        <v>1</v>
      </c>
      <c r="O28" s="247">
        <f t="shared" ca="1" si="17"/>
        <v>0</v>
      </c>
      <c r="P28" s="247">
        <f t="shared" ca="1" si="18"/>
        <v>7</v>
      </c>
      <c r="Q28" s="247" t="str">
        <f t="shared" ca="1" si="19"/>
        <v/>
      </c>
      <c r="R28" s="247">
        <f t="shared" ca="1" si="20"/>
        <v>7</v>
      </c>
      <c r="S28" s="247">
        <f t="shared" ca="1" si="21"/>
        <v>1</v>
      </c>
      <c r="T28" s="247">
        <f t="shared" ca="1" si="21"/>
        <v>1</v>
      </c>
      <c r="U28" s="247">
        <f t="shared" ca="1" si="21"/>
        <v>0</v>
      </c>
      <c r="V28" s="247">
        <f t="shared" ca="1" si="22"/>
        <v>7</v>
      </c>
      <c r="W28" s="247" t="str">
        <f t="shared" ca="1" si="23"/>
        <v/>
      </c>
      <c r="X28" s="247">
        <f t="shared" ca="1" si="24"/>
        <v>7</v>
      </c>
      <c r="Y28" s="248">
        <f t="shared" ca="1" si="25"/>
        <v>0</v>
      </c>
      <c r="Z28" s="259">
        <f t="shared" ca="1" si="25"/>
        <v>1</v>
      </c>
      <c r="AA28" s="247">
        <f t="shared" ca="1" si="25"/>
        <v>1</v>
      </c>
      <c r="AB28" s="247">
        <f t="shared" ca="1" si="25"/>
        <v>0</v>
      </c>
      <c r="AC28" s="247">
        <f t="shared" ca="1" si="25"/>
        <v>1</v>
      </c>
      <c r="AD28" s="247">
        <f t="shared" ca="1" si="26"/>
        <v>5</v>
      </c>
      <c r="AE28" s="247" t="str">
        <f t="shared" ca="1" si="27"/>
        <v/>
      </c>
      <c r="AF28" s="247">
        <f t="shared" ca="1" si="28"/>
        <v>5</v>
      </c>
      <c r="AG28" s="247">
        <f t="shared" ca="1" si="29"/>
        <v>4</v>
      </c>
      <c r="AH28" s="247" t="str">
        <f t="shared" ca="1" si="30"/>
        <v/>
      </c>
      <c r="AI28" s="247" t="str">
        <f t="shared" ca="1" si="31"/>
        <v/>
      </c>
      <c r="AJ28" s="247">
        <f t="shared" ca="1" si="32"/>
        <v>5</v>
      </c>
      <c r="AK28" s="247">
        <f t="shared" ca="1" si="33"/>
        <v>4</v>
      </c>
      <c r="AL28" s="248" t="str">
        <f t="shared" ca="1" si="34"/>
        <v/>
      </c>
      <c r="AM28" s="260">
        <f t="shared" ca="1" si="35"/>
        <v>12</v>
      </c>
      <c r="AN28" s="261">
        <f t="shared" ca="1" si="36"/>
        <v>30</v>
      </c>
      <c r="AO28" s="247">
        <f t="shared" ca="1" si="37"/>
        <v>40</v>
      </c>
      <c r="AP28" s="247" t="str">
        <f t="shared" ca="1" si="38"/>
        <v>NO</v>
      </c>
      <c r="AQ28" s="261">
        <f t="shared" ca="1" si="39"/>
        <v>14</v>
      </c>
      <c r="AR28" s="261">
        <f t="shared" ca="1" si="40"/>
        <v>30</v>
      </c>
      <c r="AS28" s="247">
        <f t="shared" ca="1" si="41"/>
        <v>47</v>
      </c>
      <c r="AT28" s="247" t="str">
        <f t="shared" ca="1" si="42"/>
        <v>NO</v>
      </c>
      <c r="AU28" s="261">
        <f t="shared" ca="1" si="43"/>
        <v>14</v>
      </c>
      <c r="AV28" s="261">
        <f t="shared" ca="1" si="44"/>
        <v>30</v>
      </c>
      <c r="AW28" s="247">
        <f t="shared" ca="1" si="45"/>
        <v>47</v>
      </c>
      <c r="AX28" s="247" t="str">
        <f t="shared" ca="1" si="46"/>
        <v>NO</v>
      </c>
      <c r="AY28" s="261">
        <f t="shared" ca="1" si="47"/>
        <v>6</v>
      </c>
      <c r="AZ28" s="261">
        <f t="shared" ca="1" si="48"/>
        <v>15</v>
      </c>
      <c r="BA28" s="247">
        <f t="shared" ca="1" si="49"/>
        <v>40</v>
      </c>
      <c r="BB28" s="247" t="str">
        <f t="shared" ca="1" si="50"/>
        <v>NO</v>
      </c>
      <c r="BC28" s="261">
        <f t="shared" ca="1" si="51"/>
        <v>8</v>
      </c>
      <c r="BD28" s="261">
        <f t="shared" ca="1" si="52"/>
        <v>15</v>
      </c>
      <c r="BE28" s="247">
        <f t="shared" ca="1" si="53"/>
        <v>53</v>
      </c>
      <c r="BF28" s="248" t="str">
        <f t="shared" ca="1" si="54"/>
        <v>NO</v>
      </c>
      <c r="BG28" s="260">
        <f t="shared" ca="1" si="55"/>
        <v>3</v>
      </c>
      <c r="BH28" s="261">
        <f t="shared" ca="1" si="56"/>
        <v>10</v>
      </c>
      <c r="BI28" s="247">
        <f t="shared" ca="1" si="57"/>
        <v>30</v>
      </c>
      <c r="BJ28" s="247" t="str">
        <f t="shared" ca="1" si="58"/>
        <v>NO</v>
      </c>
      <c r="BK28" s="261">
        <f t="shared" ca="1" si="59"/>
        <v>10</v>
      </c>
      <c r="BL28" s="261">
        <f t="shared" ca="1" si="60"/>
        <v>20</v>
      </c>
      <c r="BM28" s="247">
        <f t="shared" ca="1" si="61"/>
        <v>50</v>
      </c>
      <c r="BN28" s="247" t="str">
        <f t="shared" ca="1" si="62"/>
        <v>NO</v>
      </c>
      <c r="BO28" s="261">
        <f t="shared" ca="1" si="63"/>
        <v>4</v>
      </c>
      <c r="BP28" s="261">
        <f t="shared" ca="1" si="64"/>
        <v>10</v>
      </c>
      <c r="BQ28" s="247">
        <f t="shared" ca="1" si="65"/>
        <v>40</v>
      </c>
      <c r="BR28" s="247" t="str">
        <f t="shared" ca="1" si="66"/>
        <v>NO</v>
      </c>
      <c r="BS28" s="261">
        <f t="shared" ca="1" si="72"/>
        <v>9</v>
      </c>
      <c r="BT28" s="261">
        <f t="shared" ca="1" si="73"/>
        <v>20</v>
      </c>
      <c r="BU28" s="247">
        <f t="shared" ca="1" si="74"/>
        <v>45</v>
      </c>
      <c r="BV28" s="247" t="str">
        <f t="shared" ca="1" si="67"/>
        <v>NO</v>
      </c>
      <c r="BW28" s="261">
        <f t="shared" si="75"/>
        <v>0</v>
      </c>
      <c r="BX28" s="261">
        <f t="shared" si="76"/>
        <v>0</v>
      </c>
      <c r="BY28" s="247">
        <f t="shared" si="70"/>
        <v>0</v>
      </c>
      <c r="BZ28" s="262" t="str">
        <f t="shared" si="71"/>
        <v>NO</v>
      </c>
    </row>
    <row r="29" spans="1:78" x14ac:dyDescent="0.2">
      <c r="A29" s="241">
        <v>19</v>
      </c>
      <c r="B29" s="386" t="s">
        <v>448</v>
      </c>
      <c r="C29" s="380" t="s">
        <v>482</v>
      </c>
      <c r="D29" s="242" t="s">
        <v>275</v>
      </c>
      <c r="E29" s="256">
        <f t="shared" ca="1" si="11"/>
        <v>88</v>
      </c>
      <c r="F29" s="257">
        <f t="shared" ca="1" si="7"/>
        <v>84</v>
      </c>
      <c r="G29" s="257">
        <f t="shared" ca="1" si="12"/>
        <v>36</v>
      </c>
      <c r="H29" s="257">
        <f t="shared" ca="1" si="13"/>
        <v>48</v>
      </c>
      <c r="I29" s="258"/>
      <c r="J29" s="247">
        <f t="shared" ca="1" si="14"/>
        <v>13</v>
      </c>
      <c r="K29" s="247">
        <f t="shared" ca="1" si="15"/>
        <v>13</v>
      </c>
      <c r="L29" s="247">
        <f t="shared" ca="1" si="16"/>
        <v>16</v>
      </c>
      <c r="M29" s="247">
        <f t="shared" ca="1" si="17"/>
        <v>2</v>
      </c>
      <c r="N29" s="247">
        <f t="shared" ca="1" si="17"/>
        <v>2</v>
      </c>
      <c r="O29" s="247">
        <f t="shared" ca="1" si="17"/>
        <v>2</v>
      </c>
      <c r="P29" s="247">
        <f t="shared" ca="1" si="18"/>
        <v>14</v>
      </c>
      <c r="Q29" s="247">
        <f t="shared" ca="1" si="19"/>
        <v>14</v>
      </c>
      <c r="R29" s="247" t="str">
        <f t="shared" ca="1" si="20"/>
        <v/>
      </c>
      <c r="S29" s="247">
        <f t="shared" ca="1" si="21"/>
        <v>2</v>
      </c>
      <c r="T29" s="247">
        <f t="shared" ca="1" si="21"/>
        <v>1</v>
      </c>
      <c r="U29" s="247">
        <f t="shared" ca="1" si="21"/>
        <v>1</v>
      </c>
      <c r="V29" s="247">
        <f t="shared" ca="1" si="22"/>
        <v>14</v>
      </c>
      <c r="W29" s="247">
        <f t="shared" ca="1" si="23"/>
        <v>13</v>
      </c>
      <c r="X29" s="247" t="str">
        <f t="shared" ca="1" si="24"/>
        <v/>
      </c>
      <c r="Y29" s="248">
        <f t="shared" ca="1" si="25"/>
        <v>2</v>
      </c>
      <c r="Z29" s="259">
        <f t="shared" ca="1" si="25"/>
        <v>1</v>
      </c>
      <c r="AA29" s="247">
        <f t="shared" ca="1" si="25"/>
        <v>1</v>
      </c>
      <c r="AB29" s="247">
        <f t="shared" ca="1" si="25"/>
        <v>2</v>
      </c>
      <c r="AC29" s="247">
        <f t="shared" ca="1" si="25"/>
        <v>2</v>
      </c>
      <c r="AD29" s="247">
        <f t="shared" ca="1" si="26"/>
        <v>8</v>
      </c>
      <c r="AE29" s="247" t="str">
        <f t="shared" ca="1" si="27"/>
        <v/>
      </c>
      <c r="AF29" s="247">
        <f t="shared" ca="1" si="28"/>
        <v>8</v>
      </c>
      <c r="AG29" s="247">
        <f t="shared" ca="1" si="29"/>
        <v>8</v>
      </c>
      <c r="AH29" s="247" t="str">
        <f t="shared" ca="1" si="30"/>
        <v/>
      </c>
      <c r="AI29" s="247">
        <f t="shared" ca="1" si="31"/>
        <v>8</v>
      </c>
      <c r="AJ29" s="247" t="str">
        <f t="shared" ca="1" si="32"/>
        <v/>
      </c>
      <c r="AK29" s="247" t="str">
        <f t="shared" ca="1" si="33"/>
        <v/>
      </c>
      <c r="AL29" s="248">
        <f t="shared" ca="1" si="34"/>
        <v>8</v>
      </c>
      <c r="AM29" s="260">
        <f t="shared" ca="1" si="35"/>
        <v>26</v>
      </c>
      <c r="AN29" s="261">
        <f t="shared" ca="1" si="36"/>
        <v>30</v>
      </c>
      <c r="AO29" s="247">
        <f t="shared" ca="1" si="37"/>
        <v>87</v>
      </c>
      <c r="AP29" s="247" t="str">
        <f t="shared" ca="1" si="38"/>
        <v>YES</v>
      </c>
      <c r="AQ29" s="261">
        <f t="shared" ca="1" si="39"/>
        <v>28</v>
      </c>
      <c r="AR29" s="261">
        <f t="shared" ca="1" si="40"/>
        <v>30</v>
      </c>
      <c r="AS29" s="247">
        <f t="shared" ca="1" si="41"/>
        <v>93</v>
      </c>
      <c r="AT29" s="247" t="str">
        <f t="shared" ca="1" si="42"/>
        <v>YES</v>
      </c>
      <c r="AU29" s="261">
        <f t="shared" ca="1" si="43"/>
        <v>27</v>
      </c>
      <c r="AV29" s="261">
        <f t="shared" ca="1" si="44"/>
        <v>30</v>
      </c>
      <c r="AW29" s="247">
        <f t="shared" ca="1" si="45"/>
        <v>90</v>
      </c>
      <c r="AX29" s="247" t="str">
        <f t="shared" ca="1" si="46"/>
        <v>YES</v>
      </c>
      <c r="AY29" s="261">
        <f t="shared" ca="1" si="47"/>
        <v>13</v>
      </c>
      <c r="AZ29" s="261">
        <f t="shared" ca="1" si="48"/>
        <v>15</v>
      </c>
      <c r="BA29" s="247">
        <f t="shared" ca="1" si="49"/>
        <v>87</v>
      </c>
      <c r="BB29" s="247" t="str">
        <f t="shared" ca="1" si="50"/>
        <v>YES</v>
      </c>
      <c r="BC29" s="261">
        <f t="shared" ca="1" si="51"/>
        <v>13</v>
      </c>
      <c r="BD29" s="261">
        <f t="shared" ca="1" si="52"/>
        <v>15</v>
      </c>
      <c r="BE29" s="247">
        <f t="shared" ca="1" si="53"/>
        <v>87</v>
      </c>
      <c r="BF29" s="248" t="str">
        <f t="shared" ca="1" si="54"/>
        <v>YES</v>
      </c>
      <c r="BG29" s="260">
        <f t="shared" ca="1" si="55"/>
        <v>8</v>
      </c>
      <c r="BH29" s="261">
        <f t="shared" ca="1" si="56"/>
        <v>10</v>
      </c>
      <c r="BI29" s="247">
        <f t="shared" ca="1" si="57"/>
        <v>80</v>
      </c>
      <c r="BJ29" s="247" t="str">
        <f t="shared" ca="1" si="58"/>
        <v>YES</v>
      </c>
      <c r="BK29" s="261">
        <f t="shared" ca="1" si="59"/>
        <v>16</v>
      </c>
      <c r="BL29" s="261">
        <f t="shared" ca="1" si="60"/>
        <v>20</v>
      </c>
      <c r="BM29" s="247">
        <f t="shared" ca="1" si="61"/>
        <v>80</v>
      </c>
      <c r="BN29" s="247" t="str">
        <f t="shared" ca="1" si="62"/>
        <v>YES</v>
      </c>
      <c r="BO29" s="261"/>
      <c r="BP29" s="261"/>
      <c r="BQ29" s="247"/>
      <c r="BR29" s="247" t="str">
        <f>IF(BQ29&gt;60,"YES","NO")</f>
        <v>NO</v>
      </c>
      <c r="BS29" s="261">
        <f t="shared" ca="1" si="72"/>
        <v>8</v>
      </c>
      <c r="BT29" s="261">
        <f t="shared" ca="1" si="73"/>
        <v>10</v>
      </c>
      <c r="BU29" s="247">
        <f t="shared" ca="1" si="74"/>
        <v>80</v>
      </c>
      <c r="BV29" s="247" t="str">
        <f t="shared" ca="1" si="67"/>
        <v>YES</v>
      </c>
      <c r="BW29" s="261">
        <f ca="1">SUMIFS($Y29:$AL29,$Y$10:$AL$10,"CO3")</f>
        <v>16</v>
      </c>
      <c r="BX29" s="261">
        <f ca="1">SUMIFS($Y$4:$AL$4,$Y$10:$AL$10,"CO3",$Y29:$AL29,"&gt;=0")</f>
        <v>20</v>
      </c>
      <c r="BY29" s="247">
        <f ca="1">IFERROR(ROUND((BW29/BX29)*100,0),0)</f>
        <v>80</v>
      </c>
      <c r="BZ29" s="262" t="str">
        <f ca="1">IF(BY29&gt;60,"YES","NO")</f>
        <v>YES</v>
      </c>
    </row>
    <row r="30" spans="1:78" x14ac:dyDescent="0.2">
      <c r="A30" s="241">
        <v>20</v>
      </c>
      <c r="B30" s="386" t="s">
        <v>449</v>
      </c>
      <c r="C30" s="380" t="s">
        <v>483</v>
      </c>
      <c r="D30" s="242" t="s">
        <v>275</v>
      </c>
      <c r="E30" s="256">
        <f t="shared" ca="1" si="11"/>
        <v>88</v>
      </c>
      <c r="F30" s="257">
        <f t="shared" ca="1" si="7"/>
        <v>83</v>
      </c>
      <c r="G30" s="257">
        <f t="shared" ca="1" si="12"/>
        <v>34</v>
      </c>
      <c r="H30" s="257">
        <f t="shared" ca="1" si="13"/>
        <v>49</v>
      </c>
      <c r="I30" s="258"/>
      <c r="J30" s="247">
        <f t="shared" ca="1" si="14"/>
        <v>12</v>
      </c>
      <c r="K30" s="247">
        <f t="shared" ca="1" si="15"/>
        <v>12</v>
      </c>
      <c r="L30" s="247">
        <f t="shared" ca="1" si="16"/>
        <v>16</v>
      </c>
      <c r="M30" s="247">
        <f t="shared" ca="1" si="17"/>
        <v>2</v>
      </c>
      <c r="N30" s="247">
        <f t="shared" ca="1" si="17"/>
        <v>1</v>
      </c>
      <c r="O30" s="247">
        <f t="shared" ca="1" si="17"/>
        <v>1</v>
      </c>
      <c r="P30" s="247">
        <f t="shared" ca="1" si="18"/>
        <v>14</v>
      </c>
      <c r="Q30" s="247">
        <f t="shared" ca="1" si="19"/>
        <v>12</v>
      </c>
      <c r="R30" s="247" t="str">
        <f t="shared" ca="1" si="20"/>
        <v/>
      </c>
      <c r="S30" s="247">
        <f t="shared" ca="1" si="21"/>
        <v>2</v>
      </c>
      <c r="T30" s="247">
        <f t="shared" ca="1" si="21"/>
        <v>2</v>
      </c>
      <c r="U30" s="247">
        <f t="shared" ca="1" si="21"/>
        <v>2</v>
      </c>
      <c r="V30" s="247">
        <f t="shared" ca="1" si="22"/>
        <v>12</v>
      </c>
      <c r="W30" s="247">
        <f t="shared" ca="1" si="23"/>
        <v>14</v>
      </c>
      <c r="X30" s="247" t="str">
        <f t="shared" ca="1" si="24"/>
        <v/>
      </c>
      <c r="Y30" s="248">
        <f t="shared" ca="1" si="25"/>
        <v>2</v>
      </c>
      <c r="Z30" s="259">
        <f t="shared" ca="1" si="25"/>
        <v>1</v>
      </c>
      <c r="AA30" s="247">
        <f t="shared" ca="1" si="25"/>
        <v>1</v>
      </c>
      <c r="AB30" s="247">
        <f t="shared" ca="1" si="25"/>
        <v>1</v>
      </c>
      <c r="AC30" s="247">
        <f t="shared" ca="1" si="25"/>
        <v>2</v>
      </c>
      <c r="AD30" s="247">
        <f t="shared" ca="1" si="26"/>
        <v>9</v>
      </c>
      <c r="AE30" s="247" t="str">
        <f t="shared" ca="1" si="27"/>
        <v/>
      </c>
      <c r="AF30" s="247">
        <f t="shared" ca="1" si="28"/>
        <v>9</v>
      </c>
      <c r="AG30" s="247">
        <f t="shared" ca="1" si="29"/>
        <v>8</v>
      </c>
      <c r="AH30" s="247" t="str">
        <f t="shared" ca="1" si="30"/>
        <v/>
      </c>
      <c r="AI30" s="247">
        <f t="shared" ca="1" si="31"/>
        <v>8</v>
      </c>
      <c r="AJ30" s="247" t="str">
        <f t="shared" ca="1" si="32"/>
        <v/>
      </c>
      <c r="AK30" s="247" t="str">
        <f t="shared" ca="1" si="33"/>
        <v/>
      </c>
      <c r="AL30" s="248">
        <f t="shared" ca="1" si="34"/>
        <v>8</v>
      </c>
      <c r="AM30" s="260">
        <f t="shared" ca="1" si="35"/>
        <v>26</v>
      </c>
      <c r="AN30" s="261">
        <f t="shared" ca="1" si="36"/>
        <v>30</v>
      </c>
      <c r="AO30" s="247">
        <f t="shared" ca="1" si="37"/>
        <v>87</v>
      </c>
      <c r="AP30" s="247" t="str">
        <f t="shared" ca="1" si="38"/>
        <v>YES</v>
      </c>
      <c r="AQ30" s="261">
        <f t="shared" ca="1" si="39"/>
        <v>26</v>
      </c>
      <c r="AR30" s="261">
        <f t="shared" ca="1" si="40"/>
        <v>30</v>
      </c>
      <c r="AS30" s="247">
        <f t="shared" ca="1" si="41"/>
        <v>87</v>
      </c>
      <c r="AT30" s="247" t="str">
        <f t="shared" ca="1" si="42"/>
        <v>YES</v>
      </c>
      <c r="AU30" s="261">
        <f t="shared" ca="1" si="43"/>
        <v>26</v>
      </c>
      <c r="AV30" s="261">
        <f t="shared" ca="1" si="44"/>
        <v>30</v>
      </c>
      <c r="AW30" s="247">
        <f t="shared" ca="1" si="45"/>
        <v>87</v>
      </c>
      <c r="AX30" s="247" t="str">
        <f t="shared" ca="1" si="46"/>
        <v>YES</v>
      </c>
      <c r="AY30" s="261">
        <f t="shared" ca="1" si="47"/>
        <v>12</v>
      </c>
      <c r="AZ30" s="261">
        <f t="shared" ca="1" si="48"/>
        <v>15</v>
      </c>
      <c r="BA30" s="247">
        <f t="shared" ca="1" si="49"/>
        <v>80</v>
      </c>
      <c r="BB30" s="247" t="str">
        <f t="shared" ca="1" si="50"/>
        <v>YES</v>
      </c>
      <c r="BC30" s="261">
        <f t="shared" ca="1" si="51"/>
        <v>12</v>
      </c>
      <c r="BD30" s="261">
        <f t="shared" ca="1" si="52"/>
        <v>15</v>
      </c>
      <c r="BE30" s="247">
        <f t="shared" ca="1" si="53"/>
        <v>80</v>
      </c>
      <c r="BF30" s="248" t="str">
        <f t="shared" ca="1" si="54"/>
        <v>YES</v>
      </c>
      <c r="BG30" s="260">
        <f t="shared" ca="1" si="55"/>
        <v>7</v>
      </c>
      <c r="BH30" s="261">
        <f t="shared" ca="1" si="56"/>
        <v>10</v>
      </c>
      <c r="BI30" s="247">
        <f t="shared" ca="1" si="57"/>
        <v>70</v>
      </c>
      <c r="BJ30" s="247" t="str">
        <f t="shared" ca="1" si="58"/>
        <v>YES</v>
      </c>
      <c r="BK30" s="261">
        <f t="shared" ca="1" si="59"/>
        <v>18</v>
      </c>
      <c r="BL30" s="261">
        <f t="shared" ca="1" si="60"/>
        <v>20</v>
      </c>
      <c r="BM30" s="247">
        <f t="shared" ca="1" si="61"/>
        <v>90</v>
      </c>
      <c r="BN30" s="247" t="str">
        <f t="shared" ca="1" si="62"/>
        <v>YES</v>
      </c>
      <c r="BO30" s="261">
        <f t="shared" ca="1" si="63"/>
        <v>16</v>
      </c>
      <c r="BP30" s="261">
        <f t="shared" ca="1" si="64"/>
        <v>20</v>
      </c>
      <c r="BQ30" s="247">
        <f t="shared" ca="1" si="65"/>
        <v>80</v>
      </c>
      <c r="BR30" s="247" t="str">
        <f t="shared" ca="1" si="66"/>
        <v>YES</v>
      </c>
      <c r="BS30" s="261">
        <f t="shared" ca="1" si="72"/>
        <v>8</v>
      </c>
      <c r="BT30" s="261">
        <f t="shared" ca="1" si="73"/>
        <v>10</v>
      </c>
      <c r="BU30" s="247">
        <f t="shared" ca="1" si="74"/>
        <v>80</v>
      </c>
      <c r="BV30" s="247" t="str">
        <f t="shared" ca="1" si="67"/>
        <v>YES</v>
      </c>
      <c r="BW30" s="261">
        <f t="shared" si="75"/>
        <v>0</v>
      </c>
      <c r="BX30" s="261">
        <f t="shared" si="76"/>
        <v>0</v>
      </c>
      <c r="BY30" s="247">
        <f t="shared" si="70"/>
        <v>0</v>
      </c>
      <c r="BZ30" s="262" t="str">
        <f t="shared" si="71"/>
        <v>NO</v>
      </c>
    </row>
    <row r="31" spans="1:78" x14ac:dyDescent="0.2">
      <c r="A31" s="241">
        <v>21</v>
      </c>
      <c r="B31" s="386" t="s">
        <v>450</v>
      </c>
      <c r="C31" s="380" t="s">
        <v>464</v>
      </c>
      <c r="D31" s="242" t="s">
        <v>247</v>
      </c>
      <c r="E31" s="256">
        <f t="shared" ca="1" si="11"/>
        <v>88</v>
      </c>
      <c r="F31" s="257">
        <f t="shared" ca="1" si="7"/>
        <v>84</v>
      </c>
      <c r="G31" s="257">
        <f t="shared" ca="1" si="12"/>
        <v>34</v>
      </c>
      <c r="H31" s="257">
        <f t="shared" ca="1" si="13"/>
        <v>50</v>
      </c>
      <c r="I31" s="258"/>
      <c r="J31" s="247">
        <f t="shared" ca="1" si="14"/>
        <v>11</v>
      </c>
      <c r="K31" s="247">
        <f t="shared" ca="1" si="15"/>
        <v>12</v>
      </c>
      <c r="L31" s="247">
        <f t="shared" ca="1" si="16"/>
        <v>16</v>
      </c>
      <c r="M31" s="247">
        <f t="shared" ca="1" si="17"/>
        <v>1</v>
      </c>
      <c r="N31" s="247">
        <f t="shared" ca="1" si="17"/>
        <v>2</v>
      </c>
      <c r="O31" s="247">
        <f t="shared" ca="1" si="17"/>
        <v>2</v>
      </c>
      <c r="P31" s="247">
        <f t="shared" ca="1" si="18"/>
        <v>14</v>
      </c>
      <c r="Q31" s="247">
        <f t="shared" ca="1" si="19"/>
        <v>13</v>
      </c>
      <c r="R31" s="247" t="str">
        <f t="shared" ca="1" si="20"/>
        <v/>
      </c>
      <c r="S31" s="247">
        <f t="shared" ca="1" si="21"/>
        <v>1</v>
      </c>
      <c r="T31" s="247">
        <f t="shared" ca="1" si="21"/>
        <v>2</v>
      </c>
      <c r="U31" s="247">
        <f t="shared" ca="1" si="21"/>
        <v>2</v>
      </c>
      <c r="V31" s="247">
        <f t="shared" ca="1" si="22"/>
        <v>12</v>
      </c>
      <c r="W31" s="247">
        <f t="shared" ca="1" si="23"/>
        <v>14</v>
      </c>
      <c r="X31" s="247" t="str">
        <f t="shared" ca="1" si="24"/>
        <v/>
      </c>
      <c r="Y31" s="248">
        <f t="shared" ca="1" si="25"/>
        <v>2</v>
      </c>
      <c r="Z31" s="259">
        <f t="shared" ca="1" si="25"/>
        <v>1</v>
      </c>
      <c r="AA31" s="247">
        <f t="shared" ca="1" si="25"/>
        <v>2</v>
      </c>
      <c r="AB31" s="247">
        <f t="shared" ca="1" si="25"/>
        <v>2</v>
      </c>
      <c r="AC31" s="247">
        <f t="shared" ca="1" si="25"/>
        <v>1</v>
      </c>
      <c r="AD31" s="247">
        <f t="shared" ca="1" si="26"/>
        <v>9</v>
      </c>
      <c r="AE31" s="247" t="str">
        <f t="shared" ca="1" si="27"/>
        <v/>
      </c>
      <c r="AF31" s="247">
        <f t="shared" ca="1" si="28"/>
        <v>8</v>
      </c>
      <c r="AG31" s="247">
        <f t="shared" ca="1" si="29"/>
        <v>8</v>
      </c>
      <c r="AH31" s="247" t="str">
        <f t="shared" ca="1" si="30"/>
        <v/>
      </c>
      <c r="AI31" s="247">
        <f t="shared" ca="1" si="31"/>
        <v>8</v>
      </c>
      <c r="AJ31" s="247" t="str">
        <f t="shared" ca="1" si="32"/>
        <v/>
      </c>
      <c r="AK31" s="247" t="str">
        <f t="shared" ca="1" si="33"/>
        <v/>
      </c>
      <c r="AL31" s="248">
        <f t="shared" ca="1" si="34"/>
        <v>9</v>
      </c>
      <c r="AM31" s="260">
        <f t="shared" ca="1" si="35"/>
        <v>26</v>
      </c>
      <c r="AN31" s="261">
        <f t="shared" ca="1" si="36"/>
        <v>30</v>
      </c>
      <c r="AO31" s="247">
        <f t="shared" ca="1" si="37"/>
        <v>87</v>
      </c>
      <c r="AP31" s="247" t="str">
        <f t="shared" ca="1" si="38"/>
        <v>YES</v>
      </c>
      <c r="AQ31" s="261">
        <f t="shared" ca="1" si="39"/>
        <v>27</v>
      </c>
      <c r="AR31" s="261">
        <f t="shared" ca="1" si="40"/>
        <v>30</v>
      </c>
      <c r="AS31" s="247">
        <f t="shared" ca="1" si="41"/>
        <v>90</v>
      </c>
      <c r="AT31" s="247" t="str">
        <f t="shared" ca="1" si="42"/>
        <v>YES</v>
      </c>
      <c r="AU31" s="261">
        <f t="shared" ca="1" si="43"/>
        <v>26</v>
      </c>
      <c r="AV31" s="261">
        <f t="shared" ca="1" si="44"/>
        <v>30</v>
      </c>
      <c r="AW31" s="247">
        <f t="shared" ca="1" si="45"/>
        <v>87</v>
      </c>
      <c r="AX31" s="247" t="str">
        <f t="shared" ca="1" si="46"/>
        <v>YES</v>
      </c>
      <c r="AY31" s="261">
        <f t="shared" ca="1" si="47"/>
        <v>11</v>
      </c>
      <c r="AZ31" s="261">
        <f t="shared" ca="1" si="48"/>
        <v>15</v>
      </c>
      <c r="BA31" s="247">
        <f t="shared" ca="1" si="49"/>
        <v>73</v>
      </c>
      <c r="BB31" s="247" t="str">
        <f t="shared" ca="1" si="50"/>
        <v>YES</v>
      </c>
      <c r="BC31" s="261">
        <f t="shared" ca="1" si="51"/>
        <v>12</v>
      </c>
      <c r="BD31" s="261">
        <f t="shared" ca="1" si="52"/>
        <v>15</v>
      </c>
      <c r="BE31" s="247">
        <f t="shared" ca="1" si="53"/>
        <v>80</v>
      </c>
      <c r="BF31" s="248" t="str">
        <f t="shared" ca="1" si="54"/>
        <v>YES</v>
      </c>
      <c r="BG31" s="260">
        <f t="shared" ca="1" si="55"/>
        <v>8</v>
      </c>
      <c r="BH31" s="261">
        <f t="shared" ca="1" si="56"/>
        <v>10</v>
      </c>
      <c r="BI31" s="247">
        <f t="shared" ca="1" si="57"/>
        <v>80</v>
      </c>
      <c r="BJ31" s="247" t="str">
        <f t="shared" ca="1" si="58"/>
        <v>YES</v>
      </c>
      <c r="BK31" s="261">
        <f t="shared" ca="1" si="59"/>
        <v>17</v>
      </c>
      <c r="BL31" s="261">
        <f t="shared" ca="1" si="60"/>
        <v>20</v>
      </c>
      <c r="BM31" s="247">
        <f t="shared" ca="1" si="61"/>
        <v>85</v>
      </c>
      <c r="BN31" s="247" t="str">
        <f t="shared" ca="1" si="62"/>
        <v>YES</v>
      </c>
      <c r="BO31" s="261">
        <f t="shared" ca="1" si="63"/>
        <v>16</v>
      </c>
      <c r="BP31" s="261">
        <f t="shared" ca="1" si="64"/>
        <v>20</v>
      </c>
      <c r="BQ31" s="247">
        <f t="shared" ca="1" si="65"/>
        <v>80</v>
      </c>
      <c r="BR31" s="247" t="str">
        <f t="shared" ca="1" si="66"/>
        <v>YES</v>
      </c>
      <c r="BS31" s="261"/>
      <c r="BT31" s="261"/>
      <c r="BU31" s="247"/>
      <c r="BV31" s="247" t="str">
        <f t="shared" si="67"/>
        <v>NO</v>
      </c>
      <c r="BW31" s="261">
        <f t="shared" ref="BW31:BW33" ca="1" si="82">SUMIFS($Y31:$AL31,$Y$10:$AL$10,"CO4")</f>
        <v>9</v>
      </c>
      <c r="BX31" s="261">
        <f t="shared" ref="BX31:BX33" ca="1" si="83">SUMIFS($Y$4:$AL$4,$Y$10:$AL$10,"CO4",$Y31:$AL31,"&gt;=0")</f>
        <v>10</v>
      </c>
      <c r="BY31" s="247">
        <f t="shared" ca="1" si="70"/>
        <v>90</v>
      </c>
      <c r="BZ31" s="262" t="str">
        <f t="shared" ca="1" si="71"/>
        <v>YES</v>
      </c>
    </row>
    <row r="32" spans="1:78" x14ac:dyDescent="0.2">
      <c r="A32" s="241">
        <v>22</v>
      </c>
      <c r="B32" s="386" t="s">
        <v>451</v>
      </c>
      <c r="C32" s="380" t="s">
        <v>484</v>
      </c>
      <c r="D32" s="242" t="s">
        <v>275</v>
      </c>
      <c r="E32" s="256">
        <f t="shared" ca="1" si="11"/>
        <v>88</v>
      </c>
      <c r="F32" s="257">
        <f t="shared" ca="1" si="7"/>
        <v>84</v>
      </c>
      <c r="G32" s="257">
        <f t="shared" ca="1" si="12"/>
        <v>35</v>
      </c>
      <c r="H32" s="257">
        <f t="shared" ca="1" si="13"/>
        <v>49</v>
      </c>
      <c r="I32" s="258"/>
      <c r="J32" s="247">
        <f t="shared" ca="1" si="14"/>
        <v>13</v>
      </c>
      <c r="K32" s="247">
        <f t="shared" ca="1" si="15"/>
        <v>14</v>
      </c>
      <c r="L32" s="247">
        <f t="shared" ca="1" si="16"/>
        <v>16</v>
      </c>
      <c r="M32" s="247">
        <f t="shared" ca="1" si="17"/>
        <v>1</v>
      </c>
      <c r="N32" s="247">
        <f t="shared" ca="1" si="17"/>
        <v>1</v>
      </c>
      <c r="O32" s="247">
        <f t="shared" ca="1" si="17"/>
        <v>1</v>
      </c>
      <c r="P32" s="247">
        <f t="shared" ca="1" si="18"/>
        <v>14</v>
      </c>
      <c r="Q32" s="247">
        <f t="shared" ca="1" si="19"/>
        <v>13</v>
      </c>
      <c r="R32" s="247" t="str">
        <f t="shared" ca="1" si="20"/>
        <v/>
      </c>
      <c r="S32" s="247">
        <f t="shared" ca="1" si="21"/>
        <v>2</v>
      </c>
      <c r="T32" s="247">
        <f t="shared" ca="1" si="21"/>
        <v>1</v>
      </c>
      <c r="U32" s="247">
        <f t="shared" ca="1" si="21"/>
        <v>1</v>
      </c>
      <c r="V32" s="247">
        <f t="shared" ca="1" si="22"/>
        <v>14</v>
      </c>
      <c r="W32" s="247">
        <f t="shared" ca="1" si="23"/>
        <v>12</v>
      </c>
      <c r="X32" s="247" t="str">
        <f t="shared" ca="1" si="24"/>
        <v/>
      </c>
      <c r="Y32" s="248">
        <f t="shared" ca="1" si="25"/>
        <v>1</v>
      </c>
      <c r="Z32" s="259">
        <f t="shared" ca="1" si="25"/>
        <v>2</v>
      </c>
      <c r="AA32" s="247">
        <f t="shared" ca="1" si="25"/>
        <v>1</v>
      </c>
      <c r="AB32" s="247">
        <f t="shared" ca="1" si="25"/>
        <v>2</v>
      </c>
      <c r="AC32" s="247">
        <f t="shared" ca="1" si="25"/>
        <v>1</v>
      </c>
      <c r="AD32" s="247">
        <f t="shared" ca="1" si="26"/>
        <v>8</v>
      </c>
      <c r="AE32" s="247" t="str">
        <f t="shared" ca="1" si="27"/>
        <v/>
      </c>
      <c r="AF32" s="247">
        <f t="shared" ca="1" si="28"/>
        <v>9</v>
      </c>
      <c r="AG32" s="247">
        <f t="shared" ca="1" si="29"/>
        <v>9</v>
      </c>
      <c r="AH32" s="247" t="str">
        <f t="shared" ca="1" si="30"/>
        <v/>
      </c>
      <c r="AI32" s="247">
        <f t="shared" ca="1" si="31"/>
        <v>8</v>
      </c>
      <c r="AJ32" s="247" t="str">
        <f t="shared" ca="1" si="32"/>
        <v/>
      </c>
      <c r="AK32" s="247" t="str">
        <f t="shared" ca="1" si="33"/>
        <v/>
      </c>
      <c r="AL32" s="248">
        <f t="shared" ca="1" si="34"/>
        <v>8</v>
      </c>
      <c r="AM32" s="260">
        <f t="shared" ca="1" si="35"/>
        <v>23</v>
      </c>
      <c r="AN32" s="261">
        <f t="shared" ca="1" si="36"/>
        <v>30</v>
      </c>
      <c r="AO32" s="247">
        <f t="shared" ca="1" si="37"/>
        <v>77</v>
      </c>
      <c r="AP32" s="247" t="str">
        <f t="shared" ca="1" si="38"/>
        <v>YES</v>
      </c>
      <c r="AQ32" s="261">
        <f t="shared" ca="1" si="39"/>
        <v>27</v>
      </c>
      <c r="AR32" s="261">
        <f t="shared" ca="1" si="40"/>
        <v>30</v>
      </c>
      <c r="AS32" s="247">
        <f t="shared" ca="1" si="41"/>
        <v>90</v>
      </c>
      <c r="AT32" s="247" t="str">
        <f t="shared" ca="1" si="42"/>
        <v>YES</v>
      </c>
      <c r="AU32" s="261">
        <f t="shared" ca="1" si="43"/>
        <v>26</v>
      </c>
      <c r="AV32" s="261">
        <f t="shared" ca="1" si="44"/>
        <v>30</v>
      </c>
      <c r="AW32" s="247">
        <f t="shared" ca="1" si="45"/>
        <v>87</v>
      </c>
      <c r="AX32" s="247" t="str">
        <f t="shared" ca="1" si="46"/>
        <v>YES</v>
      </c>
      <c r="AY32" s="261">
        <f t="shared" ca="1" si="47"/>
        <v>13</v>
      </c>
      <c r="AZ32" s="261">
        <f t="shared" ca="1" si="48"/>
        <v>15</v>
      </c>
      <c r="BA32" s="247">
        <f t="shared" ca="1" si="49"/>
        <v>87</v>
      </c>
      <c r="BB32" s="247" t="str">
        <f t="shared" ca="1" si="50"/>
        <v>YES</v>
      </c>
      <c r="BC32" s="261">
        <f t="shared" ca="1" si="51"/>
        <v>14</v>
      </c>
      <c r="BD32" s="261">
        <f t="shared" ca="1" si="52"/>
        <v>15</v>
      </c>
      <c r="BE32" s="247">
        <f t="shared" ca="1" si="53"/>
        <v>93</v>
      </c>
      <c r="BF32" s="248" t="str">
        <f t="shared" ca="1" si="54"/>
        <v>YES</v>
      </c>
      <c r="BG32" s="260">
        <f t="shared" ca="1" si="55"/>
        <v>7</v>
      </c>
      <c r="BH32" s="261">
        <f t="shared" ca="1" si="56"/>
        <v>10</v>
      </c>
      <c r="BI32" s="247">
        <f t="shared" ca="1" si="57"/>
        <v>70</v>
      </c>
      <c r="BJ32" s="247" t="str">
        <f t="shared" ca="1" si="58"/>
        <v>YES</v>
      </c>
      <c r="BK32" s="261">
        <f t="shared" ca="1" si="59"/>
        <v>17</v>
      </c>
      <c r="BL32" s="261">
        <f t="shared" ca="1" si="60"/>
        <v>20</v>
      </c>
      <c r="BM32" s="247">
        <f t="shared" ca="1" si="61"/>
        <v>85</v>
      </c>
      <c r="BN32" s="247" t="str">
        <f t="shared" ca="1" si="62"/>
        <v>YES</v>
      </c>
      <c r="BO32" s="261">
        <f t="shared" ca="1" si="63"/>
        <v>17</v>
      </c>
      <c r="BP32" s="261">
        <f t="shared" ca="1" si="64"/>
        <v>20</v>
      </c>
      <c r="BQ32" s="247">
        <f t="shared" ca="1" si="65"/>
        <v>85</v>
      </c>
      <c r="BR32" s="247" t="str">
        <f t="shared" ca="1" si="66"/>
        <v>YES</v>
      </c>
      <c r="BS32" s="261"/>
      <c r="BT32" s="261"/>
      <c r="BU32" s="247"/>
      <c r="BV32" s="247" t="str">
        <f t="shared" si="67"/>
        <v>NO</v>
      </c>
      <c r="BW32" s="261">
        <f t="shared" ca="1" si="82"/>
        <v>8</v>
      </c>
      <c r="BX32" s="261">
        <f t="shared" ca="1" si="83"/>
        <v>10</v>
      </c>
      <c r="BY32" s="247">
        <f t="shared" ca="1" si="70"/>
        <v>80</v>
      </c>
      <c r="BZ32" s="262" t="str">
        <f t="shared" ca="1" si="71"/>
        <v>YES</v>
      </c>
    </row>
    <row r="33" spans="1:78" x14ac:dyDescent="0.2">
      <c r="A33" s="241">
        <v>23</v>
      </c>
      <c r="B33" s="386" t="s">
        <v>452</v>
      </c>
      <c r="C33" s="380" t="s">
        <v>485</v>
      </c>
      <c r="D33" s="242" t="s">
        <v>316</v>
      </c>
      <c r="E33" s="256">
        <f t="shared" ca="1" si="11"/>
        <v>66</v>
      </c>
      <c r="F33" s="257">
        <f t="shared" ca="1" si="7"/>
        <v>64</v>
      </c>
      <c r="G33" s="257">
        <f t="shared" ca="1" si="12"/>
        <v>26</v>
      </c>
      <c r="H33" s="257">
        <f t="shared" ca="1" si="13"/>
        <v>38</v>
      </c>
      <c r="I33" s="258"/>
      <c r="J33" s="247">
        <f t="shared" ca="1" si="14"/>
        <v>8</v>
      </c>
      <c r="K33" s="247">
        <f t="shared" ca="1" si="15"/>
        <v>10</v>
      </c>
      <c r="L33" s="247">
        <f t="shared" ca="1" si="16"/>
        <v>12</v>
      </c>
      <c r="M33" s="247">
        <f t="shared" ca="1" si="17"/>
        <v>2</v>
      </c>
      <c r="N33" s="247">
        <f t="shared" ca="1" si="17"/>
        <v>1</v>
      </c>
      <c r="O33" s="247">
        <f t="shared" ca="1" si="17"/>
        <v>2</v>
      </c>
      <c r="P33" s="247">
        <f t="shared" ca="1" si="18"/>
        <v>10</v>
      </c>
      <c r="Q33" s="247">
        <f t="shared" ca="1" si="19"/>
        <v>9</v>
      </c>
      <c r="R33" s="247" t="str">
        <f t="shared" ca="1" si="20"/>
        <v/>
      </c>
      <c r="S33" s="247">
        <f t="shared" ca="1" si="21"/>
        <v>2</v>
      </c>
      <c r="T33" s="247">
        <f t="shared" ca="1" si="21"/>
        <v>1</v>
      </c>
      <c r="U33" s="247">
        <f t="shared" ca="1" si="21"/>
        <v>2</v>
      </c>
      <c r="V33" s="247">
        <f t="shared" ca="1" si="22"/>
        <v>10</v>
      </c>
      <c r="W33" s="247">
        <f t="shared" ca="1" si="23"/>
        <v>9</v>
      </c>
      <c r="X33" s="247" t="str">
        <f t="shared" ca="1" si="24"/>
        <v/>
      </c>
      <c r="Y33" s="248">
        <f t="shared" ca="1" si="25"/>
        <v>2</v>
      </c>
      <c r="Z33" s="259">
        <f t="shared" ca="1" si="25"/>
        <v>1</v>
      </c>
      <c r="AA33" s="247">
        <f t="shared" ca="1" si="25"/>
        <v>2</v>
      </c>
      <c r="AB33" s="247">
        <f t="shared" ca="1" si="25"/>
        <v>1</v>
      </c>
      <c r="AC33" s="247">
        <f t="shared" ca="1" si="25"/>
        <v>1</v>
      </c>
      <c r="AD33" s="247">
        <f t="shared" ca="1" si="26"/>
        <v>7</v>
      </c>
      <c r="AE33" s="247" t="str">
        <f t="shared" ca="1" si="27"/>
        <v/>
      </c>
      <c r="AF33" s="247">
        <f t="shared" ca="1" si="28"/>
        <v>6</v>
      </c>
      <c r="AG33" s="247" t="str">
        <f t="shared" ca="1" si="29"/>
        <v/>
      </c>
      <c r="AH33" s="247">
        <f t="shared" ca="1" si="30"/>
        <v>6</v>
      </c>
      <c r="AI33" s="247">
        <f t="shared" ca="1" si="31"/>
        <v>6</v>
      </c>
      <c r="AJ33" s="247">
        <f t="shared" ca="1" si="32"/>
        <v>6</v>
      </c>
      <c r="AK33" s="247" t="str">
        <f t="shared" ca="1" si="33"/>
        <v/>
      </c>
      <c r="AL33" s="248" t="str">
        <f t="shared" ca="1" si="34"/>
        <v/>
      </c>
      <c r="AM33" s="260">
        <f t="shared" ca="1" si="35"/>
        <v>22</v>
      </c>
      <c r="AN33" s="261">
        <f t="shared" ca="1" si="36"/>
        <v>30</v>
      </c>
      <c r="AO33" s="247">
        <f t="shared" ca="1" si="37"/>
        <v>73</v>
      </c>
      <c r="AP33" s="247" t="str">
        <f t="shared" ca="1" si="38"/>
        <v>YES</v>
      </c>
      <c r="AQ33" s="261">
        <f t="shared" ca="1" si="39"/>
        <v>19</v>
      </c>
      <c r="AR33" s="261">
        <f t="shared" ca="1" si="40"/>
        <v>30</v>
      </c>
      <c r="AS33" s="247">
        <f t="shared" ca="1" si="41"/>
        <v>63</v>
      </c>
      <c r="AT33" s="247" t="str">
        <f t="shared" ca="1" si="42"/>
        <v>YES</v>
      </c>
      <c r="AU33" s="261">
        <f t="shared" ca="1" si="43"/>
        <v>19</v>
      </c>
      <c r="AV33" s="261">
        <f t="shared" ca="1" si="44"/>
        <v>30</v>
      </c>
      <c r="AW33" s="247">
        <f t="shared" ca="1" si="45"/>
        <v>63</v>
      </c>
      <c r="AX33" s="247" t="str">
        <f t="shared" ca="1" si="46"/>
        <v>YES</v>
      </c>
      <c r="AY33" s="261">
        <f t="shared" ca="1" si="47"/>
        <v>8</v>
      </c>
      <c r="AZ33" s="261">
        <f t="shared" ca="1" si="48"/>
        <v>15</v>
      </c>
      <c r="BA33" s="247">
        <f t="shared" ca="1" si="49"/>
        <v>53</v>
      </c>
      <c r="BB33" s="247" t="str">
        <f t="shared" ca="1" si="50"/>
        <v>NO</v>
      </c>
      <c r="BC33" s="261">
        <f t="shared" ca="1" si="51"/>
        <v>10</v>
      </c>
      <c r="BD33" s="261">
        <f t="shared" ca="1" si="52"/>
        <v>15</v>
      </c>
      <c r="BE33" s="247">
        <f t="shared" ca="1" si="53"/>
        <v>67</v>
      </c>
      <c r="BF33" s="248" t="str">
        <f t="shared" ca="1" si="54"/>
        <v>YES</v>
      </c>
      <c r="BG33" s="260">
        <f t="shared" ca="1" si="55"/>
        <v>7</v>
      </c>
      <c r="BH33" s="261">
        <f t="shared" ca="1" si="56"/>
        <v>10</v>
      </c>
      <c r="BI33" s="247">
        <f t="shared" ca="1" si="57"/>
        <v>70</v>
      </c>
      <c r="BJ33" s="247" t="str">
        <f t="shared" ca="1" si="58"/>
        <v>YES</v>
      </c>
      <c r="BK33" s="261">
        <f t="shared" ca="1" si="59"/>
        <v>13</v>
      </c>
      <c r="BL33" s="261">
        <f t="shared" ca="1" si="60"/>
        <v>20</v>
      </c>
      <c r="BM33" s="247">
        <f t="shared" ca="1" si="61"/>
        <v>65</v>
      </c>
      <c r="BN33" s="247" t="str">
        <f t="shared" ca="1" si="62"/>
        <v>YES</v>
      </c>
      <c r="BO33" s="261">
        <f t="shared" ca="1" si="63"/>
        <v>12</v>
      </c>
      <c r="BP33" s="261">
        <f t="shared" ca="1" si="64"/>
        <v>20</v>
      </c>
      <c r="BQ33" s="247">
        <f t="shared" ca="1" si="65"/>
        <v>60</v>
      </c>
      <c r="BR33" s="247" t="str">
        <f t="shared" ca="1" si="66"/>
        <v>NO</v>
      </c>
      <c r="BS33" s="261"/>
      <c r="BT33" s="261"/>
      <c r="BU33" s="247"/>
      <c r="BV33" s="247" t="str">
        <f t="shared" si="67"/>
        <v>NO</v>
      </c>
      <c r="BW33" s="261">
        <f t="shared" ca="1" si="82"/>
        <v>6</v>
      </c>
      <c r="BX33" s="261">
        <f t="shared" ca="1" si="83"/>
        <v>10</v>
      </c>
      <c r="BY33" s="247">
        <f t="shared" ca="1" si="70"/>
        <v>60</v>
      </c>
      <c r="BZ33" s="262" t="str">
        <f t="shared" ca="1" si="71"/>
        <v>NO</v>
      </c>
    </row>
    <row r="34" spans="1:78" x14ac:dyDescent="0.2">
      <c r="A34" s="241">
        <v>24</v>
      </c>
      <c r="B34" s="386" t="s">
        <v>453</v>
      </c>
      <c r="C34" s="380" t="s">
        <v>486</v>
      </c>
      <c r="D34" s="242" t="s">
        <v>546</v>
      </c>
      <c r="E34" s="256">
        <f t="shared" ca="1" si="11"/>
        <v>48</v>
      </c>
      <c r="F34" s="257">
        <f t="shared" ca="1" si="7"/>
        <v>42</v>
      </c>
      <c r="G34" s="257">
        <f t="shared" ca="1" si="12"/>
        <v>19</v>
      </c>
      <c r="H34" s="257">
        <f t="shared" ca="1" si="13"/>
        <v>23</v>
      </c>
      <c r="I34" s="258"/>
      <c r="J34" s="247">
        <f t="shared" ca="1" si="14"/>
        <v>7</v>
      </c>
      <c r="K34" s="247">
        <f t="shared" ca="1" si="15"/>
        <v>8</v>
      </c>
      <c r="L34" s="247">
        <f t="shared" ca="1" si="16"/>
        <v>9</v>
      </c>
      <c r="M34" s="247">
        <f t="shared" ca="1" si="17"/>
        <v>0</v>
      </c>
      <c r="N34" s="247">
        <f t="shared" ca="1" si="17"/>
        <v>0</v>
      </c>
      <c r="O34" s="247">
        <f t="shared" ca="1" si="17"/>
        <v>0</v>
      </c>
      <c r="P34" s="247">
        <f t="shared" ca="1" si="18"/>
        <v>7</v>
      </c>
      <c r="Q34" s="247" t="str">
        <f t="shared" ca="1" si="19"/>
        <v/>
      </c>
      <c r="R34" s="247">
        <f t="shared" ca="1" si="20"/>
        <v>8</v>
      </c>
      <c r="S34" s="247">
        <f t="shared" ca="1" si="21"/>
        <v>1</v>
      </c>
      <c r="T34" s="247">
        <f t="shared" ca="1" si="21"/>
        <v>0</v>
      </c>
      <c r="U34" s="247">
        <f t="shared" ca="1" si="21"/>
        <v>0</v>
      </c>
      <c r="V34" s="247">
        <f t="shared" ca="1" si="22"/>
        <v>8</v>
      </c>
      <c r="W34" s="247" t="str">
        <f t="shared" ca="1" si="23"/>
        <v/>
      </c>
      <c r="X34" s="247">
        <f t="shared" ca="1" si="24"/>
        <v>8</v>
      </c>
      <c r="Y34" s="248">
        <f t="shared" ca="1" si="25"/>
        <v>1</v>
      </c>
      <c r="Z34" s="259">
        <f t="shared" ca="1" si="25"/>
        <v>0</v>
      </c>
      <c r="AA34" s="247">
        <f t="shared" ca="1" si="25"/>
        <v>0</v>
      </c>
      <c r="AB34" s="247">
        <f t="shared" ca="1" si="25"/>
        <v>0</v>
      </c>
      <c r="AC34" s="247">
        <f t="shared" ca="1" si="25"/>
        <v>0</v>
      </c>
      <c r="AD34" s="247">
        <f t="shared" ca="1" si="26"/>
        <v>5</v>
      </c>
      <c r="AE34" s="247" t="str">
        <f t="shared" ca="1" si="27"/>
        <v/>
      </c>
      <c r="AF34" s="247">
        <f t="shared" ca="1" si="28"/>
        <v>4</v>
      </c>
      <c r="AG34" s="247">
        <f t="shared" ca="1" si="29"/>
        <v>4</v>
      </c>
      <c r="AH34" s="247" t="str">
        <f t="shared" ca="1" si="30"/>
        <v/>
      </c>
      <c r="AI34" s="247" t="str">
        <f t="shared" ca="1" si="31"/>
        <v/>
      </c>
      <c r="AJ34" s="247">
        <f t="shared" ca="1" si="32"/>
        <v>4</v>
      </c>
      <c r="AK34" s="247">
        <f t="shared" ca="1" si="33"/>
        <v>5</v>
      </c>
      <c r="AL34" s="248" t="str">
        <f t="shared" ca="1" si="34"/>
        <v/>
      </c>
      <c r="AM34" s="260">
        <f t="shared" ca="1" si="35"/>
        <v>10</v>
      </c>
      <c r="AN34" s="261">
        <f t="shared" ca="1" si="36"/>
        <v>30</v>
      </c>
      <c r="AO34" s="247">
        <f t="shared" ca="1" si="37"/>
        <v>33</v>
      </c>
      <c r="AP34" s="247" t="str">
        <f t="shared" ca="1" si="38"/>
        <v>NO</v>
      </c>
      <c r="AQ34" s="261">
        <f t="shared" ca="1" si="39"/>
        <v>15</v>
      </c>
      <c r="AR34" s="261">
        <f t="shared" ca="1" si="40"/>
        <v>30</v>
      </c>
      <c r="AS34" s="247">
        <f t="shared" ca="1" si="41"/>
        <v>50</v>
      </c>
      <c r="AT34" s="247" t="str">
        <f t="shared" ca="1" si="42"/>
        <v>NO</v>
      </c>
      <c r="AU34" s="261">
        <f t="shared" ca="1" si="43"/>
        <v>16</v>
      </c>
      <c r="AV34" s="261">
        <f t="shared" ca="1" si="44"/>
        <v>30</v>
      </c>
      <c r="AW34" s="247">
        <f t="shared" ca="1" si="45"/>
        <v>53</v>
      </c>
      <c r="AX34" s="247" t="str">
        <f t="shared" ca="1" si="46"/>
        <v>NO</v>
      </c>
      <c r="AY34" s="261">
        <f t="shared" ca="1" si="47"/>
        <v>7</v>
      </c>
      <c r="AZ34" s="261">
        <f t="shared" ca="1" si="48"/>
        <v>15</v>
      </c>
      <c r="BA34" s="247">
        <f t="shared" ca="1" si="49"/>
        <v>47</v>
      </c>
      <c r="BB34" s="247" t="str">
        <f t="shared" ca="1" si="50"/>
        <v>NO</v>
      </c>
      <c r="BC34" s="261">
        <f t="shared" ca="1" si="51"/>
        <v>8</v>
      </c>
      <c r="BD34" s="261">
        <f t="shared" ca="1" si="52"/>
        <v>15</v>
      </c>
      <c r="BE34" s="247">
        <f t="shared" ca="1" si="53"/>
        <v>53</v>
      </c>
      <c r="BF34" s="248" t="str">
        <f t="shared" ca="1" si="54"/>
        <v>NO</v>
      </c>
      <c r="BG34" s="260">
        <f t="shared" ca="1" si="55"/>
        <v>1</v>
      </c>
      <c r="BH34" s="261">
        <f t="shared" ca="1" si="56"/>
        <v>10</v>
      </c>
      <c r="BI34" s="247">
        <f t="shared" ca="1" si="57"/>
        <v>10</v>
      </c>
      <c r="BJ34" s="247" t="str">
        <f t="shared" ca="1" si="58"/>
        <v>NO</v>
      </c>
      <c r="BK34" s="261">
        <f t="shared" ca="1" si="59"/>
        <v>9</v>
      </c>
      <c r="BL34" s="261">
        <f t="shared" ca="1" si="60"/>
        <v>20</v>
      </c>
      <c r="BM34" s="247">
        <f t="shared" ca="1" si="61"/>
        <v>45</v>
      </c>
      <c r="BN34" s="247" t="str">
        <f t="shared" ca="1" si="62"/>
        <v>NO</v>
      </c>
      <c r="BO34" s="261"/>
      <c r="BP34" s="261"/>
      <c r="BQ34" s="247"/>
      <c r="BR34" s="247" t="str">
        <f t="shared" si="66"/>
        <v>NO</v>
      </c>
      <c r="BS34" s="261">
        <f t="shared" ca="1" si="72"/>
        <v>9</v>
      </c>
      <c r="BT34" s="261">
        <f t="shared" ca="1" si="73"/>
        <v>20</v>
      </c>
      <c r="BU34" s="247">
        <f t="shared" ca="1" si="74"/>
        <v>45</v>
      </c>
      <c r="BV34" s="247" t="str">
        <f t="shared" ca="1" si="67"/>
        <v>NO</v>
      </c>
      <c r="BW34" s="261">
        <f t="shared" ref="BW34:BW36" ca="1" si="84">SUMIFS($Y34:$AL34,$Y$10:$AL$10,"CO3")</f>
        <v>4</v>
      </c>
      <c r="BX34" s="261">
        <f t="shared" ref="BX34:BX36" ca="1" si="85">SUMIFS($Y$4:$AL$4,$Y$10:$AL$10,"CO3",$Y34:$AL34,"&gt;=0")</f>
        <v>10</v>
      </c>
      <c r="BY34" s="247">
        <f t="shared" ca="1" si="70"/>
        <v>40</v>
      </c>
      <c r="BZ34" s="262" t="str">
        <f t="shared" ca="1" si="71"/>
        <v>NO</v>
      </c>
    </row>
    <row r="35" spans="1:78" x14ac:dyDescent="0.2">
      <c r="A35" s="241">
        <v>25</v>
      </c>
      <c r="B35" s="386" t="s">
        <v>454</v>
      </c>
      <c r="C35" s="380" t="s">
        <v>487</v>
      </c>
      <c r="D35" s="242" t="s">
        <v>546</v>
      </c>
      <c r="E35" s="256">
        <f t="shared" ca="1" si="11"/>
        <v>48</v>
      </c>
      <c r="F35" s="257">
        <f t="shared" ca="1" si="7"/>
        <v>45</v>
      </c>
      <c r="G35" s="257">
        <f t="shared" ca="1" si="12"/>
        <v>19</v>
      </c>
      <c r="H35" s="257">
        <f t="shared" ca="1" si="13"/>
        <v>26</v>
      </c>
      <c r="I35" s="258"/>
      <c r="J35" s="247">
        <f t="shared" ca="1" si="14"/>
        <v>6</v>
      </c>
      <c r="K35" s="247">
        <f t="shared" ca="1" si="15"/>
        <v>7</v>
      </c>
      <c r="L35" s="247">
        <f t="shared" ca="1" si="16"/>
        <v>9</v>
      </c>
      <c r="M35" s="247">
        <f t="shared" ca="1" si="17"/>
        <v>1</v>
      </c>
      <c r="N35" s="247">
        <f t="shared" ca="1" si="17"/>
        <v>1</v>
      </c>
      <c r="O35" s="247">
        <f t="shared" ca="1" si="17"/>
        <v>1</v>
      </c>
      <c r="P35" s="247">
        <f t="shared" ca="1" si="18"/>
        <v>7</v>
      </c>
      <c r="Q35" s="247" t="str">
        <f t="shared" ca="1" si="19"/>
        <v/>
      </c>
      <c r="R35" s="247">
        <f t="shared" ca="1" si="20"/>
        <v>8</v>
      </c>
      <c r="S35" s="247">
        <f t="shared" ca="1" si="21"/>
        <v>0</v>
      </c>
      <c r="T35" s="247">
        <f t="shared" ca="1" si="21"/>
        <v>1</v>
      </c>
      <c r="U35" s="247">
        <f t="shared" ca="1" si="21"/>
        <v>0</v>
      </c>
      <c r="V35" s="247">
        <f t="shared" ca="1" si="22"/>
        <v>7</v>
      </c>
      <c r="W35" s="247" t="str">
        <f t="shared" ca="1" si="23"/>
        <v/>
      </c>
      <c r="X35" s="247">
        <f t="shared" ca="1" si="24"/>
        <v>7</v>
      </c>
      <c r="Y35" s="248">
        <f t="shared" ca="1" si="25"/>
        <v>0</v>
      </c>
      <c r="Z35" s="259">
        <f t="shared" ca="1" si="25"/>
        <v>1</v>
      </c>
      <c r="AA35" s="247">
        <f t="shared" ca="1" si="25"/>
        <v>0</v>
      </c>
      <c r="AB35" s="247">
        <f t="shared" ca="1" si="25"/>
        <v>1</v>
      </c>
      <c r="AC35" s="247">
        <f t="shared" ca="1" si="25"/>
        <v>0</v>
      </c>
      <c r="AD35" s="247">
        <f t="shared" ca="1" si="26"/>
        <v>5</v>
      </c>
      <c r="AE35" s="247" t="str">
        <f t="shared" ca="1" si="27"/>
        <v/>
      </c>
      <c r="AF35" s="247">
        <f t="shared" ca="1" si="28"/>
        <v>5</v>
      </c>
      <c r="AG35" s="247">
        <f t="shared" ca="1" si="29"/>
        <v>5</v>
      </c>
      <c r="AH35" s="247" t="str">
        <f t="shared" ca="1" si="30"/>
        <v/>
      </c>
      <c r="AI35" s="247" t="str">
        <f t="shared" ca="1" si="31"/>
        <v/>
      </c>
      <c r="AJ35" s="247">
        <f t="shared" ca="1" si="32"/>
        <v>5</v>
      </c>
      <c r="AK35" s="247">
        <f t="shared" ca="1" si="33"/>
        <v>4</v>
      </c>
      <c r="AL35" s="248" t="str">
        <f t="shared" ca="1" si="34"/>
        <v/>
      </c>
      <c r="AM35" s="260">
        <f t="shared" ca="1" si="35"/>
        <v>13</v>
      </c>
      <c r="AN35" s="261">
        <f t="shared" ca="1" si="36"/>
        <v>30</v>
      </c>
      <c r="AO35" s="247">
        <f t="shared" ca="1" si="37"/>
        <v>43</v>
      </c>
      <c r="AP35" s="247" t="str">
        <f t="shared" ca="1" si="38"/>
        <v>NO</v>
      </c>
      <c r="AQ35" s="261">
        <f t="shared" ca="1" si="39"/>
        <v>15</v>
      </c>
      <c r="AR35" s="261">
        <f t="shared" ca="1" si="40"/>
        <v>30</v>
      </c>
      <c r="AS35" s="247">
        <f t="shared" ca="1" si="41"/>
        <v>50</v>
      </c>
      <c r="AT35" s="247" t="str">
        <f t="shared" ca="1" si="42"/>
        <v>NO</v>
      </c>
      <c r="AU35" s="261">
        <f t="shared" ca="1" si="43"/>
        <v>14</v>
      </c>
      <c r="AV35" s="261">
        <f t="shared" ca="1" si="44"/>
        <v>30</v>
      </c>
      <c r="AW35" s="247">
        <f t="shared" ca="1" si="45"/>
        <v>47</v>
      </c>
      <c r="AX35" s="247" t="str">
        <f t="shared" ca="1" si="46"/>
        <v>NO</v>
      </c>
      <c r="AY35" s="261">
        <f t="shared" ca="1" si="47"/>
        <v>6</v>
      </c>
      <c r="AZ35" s="261">
        <f t="shared" ca="1" si="48"/>
        <v>15</v>
      </c>
      <c r="BA35" s="247">
        <f t="shared" ca="1" si="49"/>
        <v>40</v>
      </c>
      <c r="BB35" s="247" t="str">
        <f t="shared" ca="1" si="50"/>
        <v>NO</v>
      </c>
      <c r="BC35" s="261">
        <f t="shared" ca="1" si="51"/>
        <v>7</v>
      </c>
      <c r="BD35" s="261">
        <f t="shared" ca="1" si="52"/>
        <v>15</v>
      </c>
      <c r="BE35" s="247">
        <f t="shared" ca="1" si="53"/>
        <v>47</v>
      </c>
      <c r="BF35" s="248" t="str">
        <f t="shared" ca="1" si="54"/>
        <v>NO</v>
      </c>
      <c r="BG35" s="260">
        <f t="shared" ca="1" si="55"/>
        <v>2</v>
      </c>
      <c r="BH35" s="261">
        <f t="shared" ca="1" si="56"/>
        <v>10</v>
      </c>
      <c r="BI35" s="247">
        <f t="shared" ca="1" si="57"/>
        <v>20</v>
      </c>
      <c r="BJ35" s="247" t="str">
        <f t="shared" ca="1" si="58"/>
        <v>NO</v>
      </c>
      <c r="BK35" s="261">
        <f t="shared" ca="1" si="59"/>
        <v>10</v>
      </c>
      <c r="BL35" s="261">
        <f t="shared" ca="1" si="60"/>
        <v>20</v>
      </c>
      <c r="BM35" s="247">
        <f t="shared" ca="1" si="61"/>
        <v>50</v>
      </c>
      <c r="BN35" s="247" t="str">
        <f t="shared" ca="1" si="62"/>
        <v>NO</v>
      </c>
      <c r="BO35" s="261"/>
      <c r="BP35" s="261"/>
      <c r="BQ35" s="247"/>
      <c r="BR35" s="247" t="str">
        <f t="shared" si="66"/>
        <v>NO</v>
      </c>
      <c r="BS35" s="261">
        <f t="shared" ca="1" si="72"/>
        <v>9</v>
      </c>
      <c r="BT35" s="261">
        <f t="shared" ca="1" si="73"/>
        <v>20</v>
      </c>
      <c r="BU35" s="247">
        <f t="shared" ca="1" si="74"/>
        <v>45</v>
      </c>
      <c r="BV35" s="247" t="str">
        <f t="shared" ca="1" si="67"/>
        <v>NO</v>
      </c>
      <c r="BW35" s="261">
        <f t="shared" ca="1" si="84"/>
        <v>5</v>
      </c>
      <c r="BX35" s="261">
        <f t="shared" ca="1" si="85"/>
        <v>10</v>
      </c>
      <c r="BY35" s="247">
        <f t="shared" ca="1" si="70"/>
        <v>50</v>
      </c>
      <c r="BZ35" s="262" t="str">
        <f t="shared" ca="1" si="71"/>
        <v>NO</v>
      </c>
    </row>
    <row r="36" spans="1:78" x14ac:dyDescent="0.2">
      <c r="A36" s="241">
        <v>26</v>
      </c>
      <c r="B36" s="386" t="s">
        <v>455</v>
      </c>
      <c r="C36" s="380" t="s">
        <v>488</v>
      </c>
      <c r="D36" s="242" t="s">
        <v>546</v>
      </c>
      <c r="E36" s="256">
        <f t="shared" ca="1" si="11"/>
        <v>49</v>
      </c>
      <c r="F36" s="257">
        <f t="shared" ca="1" si="7"/>
        <v>42</v>
      </c>
      <c r="G36" s="257">
        <f t="shared" ca="1" si="12"/>
        <v>19</v>
      </c>
      <c r="H36" s="257">
        <f t="shared" ca="1" si="13"/>
        <v>23</v>
      </c>
      <c r="I36" s="258"/>
      <c r="J36" s="247">
        <f t="shared" ca="1" si="14"/>
        <v>7</v>
      </c>
      <c r="K36" s="247">
        <f t="shared" ca="1" si="15"/>
        <v>7</v>
      </c>
      <c r="L36" s="247">
        <f t="shared" ca="1" si="16"/>
        <v>9</v>
      </c>
      <c r="M36" s="247">
        <f t="shared" ca="1" si="17"/>
        <v>0</v>
      </c>
      <c r="N36" s="247">
        <f t="shared" ca="1" si="17"/>
        <v>1</v>
      </c>
      <c r="O36" s="247">
        <f t="shared" ca="1" si="17"/>
        <v>1</v>
      </c>
      <c r="P36" s="247">
        <f t="shared" ca="1" si="18"/>
        <v>7</v>
      </c>
      <c r="Q36" s="247" t="str">
        <f t="shared" ca="1" si="19"/>
        <v/>
      </c>
      <c r="R36" s="247">
        <f t="shared" ca="1" si="20"/>
        <v>7</v>
      </c>
      <c r="S36" s="247">
        <f t="shared" ca="1" si="21"/>
        <v>0</v>
      </c>
      <c r="T36" s="247">
        <f t="shared" ca="1" si="21"/>
        <v>0</v>
      </c>
      <c r="U36" s="247">
        <f t="shared" ca="1" si="21"/>
        <v>1</v>
      </c>
      <c r="V36" s="247">
        <f t="shared" ca="1" si="22"/>
        <v>7</v>
      </c>
      <c r="W36" s="247" t="str">
        <f t="shared" ca="1" si="23"/>
        <v/>
      </c>
      <c r="X36" s="247">
        <f t="shared" ca="1" si="24"/>
        <v>8</v>
      </c>
      <c r="Y36" s="248">
        <f t="shared" ca="1" si="25"/>
        <v>1</v>
      </c>
      <c r="Z36" s="259">
        <f t="shared" ca="1" si="25"/>
        <v>0</v>
      </c>
      <c r="AA36" s="247">
        <f t="shared" ca="1" si="25"/>
        <v>0</v>
      </c>
      <c r="AB36" s="247">
        <f t="shared" ca="1" si="25"/>
        <v>0</v>
      </c>
      <c r="AC36" s="247">
        <f t="shared" ca="1" si="25"/>
        <v>0</v>
      </c>
      <c r="AD36" s="247">
        <f t="shared" ca="1" si="26"/>
        <v>5</v>
      </c>
      <c r="AE36" s="247" t="str">
        <f t="shared" ca="1" si="27"/>
        <v/>
      </c>
      <c r="AF36" s="247">
        <f t="shared" ca="1" si="28"/>
        <v>4</v>
      </c>
      <c r="AG36" s="247">
        <f t="shared" ca="1" si="29"/>
        <v>4</v>
      </c>
      <c r="AH36" s="247" t="str">
        <f t="shared" ca="1" si="30"/>
        <v/>
      </c>
      <c r="AI36" s="247" t="str">
        <f t="shared" ca="1" si="31"/>
        <v/>
      </c>
      <c r="AJ36" s="247">
        <f t="shared" ca="1" si="32"/>
        <v>5</v>
      </c>
      <c r="AK36" s="247">
        <f t="shared" ca="1" si="33"/>
        <v>4</v>
      </c>
      <c r="AL36" s="248" t="str">
        <f t="shared" ca="1" si="34"/>
        <v/>
      </c>
      <c r="AM36" s="260">
        <f t="shared" ca="1" si="35"/>
        <v>12</v>
      </c>
      <c r="AN36" s="261">
        <f t="shared" ca="1" si="36"/>
        <v>30</v>
      </c>
      <c r="AO36" s="247">
        <f t="shared" ca="1" si="37"/>
        <v>40</v>
      </c>
      <c r="AP36" s="247" t="str">
        <f t="shared" ca="1" si="38"/>
        <v>NO</v>
      </c>
      <c r="AQ36" s="261">
        <f t="shared" ca="1" si="39"/>
        <v>14</v>
      </c>
      <c r="AR36" s="261">
        <f t="shared" ca="1" si="40"/>
        <v>30</v>
      </c>
      <c r="AS36" s="247">
        <f t="shared" ca="1" si="41"/>
        <v>47</v>
      </c>
      <c r="AT36" s="247" t="str">
        <f t="shared" ca="1" si="42"/>
        <v>NO</v>
      </c>
      <c r="AU36" s="261">
        <f t="shared" ca="1" si="43"/>
        <v>15</v>
      </c>
      <c r="AV36" s="261">
        <f t="shared" ca="1" si="44"/>
        <v>30</v>
      </c>
      <c r="AW36" s="247">
        <f t="shared" ca="1" si="45"/>
        <v>50</v>
      </c>
      <c r="AX36" s="247" t="str">
        <f t="shared" ca="1" si="46"/>
        <v>NO</v>
      </c>
      <c r="AY36" s="261">
        <f t="shared" ca="1" si="47"/>
        <v>7</v>
      </c>
      <c r="AZ36" s="261">
        <f t="shared" ca="1" si="48"/>
        <v>15</v>
      </c>
      <c r="BA36" s="247">
        <f t="shared" ca="1" si="49"/>
        <v>47</v>
      </c>
      <c r="BB36" s="247" t="str">
        <f t="shared" ca="1" si="50"/>
        <v>NO</v>
      </c>
      <c r="BC36" s="261">
        <f t="shared" ca="1" si="51"/>
        <v>7</v>
      </c>
      <c r="BD36" s="261">
        <f t="shared" ca="1" si="52"/>
        <v>15</v>
      </c>
      <c r="BE36" s="247">
        <f t="shared" ca="1" si="53"/>
        <v>47</v>
      </c>
      <c r="BF36" s="248" t="str">
        <f t="shared" ca="1" si="54"/>
        <v>NO</v>
      </c>
      <c r="BG36" s="260">
        <f t="shared" ca="1" si="55"/>
        <v>1</v>
      </c>
      <c r="BH36" s="261">
        <f t="shared" ca="1" si="56"/>
        <v>10</v>
      </c>
      <c r="BI36" s="247">
        <f t="shared" ca="1" si="57"/>
        <v>10</v>
      </c>
      <c r="BJ36" s="247" t="str">
        <f t="shared" ca="1" si="58"/>
        <v>NO</v>
      </c>
      <c r="BK36" s="261">
        <f t="shared" ca="1" si="59"/>
        <v>9</v>
      </c>
      <c r="BL36" s="261">
        <f t="shared" ca="1" si="60"/>
        <v>20</v>
      </c>
      <c r="BM36" s="247">
        <f t="shared" ca="1" si="61"/>
        <v>45</v>
      </c>
      <c r="BN36" s="247" t="str">
        <f t="shared" ca="1" si="62"/>
        <v>NO</v>
      </c>
      <c r="BO36" s="261"/>
      <c r="BP36" s="261"/>
      <c r="BQ36" s="247"/>
      <c r="BR36" s="247" t="str">
        <f t="shared" si="66"/>
        <v>NO</v>
      </c>
      <c r="BS36" s="261">
        <f t="shared" ca="1" si="72"/>
        <v>9</v>
      </c>
      <c r="BT36" s="261">
        <f t="shared" ca="1" si="73"/>
        <v>20</v>
      </c>
      <c r="BU36" s="247">
        <f t="shared" ca="1" si="74"/>
        <v>45</v>
      </c>
      <c r="BV36" s="247" t="str">
        <f t="shared" ca="1" si="67"/>
        <v>NO</v>
      </c>
      <c r="BW36" s="261">
        <f t="shared" ca="1" si="84"/>
        <v>4</v>
      </c>
      <c r="BX36" s="261">
        <f t="shared" ca="1" si="85"/>
        <v>10</v>
      </c>
      <c r="BY36" s="247">
        <f t="shared" ca="1" si="70"/>
        <v>40</v>
      </c>
      <c r="BZ36" s="262" t="str">
        <f t="shared" ca="1" si="71"/>
        <v>NO</v>
      </c>
    </row>
    <row r="37" spans="1:78" x14ac:dyDescent="0.2">
      <c r="A37" s="241">
        <v>27</v>
      </c>
      <c r="B37" s="386" t="s">
        <v>456</v>
      </c>
      <c r="C37" s="380" t="s">
        <v>489</v>
      </c>
      <c r="D37" s="242" t="s">
        <v>275</v>
      </c>
      <c r="E37" s="256">
        <f t="shared" ca="1" si="11"/>
        <v>86</v>
      </c>
      <c r="F37" s="257">
        <f t="shared" ca="1" si="7"/>
        <v>77</v>
      </c>
      <c r="G37" s="257">
        <f t="shared" ca="1" si="12"/>
        <v>34</v>
      </c>
      <c r="H37" s="257">
        <f t="shared" ca="1" si="13"/>
        <v>43</v>
      </c>
      <c r="I37" s="258"/>
      <c r="J37" s="247">
        <f t="shared" ca="1" si="14"/>
        <v>12</v>
      </c>
      <c r="K37" s="247">
        <f t="shared" ca="1" si="15"/>
        <v>13</v>
      </c>
      <c r="L37" s="247">
        <f t="shared" ca="1" si="16"/>
        <v>16</v>
      </c>
      <c r="M37" s="247">
        <f t="shared" ca="1" si="17"/>
        <v>1</v>
      </c>
      <c r="N37" s="247">
        <f t="shared" ca="1" si="17"/>
        <v>1</v>
      </c>
      <c r="O37" s="247">
        <f t="shared" ca="1" si="17"/>
        <v>1</v>
      </c>
      <c r="P37" s="247">
        <f t="shared" ca="1" si="18"/>
        <v>13</v>
      </c>
      <c r="Q37" s="247">
        <f t="shared" ca="1" si="19"/>
        <v>13</v>
      </c>
      <c r="R37" s="247" t="str">
        <f t="shared" ca="1" si="20"/>
        <v/>
      </c>
      <c r="S37" s="247">
        <f t="shared" ca="1" si="21"/>
        <v>1</v>
      </c>
      <c r="T37" s="247">
        <f t="shared" ca="1" si="21"/>
        <v>1</v>
      </c>
      <c r="U37" s="247">
        <f t="shared" ca="1" si="21"/>
        <v>2</v>
      </c>
      <c r="V37" s="247">
        <f t="shared" ca="1" si="22"/>
        <v>13</v>
      </c>
      <c r="W37" s="247">
        <f t="shared" ca="1" si="23"/>
        <v>13</v>
      </c>
      <c r="X37" s="247" t="str">
        <f t="shared" ca="1" si="24"/>
        <v/>
      </c>
      <c r="Y37" s="248">
        <f t="shared" ca="1" si="25"/>
        <v>1</v>
      </c>
      <c r="Z37" s="259">
        <f t="shared" ca="1" si="25"/>
        <v>1</v>
      </c>
      <c r="AA37" s="247">
        <f t="shared" ca="1" si="25"/>
        <v>1</v>
      </c>
      <c r="AB37" s="247">
        <f t="shared" ca="1" si="25"/>
        <v>1</v>
      </c>
      <c r="AC37" s="247">
        <f t="shared" ca="1" si="25"/>
        <v>1</v>
      </c>
      <c r="AD37" s="247">
        <f t="shared" ca="1" si="26"/>
        <v>7</v>
      </c>
      <c r="AE37" s="247" t="str">
        <f t="shared" ca="1" si="27"/>
        <v/>
      </c>
      <c r="AF37" s="247">
        <f t="shared" ca="1" si="28"/>
        <v>7</v>
      </c>
      <c r="AG37" s="247">
        <f t="shared" ca="1" si="29"/>
        <v>9</v>
      </c>
      <c r="AH37" s="247" t="str">
        <f t="shared" ca="1" si="30"/>
        <v/>
      </c>
      <c r="AI37" s="247">
        <f t="shared" ca="1" si="31"/>
        <v>7</v>
      </c>
      <c r="AJ37" s="247" t="str">
        <f t="shared" ca="1" si="32"/>
        <v/>
      </c>
      <c r="AK37" s="247" t="str">
        <f t="shared" ca="1" si="33"/>
        <v/>
      </c>
      <c r="AL37" s="248">
        <f t="shared" ca="1" si="34"/>
        <v>8</v>
      </c>
      <c r="AM37" s="260">
        <f t="shared" ca="1" si="35"/>
        <v>23</v>
      </c>
      <c r="AN37" s="261">
        <f t="shared" ca="1" si="36"/>
        <v>30</v>
      </c>
      <c r="AO37" s="247">
        <f t="shared" ca="1" si="37"/>
        <v>77</v>
      </c>
      <c r="AP37" s="247" t="str">
        <f t="shared" ca="1" si="38"/>
        <v>YES</v>
      </c>
      <c r="AQ37" s="261">
        <f t="shared" ca="1" si="39"/>
        <v>26</v>
      </c>
      <c r="AR37" s="261">
        <f t="shared" ca="1" si="40"/>
        <v>30</v>
      </c>
      <c r="AS37" s="247">
        <f t="shared" ca="1" si="41"/>
        <v>87</v>
      </c>
      <c r="AT37" s="247" t="str">
        <f t="shared" ca="1" si="42"/>
        <v>YES</v>
      </c>
      <c r="AU37" s="261">
        <f t="shared" ca="1" si="43"/>
        <v>26</v>
      </c>
      <c r="AV37" s="261">
        <f t="shared" ca="1" si="44"/>
        <v>30</v>
      </c>
      <c r="AW37" s="247">
        <f t="shared" ca="1" si="45"/>
        <v>87</v>
      </c>
      <c r="AX37" s="247" t="str">
        <f t="shared" ca="1" si="46"/>
        <v>YES</v>
      </c>
      <c r="AY37" s="261">
        <f t="shared" ca="1" si="47"/>
        <v>12</v>
      </c>
      <c r="AZ37" s="261">
        <f t="shared" ca="1" si="48"/>
        <v>15</v>
      </c>
      <c r="BA37" s="247">
        <f t="shared" ca="1" si="49"/>
        <v>80</v>
      </c>
      <c r="BB37" s="247" t="str">
        <f t="shared" ca="1" si="50"/>
        <v>YES</v>
      </c>
      <c r="BC37" s="261">
        <f t="shared" ca="1" si="51"/>
        <v>13</v>
      </c>
      <c r="BD37" s="261">
        <f t="shared" ca="1" si="52"/>
        <v>15</v>
      </c>
      <c r="BE37" s="247">
        <f t="shared" ca="1" si="53"/>
        <v>87</v>
      </c>
      <c r="BF37" s="248" t="str">
        <f t="shared" ca="1" si="54"/>
        <v>YES</v>
      </c>
      <c r="BG37" s="260">
        <f t="shared" ca="1" si="55"/>
        <v>5</v>
      </c>
      <c r="BH37" s="261">
        <f t="shared" ca="1" si="56"/>
        <v>10</v>
      </c>
      <c r="BI37" s="247">
        <f t="shared" ca="1" si="57"/>
        <v>50</v>
      </c>
      <c r="BJ37" s="247" t="str">
        <f t="shared" ca="1" si="58"/>
        <v>NO</v>
      </c>
      <c r="BK37" s="261">
        <f t="shared" ca="1" si="59"/>
        <v>14</v>
      </c>
      <c r="BL37" s="261">
        <f t="shared" ca="1" si="60"/>
        <v>20</v>
      </c>
      <c r="BM37" s="247">
        <f t="shared" ca="1" si="61"/>
        <v>70</v>
      </c>
      <c r="BN37" s="247" t="str">
        <f t="shared" ca="1" si="62"/>
        <v>YES</v>
      </c>
      <c r="BO37" s="261">
        <f t="shared" ca="1" si="63"/>
        <v>16</v>
      </c>
      <c r="BP37" s="261">
        <f t="shared" ca="1" si="64"/>
        <v>20</v>
      </c>
      <c r="BQ37" s="247">
        <f t="shared" ca="1" si="65"/>
        <v>80</v>
      </c>
      <c r="BR37" s="247" t="str">
        <f t="shared" ca="1" si="66"/>
        <v>YES</v>
      </c>
      <c r="BS37" s="261">
        <f t="shared" ca="1" si="72"/>
        <v>8</v>
      </c>
      <c r="BT37" s="261">
        <f t="shared" ca="1" si="73"/>
        <v>10</v>
      </c>
      <c r="BU37" s="247">
        <f t="shared" ca="1" si="74"/>
        <v>80</v>
      </c>
      <c r="BV37" s="247" t="str">
        <f t="shared" ca="1" si="67"/>
        <v>YES</v>
      </c>
      <c r="BW37" s="261">
        <f t="shared" si="75"/>
        <v>0</v>
      </c>
      <c r="BX37" s="261">
        <f t="shared" si="76"/>
        <v>0</v>
      </c>
      <c r="BY37" s="247">
        <f t="shared" si="70"/>
        <v>0</v>
      </c>
      <c r="BZ37" s="262" t="str">
        <f t="shared" si="71"/>
        <v>NO</v>
      </c>
    </row>
    <row r="38" spans="1:78" x14ac:dyDescent="0.2">
      <c r="A38" s="241">
        <v>28</v>
      </c>
      <c r="B38" s="386" t="s">
        <v>457</v>
      </c>
      <c r="C38" s="380" t="s">
        <v>490</v>
      </c>
      <c r="D38" s="242" t="s">
        <v>546</v>
      </c>
      <c r="E38" s="256">
        <f t="shared" ca="1" si="11"/>
        <v>50</v>
      </c>
      <c r="F38" s="257">
        <f t="shared" ca="1" si="7"/>
        <v>46</v>
      </c>
      <c r="G38" s="257">
        <f t="shared" ca="1" si="12"/>
        <v>18</v>
      </c>
      <c r="H38" s="257">
        <f t="shared" ca="1" si="13"/>
        <v>28</v>
      </c>
      <c r="I38" s="258"/>
      <c r="J38" s="247">
        <f t="shared" ca="1" si="14"/>
        <v>6</v>
      </c>
      <c r="K38" s="247">
        <f t="shared" ca="1" si="15"/>
        <v>7</v>
      </c>
      <c r="L38" s="247">
        <f t="shared" ca="1" si="16"/>
        <v>9</v>
      </c>
      <c r="M38" s="247">
        <f t="shared" ca="1" si="17"/>
        <v>0</v>
      </c>
      <c r="N38" s="247">
        <f t="shared" ca="1" si="17"/>
        <v>1</v>
      </c>
      <c r="O38" s="247">
        <f t="shared" ca="1" si="17"/>
        <v>1</v>
      </c>
      <c r="P38" s="247">
        <f t="shared" ca="1" si="18"/>
        <v>7</v>
      </c>
      <c r="Q38" s="247" t="str">
        <f t="shared" ca="1" si="19"/>
        <v/>
      </c>
      <c r="R38" s="247">
        <f t="shared" ca="1" si="20"/>
        <v>7</v>
      </c>
      <c r="S38" s="247">
        <f t="shared" ca="1" si="21"/>
        <v>0</v>
      </c>
      <c r="T38" s="247">
        <f t="shared" ca="1" si="21"/>
        <v>0</v>
      </c>
      <c r="U38" s="247">
        <f t="shared" ca="1" si="21"/>
        <v>0</v>
      </c>
      <c r="V38" s="247">
        <f t="shared" ca="1" si="22"/>
        <v>7</v>
      </c>
      <c r="W38" s="247" t="str">
        <f t="shared" ca="1" si="23"/>
        <v/>
      </c>
      <c r="X38" s="247">
        <f t="shared" ca="1" si="24"/>
        <v>8</v>
      </c>
      <c r="Y38" s="248">
        <f t="shared" ca="1" si="25"/>
        <v>1</v>
      </c>
      <c r="Z38" s="259">
        <f t="shared" ca="1" si="25"/>
        <v>1</v>
      </c>
      <c r="AA38" s="247">
        <f t="shared" ca="1" si="25"/>
        <v>1</v>
      </c>
      <c r="AB38" s="247">
        <f t="shared" ca="1" si="25"/>
        <v>1</v>
      </c>
      <c r="AC38" s="247">
        <f t="shared" ca="1" si="25"/>
        <v>0</v>
      </c>
      <c r="AD38" s="247">
        <f t="shared" ca="1" si="26"/>
        <v>4</v>
      </c>
      <c r="AE38" s="247" t="str">
        <f t="shared" ca="1" si="27"/>
        <v/>
      </c>
      <c r="AF38" s="247">
        <f t="shared" ca="1" si="28"/>
        <v>5</v>
      </c>
      <c r="AG38" s="247">
        <f t="shared" ca="1" si="29"/>
        <v>5</v>
      </c>
      <c r="AH38" s="247" t="str">
        <f t="shared" ca="1" si="30"/>
        <v/>
      </c>
      <c r="AI38" s="247" t="str">
        <f t="shared" ca="1" si="31"/>
        <v/>
      </c>
      <c r="AJ38" s="247">
        <f t="shared" ca="1" si="32"/>
        <v>5</v>
      </c>
      <c r="AK38" s="247">
        <f t="shared" ca="1" si="33"/>
        <v>5</v>
      </c>
      <c r="AL38" s="248" t="str">
        <f t="shared" ca="1" si="34"/>
        <v/>
      </c>
      <c r="AM38" s="260">
        <f t="shared" ca="1" si="35"/>
        <v>11</v>
      </c>
      <c r="AN38" s="261">
        <f t="shared" ca="1" si="36"/>
        <v>30</v>
      </c>
      <c r="AO38" s="247">
        <f t="shared" ca="1" si="37"/>
        <v>37</v>
      </c>
      <c r="AP38" s="247" t="str">
        <f t="shared" ca="1" si="38"/>
        <v>NO</v>
      </c>
      <c r="AQ38" s="261">
        <f t="shared" ca="1" si="39"/>
        <v>14</v>
      </c>
      <c r="AR38" s="261">
        <f t="shared" ca="1" si="40"/>
        <v>30</v>
      </c>
      <c r="AS38" s="247">
        <f t="shared" ca="1" si="41"/>
        <v>47</v>
      </c>
      <c r="AT38" s="247" t="str">
        <f t="shared" ca="1" si="42"/>
        <v>NO</v>
      </c>
      <c r="AU38" s="261">
        <f t="shared" ca="1" si="43"/>
        <v>15</v>
      </c>
      <c r="AV38" s="261">
        <f t="shared" ca="1" si="44"/>
        <v>30</v>
      </c>
      <c r="AW38" s="247">
        <f t="shared" ca="1" si="45"/>
        <v>50</v>
      </c>
      <c r="AX38" s="247" t="str">
        <f t="shared" ca="1" si="46"/>
        <v>NO</v>
      </c>
      <c r="AY38" s="261">
        <f t="shared" ca="1" si="47"/>
        <v>6</v>
      </c>
      <c r="AZ38" s="261">
        <f t="shared" ca="1" si="48"/>
        <v>15</v>
      </c>
      <c r="BA38" s="247">
        <f t="shared" ca="1" si="49"/>
        <v>40</v>
      </c>
      <c r="BB38" s="247" t="str">
        <f t="shared" ca="1" si="50"/>
        <v>NO</v>
      </c>
      <c r="BC38" s="261">
        <f t="shared" ca="1" si="51"/>
        <v>7</v>
      </c>
      <c r="BD38" s="261">
        <f t="shared" ca="1" si="52"/>
        <v>15</v>
      </c>
      <c r="BE38" s="247">
        <f t="shared" ca="1" si="53"/>
        <v>47</v>
      </c>
      <c r="BF38" s="248" t="str">
        <f t="shared" ca="1" si="54"/>
        <v>NO</v>
      </c>
      <c r="BG38" s="260">
        <f t="shared" ca="1" si="55"/>
        <v>4</v>
      </c>
      <c r="BH38" s="261">
        <f t="shared" ca="1" si="56"/>
        <v>10</v>
      </c>
      <c r="BI38" s="247">
        <f t="shared" ca="1" si="57"/>
        <v>40</v>
      </c>
      <c r="BJ38" s="247" t="str">
        <f t="shared" ca="1" si="58"/>
        <v>NO</v>
      </c>
      <c r="BK38" s="261">
        <f t="shared" ca="1" si="59"/>
        <v>9</v>
      </c>
      <c r="BL38" s="261">
        <f t="shared" ca="1" si="60"/>
        <v>20</v>
      </c>
      <c r="BM38" s="247">
        <f t="shared" ca="1" si="61"/>
        <v>45</v>
      </c>
      <c r="BN38" s="247" t="str">
        <f t="shared" ca="1" si="62"/>
        <v>NO</v>
      </c>
      <c r="BO38" s="261">
        <f t="shared" ca="1" si="63"/>
        <v>5</v>
      </c>
      <c r="BP38" s="261">
        <f t="shared" ca="1" si="64"/>
        <v>10</v>
      </c>
      <c r="BQ38" s="247">
        <f t="shared" ca="1" si="65"/>
        <v>50</v>
      </c>
      <c r="BR38" s="247" t="str">
        <f t="shared" ca="1" si="66"/>
        <v>NO</v>
      </c>
      <c r="BS38" s="261">
        <f t="shared" ca="1" si="72"/>
        <v>10</v>
      </c>
      <c r="BT38" s="261">
        <f t="shared" ca="1" si="73"/>
        <v>20</v>
      </c>
      <c r="BU38" s="247">
        <f t="shared" ca="1" si="74"/>
        <v>50</v>
      </c>
      <c r="BV38" s="247" t="str">
        <f t="shared" ca="1" si="67"/>
        <v>NO</v>
      </c>
      <c r="BW38" s="261">
        <f t="shared" si="75"/>
        <v>0</v>
      </c>
      <c r="BX38" s="261">
        <f t="shared" si="76"/>
        <v>0</v>
      </c>
      <c r="BY38" s="247">
        <f t="shared" si="70"/>
        <v>0</v>
      </c>
      <c r="BZ38" s="262" t="str">
        <f t="shared" si="71"/>
        <v>NO</v>
      </c>
    </row>
    <row r="39" spans="1:78" x14ac:dyDescent="0.2">
      <c r="A39" s="241">
        <v>29</v>
      </c>
      <c r="B39" s="386" t="s">
        <v>458</v>
      </c>
      <c r="C39" s="380" t="s">
        <v>491</v>
      </c>
      <c r="D39" s="242" t="s">
        <v>275</v>
      </c>
      <c r="E39" s="256">
        <f t="shared" ca="1" si="11"/>
        <v>86</v>
      </c>
      <c r="F39" s="257">
        <f t="shared" ca="1" si="7"/>
        <v>84</v>
      </c>
      <c r="G39" s="257">
        <f t="shared" ca="1" si="12"/>
        <v>34</v>
      </c>
      <c r="H39" s="257">
        <f t="shared" ca="1" si="13"/>
        <v>50</v>
      </c>
      <c r="I39" s="258"/>
      <c r="J39" s="247">
        <f t="shared" ca="1" si="14"/>
        <v>12</v>
      </c>
      <c r="K39" s="247">
        <f t="shared" ca="1" si="15"/>
        <v>13</v>
      </c>
      <c r="L39" s="247">
        <f t="shared" ca="1" si="16"/>
        <v>16</v>
      </c>
      <c r="M39" s="247">
        <f t="shared" ca="1" si="17"/>
        <v>1</v>
      </c>
      <c r="N39" s="247">
        <f t="shared" ca="1" si="17"/>
        <v>2</v>
      </c>
      <c r="O39" s="247">
        <f t="shared" ca="1" si="17"/>
        <v>1</v>
      </c>
      <c r="P39" s="247">
        <f t="shared" ca="1" si="18"/>
        <v>13</v>
      </c>
      <c r="Q39" s="247">
        <f t="shared" ca="1" si="19"/>
        <v>12</v>
      </c>
      <c r="R39" s="247" t="str">
        <f t="shared" ca="1" si="20"/>
        <v/>
      </c>
      <c r="S39" s="247">
        <f t="shared" ca="1" si="21"/>
        <v>2</v>
      </c>
      <c r="T39" s="247">
        <f t="shared" ca="1" si="21"/>
        <v>2</v>
      </c>
      <c r="U39" s="247">
        <f t="shared" ca="1" si="21"/>
        <v>1</v>
      </c>
      <c r="V39" s="247">
        <f t="shared" ca="1" si="22"/>
        <v>13</v>
      </c>
      <c r="W39" s="247">
        <f t="shared" ca="1" si="23"/>
        <v>12</v>
      </c>
      <c r="X39" s="247" t="str">
        <f t="shared" ca="1" si="24"/>
        <v/>
      </c>
      <c r="Y39" s="248">
        <f t="shared" ca="1" si="25"/>
        <v>2</v>
      </c>
      <c r="Z39" s="259">
        <f t="shared" ca="1" si="25"/>
        <v>1</v>
      </c>
      <c r="AA39" s="247">
        <f t="shared" ca="1" si="25"/>
        <v>2</v>
      </c>
      <c r="AB39" s="247">
        <f t="shared" ca="1" si="25"/>
        <v>2</v>
      </c>
      <c r="AC39" s="247">
        <f t="shared" ca="1" si="25"/>
        <v>2</v>
      </c>
      <c r="AD39" s="247">
        <f t="shared" ca="1" si="26"/>
        <v>7</v>
      </c>
      <c r="AE39" s="247" t="str">
        <f t="shared" ca="1" si="27"/>
        <v/>
      </c>
      <c r="AF39" s="247">
        <f t="shared" ca="1" si="28"/>
        <v>7</v>
      </c>
      <c r="AG39" s="247">
        <f t="shared" ca="1" si="29"/>
        <v>9</v>
      </c>
      <c r="AH39" s="247" t="str">
        <f t="shared" ca="1" si="30"/>
        <v/>
      </c>
      <c r="AI39" s="247">
        <f t="shared" ca="1" si="31"/>
        <v>9</v>
      </c>
      <c r="AJ39" s="247" t="str">
        <f t="shared" ca="1" si="32"/>
        <v/>
      </c>
      <c r="AK39" s="247" t="str">
        <f t="shared" ca="1" si="33"/>
        <v/>
      </c>
      <c r="AL39" s="248">
        <f t="shared" ca="1" si="34"/>
        <v>9</v>
      </c>
      <c r="AM39" s="260">
        <f t="shared" ca="1" si="35"/>
        <v>25</v>
      </c>
      <c r="AN39" s="261">
        <f t="shared" ca="1" si="36"/>
        <v>30</v>
      </c>
      <c r="AO39" s="247">
        <f t="shared" ca="1" si="37"/>
        <v>83</v>
      </c>
      <c r="AP39" s="247" t="str">
        <f t="shared" ca="1" si="38"/>
        <v>YES</v>
      </c>
      <c r="AQ39" s="261">
        <f t="shared" ca="1" si="39"/>
        <v>25</v>
      </c>
      <c r="AR39" s="261">
        <f t="shared" ca="1" si="40"/>
        <v>30</v>
      </c>
      <c r="AS39" s="247">
        <f t="shared" ca="1" si="41"/>
        <v>83</v>
      </c>
      <c r="AT39" s="247" t="str">
        <f t="shared" ca="1" si="42"/>
        <v>YES</v>
      </c>
      <c r="AU39" s="261">
        <f t="shared" ca="1" si="43"/>
        <v>25</v>
      </c>
      <c r="AV39" s="261">
        <f t="shared" ca="1" si="44"/>
        <v>30</v>
      </c>
      <c r="AW39" s="247">
        <f t="shared" ca="1" si="45"/>
        <v>83</v>
      </c>
      <c r="AX39" s="247" t="str">
        <f t="shared" ca="1" si="46"/>
        <v>YES</v>
      </c>
      <c r="AY39" s="261">
        <f t="shared" ca="1" si="47"/>
        <v>12</v>
      </c>
      <c r="AZ39" s="261">
        <f t="shared" ca="1" si="48"/>
        <v>15</v>
      </c>
      <c r="BA39" s="247">
        <f t="shared" ca="1" si="49"/>
        <v>80</v>
      </c>
      <c r="BB39" s="247" t="str">
        <f t="shared" ca="1" si="50"/>
        <v>YES</v>
      </c>
      <c r="BC39" s="261">
        <f t="shared" ca="1" si="51"/>
        <v>13</v>
      </c>
      <c r="BD39" s="261">
        <f t="shared" ca="1" si="52"/>
        <v>15</v>
      </c>
      <c r="BE39" s="276">
        <f t="shared" ca="1" si="53"/>
        <v>87</v>
      </c>
      <c r="BF39" s="277" t="str">
        <f t="shared" ca="1" si="54"/>
        <v>YES</v>
      </c>
      <c r="BG39" s="278">
        <f t="shared" ca="1" si="55"/>
        <v>9</v>
      </c>
      <c r="BH39" s="276">
        <f t="shared" ca="1" si="56"/>
        <v>10</v>
      </c>
      <c r="BI39" s="276">
        <f t="shared" ca="1" si="57"/>
        <v>90</v>
      </c>
      <c r="BJ39" s="276" t="str">
        <f t="shared" ca="1" si="58"/>
        <v>YES</v>
      </c>
      <c r="BK39" s="276">
        <f t="shared" ca="1" si="59"/>
        <v>14</v>
      </c>
      <c r="BL39" s="276">
        <f t="shared" ca="1" si="60"/>
        <v>20</v>
      </c>
      <c r="BM39" s="276">
        <f t="shared" ca="1" si="61"/>
        <v>70</v>
      </c>
      <c r="BN39" s="276" t="str">
        <f t="shared" ca="1" si="62"/>
        <v>YES</v>
      </c>
      <c r="BO39" s="276">
        <f t="shared" ca="1" si="63"/>
        <v>18</v>
      </c>
      <c r="BP39" s="276">
        <f t="shared" ca="1" si="64"/>
        <v>20</v>
      </c>
      <c r="BQ39" s="276">
        <f t="shared" ca="1" si="65"/>
        <v>90</v>
      </c>
      <c r="BR39" s="276" t="str">
        <f t="shared" ca="1" si="66"/>
        <v>YES</v>
      </c>
      <c r="BS39" s="276">
        <f t="shared" ca="1" si="72"/>
        <v>9</v>
      </c>
      <c r="BT39" s="276">
        <f t="shared" ca="1" si="73"/>
        <v>10</v>
      </c>
      <c r="BU39" s="276">
        <f t="shared" ca="1" si="74"/>
        <v>90</v>
      </c>
      <c r="BV39" s="276" t="str">
        <f t="shared" ca="1" si="67"/>
        <v>YES</v>
      </c>
      <c r="BW39" s="276">
        <f t="shared" si="75"/>
        <v>0</v>
      </c>
      <c r="BX39" s="276">
        <f t="shared" si="76"/>
        <v>0</v>
      </c>
      <c r="BY39" s="276">
        <f t="shared" si="70"/>
        <v>0</v>
      </c>
      <c r="BZ39" s="279" t="str">
        <f t="shared" si="71"/>
        <v>NO</v>
      </c>
    </row>
    <row r="40" spans="1:78" x14ac:dyDescent="0.2">
      <c r="A40" s="241">
        <v>30</v>
      </c>
      <c r="B40" s="386" t="s">
        <v>459</v>
      </c>
      <c r="C40" s="380" t="s">
        <v>492</v>
      </c>
      <c r="D40" s="242" t="s">
        <v>316</v>
      </c>
      <c r="E40" s="256">
        <f t="shared" ca="1" si="11"/>
        <v>66</v>
      </c>
      <c r="F40" s="257">
        <f t="shared" ca="1" si="7"/>
        <v>64</v>
      </c>
      <c r="G40" s="257">
        <f t="shared" ca="1" si="12"/>
        <v>26</v>
      </c>
      <c r="H40" s="257">
        <f t="shared" ca="1" si="13"/>
        <v>38</v>
      </c>
      <c r="I40" s="258"/>
      <c r="J40" s="247">
        <f t="shared" ca="1" si="14"/>
        <v>9</v>
      </c>
      <c r="K40" s="247">
        <f t="shared" ca="1" si="15"/>
        <v>10</v>
      </c>
      <c r="L40" s="247">
        <f t="shared" ca="1" si="16"/>
        <v>12</v>
      </c>
      <c r="M40" s="247">
        <f t="shared" ca="1" si="17"/>
        <v>2</v>
      </c>
      <c r="N40" s="247">
        <f t="shared" ca="1" si="17"/>
        <v>2</v>
      </c>
      <c r="O40" s="247">
        <f t="shared" ca="1" si="17"/>
        <v>1</v>
      </c>
      <c r="P40" s="247">
        <f t="shared" ca="1" si="18"/>
        <v>10</v>
      </c>
      <c r="Q40" s="247">
        <f t="shared" ca="1" si="19"/>
        <v>9</v>
      </c>
      <c r="R40" s="247" t="str">
        <f t="shared" ca="1" si="20"/>
        <v/>
      </c>
      <c r="S40" s="247">
        <f t="shared" ca="1" si="21"/>
        <v>2</v>
      </c>
      <c r="T40" s="247">
        <f t="shared" ca="1" si="21"/>
        <v>1</v>
      </c>
      <c r="U40" s="247">
        <f t="shared" ca="1" si="21"/>
        <v>2</v>
      </c>
      <c r="V40" s="247">
        <f t="shared" ca="1" si="22"/>
        <v>9</v>
      </c>
      <c r="W40" s="247">
        <f t="shared" ca="1" si="23"/>
        <v>9</v>
      </c>
      <c r="X40" s="247" t="str">
        <f t="shared" ca="1" si="24"/>
        <v/>
      </c>
      <c r="Y40" s="248">
        <f t="shared" ca="1" si="25"/>
        <v>1</v>
      </c>
      <c r="Z40" s="259">
        <f t="shared" ca="1" si="25"/>
        <v>1</v>
      </c>
      <c r="AA40" s="247">
        <f t="shared" ca="1" si="25"/>
        <v>2</v>
      </c>
      <c r="AB40" s="247">
        <f t="shared" ca="1" si="25"/>
        <v>2</v>
      </c>
      <c r="AC40" s="247">
        <f t="shared" ca="1" si="25"/>
        <v>2</v>
      </c>
      <c r="AD40" s="247">
        <f t="shared" ca="1" si="26"/>
        <v>6</v>
      </c>
      <c r="AE40" s="247" t="str">
        <f t="shared" ca="1" si="27"/>
        <v/>
      </c>
      <c r="AF40" s="247">
        <f t="shared" ca="1" si="28"/>
        <v>6</v>
      </c>
      <c r="AG40" s="247" t="str">
        <f t="shared" ca="1" si="29"/>
        <v/>
      </c>
      <c r="AH40" s="247">
        <f t="shared" ca="1" si="30"/>
        <v>6</v>
      </c>
      <c r="AI40" s="247">
        <f t="shared" ca="1" si="31"/>
        <v>6</v>
      </c>
      <c r="AJ40" s="247">
        <f t="shared" ca="1" si="32"/>
        <v>6</v>
      </c>
      <c r="AK40" s="247" t="str">
        <f t="shared" ca="1" si="33"/>
        <v/>
      </c>
      <c r="AL40" s="248" t="str">
        <f t="shared" ca="1" si="34"/>
        <v/>
      </c>
      <c r="AM40" s="260">
        <f t="shared" ca="1" si="35"/>
        <v>22</v>
      </c>
      <c r="AN40" s="261">
        <f t="shared" ca="1" si="36"/>
        <v>30</v>
      </c>
      <c r="AO40" s="247">
        <f t="shared" ca="1" si="37"/>
        <v>73</v>
      </c>
      <c r="AP40" s="247" t="str">
        <f t="shared" ca="1" si="38"/>
        <v>YES</v>
      </c>
      <c r="AQ40" s="261">
        <f t="shared" ca="1" si="39"/>
        <v>19</v>
      </c>
      <c r="AR40" s="261">
        <f t="shared" ca="1" si="40"/>
        <v>30</v>
      </c>
      <c r="AS40" s="247">
        <f t="shared" ca="1" si="41"/>
        <v>63</v>
      </c>
      <c r="AT40" s="247" t="str">
        <f t="shared" ca="1" si="42"/>
        <v>YES</v>
      </c>
      <c r="AU40" s="261">
        <f t="shared" ca="1" si="43"/>
        <v>18</v>
      </c>
      <c r="AV40" s="261">
        <f t="shared" ca="1" si="44"/>
        <v>30</v>
      </c>
      <c r="AW40" s="247">
        <f t="shared" ca="1" si="45"/>
        <v>60</v>
      </c>
      <c r="AX40" s="247" t="str">
        <f t="shared" ca="1" si="46"/>
        <v>NO</v>
      </c>
      <c r="AY40" s="261">
        <f t="shared" ca="1" si="47"/>
        <v>9</v>
      </c>
      <c r="AZ40" s="261">
        <f t="shared" ca="1" si="48"/>
        <v>15</v>
      </c>
      <c r="BA40" s="247">
        <f t="shared" ca="1" si="49"/>
        <v>60</v>
      </c>
      <c r="BB40" s="247" t="str">
        <f t="shared" ca="1" si="50"/>
        <v>NO</v>
      </c>
      <c r="BC40" s="261">
        <f t="shared" ca="1" si="51"/>
        <v>10</v>
      </c>
      <c r="BD40" s="261">
        <f t="shared" ca="1" si="52"/>
        <v>15</v>
      </c>
      <c r="BE40" s="276">
        <f t="shared" ca="1" si="53"/>
        <v>67</v>
      </c>
      <c r="BF40" s="277" t="str">
        <f t="shared" ca="1" si="54"/>
        <v>YES</v>
      </c>
      <c r="BG40" s="278">
        <f t="shared" ca="1" si="55"/>
        <v>8</v>
      </c>
      <c r="BH40" s="276">
        <f t="shared" ca="1" si="56"/>
        <v>10</v>
      </c>
      <c r="BI40" s="276">
        <f t="shared" ca="1" si="57"/>
        <v>80</v>
      </c>
      <c r="BJ40" s="276" t="str">
        <f t="shared" ca="1" si="58"/>
        <v>YES</v>
      </c>
      <c r="BK40" s="276">
        <f t="shared" ca="1" si="59"/>
        <v>12</v>
      </c>
      <c r="BL40" s="276">
        <f t="shared" ca="1" si="60"/>
        <v>20</v>
      </c>
      <c r="BM40" s="276">
        <f t="shared" ca="1" si="61"/>
        <v>60</v>
      </c>
      <c r="BN40" s="276" t="str">
        <f t="shared" ca="1" si="62"/>
        <v>NO</v>
      </c>
      <c r="BO40" s="276">
        <f t="shared" ca="1" si="63"/>
        <v>12</v>
      </c>
      <c r="BP40" s="276">
        <f t="shared" ca="1" si="64"/>
        <v>20</v>
      </c>
      <c r="BQ40" s="276">
        <f t="shared" ca="1" si="65"/>
        <v>60</v>
      </c>
      <c r="BR40" s="276" t="str">
        <f t="shared" ca="1" si="66"/>
        <v>NO</v>
      </c>
      <c r="BS40" s="276">
        <f t="shared" ca="1" si="72"/>
        <v>6</v>
      </c>
      <c r="BT40" s="276">
        <f t="shared" ca="1" si="73"/>
        <v>10</v>
      </c>
      <c r="BU40" s="276">
        <f t="shared" ca="1" si="74"/>
        <v>60</v>
      </c>
      <c r="BV40" s="276" t="str">
        <f t="shared" ca="1" si="67"/>
        <v>NO</v>
      </c>
      <c r="BW40" s="276">
        <f t="shared" si="75"/>
        <v>0</v>
      </c>
      <c r="BX40" s="276">
        <f t="shared" si="76"/>
        <v>0</v>
      </c>
      <c r="BY40" s="276">
        <f t="shared" si="70"/>
        <v>0</v>
      </c>
      <c r="BZ40" s="279" t="str">
        <f t="shared" si="71"/>
        <v>NO</v>
      </c>
    </row>
    <row r="41" spans="1:78" x14ac:dyDescent="0.2">
      <c r="A41" s="241">
        <v>31</v>
      </c>
      <c r="B41" s="386" t="s">
        <v>460</v>
      </c>
      <c r="C41" s="380" t="s">
        <v>493</v>
      </c>
      <c r="D41" s="242" t="s">
        <v>546</v>
      </c>
      <c r="E41" s="256">
        <f t="shared" ca="1" si="11"/>
        <v>49</v>
      </c>
      <c r="F41" s="257">
        <f t="shared" ca="1" si="7"/>
        <v>44</v>
      </c>
      <c r="G41" s="257">
        <f t="shared" ca="1" si="12"/>
        <v>18</v>
      </c>
      <c r="H41" s="257">
        <f t="shared" ca="1" si="13"/>
        <v>26</v>
      </c>
      <c r="I41" s="258"/>
      <c r="J41" s="247">
        <f t="shared" ca="1" si="14"/>
        <v>6</v>
      </c>
      <c r="K41" s="247">
        <f t="shared" ca="1" si="15"/>
        <v>7</v>
      </c>
      <c r="L41" s="247">
        <f t="shared" ca="1" si="16"/>
        <v>9</v>
      </c>
      <c r="M41" s="247">
        <f t="shared" ca="1" si="17"/>
        <v>0</v>
      </c>
      <c r="N41" s="247">
        <f t="shared" ca="1" si="17"/>
        <v>0</v>
      </c>
      <c r="O41" s="247">
        <f t="shared" ca="1" si="17"/>
        <v>1</v>
      </c>
      <c r="P41" s="247">
        <f t="shared" ca="1" si="18"/>
        <v>7</v>
      </c>
      <c r="Q41" s="247" t="str">
        <f t="shared" ca="1" si="19"/>
        <v/>
      </c>
      <c r="R41" s="247">
        <f t="shared" ca="1" si="20"/>
        <v>7</v>
      </c>
      <c r="S41" s="247">
        <f t="shared" ca="1" si="21"/>
        <v>1</v>
      </c>
      <c r="T41" s="247">
        <f t="shared" ca="1" si="21"/>
        <v>0</v>
      </c>
      <c r="U41" s="247">
        <f t="shared" ca="1" si="21"/>
        <v>0</v>
      </c>
      <c r="V41" s="247">
        <f t="shared" ca="1" si="22"/>
        <v>7</v>
      </c>
      <c r="W41" s="247" t="str">
        <f t="shared" ca="1" si="23"/>
        <v/>
      </c>
      <c r="X41" s="247">
        <f t="shared" ca="1" si="24"/>
        <v>7</v>
      </c>
      <c r="Y41" s="248">
        <f t="shared" ca="1" si="25"/>
        <v>1</v>
      </c>
      <c r="Z41" s="259">
        <f t="shared" ca="1" si="25"/>
        <v>1</v>
      </c>
      <c r="AA41" s="247">
        <f t="shared" ca="1" si="25"/>
        <v>1</v>
      </c>
      <c r="AB41" s="247">
        <f t="shared" ca="1" si="25"/>
        <v>1</v>
      </c>
      <c r="AC41" s="247">
        <f t="shared" ca="1" si="25"/>
        <v>0</v>
      </c>
      <c r="AD41" s="247">
        <f t="shared" ca="1" si="26"/>
        <v>4</v>
      </c>
      <c r="AE41" s="247" t="str">
        <f t="shared" ca="1" si="27"/>
        <v/>
      </c>
      <c r="AF41" s="247">
        <f t="shared" ca="1" si="28"/>
        <v>4</v>
      </c>
      <c r="AG41" s="247">
        <f t="shared" ca="1" si="29"/>
        <v>5</v>
      </c>
      <c r="AH41" s="247" t="str">
        <f t="shared" ca="1" si="30"/>
        <v/>
      </c>
      <c r="AI41" s="247" t="str">
        <f t="shared" ca="1" si="31"/>
        <v/>
      </c>
      <c r="AJ41" s="247">
        <f t="shared" ca="1" si="32"/>
        <v>5</v>
      </c>
      <c r="AK41" s="247">
        <f t="shared" ca="1" si="33"/>
        <v>4</v>
      </c>
      <c r="AL41" s="248" t="str">
        <f t="shared" ca="1" si="34"/>
        <v/>
      </c>
      <c r="AM41" s="260">
        <f t="shared" ca="1" si="35"/>
        <v>11</v>
      </c>
      <c r="AN41" s="261">
        <f t="shared" ca="1" si="36"/>
        <v>30</v>
      </c>
      <c r="AO41" s="247">
        <f t="shared" ca="1" si="37"/>
        <v>37</v>
      </c>
      <c r="AP41" s="247" t="str">
        <f t="shared" ca="1" si="38"/>
        <v>NO</v>
      </c>
      <c r="AQ41" s="261">
        <f t="shared" ca="1" si="39"/>
        <v>14</v>
      </c>
      <c r="AR41" s="261">
        <f t="shared" ca="1" si="40"/>
        <v>30</v>
      </c>
      <c r="AS41" s="247">
        <f t="shared" ca="1" si="41"/>
        <v>47</v>
      </c>
      <c r="AT41" s="247" t="str">
        <f t="shared" ca="1" si="42"/>
        <v>NO</v>
      </c>
      <c r="AU41" s="261">
        <f t="shared" ca="1" si="43"/>
        <v>14</v>
      </c>
      <c r="AV41" s="261">
        <f t="shared" ca="1" si="44"/>
        <v>30</v>
      </c>
      <c r="AW41" s="247">
        <f t="shared" ca="1" si="45"/>
        <v>47</v>
      </c>
      <c r="AX41" s="247" t="str">
        <f t="shared" ca="1" si="46"/>
        <v>NO</v>
      </c>
      <c r="AY41" s="261">
        <f t="shared" ca="1" si="47"/>
        <v>6</v>
      </c>
      <c r="AZ41" s="261">
        <f t="shared" ca="1" si="48"/>
        <v>15</v>
      </c>
      <c r="BA41" s="247">
        <f t="shared" ca="1" si="49"/>
        <v>40</v>
      </c>
      <c r="BB41" s="247" t="str">
        <f t="shared" ca="1" si="50"/>
        <v>NO</v>
      </c>
      <c r="BC41" s="261">
        <f t="shared" ca="1" si="51"/>
        <v>7</v>
      </c>
      <c r="BD41" s="261">
        <f t="shared" ca="1" si="52"/>
        <v>15</v>
      </c>
      <c r="BE41" s="276">
        <f t="shared" ca="1" si="53"/>
        <v>47</v>
      </c>
      <c r="BF41" s="277" t="str">
        <f t="shared" ca="1" si="54"/>
        <v>NO</v>
      </c>
      <c r="BG41" s="278">
        <f t="shared" ca="1" si="55"/>
        <v>4</v>
      </c>
      <c r="BH41" s="276">
        <f t="shared" ca="1" si="56"/>
        <v>10</v>
      </c>
      <c r="BI41" s="276">
        <f t="shared" ca="1" si="57"/>
        <v>40</v>
      </c>
      <c r="BJ41" s="276" t="str">
        <f t="shared" ca="1" si="58"/>
        <v>NO</v>
      </c>
      <c r="BK41" s="276">
        <f t="shared" ca="1" si="59"/>
        <v>8</v>
      </c>
      <c r="BL41" s="276">
        <f t="shared" ca="1" si="60"/>
        <v>20</v>
      </c>
      <c r="BM41" s="276">
        <f t="shared" ca="1" si="61"/>
        <v>40</v>
      </c>
      <c r="BN41" s="276" t="str">
        <f t="shared" ca="1" si="62"/>
        <v>NO</v>
      </c>
      <c r="BO41" s="276">
        <f t="shared" ca="1" si="63"/>
        <v>5</v>
      </c>
      <c r="BP41" s="276">
        <f t="shared" ca="1" si="64"/>
        <v>10</v>
      </c>
      <c r="BQ41" s="276">
        <f t="shared" ca="1" si="65"/>
        <v>50</v>
      </c>
      <c r="BR41" s="276" t="str">
        <f t="shared" ca="1" si="66"/>
        <v>NO</v>
      </c>
      <c r="BS41" s="276">
        <f t="shared" ca="1" si="72"/>
        <v>9</v>
      </c>
      <c r="BT41" s="276">
        <f t="shared" ca="1" si="73"/>
        <v>20</v>
      </c>
      <c r="BU41" s="276">
        <f t="shared" ca="1" si="74"/>
        <v>45</v>
      </c>
      <c r="BV41" s="276" t="str">
        <f t="shared" ca="1" si="67"/>
        <v>NO</v>
      </c>
      <c r="BW41" s="276">
        <f t="shared" si="75"/>
        <v>0</v>
      </c>
      <c r="BX41" s="276">
        <f t="shared" si="76"/>
        <v>0</v>
      </c>
      <c r="BY41" s="276">
        <f t="shared" si="70"/>
        <v>0</v>
      </c>
      <c r="BZ41" s="279" t="str">
        <f t="shared" si="71"/>
        <v>NO</v>
      </c>
    </row>
    <row r="42" spans="1:78" x14ac:dyDescent="0.2">
      <c r="A42" s="241">
        <v>32</v>
      </c>
      <c r="B42" s="386" t="s">
        <v>461</v>
      </c>
      <c r="C42" s="380" t="s">
        <v>494</v>
      </c>
      <c r="D42" s="242" t="s">
        <v>316</v>
      </c>
      <c r="E42" s="256">
        <f t="shared" ca="1" si="11"/>
        <v>67</v>
      </c>
      <c r="F42" s="257">
        <f t="shared" ca="1" si="7"/>
        <v>68</v>
      </c>
      <c r="G42" s="257">
        <f t="shared" ca="1" si="12"/>
        <v>28</v>
      </c>
      <c r="H42" s="257">
        <f t="shared" ca="1" si="13"/>
        <v>40</v>
      </c>
      <c r="I42" s="258"/>
      <c r="J42" s="247">
        <f t="shared" ca="1" si="14"/>
        <v>9</v>
      </c>
      <c r="K42" s="247">
        <f t="shared" ca="1" si="15"/>
        <v>11</v>
      </c>
      <c r="L42" s="247">
        <f t="shared" ca="1" si="16"/>
        <v>13</v>
      </c>
      <c r="M42" s="247">
        <f t="shared" ca="1" si="17"/>
        <v>1</v>
      </c>
      <c r="N42" s="247">
        <f t="shared" ca="1" si="17"/>
        <v>2</v>
      </c>
      <c r="O42" s="247">
        <f t="shared" ca="1" si="17"/>
        <v>2</v>
      </c>
      <c r="P42" s="247">
        <f t="shared" ca="1" si="18"/>
        <v>11</v>
      </c>
      <c r="Q42" s="247">
        <f t="shared" ca="1" si="19"/>
        <v>10</v>
      </c>
      <c r="R42" s="247" t="str">
        <f t="shared" ca="1" si="20"/>
        <v/>
      </c>
      <c r="S42" s="247">
        <f t="shared" ca="1" si="21"/>
        <v>1</v>
      </c>
      <c r="T42" s="247">
        <f t="shared" ca="1" si="21"/>
        <v>2</v>
      </c>
      <c r="U42" s="247">
        <f t="shared" ca="1" si="21"/>
        <v>2</v>
      </c>
      <c r="V42" s="247">
        <f t="shared" ca="1" si="22"/>
        <v>10</v>
      </c>
      <c r="W42" s="247">
        <f t="shared" ca="1" si="23"/>
        <v>9</v>
      </c>
      <c r="X42" s="247" t="str">
        <f t="shared" ca="1" si="24"/>
        <v/>
      </c>
      <c r="Y42" s="248">
        <f t="shared" ca="1" si="25"/>
        <v>2</v>
      </c>
      <c r="Z42" s="259">
        <f t="shared" ca="1" si="25"/>
        <v>2</v>
      </c>
      <c r="AA42" s="247">
        <f t="shared" ca="1" si="25"/>
        <v>2</v>
      </c>
      <c r="AB42" s="247">
        <f t="shared" ca="1" si="25"/>
        <v>1</v>
      </c>
      <c r="AC42" s="247">
        <f t="shared" ca="1" si="25"/>
        <v>2</v>
      </c>
      <c r="AD42" s="247">
        <f t="shared" ca="1" si="26"/>
        <v>7</v>
      </c>
      <c r="AE42" s="247" t="str">
        <f t="shared" ca="1" si="27"/>
        <v/>
      </c>
      <c r="AF42" s="247">
        <f t="shared" ca="1" si="28"/>
        <v>6</v>
      </c>
      <c r="AG42" s="247" t="str">
        <f t="shared" ca="1" si="29"/>
        <v/>
      </c>
      <c r="AH42" s="247">
        <f t="shared" ca="1" si="30"/>
        <v>6</v>
      </c>
      <c r="AI42" s="247">
        <f t="shared" ca="1" si="31"/>
        <v>6</v>
      </c>
      <c r="AJ42" s="247">
        <f t="shared" ca="1" si="32"/>
        <v>6</v>
      </c>
      <c r="AK42" s="247" t="str">
        <f t="shared" ca="1" si="33"/>
        <v/>
      </c>
      <c r="AL42" s="248" t="str">
        <f t="shared" ca="1" si="34"/>
        <v/>
      </c>
      <c r="AM42" s="260">
        <f t="shared" ca="1" si="35"/>
        <v>23</v>
      </c>
      <c r="AN42" s="261">
        <f t="shared" ca="1" si="36"/>
        <v>30</v>
      </c>
      <c r="AO42" s="247">
        <f t="shared" ca="1" si="37"/>
        <v>77</v>
      </c>
      <c r="AP42" s="247" t="str">
        <f t="shared" ca="1" si="38"/>
        <v>YES</v>
      </c>
      <c r="AQ42" s="261">
        <f t="shared" ca="1" si="39"/>
        <v>21</v>
      </c>
      <c r="AR42" s="261">
        <f t="shared" ca="1" si="40"/>
        <v>30</v>
      </c>
      <c r="AS42" s="247">
        <f t="shared" ca="1" si="41"/>
        <v>70</v>
      </c>
      <c r="AT42" s="247" t="str">
        <f t="shared" ca="1" si="42"/>
        <v>YES</v>
      </c>
      <c r="AU42" s="261">
        <f t="shared" ca="1" si="43"/>
        <v>19</v>
      </c>
      <c r="AV42" s="261">
        <f t="shared" ca="1" si="44"/>
        <v>30</v>
      </c>
      <c r="AW42" s="247">
        <f t="shared" ca="1" si="45"/>
        <v>63</v>
      </c>
      <c r="AX42" s="247" t="str">
        <f t="shared" ca="1" si="46"/>
        <v>YES</v>
      </c>
      <c r="AY42" s="261">
        <f t="shared" ca="1" si="47"/>
        <v>9</v>
      </c>
      <c r="AZ42" s="261">
        <f t="shared" ca="1" si="48"/>
        <v>15</v>
      </c>
      <c r="BA42" s="247">
        <f t="shared" ca="1" si="49"/>
        <v>60</v>
      </c>
      <c r="BB42" s="247" t="str">
        <f t="shared" ca="1" si="50"/>
        <v>NO</v>
      </c>
      <c r="BC42" s="261">
        <f t="shared" ca="1" si="51"/>
        <v>11</v>
      </c>
      <c r="BD42" s="261">
        <f t="shared" ca="1" si="52"/>
        <v>15</v>
      </c>
      <c r="BE42" s="276">
        <f t="shared" ca="1" si="53"/>
        <v>73</v>
      </c>
      <c r="BF42" s="277" t="str">
        <f t="shared" ca="1" si="54"/>
        <v>YES</v>
      </c>
      <c r="BG42" s="278">
        <f t="shared" ca="1" si="55"/>
        <v>9</v>
      </c>
      <c r="BH42" s="276">
        <f t="shared" ca="1" si="56"/>
        <v>10</v>
      </c>
      <c r="BI42" s="276">
        <f t="shared" ca="1" si="57"/>
        <v>90</v>
      </c>
      <c r="BJ42" s="276" t="str">
        <f t="shared" ca="1" si="58"/>
        <v>YES</v>
      </c>
      <c r="BK42" s="276">
        <f t="shared" ca="1" si="59"/>
        <v>13</v>
      </c>
      <c r="BL42" s="276">
        <f t="shared" ca="1" si="60"/>
        <v>20</v>
      </c>
      <c r="BM42" s="276">
        <f t="shared" ca="1" si="61"/>
        <v>65</v>
      </c>
      <c r="BN42" s="276" t="str">
        <f t="shared" ca="1" si="62"/>
        <v>YES</v>
      </c>
      <c r="BO42" s="276">
        <f t="shared" ca="1" si="63"/>
        <v>12</v>
      </c>
      <c r="BP42" s="276">
        <f t="shared" ca="1" si="64"/>
        <v>20</v>
      </c>
      <c r="BQ42" s="276">
        <f t="shared" ca="1" si="65"/>
        <v>60</v>
      </c>
      <c r="BR42" s="276" t="str">
        <f t="shared" ca="1" si="66"/>
        <v>NO</v>
      </c>
      <c r="BS42" s="276">
        <f t="shared" ca="1" si="72"/>
        <v>6</v>
      </c>
      <c r="BT42" s="276">
        <f t="shared" ca="1" si="73"/>
        <v>10</v>
      </c>
      <c r="BU42" s="276">
        <f t="shared" ca="1" si="74"/>
        <v>60</v>
      </c>
      <c r="BV42" s="276" t="str">
        <f t="shared" ca="1" si="67"/>
        <v>NO</v>
      </c>
      <c r="BW42" s="276">
        <f t="shared" si="75"/>
        <v>0</v>
      </c>
      <c r="BX42" s="276">
        <f t="shared" si="76"/>
        <v>0</v>
      </c>
      <c r="BY42" s="276">
        <f t="shared" si="70"/>
        <v>0</v>
      </c>
      <c r="BZ42" s="279" t="str">
        <f t="shared" si="71"/>
        <v>NO</v>
      </c>
    </row>
    <row r="43" spans="1:78" x14ac:dyDescent="0.2">
      <c r="A43" s="241">
        <v>33</v>
      </c>
      <c r="B43" s="386" t="s">
        <v>462</v>
      </c>
      <c r="C43" s="380" t="s">
        <v>495</v>
      </c>
      <c r="D43" s="242" t="s">
        <v>299</v>
      </c>
      <c r="E43" s="256">
        <f t="shared" ca="1" si="11"/>
        <v>98</v>
      </c>
      <c r="F43" s="257">
        <f t="shared" ca="1" si="7"/>
        <v>95</v>
      </c>
      <c r="G43" s="257">
        <f t="shared" ca="1" si="12"/>
        <v>38</v>
      </c>
      <c r="H43" s="257">
        <f t="shared" ca="1" si="13"/>
        <v>57</v>
      </c>
      <c r="I43" s="258"/>
      <c r="J43" s="247">
        <f t="shared" ca="1" si="14"/>
        <v>14</v>
      </c>
      <c r="K43" s="247">
        <f t="shared" ca="1" si="15"/>
        <v>15</v>
      </c>
      <c r="L43" s="247">
        <f t="shared" ca="1" si="16"/>
        <v>18</v>
      </c>
      <c r="M43" s="247">
        <f t="shared" ca="1" si="17"/>
        <v>1</v>
      </c>
      <c r="N43" s="247">
        <f t="shared" ca="1" si="17"/>
        <v>1</v>
      </c>
      <c r="O43" s="247">
        <f t="shared" ca="1" si="17"/>
        <v>1</v>
      </c>
      <c r="P43" s="247">
        <f t="shared" ca="1" si="18"/>
        <v>15</v>
      </c>
      <c r="Q43" s="247" t="str">
        <f t="shared" ca="1" si="19"/>
        <v/>
      </c>
      <c r="R43" s="247">
        <f t="shared" ca="1" si="20"/>
        <v>15</v>
      </c>
      <c r="S43" s="247">
        <f t="shared" ca="1" si="21"/>
        <v>2</v>
      </c>
      <c r="T43" s="247">
        <f t="shared" ca="1" si="21"/>
        <v>1</v>
      </c>
      <c r="U43" s="247">
        <f t="shared" ca="1" si="21"/>
        <v>1</v>
      </c>
      <c r="V43" s="247">
        <f t="shared" ca="1" si="22"/>
        <v>15</v>
      </c>
      <c r="W43" s="247" t="str">
        <f t="shared" ca="1" si="23"/>
        <v/>
      </c>
      <c r="X43" s="247">
        <f t="shared" ca="1" si="24"/>
        <v>13</v>
      </c>
      <c r="Y43" s="248">
        <f t="shared" ca="1" si="25"/>
        <v>1</v>
      </c>
      <c r="Z43" s="259">
        <f t="shared" ca="1" si="25"/>
        <v>2</v>
      </c>
      <c r="AA43" s="247">
        <f t="shared" ca="1" si="25"/>
        <v>2</v>
      </c>
      <c r="AB43" s="247">
        <f t="shared" ca="1" si="25"/>
        <v>2</v>
      </c>
      <c r="AC43" s="247">
        <f t="shared" ca="1" si="25"/>
        <v>1</v>
      </c>
      <c r="AD43" s="247" t="str">
        <f t="shared" ca="1" si="26"/>
        <v/>
      </c>
      <c r="AE43" s="247">
        <f t="shared" ca="1" si="27"/>
        <v>10</v>
      </c>
      <c r="AF43" s="247">
        <f t="shared" ca="1" si="28"/>
        <v>9</v>
      </c>
      <c r="AG43" s="247">
        <f t="shared" ca="1" si="29"/>
        <v>10</v>
      </c>
      <c r="AH43" s="247" t="str">
        <f t="shared" ca="1" si="30"/>
        <v/>
      </c>
      <c r="AI43" s="247" t="str">
        <f t="shared" ca="1" si="31"/>
        <v/>
      </c>
      <c r="AJ43" s="247" t="str">
        <f t="shared" ca="1" si="32"/>
        <v/>
      </c>
      <c r="AK43" s="247">
        <f t="shared" ca="1" si="33"/>
        <v>10</v>
      </c>
      <c r="AL43" s="248">
        <f t="shared" ca="1" si="34"/>
        <v>10</v>
      </c>
      <c r="AM43" s="260">
        <f t="shared" ca="1" si="35"/>
        <v>25</v>
      </c>
      <c r="AN43" s="261">
        <f t="shared" ca="1" si="36"/>
        <v>30</v>
      </c>
      <c r="AO43" s="247">
        <f t="shared" ca="1" si="37"/>
        <v>83</v>
      </c>
      <c r="AP43" s="247" t="str">
        <f t="shared" ca="1" si="38"/>
        <v>YES</v>
      </c>
      <c r="AQ43" s="261">
        <f t="shared" ca="1" si="39"/>
        <v>30</v>
      </c>
      <c r="AR43" s="261">
        <f t="shared" ca="1" si="40"/>
        <v>30</v>
      </c>
      <c r="AS43" s="247">
        <f t="shared" ca="1" si="41"/>
        <v>100</v>
      </c>
      <c r="AT43" s="247" t="str">
        <f t="shared" ca="1" si="42"/>
        <v>YES</v>
      </c>
      <c r="AU43" s="261">
        <f t="shared" ca="1" si="43"/>
        <v>28</v>
      </c>
      <c r="AV43" s="261">
        <f t="shared" ca="1" si="44"/>
        <v>30</v>
      </c>
      <c r="AW43" s="247">
        <f t="shared" ca="1" si="45"/>
        <v>93</v>
      </c>
      <c r="AX43" s="247" t="str">
        <f t="shared" ca="1" si="46"/>
        <v>YES</v>
      </c>
      <c r="AY43" s="261">
        <f t="shared" ca="1" si="47"/>
        <v>14</v>
      </c>
      <c r="AZ43" s="261">
        <f t="shared" ca="1" si="48"/>
        <v>15</v>
      </c>
      <c r="BA43" s="247">
        <f t="shared" ca="1" si="49"/>
        <v>93</v>
      </c>
      <c r="BB43" s="247" t="str">
        <f t="shared" ca="1" si="50"/>
        <v>YES</v>
      </c>
      <c r="BC43" s="261">
        <f t="shared" ca="1" si="51"/>
        <v>15</v>
      </c>
      <c r="BD43" s="261">
        <f t="shared" ca="1" si="52"/>
        <v>15</v>
      </c>
      <c r="BE43" s="276">
        <f t="shared" ca="1" si="53"/>
        <v>100</v>
      </c>
      <c r="BF43" s="277" t="str">
        <f t="shared" ca="1" si="54"/>
        <v>YES</v>
      </c>
      <c r="BG43" s="278"/>
      <c r="BH43" s="276"/>
      <c r="BI43" s="276"/>
      <c r="BJ43" s="276" t="str">
        <f t="shared" si="58"/>
        <v>NO</v>
      </c>
      <c r="BK43" s="276">
        <f t="shared" ca="1" si="59"/>
        <v>19</v>
      </c>
      <c r="BL43" s="276">
        <f t="shared" ca="1" si="60"/>
        <v>20</v>
      </c>
      <c r="BM43" s="276">
        <f t="shared" ca="1" si="61"/>
        <v>95</v>
      </c>
      <c r="BN43" s="276" t="str">
        <f t="shared" ca="1" si="62"/>
        <v>YES</v>
      </c>
      <c r="BO43" s="276">
        <f t="shared" ca="1" si="63"/>
        <v>10</v>
      </c>
      <c r="BP43" s="276">
        <f t="shared" ca="1" si="64"/>
        <v>10</v>
      </c>
      <c r="BQ43" s="276">
        <f t="shared" ca="1" si="65"/>
        <v>100</v>
      </c>
      <c r="BR43" s="276" t="str">
        <f t="shared" ca="1" si="66"/>
        <v>YES</v>
      </c>
      <c r="BS43" s="276">
        <f t="shared" ca="1" si="72"/>
        <v>20</v>
      </c>
      <c r="BT43" s="276">
        <f t="shared" ca="1" si="73"/>
        <v>20</v>
      </c>
      <c r="BU43" s="276">
        <f t="shared" ca="1" si="74"/>
        <v>100</v>
      </c>
      <c r="BV43" s="276" t="str">
        <f t="shared" ca="1" si="67"/>
        <v>YES</v>
      </c>
      <c r="BW43" s="278">
        <f t="shared" ref="BW43:BW46" ca="1" si="86">SUMIFS($Y43:$AL43,$Y$10:$AL$10,"CO1")</f>
        <v>8</v>
      </c>
      <c r="BX43" s="276">
        <f t="shared" ref="BX43:BX46" ca="1" si="87">SUMIFS($Y$4:$AL$4,$Y$10:$AL$10,"CO1",$Y43:$AL43,"&gt;=0")</f>
        <v>10</v>
      </c>
      <c r="BY43" s="276">
        <f t="shared" ca="1" si="70"/>
        <v>80</v>
      </c>
      <c r="BZ43" s="279" t="str">
        <f t="shared" ca="1" si="71"/>
        <v>YES</v>
      </c>
    </row>
    <row r="44" spans="1:78" x14ac:dyDescent="0.2">
      <c r="A44" s="241">
        <v>34</v>
      </c>
      <c r="B44" s="387" t="s">
        <v>463</v>
      </c>
      <c r="C44" s="381"/>
      <c r="D44" s="242" t="s">
        <v>256</v>
      </c>
      <c r="E44" s="256">
        <f t="shared" ca="1" si="11"/>
        <v>76</v>
      </c>
      <c r="F44" s="257">
        <f t="shared" ca="1" si="7"/>
        <v>73</v>
      </c>
      <c r="G44" s="257">
        <f t="shared" ca="1" si="12"/>
        <v>29</v>
      </c>
      <c r="H44" s="257">
        <f t="shared" ca="1" si="13"/>
        <v>44</v>
      </c>
      <c r="I44" s="258"/>
      <c r="J44" s="247">
        <f t="shared" ca="1" si="14"/>
        <v>10</v>
      </c>
      <c r="K44" s="247">
        <f t="shared" ca="1" si="15"/>
        <v>10</v>
      </c>
      <c r="L44" s="247">
        <f t="shared" ca="1" si="16"/>
        <v>14</v>
      </c>
      <c r="M44" s="247">
        <f t="shared" ca="1" si="17"/>
        <v>2</v>
      </c>
      <c r="N44" s="247">
        <f t="shared" ca="1" si="17"/>
        <v>1</v>
      </c>
      <c r="O44" s="247">
        <f t="shared" ca="1" si="17"/>
        <v>1</v>
      </c>
      <c r="P44" s="247" t="str">
        <f t="shared" ca="1" si="18"/>
        <v/>
      </c>
      <c r="Q44" s="247">
        <f t="shared" ca="1" si="19"/>
        <v>11</v>
      </c>
      <c r="R44" s="247">
        <f t="shared" ca="1" si="20"/>
        <v>12</v>
      </c>
      <c r="S44" s="247">
        <f t="shared" ca="1" si="21"/>
        <v>1</v>
      </c>
      <c r="T44" s="247">
        <f t="shared" ca="1" si="21"/>
        <v>1</v>
      </c>
      <c r="U44" s="247">
        <f t="shared" ca="1" si="21"/>
        <v>2</v>
      </c>
      <c r="V44" s="247" t="str">
        <f t="shared" ca="1" si="22"/>
        <v/>
      </c>
      <c r="W44" s="247">
        <f t="shared" ca="1" si="23"/>
        <v>11</v>
      </c>
      <c r="X44" s="247">
        <f t="shared" ca="1" si="24"/>
        <v>10</v>
      </c>
      <c r="Y44" s="248">
        <f t="shared" ca="1" si="25"/>
        <v>1</v>
      </c>
      <c r="Z44" s="259">
        <f t="shared" ca="1" si="25"/>
        <v>2</v>
      </c>
      <c r="AA44" s="247">
        <f t="shared" ca="1" si="25"/>
        <v>2</v>
      </c>
      <c r="AB44" s="247">
        <f t="shared" ca="1" si="25"/>
        <v>2</v>
      </c>
      <c r="AC44" s="247">
        <f t="shared" ca="1" si="25"/>
        <v>1</v>
      </c>
      <c r="AD44" s="247" t="str">
        <f t="shared" ca="1" si="26"/>
        <v/>
      </c>
      <c r="AE44" s="247">
        <f t="shared" ca="1" si="27"/>
        <v>7</v>
      </c>
      <c r="AF44" s="247" t="str">
        <f t="shared" ca="1" si="28"/>
        <v/>
      </c>
      <c r="AG44" s="247" t="str">
        <f t="shared" ca="1" si="29"/>
        <v/>
      </c>
      <c r="AH44" s="247">
        <f t="shared" ca="1" si="30"/>
        <v>8</v>
      </c>
      <c r="AI44" s="247">
        <f t="shared" ca="1" si="31"/>
        <v>7</v>
      </c>
      <c r="AJ44" s="247">
        <f t="shared" ca="1" si="32"/>
        <v>7</v>
      </c>
      <c r="AK44" s="247">
        <f t="shared" ca="1" si="33"/>
        <v>7</v>
      </c>
      <c r="AL44" s="248" t="str">
        <f t="shared" ca="1" si="34"/>
        <v/>
      </c>
      <c r="AM44" s="260">
        <f t="shared" ca="1" si="35"/>
        <v>22</v>
      </c>
      <c r="AN44" s="261">
        <f t="shared" ca="1" si="36"/>
        <v>30</v>
      </c>
      <c r="AO44" s="247">
        <f t="shared" ca="1" si="37"/>
        <v>73</v>
      </c>
      <c r="AP44" s="247" t="str">
        <f t="shared" ca="1" si="38"/>
        <v>YES</v>
      </c>
      <c r="AQ44" s="261">
        <f t="shared" ca="1" si="39"/>
        <v>23</v>
      </c>
      <c r="AR44" s="261">
        <f t="shared" ca="1" si="40"/>
        <v>30</v>
      </c>
      <c r="AS44" s="247">
        <f t="shared" ca="1" si="41"/>
        <v>77</v>
      </c>
      <c r="AT44" s="247" t="str">
        <f t="shared" ca="1" si="42"/>
        <v>YES</v>
      </c>
      <c r="AU44" s="261">
        <f t="shared" ca="1" si="43"/>
        <v>21</v>
      </c>
      <c r="AV44" s="261">
        <f t="shared" ca="1" si="44"/>
        <v>30</v>
      </c>
      <c r="AW44" s="247">
        <f t="shared" ca="1" si="45"/>
        <v>70</v>
      </c>
      <c r="AX44" s="247" t="str">
        <f t="shared" ca="1" si="46"/>
        <v>YES</v>
      </c>
      <c r="AY44" s="261">
        <f t="shared" ca="1" si="47"/>
        <v>10</v>
      </c>
      <c r="AZ44" s="261">
        <f t="shared" ca="1" si="48"/>
        <v>15</v>
      </c>
      <c r="BA44" s="247">
        <f t="shared" ca="1" si="49"/>
        <v>67</v>
      </c>
      <c r="BB44" s="247" t="str">
        <f t="shared" ca="1" si="50"/>
        <v>YES</v>
      </c>
      <c r="BC44" s="261">
        <f t="shared" ca="1" si="51"/>
        <v>10</v>
      </c>
      <c r="BD44" s="261">
        <f t="shared" ca="1" si="52"/>
        <v>15</v>
      </c>
      <c r="BE44" s="276">
        <f t="shared" ca="1" si="53"/>
        <v>67</v>
      </c>
      <c r="BF44" s="277" t="str">
        <f t="shared" ca="1" si="54"/>
        <v>YES</v>
      </c>
      <c r="BG44" s="278"/>
      <c r="BH44" s="276"/>
      <c r="BI44" s="276"/>
      <c r="BJ44" s="276" t="str">
        <f t="shared" si="58"/>
        <v>NO</v>
      </c>
      <c r="BK44" s="276">
        <f t="shared" ca="1" si="59"/>
        <v>7</v>
      </c>
      <c r="BL44" s="276">
        <f t="shared" ca="1" si="60"/>
        <v>10</v>
      </c>
      <c r="BM44" s="276">
        <f t="shared" ca="1" si="61"/>
        <v>70</v>
      </c>
      <c r="BN44" s="276" t="str">
        <f t="shared" ca="1" si="62"/>
        <v>YES</v>
      </c>
      <c r="BO44" s="276">
        <f t="shared" ca="1" si="63"/>
        <v>15</v>
      </c>
      <c r="BP44" s="276">
        <f t="shared" ca="1" si="64"/>
        <v>20</v>
      </c>
      <c r="BQ44" s="276">
        <f t="shared" ca="1" si="65"/>
        <v>75</v>
      </c>
      <c r="BR44" s="276" t="str">
        <f t="shared" ca="1" si="66"/>
        <v>YES</v>
      </c>
      <c r="BS44" s="276">
        <f t="shared" ca="1" si="72"/>
        <v>14</v>
      </c>
      <c r="BT44" s="276">
        <f t="shared" ca="1" si="73"/>
        <v>20</v>
      </c>
      <c r="BU44" s="276">
        <f t="shared" ca="1" si="74"/>
        <v>70</v>
      </c>
      <c r="BV44" s="276" t="str">
        <f t="shared" ca="1" si="67"/>
        <v>YES</v>
      </c>
      <c r="BW44" s="278">
        <f t="shared" ca="1" si="86"/>
        <v>8</v>
      </c>
      <c r="BX44" s="276">
        <f t="shared" ca="1" si="87"/>
        <v>10</v>
      </c>
      <c r="BY44" s="276">
        <f t="shared" ca="1" si="70"/>
        <v>80</v>
      </c>
      <c r="BZ44" s="279" t="str">
        <f t="shared" ca="1" si="71"/>
        <v>YES</v>
      </c>
    </row>
    <row r="45" spans="1:78" ht="22.5" x14ac:dyDescent="0.2">
      <c r="A45" s="241">
        <v>35</v>
      </c>
      <c r="B45" s="388" t="s">
        <v>496</v>
      </c>
      <c r="C45" s="382" t="s">
        <v>522</v>
      </c>
      <c r="D45" s="242" t="s">
        <v>546</v>
      </c>
      <c r="E45" s="256">
        <f t="shared" ca="1" si="11"/>
        <v>50</v>
      </c>
      <c r="F45" s="257">
        <f t="shared" ca="1" si="7"/>
        <v>43</v>
      </c>
      <c r="G45" s="257">
        <f t="shared" ca="1" si="12"/>
        <v>19</v>
      </c>
      <c r="H45" s="257">
        <f t="shared" ca="1" si="13"/>
        <v>24</v>
      </c>
      <c r="I45" s="258"/>
      <c r="J45" s="247">
        <f t="shared" ca="1" si="14"/>
        <v>7</v>
      </c>
      <c r="K45" s="247">
        <f t="shared" ca="1" si="15"/>
        <v>7</v>
      </c>
      <c r="L45" s="247">
        <f t="shared" ca="1" si="16"/>
        <v>9</v>
      </c>
      <c r="M45" s="247">
        <f t="shared" ca="1" si="17"/>
        <v>0</v>
      </c>
      <c r="N45" s="247">
        <f t="shared" ca="1" si="17"/>
        <v>0</v>
      </c>
      <c r="O45" s="247">
        <f t="shared" ca="1" si="17"/>
        <v>1</v>
      </c>
      <c r="P45" s="247">
        <f t="shared" ca="1" si="18"/>
        <v>8</v>
      </c>
      <c r="Q45" s="247" t="str">
        <f t="shared" ca="1" si="19"/>
        <v/>
      </c>
      <c r="R45" s="247">
        <f t="shared" ca="1" si="20"/>
        <v>7</v>
      </c>
      <c r="S45" s="247">
        <f t="shared" ca="1" si="21"/>
        <v>1</v>
      </c>
      <c r="T45" s="247">
        <f t="shared" ca="1" si="21"/>
        <v>1</v>
      </c>
      <c r="U45" s="247">
        <f t="shared" ca="1" si="21"/>
        <v>1</v>
      </c>
      <c r="V45" s="247">
        <f t="shared" ca="1" si="22"/>
        <v>7</v>
      </c>
      <c r="W45" s="247" t="str">
        <f t="shared" ca="1" si="23"/>
        <v/>
      </c>
      <c r="X45" s="247">
        <f t="shared" ca="1" si="24"/>
        <v>7</v>
      </c>
      <c r="Y45" s="248">
        <f t="shared" ca="1" si="25"/>
        <v>0</v>
      </c>
      <c r="Z45" s="259">
        <f t="shared" ca="1" si="25"/>
        <v>1</v>
      </c>
      <c r="AA45" s="247">
        <f t="shared" ca="1" si="25"/>
        <v>0</v>
      </c>
      <c r="AB45" s="247">
        <f t="shared" ca="1" si="25"/>
        <v>1</v>
      </c>
      <c r="AC45" s="247">
        <f t="shared" ca="1" si="25"/>
        <v>0</v>
      </c>
      <c r="AD45" s="247">
        <f t="shared" ca="1" si="26"/>
        <v>4</v>
      </c>
      <c r="AE45" s="247" t="str">
        <f t="shared" ca="1" si="27"/>
        <v/>
      </c>
      <c r="AF45" s="247">
        <f t="shared" ca="1" si="28"/>
        <v>5</v>
      </c>
      <c r="AG45" s="247">
        <f t="shared" ca="1" si="29"/>
        <v>4</v>
      </c>
      <c r="AH45" s="247" t="str">
        <f t="shared" ca="1" si="30"/>
        <v/>
      </c>
      <c r="AI45" s="247" t="str">
        <f t="shared" ca="1" si="31"/>
        <v/>
      </c>
      <c r="AJ45" s="247">
        <f t="shared" ca="1" si="32"/>
        <v>4</v>
      </c>
      <c r="AK45" s="247">
        <f t="shared" ca="1" si="33"/>
        <v>5</v>
      </c>
      <c r="AL45" s="248" t="str">
        <f t="shared" ca="1" si="34"/>
        <v/>
      </c>
      <c r="AM45" s="260">
        <f t="shared" ca="1" si="35"/>
        <v>13</v>
      </c>
      <c r="AN45" s="261">
        <f t="shared" ca="1" si="36"/>
        <v>30</v>
      </c>
      <c r="AO45" s="247">
        <f t="shared" ca="1" si="37"/>
        <v>43</v>
      </c>
      <c r="AP45" s="247" t="str">
        <f t="shared" ca="1" si="38"/>
        <v>NO</v>
      </c>
      <c r="AQ45" s="261">
        <f t="shared" ca="1" si="39"/>
        <v>15</v>
      </c>
      <c r="AR45" s="261">
        <f t="shared" ca="1" si="40"/>
        <v>30</v>
      </c>
      <c r="AS45" s="247">
        <f t="shared" ca="1" si="41"/>
        <v>50</v>
      </c>
      <c r="AT45" s="247" t="str">
        <f t="shared" ca="1" si="42"/>
        <v>NO</v>
      </c>
      <c r="AU45" s="261">
        <f t="shared" ca="1" si="43"/>
        <v>14</v>
      </c>
      <c r="AV45" s="261">
        <f t="shared" ca="1" si="44"/>
        <v>30</v>
      </c>
      <c r="AW45" s="247">
        <f t="shared" ca="1" si="45"/>
        <v>47</v>
      </c>
      <c r="AX45" s="247" t="str">
        <f t="shared" ca="1" si="46"/>
        <v>NO</v>
      </c>
      <c r="AY45" s="261">
        <f t="shared" ca="1" si="47"/>
        <v>7</v>
      </c>
      <c r="AZ45" s="261">
        <f t="shared" ca="1" si="48"/>
        <v>15</v>
      </c>
      <c r="BA45" s="247">
        <f t="shared" ca="1" si="49"/>
        <v>47</v>
      </c>
      <c r="BB45" s="247" t="str">
        <f t="shared" ca="1" si="50"/>
        <v>NO</v>
      </c>
      <c r="BC45" s="261">
        <f t="shared" ca="1" si="51"/>
        <v>7</v>
      </c>
      <c r="BD45" s="261">
        <f t="shared" ca="1" si="52"/>
        <v>15</v>
      </c>
      <c r="BE45" s="276">
        <f t="shared" ca="1" si="53"/>
        <v>47</v>
      </c>
      <c r="BF45" s="277" t="str">
        <f t="shared" ca="1" si="54"/>
        <v>NO</v>
      </c>
      <c r="BG45" s="278"/>
      <c r="BH45" s="276"/>
      <c r="BI45" s="276"/>
      <c r="BJ45" s="276" t="str">
        <f t="shared" si="58"/>
        <v>NO</v>
      </c>
      <c r="BK45" s="276">
        <f t="shared" ca="1" si="59"/>
        <v>9</v>
      </c>
      <c r="BL45" s="276">
        <f t="shared" ca="1" si="60"/>
        <v>20</v>
      </c>
      <c r="BM45" s="276">
        <f t="shared" ca="1" si="61"/>
        <v>45</v>
      </c>
      <c r="BN45" s="276" t="str">
        <f t="shared" ca="1" si="62"/>
        <v>NO</v>
      </c>
      <c r="BO45" s="276">
        <f t="shared" ca="1" si="63"/>
        <v>4</v>
      </c>
      <c r="BP45" s="276">
        <f t="shared" ca="1" si="64"/>
        <v>10</v>
      </c>
      <c r="BQ45" s="276">
        <f t="shared" ca="1" si="65"/>
        <v>40</v>
      </c>
      <c r="BR45" s="276" t="str">
        <f t="shared" ca="1" si="66"/>
        <v>NO</v>
      </c>
      <c r="BS45" s="276">
        <f t="shared" ca="1" si="72"/>
        <v>9</v>
      </c>
      <c r="BT45" s="276">
        <f t="shared" ca="1" si="73"/>
        <v>20</v>
      </c>
      <c r="BU45" s="276">
        <f t="shared" ca="1" si="74"/>
        <v>45</v>
      </c>
      <c r="BV45" s="276" t="str">
        <f t="shared" ca="1" si="67"/>
        <v>NO</v>
      </c>
      <c r="BW45" s="278">
        <f t="shared" ca="1" si="86"/>
        <v>2</v>
      </c>
      <c r="BX45" s="276">
        <f t="shared" ca="1" si="87"/>
        <v>10</v>
      </c>
      <c r="BY45" s="276">
        <f t="shared" ca="1" si="70"/>
        <v>20</v>
      </c>
      <c r="BZ45" s="279" t="str">
        <f t="shared" ca="1" si="71"/>
        <v>NO</v>
      </c>
    </row>
    <row r="46" spans="1:78" ht="22.5" x14ac:dyDescent="0.2">
      <c r="A46" s="241">
        <v>36</v>
      </c>
      <c r="B46" s="388" t="s">
        <v>497</v>
      </c>
      <c r="C46" s="382" t="s">
        <v>523</v>
      </c>
      <c r="D46" s="242" t="s">
        <v>292</v>
      </c>
      <c r="E46" s="256">
        <f t="shared" ca="1" si="11"/>
        <v>76</v>
      </c>
      <c r="F46" s="257">
        <f t="shared" ca="1" si="7"/>
        <v>75</v>
      </c>
      <c r="G46" s="257">
        <f t="shared" ca="1" si="12"/>
        <v>31</v>
      </c>
      <c r="H46" s="257">
        <f t="shared" ca="1" si="13"/>
        <v>44</v>
      </c>
      <c r="I46" s="258"/>
      <c r="J46" s="247">
        <f t="shared" ca="1" si="14"/>
        <v>11</v>
      </c>
      <c r="K46" s="247">
        <f t="shared" ca="1" si="15"/>
        <v>10</v>
      </c>
      <c r="L46" s="247">
        <f t="shared" ca="1" si="16"/>
        <v>14</v>
      </c>
      <c r="M46" s="247">
        <f t="shared" ca="1" si="17"/>
        <v>1</v>
      </c>
      <c r="N46" s="247">
        <f t="shared" ca="1" si="17"/>
        <v>2</v>
      </c>
      <c r="O46" s="247">
        <f t="shared" ca="1" si="17"/>
        <v>2</v>
      </c>
      <c r="P46" s="247" t="str">
        <f t="shared" ca="1" si="18"/>
        <v/>
      </c>
      <c r="Q46" s="247">
        <f t="shared" ca="1" si="19"/>
        <v>12</v>
      </c>
      <c r="R46" s="247">
        <f t="shared" ca="1" si="20"/>
        <v>12</v>
      </c>
      <c r="S46" s="247">
        <f t="shared" ca="1" si="21"/>
        <v>2</v>
      </c>
      <c r="T46" s="247">
        <f t="shared" ca="1" si="21"/>
        <v>2</v>
      </c>
      <c r="U46" s="247">
        <f t="shared" ca="1" si="21"/>
        <v>1</v>
      </c>
      <c r="V46" s="247" t="str">
        <f t="shared" ca="1" si="22"/>
        <v/>
      </c>
      <c r="W46" s="247">
        <f t="shared" ca="1" si="23"/>
        <v>12</v>
      </c>
      <c r="X46" s="247">
        <f t="shared" ca="1" si="24"/>
        <v>12</v>
      </c>
      <c r="Y46" s="248">
        <f t="shared" ca="1" si="25"/>
        <v>2</v>
      </c>
      <c r="Z46" s="259">
        <f t="shared" ca="1" si="25"/>
        <v>2</v>
      </c>
      <c r="AA46" s="247">
        <f t="shared" ca="1" si="25"/>
        <v>1</v>
      </c>
      <c r="AB46" s="247">
        <f t="shared" ca="1" si="25"/>
        <v>1</v>
      </c>
      <c r="AC46" s="247">
        <f t="shared" ca="1" si="25"/>
        <v>1</v>
      </c>
      <c r="AD46" s="247" t="str">
        <f t="shared" ca="1" si="26"/>
        <v/>
      </c>
      <c r="AE46" s="247">
        <f t="shared" ca="1" si="27"/>
        <v>7</v>
      </c>
      <c r="AF46" s="247" t="str">
        <f t="shared" ca="1" si="28"/>
        <v/>
      </c>
      <c r="AG46" s="247" t="str">
        <f t="shared" ca="1" si="29"/>
        <v/>
      </c>
      <c r="AH46" s="247">
        <f t="shared" ca="1" si="30"/>
        <v>8</v>
      </c>
      <c r="AI46" s="247">
        <f t="shared" ca="1" si="31"/>
        <v>8</v>
      </c>
      <c r="AJ46" s="247">
        <f t="shared" ca="1" si="32"/>
        <v>7</v>
      </c>
      <c r="AK46" s="247">
        <f t="shared" ca="1" si="33"/>
        <v>7</v>
      </c>
      <c r="AL46" s="248" t="str">
        <f t="shared" ca="1" si="34"/>
        <v/>
      </c>
      <c r="AM46" s="260">
        <f t="shared" ca="1" si="35"/>
        <v>24</v>
      </c>
      <c r="AN46" s="261">
        <f t="shared" ca="1" si="36"/>
        <v>30</v>
      </c>
      <c r="AO46" s="247">
        <f t="shared" ca="1" si="37"/>
        <v>80</v>
      </c>
      <c r="AP46" s="247" t="str">
        <f t="shared" ca="1" si="38"/>
        <v>YES</v>
      </c>
      <c r="AQ46" s="261">
        <f t="shared" ca="1" si="39"/>
        <v>24</v>
      </c>
      <c r="AR46" s="261">
        <f t="shared" ca="1" si="40"/>
        <v>30</v>
      </c>
      <c r="AS46" s="247">
        <f t="shared" ca="1" si="41"/>
        <v>80</v>
      </c>
      <c r="AT46" s="247" t="str">
        <f t="shared" ca="1" si="42"/>
        <v>YES</v>
      </c>
      <c r="AU46" s="261">
        <f t="shared" ca="1" si="43"/>
        <v>24</v>
      </c>
      <c r="AV46" s="261">
        <f t="shared" ca="1" si="44"/>
        <v>30</v>
      </c>
      <c r="AW46" s="247">
        <f t="shared" ca="1" si="45"/>
        <v>80</v>
      </c>
      <c r="AX46" s="247" t="str">
        <f t="shared" ca="1" si="46"/>
        <v>YES</v>
      </c>
      <c r="AY46" s="261">
        <f t="shared" ca="1" si="47"/>
        <v>11</v>
      </c>
      <c r="AZ46" s="261">
        <f t="shared" ca="1" si="48"/>
        <v>15</v>
      </c>
      <c r="BA46" s="247">
        <f t="shared" ca="1" si="49"/>
        <v>73</v>
      </c>
      <c r="BB46" s="247" t="str">
        <f t="shared" ca="1" si="50"/>
        <v>YES</v>
      </c>
      <c r="BC46" s="261">
        <f t="shared" ca="1" si="51"/>
        <v>10</v>
      </c>
      <c r="BD46" s="261">
        <f t="shared" ca="1" si="52"/>
        <v>15</v>
      </c>
      <c r="BE46" s="276">
        <f t="shared" ca="1" si="53"/>
        <v>67</v>
      </c>
      <c r="BF46" s="277" t="str">
        <f t="shared" ca="1" si="54"/>
        <v>YES</v>
      </c>
      <c r="BG46" s="278"/>
      <c r="BH46" s="276"/>
      <c r="BI46" s="276"/>
      <c r="BJ46" s="276" t="str">
        <f t="shared" si="58"/>
        <v>NO</v>
      </c>
      <c r="BK46" s="276">
        <f t="shared" ca="1" si="59"/>
        <v>7</v>
      </c>
      <c r="BL46" s="276">
        <f t="shared" ca="1" si="60"/>
        <v>10</v>
      </c>
      <c r="BM46" s="276">
        <f t="shared" ca="1" si="61"/>
        <v>70</v>
      </c>
      <c r="BN46" s="276" t="str">
        <f t="shared" ca="1" si="62"/>
        <v>YES</v>
      </c>
      <c r="BO46" s="276">
        <f t="shared" ca="1" si="63"/>
        <v>16</v>
      </c>
      <c r="BP46" s="276">
        <f t="shared" ca="1" si="64"/>
        <v>20</v>
      </c>
      <c r="BQ46" s="276">
        <f t="shared" ca="1" si="65"/>
        <v>80</v>
      </c>
      <c r="BR46" s="276" t="str">
        <f t="shared" ca="1" si="66"/>
        <v>YES</v>
      </c>
      <c r="BS46" s="276">
        <f t="shared" ca="1" si="72"/>
        <v>14</v>
      </c>
      <c r="BT46" s="276">
        <f t="shared" ca="1" si="73"/>
        <v>20</v>
      </c>
      <c r="BU46" s="276">
        <f t="shared" ca="1" si="74"/>
        <v>70</v>
      </c>
      <c r="BV46" s="276" t="str">
        <f t="shared" ca="1" si="67"/>
        <v>YES</v>
      </c>
      <c r="BW46" s="278">
        <f t="shared" ca="1" si="86"/>
        <v>7</v>
      </c>
      <c r="BX46" s="276">
        <f t="shared" ca="1" si="87"/>
        <v>10</v>
      </c>
      <c r="BY46" s="276">
        <f t="shared" ca="1" si="70"/>
        <v>70</v>
      </c>
      <c r="BZ46" s="279" t="str">
        <f t="shared" ca="1" si="71"/>
        <v>YES</v>
      </c>
    </row>
    <row r="47" spans="1:78" x14ac:dyDescent="0.2">
      <c r="A47" s="241">
        <v>37</v>
      </c>
      <c r="B47" s="388" t="s">
        <v>498</v>
      </c>
      <c r="C47" s="382" t="s">
        <v>524</v>
      </c>
      <c r="D47" s="242" t="s">
        <v>299</v>
      </c>
      <c r="E47" s="256">
        <f t="shared" ca="1" si="11"/>
        <v>98</v>
      </c>
      <c r="F47" s="257">
        <f t="shared" ca="1" si="7"/>
        <v>91</v>
      </c>
      <c r="G47" s="257">
        <f t="shared" ca="1" si="12"/>
        <v>38</v>
      </c>
      <c r="H47" s="257">
        <f t="shared" ca="1" si="13"/>
        <v>53</v>
      </c>
      <c r="I47" s="258"/>
      <c r="J47" s="247">
        <f t="shared" ca="1" si="14"/>
        <v>14</v>
      </c>
      <c r="K47" s="247">
        <f t="shared" ca="1" si="15"/>
        <v>15</v>
      </c>
      <c r="L47" s="247">
        <f t="shared" ca="1" si="16"/>
        <v>18</v>
      </c>
      <c r="M47" s="247">
        <f t="shared" ca="1" si="17"/>
        <v>2</v>
      </c>
      <c r="N47" s="247">
        <f t="shared" ca="1" si="17"/>
        <v>1</v>
      </c>
      <c r="O47" s="247">
        <f t="shared" ca="1" si="17"/>
        <v>1</v>
      </c>
      <c r="P47" s="247">
        <f t="shared" ca="1" si="18"/>
        <v>13</v>
      </c>
      <c r="Q47" s="247" t="str">
        <f t="shared" ca="1" si="19"/>
        <v/>
      </c>
      <c r="R47" s="247">
        <f t="shared" ca="1" si="20"/>
        <v>15</v>
      </c>
      <c r="S47" s="247">
        <f t="shared" ca="1" si="21"/>
        <v>2</v>
      </c>
      <c r="T47" s="247">
        <f t="shared" ca="1" si="21"/>
        <v>2</v>
      </c>
      <c r="U47" s="247">
        <f t="shared" ca="1" si="21"/>
        <v>2</v>
      </c>
      <c r="V47" s="247">
        <f t="shared" ca="1" si="22"/>
        <v>14</v>
      </c>
      <c r="W47" s="247" t="str">
        <f t="shared" ca="1" si="23"/>
        <v/>
      </c>
      <c r="X47" s="247">
        <f t="shared" ca="1" si="24"/>
        <v>15</v>
      </c>
      <c r="Y47" s="248">
        <f t="shared" ca="1" si="25"/>
        <v>2</v>
      </c>
      <c r="Z47" s="259">
        <f t="shared" ca="1" si="25"/>
        <v>2</v>
      </c>
      <c r="AA47" s="247">
        <f t="shared" ca="1" si="25"/>
        <v>1</v>
      </c>
      <c r="AB47" s="247">
        <f t="shared" ca="1" si="25"/>
        <v>2</v>
      </c>
      <c r="AC47" s="247">
        <f t="shared" ca="1" si="25"/>
        <v>2</v>
      </c>
      <c r="AD47" s="247" t="str">
        <f t="shared" ca="1" si="26"/>
        <v/>
      </c>
      <c r="AE47" s="247">
        <f t="shared" ca="1" si="27"/>
        <v>8</v>
      </c>
      <c r="AF47" s="247">
        <f t="shared" ca="1" si="28"/>
        <v>9</v>
      </c>
      <c r="AG47" s="247">
        <f t="shared" ca="1" si="29"/>
        <v>9</v>
      </c>
      <c r="AH47" s="247" t="str">
        <f t="shared" ca="1" si="30"/>
        <v/>
      </c>
      <c r="AI47" s="247" t="str">
        <f t="shared" ca="1" si="31"/>
        <v/>
      </c>
      <c r="AJ47" s="247" t="str">
        <f t="shared" ca="1" si="32"/>
        <v/>
      </c>
      <c r="AK47" s="247">
        <f t="shared" ca="1" si="33"/>
        <v>9</v>
      </c>
      <c r="AL47" s="248">
        <f t="shared" ca="1" si="34"/>
        <v>9</v>
      </c>
      <c r="AM47" s="260">
        <f t="shared" ca="1" si="35"/>
        <v>28</v>
      </c>
      <c r="AN47" s="261">
        <f t="shared" ca="1" si="36"/>
        <v>30</v>
      </c>
      <c r="AO47" s="247">
        <f t="shared" ca="1" si="37"/>
        <v>93</v>
      </c>
      <c r="AP47" s="247" t="str">
        <f t="shared" ca="1" si="38"/>
        <v>YES</v>
      </c>
      <c r="AQ47" s="261">
        <f t="shared" ca="1" si="39"/>
        <v>28</v>
      </c>
      <c r="AR47" s="261">
        <f t="shared" ca="1" si="40"/>
        <v>30</v>
      </c>
      <c r="AS47" s="247">
        <f t="shared" ca="1" si="41"/>
        <v>93</v>
      </c>
      <c r="AT47" s="247" t="str">
        <f t="shared" ca="1" si="42"/>
        <v>YES</v>
      </c>
      <c r="AU47" s="261">
        <f t="shared" ca="1" si="43"/>
        <v>29</v>
      </c>
      <c r="AV47" s="261">
        <f t="shared" ca="1" si="44"/>
        <v>30</v>
      </c>
      <c r="AW47" s="247">
        <f t="shared" ca="1" si="45"/>
        <v>97</v>
      </c>
      <c r="AX47" s="247" t="str">
        <f t="shared" ca="1" si="46"/>
        <v>YES</v>
      </c>
      <c r="AY47" s="261">
        <f t="shared" ca="1" si="47"/>
        <v>14</v>
      </c>
      <c r="AZ47" s="261">
        <f t="shared" ca="1" si="48"/>
        <v>15</v>
      </c>
      <c r="BA47" s="247">
        <f t="shared" ca="1" si="49"/>
        <v>93</v>
      </c>
      <c r="BB47" s="247" t="str">
        <f t="shared" ca="1" si="50"/>
        <v>YES</v>
      </c>
      <c r="BC47" s="261">
        <f t="shared" ca="1" si="51"/>
        <v>15</v>
      </c>
      <c r="BD47" s="261">
        <f t="shared" ca="1" si="52"/>
        <v>15</v>
      </c>
      <c r="BE47" s="276">
        <f t="shared" ca="1" si="53"/>
        <v>100</v>
      </c>
      <c r="BF47" s="277" t="str">
        <f t="shared" ca="1" si="54"/>
        <v>YES</v>
      </c>
      <c r="BG47" s="278">
        <f t="shared" ca="1" si="55"/>
        <v>9</v>
      </c>
      <c r="BH47" s="276">
        <f t="shared" ca="1" si="56"/>
        <v>10</v>
      </c>
      <c r="BI47" s="276">
        <f t="shared" ca="1" si="57"/>
        <v>90</v>
      </c>
      <c r="BJ47" s="276" t="str">
        <f t="shared" ca="1" si="58"/>
        <v>YES</v>
      </c>
      <c r="BK47" s="276">
        <f t="shared" ca="1" si="59"/>
        <v>17</v>
      </c>
      <c r="BL47" s="276">
        <f t="shared" ca="1" si="60"/>
        <v>20</v>
      </c>
      <c r="BM47" s="276">
        <f t="shared" ca="1" si="61"/>
        <v>85</v>
      </c>
      <c r="BN47" s="276" t="str">
        <f t="shared" ca="1" si="62"/>
        <v>YES</v>
      </c>
      <c r="BO47" s="276">
        <f t="shared" ca="1" si="63"/>
        <v>9</v>
      </c>
      <c r="BP47" s="276">
        <f t="shared" ca="1" si="64"/>
        <v>10</v>
      </c>
      <c r="BQ47" s="276">
        <f t="shared" ca="1" si="65"/>
        <v>90</v>
      </c>
      <c r="BR47" s="276" t="str">
        <f t="shared" ca="1" si="66"/>
        <v>YES</v>
      </c>
      <c r="BS47" s="276">
        <f t="shared" ca="1" si="72"/>
        <v>18</v>
      </c>
      <c r="BT47" s="276">
        <f t="shared" ca="1" si="73"/>
        <v>20</v>
      </c>
      <c r="BU47" s="276">
        <f t="shared" ca="1" si="74"/>
        <v>90</v>
      </c>
      <c r="BV47" s="276" t="str">
        <f t="shared" ca="1" si="67"/>
        <v>YES</v>
      </c>
      <c r="BW47" s="276">
        <f t="shared" si="75"/>
        <v>0</v>
      </c>
      <c r="BX47" s="276">
        <f t="shared" si="76"/>
        <v>0</v>
      </c>
      <c r="BY47" s="276">
        <f t="shared" si="70"/>
        <v>0</v>
      </c>
      <c r="BZ47" s="279" t="str">
        <f t="shared" si="71"/>
        <v>NO</v>
      </c>
    </row>
    <row r="48" spans="1:78" ht="22.5" x14ac:dyDescent="0.2">
      <c r="A48" s="241">
        <v>38</v>
      </c>
      <c r="B48" s="388" t="s">
        <v>499</v>
      </c>
      <c r="C48" s="382" t="s">
        <v>525</v>
      </c>
      <c r="D48" s="242" t="s">
        <v>299</v>
      </c>
      <c r="E48" s="256">
        <f t="shared" ca="1" si="11"/>
        <v>98</v>
      </c>
      <c r="F48" s="257">
        <f t="shared" ca="1" si="7"/>
        <v>88</v>
      </c>
      <c r="G48" s="257">
        <f t="shared" ca="1" si="12"/>
        <v>36</v>
      </c>
      <c r="H48" s="257">
        <f t="shared" ca="1" si="13"/>
        <v>52</v>
      </c>
      <c r="I48" s="258"/>
      <c r="J48" s="247">
        <f t="shared" ca="1" si="14"/>
        <v>14</v>
      </c>
      <c r="K48" s="247">
        <f t="shared" ca="1" si="15"/>
        <v>15</v>
      </c>
      <c r="L48" s="247">
        <f t="shared" ca="1" si="16"/>
        <v>18</v>
      </c>
      <c r="M48" s="247">
        <f t="shared" ca="1" si="17"/>
        <v>2</v>
      </c>
      <c r="N48" s="247">
        <f t="shared" ca="1" si="17"/>
        <v>1</v>
      </c>
      <c r="O48" s="247">
        <f t="shared" ca="1" si="17"/>
        <v>1</v>
      </c>
      <c r="P48" s="247">
        <f t="shared" ca="1" si="18"/>
        <v>13</v>
      </c>
      <c r="Q48" s="247" t="str">
        <f t="shared" ca="1" si="19"/>
        <v/>
      </c>
      <c r="R48" s="247">
        <f t="shared" ca="1" si="20"/>
        <v>13</v>
      </c>
      <c r="S48" s="247">
        <f t="shared" ca="1" si="21"/>
        <v>1</v>
      </c>
      <c r="T48" s="247">
        <f t="shared" ca="1" si="21"/>
        <v>1</v>
      </c>
      <c r="U48" s="247">
        <f t="shared" ca="1" si="21"/>
        <v>1</v>
      </c>
      <c r="V48" s="247">
        <f t="shared" ca="1" si="22"/>
        <v>14</v>
      </c>
      <c r="W48" s="247" t="str">
        <f t="shared" ca="1" si="23"/>
        <v/>
      </c>
      <c r="X48" s="247">
        <f t="shared" ca="1" si="24"/>
        <v>13</v>
      </c>
      <c r="Y48" s="248">
        <f t="shared" ca="1" si="25"/>
        <v>1</v>
      </c>
      <c r="Z48" s="259">
        <f t="shared" ca="1" si="25"/>
        <v>2</v>
      </c>
      <c r="AA48" s="247">
        <f t="shared" ca="1" si="25"/>
        <v>2</v>
      </c>
      <c r="AB48" s="247">
        <f t="shared" ca="1" si="25"/>
        <v>1</v>
      </c>
      <c r="AC48" s="247">
        <f t="shared" ca="1" si="25"/>
        <v>1</v>
      </c>
      <c r="AD48" s="247" t="str">
        <f t="shared" ca="1" si="26"/>
        <v/>
      </c>
      <c r="AE48" s="247">
        <f t="shared" ca="1" si="27"/>
        <v>8</v>
      </c>
      <c r="AF48" s="247">
        <f t="shared" ca="1" si="28"/>
        <v>10</v>
      </c>
      <c r="AG48" s="247">
        <f t="shared" ca="1" si="29"/>
        <v>9</v>
      </c>
      <c r="AH48" s="247" t="str">
        <f t="shared" ca="1" si="30"/>
        <v/>
      </c>
      <c r="AI48" s="247" t="str">
        <f t="shared" ca="1" si="31"/>
        <v/>
      </c>
      <c r="AJ48" s="247" t="str">
        <f t="shared" ca="1" si="32"/>
        <v/>
      </c>
      <c r="AK48" s="247">
        <f t="shared" ca="1" si="33"/>
        <v>8</v>
      </c>
      <c r="AL48" s="248">
        <f t="shared" ca="1" si="34"/>
        <v>10</v>
      </c>
      <c r="AM48" s="260">
        <f t="shared" ca="1" si="35"/>
        <v>25</v>
      </c>
      <c r="AN48" s="261">
        <f t="shared" ca="1" si="36"/>
        <v>30</v>
      </c>
      <c r="AO48" s="247">
        <f t="shared" ca="1" si="37"/>
        <v>83</v>
      </c>
      <c r="AP48" s="247" t="str">
        <f t="shared" ca="1" si="38"/>
        <v>YES</v>
      </c>
      <c r="AQ48" s="261">
        <f t="shared" ca="1" si="39"/>
        <v>26</v>
      </c>
      <c r="AR48" s="261">
        <f t="shared" ca="1" si="40"/>
        <v>30</v>
      </c>
      <c r="AS48" s="247">
        <f t="shared" ca="1" si="41"/>
        <v>87</v>
      </c>
      <c r="AT48" s="247" t="str">
        <f t="shared" ca="1" si="42"/>
        <v>YES</v>
      </c>
      <c r="AU48" s="261">
        <f t="shared" ca="1" si="43"/>
        <v>27</v>
      </c>
      <c r="AV48" s="261">
        <f t="shared" ca="1" si="44"/>
        <v>30</v>
      </c>
      <c r="AW48" s="247">
        <f t="shared" ca="1" si="45"/>
        <v>90</v>
      </c>
      <c r="AX48" s="247" t="str">
        <f t="shared" ca="1" si="46"/>
        <v>YES</v>
      </c>
      <c r="AY48" s="261">
        <f t="shared" ca="1" si="47"/>
        <v>14</v>
      </c>
      <c r="AZ48" s="261">
        <f t="shared" ca="1" si="48"/>
        <v>15</v>
      </c>
      <c r="BA48" s="247">
        <f t="shared" ca="1" si="49"/>
        <v>93</v>
      </c>
      <c r="BB48" s="247" t="str">
        <f t="shared" ca="1" si="50"/>
        <v>YES</v>
      </c>
      <c r="BC48" s="261">
        <f t="shared" ca="1" si="51"/>
        <v>15</v>
      </c>
      <c r="BD48" s="261">
        <f t="shared" ca="1" si="52"/>
        <v>15</v>
      </c>
      <c r="BE48" s="276">
        <f t="shared" ca="1" si="53"/>
        <v>100</v>
      </c>
      <c r="BF48" s="277" t="str">
        <f t="shared" ca="1" si="54"/>
        <v>YES</v>
      </c>
      <c r="BG48" s="278">
        <f t="shared" ca="1" si="55"/>
        <v>7</v>
      </c>
      <c r="BH48" s="276">
        <f t="shared" ca="1" si="56"/>
        <v>10</v>
      </c>
      <c r="BI48" s="276">
        <f t="shared" ca="1" si="57"/>
        <v>70</v>
      </c>
      <c r="BJ48" s="276" t="str">
        <f t="shared" ca="1" si="58"/>
        <v>YES</v>
      </c>
      <c r="BK48" s="276">
        <f t="shared" ca="1" si="59"/>
        <v>18</v>
      </c>
      <c r="BL48" s="276">
        <f t="shared" ca="1" si="60"/>
        <v>20</v>
      </c>
      <c r="BM48" s="276">
        <f t="shared" ca="1" si="61"/>
        <v>90</v>
      </c>
      <c r="BN48" s="276" t="str">
        <f t="shared" ca="1" si="62"/>
        <v>YES</v>
      </c>
      <c r="BO48" s="276">
        <f t="shared" ca="1" si="63"/>
        <v>9</v>
      </c>
      <c r="BP48" s="276">
        <f t="shared" ca="1" si="64"/>
        <v>10</v>
      </c>
      <c r="BQ48" s="276">
        <f t="shared" ca="1" si="65"/>
        <v>90</v>
      </c>
      <c r="BR48" s="276" t="str">
        <f t="shared" ca="1" si="66"/>
        <v>YES</v>
      </c>
      <c r="BS48" s="276">
        <f t="shared" ca="1" si="72"/>
        <v>18</v>
      </c>
      <c r="BT48" s="276">
        <f t="shared" ca="1" si="73"/>
        <v>20</v>
      </c>
      <c r="BU48" s="276">
        <f t="shared" ca="1" si="74"/>
        <v>90</v>
      </c>
      <c r="BV48" s="276" t="str">
        <f t="shared" ca="1" si="67"/>
        <v>YES</v>
      </c>
      <c r="BW48" s="276">
        <f t="shared" si="75"/>
        <v>0</v>
      </c>
      <c r="BX48" s="276">
        <f t="shared" si="76"/>
        <v>0</v>
      </c>
      <c r="BY48" s="276">
        <f t="shared" si="70"/>
        <v>0</v>
      </c>
      <c r="BZ48" s="279" t="str">
        <f t="shared" si="71"/>
        <v>NO</v>
      </c>
    </row>
    <row r="49" spans="1:78" ht="18" customHeight="1" x14ac:dyDescent="0.2">
      <c r="A49" s="241">
        <v>39</v>
      </c>
      <c r="B49" s="389" t="s">
        <v>500</v>
      </c>
      <c r="C49" s="381"/>
      <c r="D49" s="242" t="s">
        <v>256</v>
      </c>
      <c r="E49" s="256">
        <f t="shared" ca="1" si="11"/>
        <v>76</v>
      </c>
      <c r="F49" s="257">
        <f t="shared" ca="1" si="7"/>
        <v>71</v>
      </c>
      <c r="G49" s="257">
        <f t="shared" ca="1" si="12"/>
        <v>28</v>
      </c>
      <c r="H49" s="257">
        <f t="shared" ca="1" si="13"/>
        <v>43</v>
      </c>
      <c r="I49" s="258"/>
      <c r="J49" s="247">
        <f t="shared" ca="1" si="14"/>
        <v>11</v>
      </c>
      <c r="K49" s="247">
        <f t="shared" ca="1" si="15"/>
        <v>11</v>
      </c>
      <c r="L49" s="247">
        <f t="shared" ca="1" si="16"/>
        <v>14</v>
      </c>
      <c r="M49" s="247">
        <f t="shared" ca="1" si="17"/>
        <v>1</v>
      </c>
      <c r="N49" s="247">
        <f t="shared" ca="1" si="17"/>
        <v>2</v>
      </c>
      <c r="O49" s="247">
        <f t="shared" ca="1" si="17"/>
        <v>1</v>
      </c>
      <c r="P49" s="247" t="str">
        <f t="shared" ca="1" si="18"/>
        <v/>
      </c>
      <c r="Q49" s="247">
        <f t="shared" ca="1" si="19"/>
        <v>10</v>
      </c>
      <c r="R49" s="247">
        <f t="shared" ca="1" si="20"/>
        <v>10</v>
      </c>
      <c r="S49" s="247">
        <f t="shared" ca="1" si="21"/>
        <v>1</v>
      </c>
      <c r="T49" s="247">
        <f t="shared" ca="1" si="21"/>
        <v>1</v>
      </c>
      <c r="U49" s="247">
        <f t="shared" ca="1" si="21"/>
        <v>1</v>
      </c>
      <c r="V49" s="247" t="str">
        <f t="shared" ca="1" si="22"/>
        <v/>
      </c>
      <c r="W49" s="247">
        <f t="shared" ca="1" si="23"/>
        <v>11</v>
      </c>
      <c r="X49" s="247">
        <f t="shared" ca="1" si="24"/>
        <v>10</v>
      </c>
      <c r="Y49" s="248">
        <f t="shared" ca="1" si="25"/>
        <v>2</v>
      </c>
      <c r="Z49" s="259">
        <f t="shared" ca="1" si="25"/>
        <v>1</v>
      </c>
      <c r="AA49" s="247">
        <f t="shared" ca="1" si="25"/>
        <v>2</v>
      </c>
      <c r="AB49" s="247">
        <f t="shared" ca="1" si="25"/>
        <v>1</v>
      </c>
      <c r="AC49" s="247">
        <f t="shared" ca="1" si="25"/>
        <v>1</v>
      </c>
      <c r="AD49" s="247" t="str">
        <f t="shared" ca="1" si="26"/>
        <v/>
      </c>
      <c r="AE49" s="247">
        <f t="shared" ca="1" si="27"/>
        <v>7</v>
      </c>
      <c r="AF49" s="247" t="str">
        <f t="shared" ca="1" si="28"/>
        <v/>
      </c>
      <c r="AG49" s="247" t="str">
        <f t="shared" ca="1" si="29"/>
        <v/>
      </c>
      <c r="AH49" s="247">
        <f t="shared" ca="1" si="30"/>
        <v>7</v>
      </c>
      <c r="AI49" s="247">
        <f t="shared" ca="1" si="31"/>
        <v>7</v>
      </c>
      <c r="AJ49" s="247">
        <f t="shared" ca="1" si="32"/>
        <v>7</v>
      </c>
      <c r="AK49" s="247">
        <f t="shared" ca="1" si="33"/>
        <v>8</v>
      </c>
      <c r="AL49" s="248" t="str">
        <f t="shared" ca="1" si="34"/>
        <v/>
      </c>
      <c r="AM49" s="260">
        <f t="shared" ca="1" si="35"/>
        <v>21</v>
      </c>
      <c r="AN49" s="261">
        <f t="shared" ca="1" si="36"/>
        <v>30</v>
      </c>
      <c r="AO49" s="247">
        <f t="shared" ca="1" si="37"/>
        <v>70</v>
      </c>
      <c r="AP49" s="247" t="str">
        <f t="shared" ca="1" si="38"/>
        <v>YES</v>
      </c>
      <c r="AQ49" s="261">
        <f t="shared" ca="1" si="39"/>
        <v>20</v>
      </c>
      <c r="AR49" s="261">
        <f t="shared" ca="1" si="40"/>
        <v>30</v>
      </c>
      <c r="AS49" s="247">
        <f t="shared" ca="1" si="41"/>
        <v>67</v>
      </c>
      <c r="AT49" s="247" t="str">
        <f t="shared" ca="1" si="42"/>
        <v>YES</v>
      </c>
      <c r="AU49" s="261">
        <f t="shared" ca="1" si="43"/>
        <v>21</v>
      </c>
      <c r="AV49" s="261">
        <f t="shared" ca="1" si="44"/>
        <v>30</v>
      </c>
      <c r="AW49" s="247">
        <f t="shared" ca="1" si="45"/>
        <v>70</v>
      </c>
      <c r="AX49" s="247" t="str">
        <f t="shared" ca="1" si="46"/>
        <v>YES</v>
      </c>
      <c r="AY49" s="261">
        <f t="shared" ca="1" si="47"/>
        <v>11</v>
      </c>
      <c r="AZ49" s="261">
        <f t="shared" ca="1" si="48"/>
        <v>15</v>
      </c>
      <c r="BA49" s="247">
        <f t="shared" ca="1" si="49"/>
        <v>73</v>
      </c>
      <c r="BB49" s="247" t="str">
        <f t="shared" ca="1" si="50"/>
        <v>YES</v>
      </c>
      <c r="BC49" s="261">
        <f t="shared" ca="1" si="51"/>
        <v>11</v>
      </c>
      <c r="BD49" s="261">
        <f t="shared" ca="1" si="52"/>
        <v>15</v>
      </c>
      <c r="BE49" s="276">
        <f t="shared" ca="1" si="53"/>
        <v>73</v>
      </c>
      <c r="BF49" s="277" t="str">
        <f t="shared" ca="1" si="54"/>
        <v>YES</v>
      </c>
      <c r="BG49" s="278">
        <f t="shared" ca="1" si="55"/>
        <v>7</v>
      </c>
      <c r="BH49" s="276">
        <f t="shared" ca="1" si="56"/>
        <v>10</v>
      </c>
      <c r="BI49" s="276">
        <f t="shared" ca="1" si="57"/>
        <v>70</v>
      </c>
      <c r="BJ49" s="276" t="str">
        <f t="shared" ca="1" si="58"/>
        <v>YES</v>
      </c>
      <c r="BK49" s="276">
        <f t="shared" ca="1" si="59"/>
        <v>7</v>
      </c>
      <c r="BL49" s="276">
        <f t="shared" ca="1" si="60"/>
        <v>10</v>
      </c>
      <c r="BM49" s="276">
        <f t="shared" ca="1" si="61"/>
        <v>70</v>
      </c>
      <c r="BN49" s="276" t="str">
        <f t="shared" ca="1" si="62"/>
        <v>YES</v>
      </c>
      <c r="BO49" s="276">
        <f t="shared" ca="1" si="63"/>
        <v>14</v>
      </c>
      <c r="BP49" s="276">
        <f t="shared" ca="1" si="64"/>
        <v>20</v>
      </c>
      <c r="BQ49" s="276">
        <f t="shared" ca="1" si="65"/>
        <v>70</v>
      </c>
      <c r="BR49" s="276" t="str">
        <f t="shared" ca="1" si="66"/>
        <v>YES</v>
      </c>
      <c r="BS49" s="276">
        <f t="shared" ca="1" si="72"/>
        <v>15</v>
      </c>
      <c r="BT49" s="276">
        <f t="shared" ca="1" si="73"/>
        <v>20</v>
      </c>
      <c r="BU49" s="276">
        <f t="shared" ca="1" si="74"/>
        <v>75</v>
      </c>
      <c r="BV49" s="276" t="str">
        <f t="shared" ca="1" si="67"/>
        <v>YES</v>
      </c>
      <c r="BW49" s="276">
        <f t="shared" si="75"/>
        <v>0</v>
      </c>
      <c r="BX49" s="276">
        <f t="shared" si="76"/>
        <v>0</v>
      </c>
      <c r="BY49" s="276">
        <f t="shared" si="70"/>
        <v>0</v>
      </c>
      <c r="BZ49" s="279" t="str">
        <f t="shared" si="71"/>
        <v>NO</v>
      </c>
    </row>
    <row r="50" spans="1:78" ht="22.5" x14ac:dyDescent="0.2">
      <c r="A50" s="241">
        <v>40</v>
      </c>
      <c r="B50" s="388" t="s">
        <v>501</v>
      </c>
      <c r="C50" s="382" t="s">
        <v>526</v>
      </c>
      <c r="D50" s="242" t="s">
        <v>275</v>
      </c>
      <c r="E50" s="256">
        <f t="shared" ca="1" si="11"/>
        <v>87</v>
      </c>
      <c r="F50" s="257">
        <f t="shared" ca="1" si="7"/>
        <v>85</v>
      </c>
      <c r="G50" s="257">
        <f t="shared" ca="1" si="12"/>
        <v>34</v>
      </c>
      <c r="H50" s="257">
        <f t="shared" ca="1" si="13"/>
        <v>51</v>
      </c>
      <c r="I50" s="258"/>
      <c r="J50" s="247">
        <f t="shared" ca="1" si="14"/>
        <v>11</v>
      </c>
      <c r="K50" s="247">
        <f t="shared" ca="1" si="15"/>
        <v>12</v>
      </c>
      <c r="L50" s="247">
        <f t="shared" ca="1" si="16"/>
        <v>16</v>
      </c>
      <c r="M50" s="247">
        <f t="shared" ca="1" si="17"/>
        <v>2</v>
      </c>
      <c r="N50" s="247">
        <f t="shared" ca="1" si="17"/>
        <v>2</v>
      </c>
      <c r="O50" s="247">
        <f t="shared" ca="1" si="17"/>
        <v>2</v>
      </c>
      <c r="P50" s="247">
        <f t="shared" ca="1" si="18"/>
        <v>13</v>
      </c>
      <c r="Q50" s="247">
        <f t="shared" ca="1" si="19"/>
        <v>14</v>
      </c>
      <c r="R50" s="247" t="str">
        <f t="shared" ca="1" si="20"/>
        <v/>
      </c>
      <c r="S50" s="247">
        <f t="shared" ca="1" si="21"/>
        <v>1</v>
      </c>
      <c r="T50" s="247">
        <f t="shared" ca="1" si="21"/>
        <v>2</v>
      </c>
      <c r="U50" s="247">
        <f t="shared" ca="1" si="21"/>
        <v>2</v>
      </c>
      <c r="V50" s="247">
        <f t="shared" ca="1" si="22"/>
        <v>13</v>
      </c>
      <c r="W50" s="247">
        <f t="shared" ca="1" si="23"/>
        <v>12</v>
      </c>
      <c r="X50" s="247" t="str">
        <f t="shared" ca="1" si="24"/>
        <v/>
      </c>
      <c r="Y50" s="248">
        <f t="shared" ca="1" si="25"/>
        <v>1</v>
      </c>
      <c r="Z50" s="259">
        <f t="shared" ca="1" si="25"/>
        <v>2</v>
      </c>
      <c r="AA50" s="247">
        <f t="shared" ca="1" si="25"/>
        <v>2</v>
      </c>
      <c r="AB50" s="247">
        <f t="shared" ca="1" si="25"/>
        <v>2</v>
      </c>
      <c r="AC50" s="247">
        <f t="shared" ca="1" si="25"/>
        <v>1</v>
      </c>
      <c r="AD50" s="247">
        <f t="shared" ca="1" si="26"/>
        <v>9</v>
      </c>
      <c r="AE50" s="247" t="str">
        <f t="shared" ca="1" si="27"/>
        <v/>
      </c>
      <c r="AF50" s="247">
        <f t="shared" ca="1" si="28"/>
        <v>8</v>
      </c>
      <c r="AG50" s="247">
        <f t="shared" ca="1" si="29"/>
        <v>9</v>
      </c>
      <c r="AH50" s="247" t="str">
        <f t="shared" ca="1" si="30"/>
        <v/>
      </c>
      <c r="AI50" s="247">
        <f t="shared" ca="1" si="31"/>
        <v>9</v>
      </c>
      <c r="AJ50" s="247" t="str">
        <f t="shared" ca="1" si="32"/>
        <v/>
      </c>
      <c r="AK50" s="247" t="str">
        <f t="shared" ca="1" si="33"/>
        <v/>
      </c>
      <c r="AL50" s="248">
        <f t="shared" ca="1" si="34"/>
        <v>8</v>
      </c>
      <c r="AM50" s="260">
        <f t="shared" ca="1" si="35"/>
        <v>27</v>
      </c>
      <c r="AN50" s="261">
        <f t="shared" ca="1" si="36"/>
        <v>30</v>
      </c>
      <c r="AO50" s="247">
        <f t="shared" ca="1" si="37"/>
        <v>90</v>
      </c>
      <c r="AP50" s="247" t="str">
        <f t="shared" ca="1" si="38"/>
        <v>YES</v>
      </c>
      <c r="AQ50" s="261">
        <f t="shared" ca="1" si="39"/>
        <v>27</v>
      </c>
      <c r="AR50" s="261">
        <f t="shared" ca="1" si="40"/>
        <v>30</v>
      </c>
      <c r="AS50" s="247">
        <f t="shared" ca="1" si="41"/>
        <v>90</v>
      </c>
      <c r="AT50" s="247" t="str">
        <f t="shared" ca="1" si="42"/>
        <v>YES</v>
      </c>
      <c r="AU50" s="261">
        <f t="shared" ca="1" si="43"/>
        <v>25</v>
      </c>
      <c r="AV50" s="261">
        <f t="shared" ca="1" si="44"/>
        <v>30</v>
      </c>
      <c r="AW50" s="247">
        <f t="shared" ca="1" si="45"/>
        <v>83</v>
      </c>
      <c r="AX50" s="247" t="str">
        <f t="shared" ca="1" si="46"/>
        <v>YES</v>
      </c>
      <c r="AY50" s="261">
        <f t="shared" ca="1" si="47"/>
        <v>11</v>
      </c>
      <c r="AZ50" s="261">
        <f t="shared" ca="1" si="48"/>
        <v>15</v>
      </c>
      <c r="BA50" s="247">
        <f t="shared" ca="1" si="49"/>
        <v>73</v>
      </c>
      <c r="BB50" s="247" t="str">
        <f t="shared" ca="1" si="50"/>
        <v>YES</v>
      </c>
      <c r="BC50" s="261">
        <f t="shared" ca="1" si="51"/>
        <v>12</v>
      </c>
      <c r="BD50" s="261">
        <f t="shared" ca="1" si="52"/>
        <v>15</v>
      </c>
      <c r="BE50" s="247">
        <f t="shared" ca="1" si="53"/>
        <v>80</v>
      </c>
      <c r="BF50" s="248" t="str">
        <f t="shared" ca="1" si="54"/>
        <v>YES</v>
      </c>
      <c r="BG50" s="260">
        <f t="shared" ca="1" si="55"/>
        <v>8</v>
      </c>
      <c r="BH50" s="261">
        <f t="shared" ca="1" si="56"/>
        <v>10</v>
      </c>
      <c r="BI50" s="247">
        <f t="shared" ca="1" si="57"/>
        <v>80</v>
      </c>
      <c r="BJ50" s="247" t="str">
        <f t="shared" ca="1" si="58"/>
        <v>YES</v>
      </c>
      <c r="BK50" s="261">
        <f t="shared" ca="1" si="59"/>
        <v>17</v>
      </c>
      <c r="BL50" s="261">
        <f t="shared" ca="1" si="60"/>
        <v>20</v>
      </c>
      <c r="BM50" s="247">
        <f t="shared" ca="1" si="61"/>
        <v>85</v>
      </c>
      <c r="BN50" s="247" t="str">
        <f t="shared" ca="1" si="62"/>
        <v>YES</v>
      </c>
      <c r="BO50" s="261">
        <f t="shared" ca="1" si="63"/>
        <v>18</v>
      </c>
      <c r="BP50" s="261">
        <f t="shared" ca="1" si="64"/>
        <v>20</v>
      </c>
      <c r="BQ50" s="247">
        <f t="shared" ca="1" si="65"/>
        <v>90</v>
      </c>
      <c r="BR50" s="247" t="str">
        <f t="shared" ca="1" si="66"/>
        <v>YES</v>
      </c>
      <c r="BS50" s="261">
        <f t="shared" ca="1" si="72"/>
        <v>8</v>
      </c>
      <c r="BT50" s="261">
        <f t="shared" ca="1" si="73"/>
        <v>10</v>
      </c>
      <c r="BU50" s="247">
        <f t="shared" ca="1" si="74"/>
        <v>80</v>
      </c>
      <c r="BV50" s="247" t="str">
        <f t="shared" ca="1" si="67"/>
        <v>YES</v>
      </c>
      <c r="BW50" s="261">
        <f t="shared" si="75"/>
        <v>0</v>
      </c>
      <c r="BX50" s="261">
        <f t="shared" si="76"/>
        <v>0</v>
      </c>
      <c r="BY50" s="247">
        <f t="shared" si="70"/>
        <v>0</v>
      </c>
      <c r="BZ50" s="262" t="str">
        <f t="shared" si="71"/>
        <v>NO</v>
      </c>
    </row>
    <row r="51" spans="1:78" ht="22.5" x14ac:dyDescent="0.2">
      <c r="A51" s="241">
        <v>41</v>
      </c>
      <c r="B51" s="388" t="s">
        <v>502</v>
      </c>
      <c r="C51" s="382" t="s">
        <v>527</v>
      </c>
      <c r="D51" s="242" t="s">
        <v>256</v>
      </c>
      <c r="E51" s="256">
        <f t="shared" ca="1" si="11"/>
        <v>76</v>
      </c>
      <c r="F51" s="257">
        <f t="shared" ca="1" si="7"/>
        <v>76</v>
      </c>
      <c r="G51" s="257">
        <f t="shared" ca="1" si="12"/>
        <v>30</v>
      </c>
      <c r="H51" s="257">
        <f t="shared" ca="1" si="13"/>
        <v>46</v>
      </c>
      <c r="I51" s="258"/>
      <c r="J51" s="247">
        <f t="shared" ca="1" si="14"/>
        <v>9</v>
      </c>
      <c r="K51" s="247">
        <f t="shared" ca="1" si="15"/>
        <v>11</v>
      </c>
      <c r="L51" s="247">
        <f t="shared" ca="1" si="16"/>
        <v>14</v>
      </c>
      <c r="M51" s="247">
        <f t="shared" ca="1" si="17"/>
        <v>2</v>
      </c>
      <c r="N51" s="247">
        <f t="shared" ca="1" si="17"/>
        <v>2</v>
      </c>
      <c r="O51" s="247">
        <f t="shared" ca="1" si="17"/>
        <v>2</v>
      </c>
      <c r="P51" s="247" t="str">
        <f t="shared" ca="1" si="18"/>
        <v/>
      </c>
      <c r="Q51" s="247">
        <f t="shared" ca="1" si="19"/>
        <v>11</v>
      </c>
      <c r="R51" s="247">
        <f t="shared" ca="1" si="20"/>
        <v>11</v>
      </c>
      <c r="S51" s="247">
        <f t="shared" ca="1" si="21"/>
        <v>2</v>
      </c>
      <c r="T51" s="247">
        <f t="shared" ca="1" si="21"/>
        <v>2</v>
      </c>
      <c r="U51" s="247">
        <f t="shared" ca="1" si="21"/>
        <v>2</v>
      </c>
      <c r="V51" s="247" t="str">
        <f t="shared" ca="1" si="22"/>
        <v/>
      </c>
      <c r="W51" s="247">
        <f t="shared" ca="1" si="23"/>
        <v>11</v>
      </c>
      <c r="X51" s="247">
        <f t="shared" ca="1" si="24"/>
        <v>11</v>
      </c>
      <c r="Y51" s="248">
        <f t="shared" ca="1" si="25"/>
        <v>1</v>
      </c>
      <c r="Z51" s="259">
        <f t="shared" ca="1" si="25"/>
        <v>2</v>
      </c>
      <c r="AA51" s="247">
        <f t="shared" ca="1" si="25"/>
        <v>2</v>
      </c>
      <c r="AB51" s="247">
        <f t="shared" ca="1" si="25"/>
        <v>2</v>
      </c>
      <c r="AC51" s="247">
        <f t="shared" ca="1" si="25"/>
        <v>2</v>
      </c>
      <c r="AD51" s="247" t="str">
        <f t="shared" ca="1" si="26"/>
        <v/>
      </c>
      <c r="AE51" s="247">
        <f t="shared" ca="1" si="27"/>
        <v>7</v>
      </c>
      <c r="AF51" s="247" t="str">
        <f t="shared" ca="1" si="28"/>
        <v/>
      </c>
      <c r="AG51" s="247" t="str">
        <f t="shared" ca="1" si="29"/>
        <v/>
      </c>
      <c r="AH51" s="247">
        <f t="shared" ca="1" si="30"/>
        <v>7</v>
      </c>
      <c r="AI51" s="247">
        <f t="shared" ca="1" si="31"/>
        <v>8</v>
      </c>
      <c r="AJ51" s="247">
        <f t="shared" ca="1" si="32"/>
        <v>7</v>
      </c>
      <c r="AK51" s="247">
        <f t="shared" ca="1" si="33"/>
        <v>8</v>
      </c>
      <c r="AL51" s="248" t="str">
        <f t="shared" ca="1" si="34"/>
        <v/>
      </c>
      <c r="AM51" s="260">
        <f t="shared" ca="1" si="35"/>
        <v>26</v>
      </c>
      <c r="AN51" s="261">
        <f t="shared" ca="1" si="36"/>
        <v>30</v>
      </c>
      <c r="AO51" s="247">
        <f t="shared" ca="1" si="37"/>
        <v>87</v>
      </c>
      <c r="AP51" s="247" t="str">
        <f t="shared" ca="1" si="38"/>
        <v>YES</v>
      </c>
      <c r="AQ51" s="261">
        <f t="shared" ca="1" si="39"/>
        <v>22</v>
      </c>
      <c r="AR51" s="261">
        <f t="shared" ca="1" si="40"/>
        <v>30</v>
      </c>
      <c r="AS51" s="247">
        <f t="shared" ca="1" si="41"/>
        <v>73</v>
      </c>
      <c r="AT51" s="247" t="str">
        <f t="shared" ca="1" si="42"/>
        <v>YES</v>
      </c>
      <c r="AU51" s="261">
        <f t="shared" ca="1" si="43"/>
        <v>22</v>
      </c>
      <c r="AV51" s="261">
        <f t="shared" ca="1" si="44"/>
        <v>30</v>
      </c>
      <c r="AW51" s="247">
        <f t="shared" ca="1" si="45"/>
        <v>73</v>
      </c>
      <c r="AX51" s="247" t="str">
        <f t="shared" ca="1" si="46"/>
        <v>YES</v>
      </c>
      <c r="AY51" s="261">
        <f t="shared" ca="1" si="47"/>
        <v>9</v>
      </c>
      <c r="AZ51" s="261">
        <f t="shared" ca="1" si="48"/>
        <v>15</v>
      </c>
      <c r="BA51" s="247">
        <f t="shared" ca="1" si="49"/>
        <v>60</v>
      </c>
      <c r="BB51" s="247" t="str">
        <f t="shared" ca="1" si="50"/>
        <v>NO</v>
      </c>
      <c r="BC51" s="261">
        <f t="shared" ca="1" si="51"/>
        <v>11</v>
      </c>
      <c r="BD51" s="261">
        <f t="shared" ca="1" si="52"/>
        <v>15</v>
      </c>
      <c r="BE51" s="247">
        <f t="shared" ca="1" si="53"/>
        <v>73</v>
      </c>
      <c r="BF51" s="248" t="str">
        <f t="shared" ca="1" si="54"/>
        <v>YES</v>
      </c>
      <c r="BG51" s="260">
        <f t="shared" ca="1" si="55"/>
        <v>9</v>
      </c>
      <c r="BH51" s="261">
        <f t="shared" ca="1" si="56"/>
        <v>10</v>
      </c>
      <c r="BI51" s="247">
        <f t="shared" ca="1" si="57"/>
        <v>90</v>
      </c>
      <c r="BJ51" s="247" t="str">
        <f t="shared" ca="1" si="58"/>
        <v>YES</v>
      </c>
      <c r="BK51" s="261">
        <f t="shared" ca="1" si="59"/>
        <v>7</v>
      </c>
      <c r="BL51" s="261">
        <f t="shared" ca="1" si="60"/>
        <v>10</v>
      </c>
      <c r="BM51" s="247">
        <f t="shared" ca="1" si="61"/>
        <v>70</v>
      </c>
      <c r="BN51" s="247" t="str">
        <f t="shared" ca="1" si="62"/>
        <v>YES</v>
      </c>
      <c r="BO51" s="261">
        <f t="shared" ca="1" si="63"/>
        <v>15</v>
      </c>
      <c r="BP51" s="261">
        <f t="shared" ca="1" si="64"/>
        <v>20</v>
      </c>
      <c r="BQ51" s="247">
        <f t="shared" ca="1" si="65"/>
        <v>75</v>
      </c>
      <c r="BR51" s="247" t="str">
        <f t="shared" ca="1" si="66"/>
        <v>YES</v>
      </c>
      <c r="BS51" s="261">
        <f t="shared" ca="1" si="72"/>
        <v>15</v>
      </c>
      <c r="BT51" s="261">
        <f t="shared" ca="1" si="73"/>
        <v>20</v>
      </c>
      <c r="BU51" s="247">
        <f t="shared" ca="1" si="74"/>
        <v>75</v>
      </c>
      <c r="BV51" s="247" t="str">
        <f t="shared" ca="1" si="67"/>
        <v>YES</v>
      </c>
      <c r="BW51" s="261">
        <f t="shared" si="75"/>
        <v>0</v>
      </c>
      <c r="BX51" s="261">
        <f t="shared" si="76"/>
        <v>0</v>
      </c>
      <c r="BY51" s="247">
        <f t="shared" si="70"/>
        <v>0</v>
      </c>
      <c r="BZ51" s="262" t="str">
        <f t="shared" si="71"/>
        <v>NO</v>
      </c>
    </row>
    <row r="52" spans="1:78" ht="22.5" x14ac:dyDescent="0.2">
      <c r="A52" s="241">
        <v>42</v>
      </c>
      <c r="B52" s="388" t="s">
        <v>503</v>
      </c>
      <c r="C52" s="382" t="s">
        <v>528</v>
      </c>
      <c r="D52" s="242" t="s">
        <v>316</v>
      </c>
      <c r="E52" s="256">
        <f t="shared" ca="1" si="11"/>
        <v>66</v>
      </c>
      <c r="F52" s="257">
        <f t="shared" ca="1" si="7"/>
        <v>65</v>
      </c>
      <c r="G52" s="257">
        <f t="shared" ca="1" si="12"/>
        <v>27</v>
      </c>
      <c r="H52" s="257">
        <f t="shared" ca="1" si="13"/>
        <v>38</v>
      </c>
      <c r="I52" s="258"/>
      <c r="J52" s="247">
        <f t="shared" ca="1" si="14"/>
        <v>9</v>
      </c>
      <c r="K52" s="247">
        <f t="shared" ca="1" si="15"/>
        <v>10</v>
      </c>
      <c r="L52" s="247">
        <f t="shared" ca="1" si="16"/>
        <v>12</v>
      </c>
      <c r="M52" s="247">
        <f t="shared" ca="1" si="17"/>
        <v>2</v>
      </c>
      <c r="N52" s="247">
        <f t="shared" ca="1" si="17"/>
        <v>2</v>
      </c>
      <c r="O52" s="247">
        <f t="shared" ca="1" si="17"/>
        <v>2</v>
      </c>
      <c r="P52" s="247">
        <f t="shared" ca="1" si="18"/>
        <v>9</v>
      </c>
      <c r="Q52" s="247">
        <f t="shared" ca="1" si="19"/>
        <v>10</v>
      </c>
      <c r="R52" s="247" t="str">
        <f t="shared" ca="1" si="20"/>
        <v/>
      </c>
      <c r="S52" s="247">
        <f t="shared" ca="1" si="21"/>
        <v>1</v>
      </c>
      <c r="T52" s="247">
        <f t="shared" ca="1" si="21"/>
        <v>1</v>
      </c>
      <c r="U52" s="247">
        <f t="shared" ca="1" si="21"/>
        <v>2</v>
      </c>
      <c r="V52" s="247">
        <f t="shared" ca="1" si="22"/>
        <v>10</v>
      </c>
      <c r="W52" s="247">
        <f t="shared" ca="1" si="23"/>
        <v>9</v>
      </c>
      <c r="X52" s="247" t="str">
        <f t="shared" ca="1" si="24"/>
        <v/>
      </c>
      <c r="Y52" s="248">
        <f t="shared" ca="1" si="25"/>
        <v>1</v>
      </c>
      <c r="Z52" s="259">
        <f t="shared" ca="1" si="25"/>
        <v>1</v>
      </c>
      <c r="AA52" s="247">
        <f t="shared" ca="1" si="25"/>
        <v>1</v>
      </c>
      <c r="AB52" s="247">
        <f t="shared" ca="1" si="25"/>
        <v>2</v>
      </c>
      <c r="AC52" s="247">
        <f t="shared" ca="1" si="25"/>
        <v>1</v>
      </c>
      <c r="AD52" s="247">
        <f t="shared" ca="1" si="26"/>
        <v>7</v>
      </c>
      <c r="AE52" s="247" t="str">
        <f t="shared" ca="1" si="27"/>
        <v/>
      </c>
      <c r="AF52" s="247">
        <f t="shared" ca="1" si="28"/>
        <v>6</v>
      </c>
      <c r="AG52" s="247" t="str">
        <f t="shared" ca="1" si="29"/>
        <v/>
      </c>
      <c r="AH52" s="247">
        <f t="shared" ca="1" si="30"/>
        <v>6</v>
      </c>
      <c r="AI52" s="247">
        <f t="shared" ca="1" si="31"/>
        <v>7</v>
      </c>
      <c r="AJ52" s="247">
        <f t="shared" ca="1" si="32"/>
        <v>6</v>
      </c>
      <c r="AK52" s="247" t="str">
        <f t="shared" ca="1" si="33"/>
        <v/>
      </c>
      <c r="AL52" s="248" t="str">
        <f t="shared" ca="1" si="34"/>
        <v/>
      </c>
      <c r="AM52" s="260">
        <f t="shared" ca="1" si="35"/>
        <v>22</v>
      </c>
      <c r="AN52" s="261">
        <f t="shared" ca="1" si="36"/>
        <v>30</v>
      </c>
      <c r="AO52" s="247">
        <f t="shared" ca="1" si="37"/>
        <v>73</v>
      </c>
      <c r="AP52" s="247" t="str">
        <f t="shared" ca="1" si="38"/>
        <v>YES</v>
      </c>
      <c r="AQ52" s="261">
        <f t="shared" ca="1" si="39"/>
        <v>19</v>
      </c>
      <c r="AR52" s="261">
        <f t="shared" ca="1" si="40"/>
        <v>30</v>
      </c>
      <c r="AS52" s="247">
        <f t="shared" ca="1" si="41"/>
        <v>63</v>
      </c>
      <c r="AT52" s="247" t="str">
        <f t="shared" ca="1" si="42"/>
        <v>YES</v>
      </c>
      <c r="AU52" s="261">
        <f t="shared" ca="1" si="43"/>
        <v>19</v>
      </c>
      <c r="AV52" s="261">
        <f t="shared" ca="1" si="44"/>
        <v>30</v>
      </c>
      <c r="AW52" s="247">
        <f t="shared" ca="1" si="45"/>
        <v>63</v>
      </c>
      <c r="AX52" s="247" t="str">
        <f t="shared" ca="1" si="46"/>
        <v>YES</v>
      </c>
      <c r="AY52" s="261">
        <f t="shared" ca="1" si="47"/>
        <v>9</v>
      </c>
      <c r="AZ52" s="261">
        <f t="shared" ca="1" si="48"/>
        <v>15</v>
      </c>
      <c r="BA52" s="247">
        <f t="shared" ca="1" si="49"/>
        <v>60</v>
      </c>
      <c r="BB52" s="247" t="str">
        <f t="shared" ca="1" si="50"/>
        <v>NO</v>
      </c>
      <c r="BC52" s="261">
        <f t="shared" ca="1" si="51"/>
        <v>10</v>
      </c>
      <c r="BD52" s="261">
        <f t="shared" ca="1" si="52"/>
        <v>15</v>
      </c>
      <c r="BE52" s="247">
        <f t="shared" ca="1" si="53"/>
        <v>67</v>
      </c>
      <c r="BF52" s="248" t="str">
        <f t="shared" ca="1" si="54"/>
        <v>YES</v>
      </c>
      <c r="BG52" s="260">
        <f t="shared" ca="1" si="55"/>
        <v>6</v>
      </c>
      <c r="BH52" s="261">
        <f t="shared" ca="1" si="56"/>
        <v>10</v>
      </c>
      <c r="BI52" s="247">
        <f t="shared" ca="1" si="57"/>
        <v>60</v>
      </c>
      <c r="BJ52" s="247" t="str">
        <f t="shared" ca="1" si="58"/>
        <v>NO</v>
      </c>
      <c r="BK52" s="261">
        <f t="shared" ca="1" si="59"/>
        <v>13</v>
      </c>
      <c r="BL52" s="261">
        <f t="shared" ca="1" si="60"/>
        <v>20</v>
      </c>
      <c r="BM52" s="247">
        <f t="shared" ca="1" si="61"/>
        <v>65</v>
      </c>
      <c r="BN52" s="247" t="str">
        <f t="shared" ca="1" si="62"/>
        <v>YES</v>
      </c>
      <c r="BO52" s="261">
        <f t="shared" ca="1" si="63"/>
        <v>13</v>
      </c>
      <c r="BP52" s="261">
        <f t="shared" ca="1" si="64"/>
        <v>20</v>
      </c>
      <c r="BQ52" s="247">
        <f t="shared" ca="1" si="65"/>
        <v>65</v>
      </c>
      <c r="BR52" s="247" t="str">
        <f t="shared" ca="1" si="66"/>
        <v>YES</v>
      </c>
      <c r="BS52" s="261">
        <f t="shared" ca="1" si="72"/>
        <v>6</v>
      </c>
      <c r="BT52" s="261">
        <f t="shared" ca="1" si="73"/>
        <v>10</v>
      </c>
      <c r="BU52" s="247">
        <f t="shared" ca="1" si="74"/>
        <v>60</v>
      </c>
      <c r="BV52" s="247" t="str">
        <f t="shared" ca="1" si="67"/>
        <v>NO</v>
      </c>
      <c r="BW52" s="261">
        <f t="shared" si="75"/>
        <v>0</v>
      </c>
      <c r="BX52" s="261">
        <f t="shared" si="76"/>
        <v>0</v>
      </c>
      <c r="BY52" s="247">
        <f t="shared" si="70"/>
        <v>0</v>
      </c>
      <c r="BZ52" s="262" t="str">
        <f t="shared" si="71"/>
        <v>NO</v>
      </c>
    </row>
    <row r="53" spans="1:78" ht="22.5" x14ac:dyDescent="0.2">
      <c r="A53" s="241">
        <v>43</v>
      </c>
      <c r="B53" s="388" t="s">
        <v>504</v>
      </c>
      <c r="C53" s="382" t="s">
        <v>529</v>
      </c>
      <c r="D53" s="242" t="s">
        <v>256</v>
      </c>
      <c r="E53" s="256">
        <f t="shared" ca="1" si="11"/>
        <v>76</v>
      </c>
      <c r="F53" s="257">
        <f t="shared" ca="1" si="7"/>
        <v>74</v>
      </c>
      <c r="G53" s="257">
        <f t="shared" ca="1" si="12"/>
        <v>29</v>
      </c>
      <c r="H53" s="257">
        <f t="shared" ca="1" si="13"/>
        <v>45</v>
      </c>
      <c r="I53" s="258"/>
      <c r="J53" s="247">
        <f t="shared" ca="1" si="14"/>
        <v>11</v>
      </c>
      <c r="K53" s="247">
        <f t="shared" ca="1" si="15"/>
        <v>12</v>
      </c>
      <c r="L53" s="247">
        <f t="shared" ca="1" si="16"/>
        <v>14</v>
      </c>
      <c r="M53" s="247">
        <f t="shared" ca="1" si="17"/>
        <v>1</v>
      </c>
      <c r="N53" s="247">
        <f t="shared" ca="1" si="17"/>
        <v>1</v>
      </c>
      <c r="O53" s="247">
        <f t="shared" ca="1" si="17"/>
        <v>1</v>
      </c>
      <c r="P53" s="247" t="str">
        <f t="shared" ca="1" si="18"/>
        <v/>
      </c>
      <c r="Q53" s="247">
        <f t="shared" ca="1" si="19"/>
        <v>11</v>
      </c>
      <c r="R53" s="247">
        <f t="shared" ca="1" si="20"/>
        <v>10</v>
      </c>
      <c r="S53" s="247">
        <f t="shared" ca="1" si="21"/>
        <v>1</v>
      </c>
      <c r="T53" s="247">
        <f t="shared" ca="1" si="21"/>
        <v>2</v>
      </c>
      <c r="U53" s="247">
        <f t="shared" ca="1" si="21"/>
        <v>1</v>
      </c>
      <c r="V53" s="247" t="str">
        <f t="shared" ca="1" si="22"/>
        <v/>
      </c>
      <c r="W53" s="247">
        <f t="shared" ca="1" si="23"/>
        <v>10</v>
      </c>
      <c r="X53" s="247">
        <f t="shared" ca="1" si="24"/>
        <v>11</v>
      </c>
      <c r="Y53" s="248">
        <f t="shared" ca="1" si="25"/>
        <v>1</v>
      </c>
      <c r="Z53" s="259">
        <f t="shared" ca="1" si="25"/>
        <v>1</v>
      </c>
      <c r="AA53" s="247">
        <f t="shared" ca="1" si="25"/>
        <v>1</v>
      </c>
      <c r="AB53" s="247">
        <f t="shared" ca="1" si="25"/>
        <v>2</v>
      </c>
      <c r="AC53" s="247">
        <f t="shared" ca="1" si="25"/>
        <v>2</v>
      </c>
      <c r="AD53" s="247" t="str">
        <f t="shared" ca="1" si="26"/>
        <v/>
      </c>
      <c r="AE53" s="247">
        <f t="shared" ca="1" si="27"/>
        <v>8</v>
      </c>
      <c r="AF53" s="247" t="str">
        <f t="shared" ca="1" si="28"/>
        <v/>
      </c>
      <c r="AG53" s="247" t="str">
        <f t="shared" ca="1" si="29"/>
        <v/>
      </c>
      <c r="AH53" s="247">
        <f t="shared" ca="1" si="30"/>
        <v>7</v>
      </c>
      <c r="AI53" s="247">
        <f t="shared" ca="1" si="31"/>
        <v>8</v>
      </c>
      <c r="AJ53" s="247">
        <f t="shared" ca="1" si="32"/>
        <v>7</v>
      </c>
      <c r="AK53" s="247">
        <f t="shared" ca="1" si="33"/>
        <v>8</v>
      </c>
      <c r="AL53" s="248" t="str">
        <f t="shared" ca="1" si="34"/>
        <v/>
      </c>
      <c r="AM53" s="260">
        <f t="shared" ca="1" si="35"/>
        <v>21</v>
      </c>
      <c r="AN53" s="261">
        <f t="shared" ca="1" si="36"/>
        <v>30</v>
      </c>
      <c r="AO53" s="247">
        <f t="shared" ca="1" si="37"/>
        <v>70</v>
      </c>
      <c r="AP53" s="247" t="str">
        <f t="shared" ca="1" si="38"/>
        <v>YES</v>
      </c>
      <c r="AQ53" s="261">
        <f t="shared" ca="1" si="39"/>
        <v>21</v>
      </c>
      <c r="AR53" s="261">
        <f t="shared" ca="1" si="40"/>
        <v>30</v>
      </c>
      <c r="AS53" s="247">
        <f t="shared" ca="1" si="41"/>
        <v>70</v>
      </c>
      <c r="AT53" s="247" t="str">
        <f t="shared" ca="1" si="42"/>
        <v>YES</v>
      </c>
      <c r="AU53" s="261">
        <f t="shared" ca="1" si="43"/>
        <v>21</v>
      </c>
      <c r="AV53" s="261">
        <f t="shared" ca="1" si="44"/>
        <v>30</v>
      </c>
      <c r="AW53" s="247">
        <f t="shared" ca="1" si="45"/>
        <v>70</v>
      </c>
      <c r="AX53" s="247" t="str">
        <f t="shared" ca="1" si="46"/>
        <v>YES</v>
      </c>
      <c r="AY53" s="261">
        <f t="shared" ca="1" si="47"/>
        <v>11</v>
      </c>
      <c r="AZ53" s="261">
        <f t="shared" ca="1" si="48"/>
        <v>15</v>
      </c>
      <c r="BA53" s="247">
        <f t="shared" ca="1" si="49"/>
        <v>73</v>
      </c>
      <c r="BB53" s="247" t="str">
        <f t="shared" ca="1" si="50"/>
        <v>YES</v>
      </c>
      <c r="BC53" s="261">
        <f t="shared" ca="1" si="51"/>
        <v>12</v>
      </c>
      <c r="BD53" s="261">
        <f t="shared" ca="1" si="52"/>
        <v>15</v>
      </c>
      <c r="BE53" s="247">
        <f t="shared" ca="1" si="53"/>
        <v>80</v>
      </c>
      <c r="BF53" s="248" t="str">
        <f t="shared" ca="1" si="54"/>
        <v>YES</v>
      </c>
      <c r="BG53" s="260">
        <f t="shared" ca="1" si="55"/>
        <v>7</v>
      </c>
      <c r="BH53" s="261">
        <f t="shared" ca="1" si="56"/>
        <v>10</v>
      </c>
      <c r="BI53" s="247">
        <f t="shared" ca="1" si="57"/>
        <v>70</v>
      </c>
      <c r="BJ53" s="276" t="str">
        <f t="shared" ca="1" si="58"/>
        <v>YES</v>
      </c>
      <c r="BK53" s="276"/>
      <c r="BL53" s="276"/>
      <c r="BM53" s="276"/>
      <c r="BN53" s="276" t="str">
        <f t="shared" si="62"/>
        <v>NO</v>
      </c>
      <c r="BO53" s="276">
        <f t="shared" ca="1" si="63"/>
        <v>15</v>
      </c>
      <c r="BP53" s="276">
        <f t="shared" ca="1" si="64"/>
        <v>20</v>
      </c>
      <c r="BQ53" s="276">
        <f t="shared" ca="1" si="65"/>
        <v>75</v>
      </c>
      <c r="BR53" s="276" t="str">
        <f t="shared" ca="1" si="66"/>
        <v>YES</v>
      </c>
      <c r="BS53" s="276">
        <f t="shared" ca="1" si="72"/>
        <v>15</v>
      </c>
      <c r="BT53" s="276">
        <f t="shared" ca="1" si="73"/>
        <v>20</v>
      </c>
      <c r="BU53" s="276">
        <f t="shared" ca="1" si="74"/>
        <v>75</v>
      </c>
      <c r="BV53" s="276" t="str">
        <f t="shared" ca="1" si="67"/>
        <v>YES</v>
      </c>
      <c r="BW53" s="276">
        <f t="shared" ref="BW53:BW56" ca="1" si="88">SUMIFS($Y53:$AL53,$Y$10:$AL$10,"CO2")</f>
        <v>8</v>
      </c>
      <c r="BX53" s="276">
        <f t="shared" ref="BX53:BX56" ca="1" si="89">SUMIFS($Y$4:$AL$4,$Y$10:$AL$10,"CO2",$Y53:$AL53,"&gt;=0")</f>
        <v>10</v>
      </c>
      <c r="BY53" s="276">
        <f t="shared" ca="1" si="70"/>
        <v>80</v>
      </c>
      <c r="BZ53" s="279" t="str">
        <f t="shared" ca="1" si="71"/>
        <v>YES</v>
      </c>
    </row>
    <row r="54" spans="1:78" x14ac:dyDescent="0.2">
      <c r="A54" s="241">
        <v>44</v>
      </c>
      <c r="B54" s="389" t="s">
        <v>505</v>
      </c>
      <c r="C54" s="381"/>
      <c r="D54" s="242" t="s">
        <v>316</v>
      </c>
      <c r="E54" s="256">
        <f t="shared" ca="1" si="11"/>
        <v>66</v>
      </c>
      <c r="F54" s="257">
        <f t="shared" ca="1" si="7"/>
        <v>66</v>
      </c>
      <c r="G54" s="257">
        <f t="shared" ca="1" si="12"/>
        <v>26</v>
      </c>
      <c r="H54" s="257">
        <f t="shared" ca="1" si="13"/>
        <v>40</v>
      </c>
      <c r="I54" s="258"/>
      <c r="J54" s="247">
        <f t="shared" ca="1" si="14"/>
        <v>9</v>
      </c>
      <c r="K54" s="247">
        <f t="shared" ca="1" si="15"/>
        <v>10</v>
      </c>
      <c r="L54" s="247">
        <f t="shared" ca="1" si="16"/>
        <v>12</v>
      </c>
      <c r="M54" s="247">
        <f t="shared" ca="1" si="17"/>
        <v>1</v>
      </c>
      <c r="N54" s="247">
        <f t="shared" ca="1" si="17"/>
        <v>1</v>
      </c>
      <c r="O54" s="247">
        <f t="shared" ca="1" si="17"/>
        <v>1</v>
      </c>
      <c r="P54" s="247">
        <f t="shared" ca="1" si="18"/>
        <v>10</v>
      </c>
      <c r="Q54" s="247">
        <f t="shared" ca="1" si="19"/>
        <v>10</v>
      </c>
      <c r="R54" s="247" t="str">
        <f t="shared" ca="1" si="20"/>
        <v/>
      </c>
      <c r="S54" s="247">
        <f t="shared" ca="1" si="21"/>
        <v>1</v>
      </c>
      <c r="T54" s="247">
        <f t="shared" ca="1" si="21"/>
        <v>2</v>
      </c>
      <c r="U54" s="247">
        <f t="shared" ca="1" si="21"/>
        <v>1</v>
      </c>
      <c r="V54" s="247">
        <f t="shared" ca="1" si="22"/>
        <v>10</v>
      </c>
      <c r="W54" s="247">
        <f t="shared" ca="1" si="23"/>
        <v>9</v>
      </c>
      <c r="X54" s="247" t="str">
        <f t="shared" ca="1" si="24"/>
        <v/>
      </c>
      <c r="Y54" s="248">
        <f t="shared" ca="1" si="25"/>
        <v>1</v>
      </c>
      <c r="Z54" s="259">
        <f t="shared" ca="1" si="25"/>
        <v>2</v>
      </c>
      <c r="AA54" s="247">
        <f t="shared" ca="1" si="25"/>
        <v>2</v>
      </c>
      <c r="AB54" s="247">
        <f t="shared" ca="1" si="25"/>
        <v>1</v>
      </c>
      <c r="AC54" s="247">
        <f t="shared" ca="1" si="25"/>
        <v>1</v>
      </c>
      <c r="AD54" s="247">
        <f t="shared" ca="1" si="26"/>
        <v>7</v>
      </c>
      <c r="AE54" s="247" t="str">
        <f t="shared" ca="1" si="27"/>
        <v/>
      </c>
      <c r="AF54" s="247">
        <f t="shared" ca="1" si="28"/>
        <v>7</v>
      </c>
      <c r="AG54" s="247" t="str">
        <f t="shared" ca="1" si="29"/>
        <v/>
      </c>
      <c r="AH54" s="247">
        <f t="shared" ca="1" si="30"/>
        <v>6</v>
      </c>
      <c r="AI54" s="247">
        <f t="shared" ca="1" si="31"/>
        <v>6</v>
      </c>
      <c r="AJ54" s="247">
        <f t="shared" ca="1" si="32"/>
        <v>7</v>
      </c>
      <c r="AK54" s="247" t="str">
        <f t="shared" ca="1" si="33"/>
        <v/>
      </c>
      <c r="AL54" s="248" t="str">
        <f t="shared" ca="1" si="34"/>
        <v/>
      </c>
      <c r="AM54" s="260">
        <f t="shared" ca="1" si="35"/>
        <v>19</v>
      </c>
      <c r="AN54" s="261">
        <f t="shared" ca="1" si="36"/>
        <v>30</v>
      </c>
      <c r="AO54" s="247">
        <f t="shared" ca="1" si="37"/>
        <v>63</v>
      </c>
      <c r="AP54" s="247" t="str">
        <f t="shared" ca="1" si="38"/>
        <v>YES</v>
      </c>
      <c r="AQ54" s="261">
        <f t="shared" ca="1" si="39"/>
        <v>20</v>
      </c>
      <c r="AR54" s="261">
        <f t="shared" ca="1" si="40"/>
        <v>30</v>
      </c>
      <c r="AS54" s="247">
        <f t="shared" ca="1" si="41"/>
        <v>67</v>
      </c>
      <c r="AT54" s="247" t="str">
        <f t="shared" ca="1" si="42"/>
        <v>YES</v>
      </c>
      <c r="AU54" s="261">
        <f t="shared" ca="1" si="43"/>
        <v>19</v>
      </c>
      <c r="AV54" s="261">
        <f t="shared" ca="1" si="44"/>
        <v>30</v>
      </c>
      <c r="AW54" s="247">
        <f t="shared" ca="1" si="45"/>
        <v>63</v>
      </c>
      <c r="AX54" s="247" t="str">
        <f t="shared" ca="1" si="46"/>
        <v>YES</v>
      </c>
      <c r="AY54" s="261">
        <f t="shared" ca="1" si="47"/>
        <v>9</v>
      </c>
      <c r="AZ54" s="261">
        <f t="shared" ca="1" si="48"/>
        <v>15</v>
      </c>
      <c r="BA54" s="247">
        <f t="shared" ca="1" si="49"/>
        <v>60</v>
      </c>
      <c r="BB54" s="247" t="str">
        <f t="shared" ca="1" si="50"/>
        <v>NO</v>
      </c>
      <c r="BC54" s="261">
        <f t="shared" ca="1" si="51"/>
        <v>10</v>
      </c>
      <c r="BD54" s="261">
        <f t="shared" ca="1" si="52"/>
        <v>15</v>
      </c>
      <c r="BE54" s="247">
        <f t="shared" ca="1" si="53"/>
        <v>67</v>
      </c>
      <c r="BF54" s="248" t="str">
        <f t="shared" ca="1" si="54"/>
        <v>YES</v>
      </c>
      <c r="BG54" s="260">
        <f t="shared" ca="1" si="55"/>
        <v>7</v>
      </c>
      <c r="BH54" s="261">
        <f t="shared" ca="1" si="56"/>
        <v>10</v>
      </c>
      <c r="BI54" s="247">
        <f t="shared" ca="1" si="57"/>
        <v>70</v>
      </c>
      <c r="BJ54" s="276" t="str">
        <f t="shared" ca="1" si="58"/>
        <v>YES</v>
      </c>
      <c r="BK54" s="276"/>
      <c r="BL54" s="276"/>
      <c r="BM54" s="276"/>
      <c r="BN54" s="276" t="str">
        <f t="shared" si="62"/>
        <v>NO</v>
      </c>
      <c r="BO54" s="276">
        <f t="shared" ca="1" si="63"/>
        <v>12</v>
      </c>
      <c r="BP54" s="276">
        <f t="shared" ca="1" si="64"/>
        <v>20</v>
      </c>
      <c r="BQ54" s="276">
        <f t="shared" ca="1" si="65"/>
        <v>60</v>
      </c>
      <c r="BR54" s="276" t="str">
        <f t="shared" ca="1" si="66"/>
        <v>NO</v>
      </c>
      <c r="BS54" s="276">
        <f t="shared" ca="1" si="72"/>
        <v>7</v>
      </c>
      <c r="BT54" s="276">
        <f t="shared" ca="1" si="73"/>
        <v>10</v>
      </c>
      <c r="BU54" s="276">
        <f t="shared" ca="1" si="74"/>
        <v>70</v>
      </c>
      <c r="BV54" s="276" t="str">
        <f t="shared" ca="1" si="67"/>
        <v>YES</v>
      </c>
      <c r="BW54" s="276">
        <f t="shared" ca="1" si="88"/>
        <v>14</v>
      </c>
      <c r="BX54" s="276">
        <f t="shared" ca="1" si="89"/>
        <v>20</v>
      </c>
      <c r="BY54" s="276">
        <f t="shared" ca="1" si="70"/>
        <v>70</v>
      </c>
      <c r="BZ54" s="279" t="str">
        <f t="shared" ca="1" si="71"/>
        <v>YES</v>
      </c>
    </row>
    <row r="55" spans="1:78" x14ac:dyDescent="0.2">
      <c r="A55" s="241">
        <v>45</v>
      </c>
      <c r="B55" s="389" t="s">
        <v>506</v>
      </c>
      <c r="C55" s="381"/>
      <c r="D55" s="242" t="s">
        <v>299</v>
      </c>
      <c r="E55" s="256">
        <f t="shared" ca="1" si="11"/>
        <v>98</v>
      </c>
      <c r="F55" s="257">
        <f t="shared" ca="1" si="7"/>
        <v>92</v>
      </c>
      <c r="G55" s="257">
        <f t="shared" ca="1" si="12"/>
        <v>37</v>
      </c>
      <c r="H55" s="257">
        <f t="shared" ca="1" si="13"/>
        <v>55</v>
      </c>
      <c r="I55" s="258"/>
      <c r="J55" s="247">
        <f t="shared" ca="1" si="14"/>
        <v>14</v>
      </c>
      <c r="K55" s="247">
        <f t="shared" ca="1" si="15"/>
        <v>15</v>
      </c>
      <c r="L55" s="247">
        <f t="shared" ca="1" si="16"/>
        <v>18</v>
      </c>
      <c r="M55" s="247">
        <f t="shared" ca="1" si="17"/>
        <v>2</v>
      </c>
      <c r="N55" s="247">
        <f t="shared" ca="1" si="17"/>
        <v>1</v>
      </c>
      <c r="O55" s="247">
        <f t="shared" ca="1" si="17"/>
        <v>1</v>
      </c>
      <c r="P55" s="247">
        <f t="shared" ca="1" si="18"/>
        <v>13</v>
      </c>
      <c r="Q55" s="247" t="str">
        <f t="shared" ca="1" si="19"/>
        <v/>
      </c>
      <c r="R55" s="247">
        <f t="shared" ca="1" si="20"/>
        <v>13</v>
      </c>
      <c r="S55" s="247">
        <f t="shared" ca="1" si="21"/>
        <v>2</v>
      </c>
      <c r="T55" s="247">
        <f t="shared" ca="1" si="21"/>
        <v>2</v>
      </c>
      <c r="U55" s="247">
        <f t="shared" ca="1" si="21"/>
        <v>2</v>
      </c>
      <c r="V55" s="247">
        <f t="shared" ca="1" si="22"/>
        <v>13</v>
      </c>
      <c r="W55" s="247" t="str">
        <f t="shared" ca="1" si="23"/>
        <v/>
      </c>
      <c r="X55" s="247">
        <f t="shared" ca="1" si="24"/>
        <v>13</v>
      </c>
      <c r="Y55" s="248">
        <f t="shared" ca="1" si="25"/>
        <v>2</v>
      </c>
      <c r="Z55" s="259">
        <f t="shared" ca="1" si="25"/>
        <v>2</v>
      </c>
      <c r="AA55" s="247">
        <f t="shared" ca="1" si="25"/>
        <v>1</v>
      </c>
      <c r="AB55" s="247">
        <f t="shared" ca="1" si="25"/>
        <v>1</v>
      </c>
      <c r="AC55" s="247">
        <f t="shared" ca="1" si="25"/>
        <v>2</v>
      </c>
      <c r="AD55" s="247" t="str">
        <f t="shared" ca="1" si="26"/>
        <v/>
      </c>
      <c r="AE55" s="247">
        <f t="shared" ca="1" si="27"/>
        <v>10</v>
      </c>
      <c r="AF55" s="247">
        <f t="shared" ca="1" si="28"/>
        <v>9</v>
      </c>
      <c r="AG55" s="247">
        <f t="shared" ca="1" si="29"/>
        <v>10</v>
      </c>
      <c r="AH55" s="247" t="str">
        <f t="shared" ca="1" si="30"/>
        <v/>
      </c>
      <c r="AI55" s="247" t="str">
        <f t="shared" ca="1" si="31"/>
        <v/>
      </c>
      <c r="AJ55" s="247" t="str">
        <f t="shared" ca="1" si="32"/>
        <v/>
      </c>
      <c r="AK55" s="247">
        <f t="shared" ca="1" si="33"/>
        <v>10</v>
      </c>
      <c r="AL55" s="248">
        <f t="shared" ca="1" si="34"/>
        <v>8</v>
      </c>
      <c r="AM55" s="260">
        <f t="shared" ca="1" si="35"/>
        <v>28</v>
      </c>
      <c r="AN55" s="261">
        <f t="shared" ca="1" si="36"/>
        <v>30</v>
      </c>
      <c r="AO55" s="247">
        <f t="shared" ca="1" si="37"/>
        <v>93</v>
      </c>
      <c r="AP55" s="247" t="str">
        <f t="shared" ca="1" si="38"/>
        <v>YES</v>
      </c>
      <c r="AQ55" s="261">
        <f t="shared" ca="1" si="39"/>
        <v>26</v>
      </c>
      <c r="AR55" s="261">
        <f t="shared" ca="1" si="40"/>
        <v>30</v>
      </c>
      <c r="AS55" s="247">
        <f t="shared" ca="1" si="41"/>
        <v>87</v>
      </c>
      <c r="AT55" s="247" t="str">
        <f t="shared" ca="1" si="42"/>
        <v>YES</v>
      </c>
      <c r="AU55" s="261">
        <f t="shared" ca="1" si="43"/>
        <v>26</v>
      </c>
      <c r="AV55" s="261">
        <f t="shared" ca="1" si="44"/>
        <v>30</v>
      </c>
      <c r="AW55" s="247">
        <f t="shared" ca="1" si="45"/>
        <v>87</v>
      </c>
      <c r="AX55" s="247" t="str">
        <f t="shared" ca="1" si="46"/>
        <v>YES</v>
      </c>
      <c r="AY55" s="261">
        <f t="shared" ca="1" si="47"/>
        <v>14</v>
      </c>
      <c r="AZ55" s="261">
        <f t="shared" ca="1" si="48"/>
        <v>15</v>
      </c>
      <c r="BA55" s="247">
        <f t="shared" ca="1" si="49"/>
        <v>93</v>
      </c>
      <c r="BB55" s="247" t="str">
        <f t="shared" ca="1" si="50"/>
        <v>YES</v>
      </c>
      <c r="BC55" s="261">
        <f t="shared" ca="1" si="51"/>
        <v>15</v>
      </c>
      <c r="BD55" s="261">
        <f t="shared" ca="1" si="52"/>
        <v>15</v>
      </c>
      <c r="BE55" s="247">
        <f t="shared" ca="1" si="53"/>
        <v>100</v>
      </c>
      <c r="BF55" s="248" t="str">
        <f t="shared" ca="1" si="54"/>
        <v>YES</v>
      </c>
      <c r="BG55" s="260">
        <f t="shared" ca="1" si="55"/>
        <v>8</v>
      </c>
      <c r="BH55" s="261">
        <f t="shared" ca="1" si="56"/>
        <v>10</v>
      </c>
      <c r="BI55" s="247">
        <f t="shared" ca="1" si="57"/>
        <v>80</v>
      </c>
      <c r="BJ55" s="276" t="str">
        <f t="shared" ca="1" si="58"/>
        <v>YES</v>
      </c>
      <c r="BK55" s="276"/>
      <c r="BL55" s="276"/>
      <c r="BM55" s="276"/>
      <c r="BN55" s="276" t="str">
        <f t="shared" si="62"/>
        <v>NO</v>
      </c>
      <c r="BO55" s="276">
        <f t="shared" ca="1" si="63"/>
        <v>10</v>
      </c>
      <c r="BP55" s="276">
        <f t="shared" ca="1" si="64"/>
        <v>10</v>
      </c>
      <c r="BQ55" s="276">
        <f t="shared" ca="1" si="65"/>
        <v>100</v>
      </c>
      <c r="BR55" s="276" t="str">
        <f t="shared" ca="1" si="66"/>
        <v>YES</v>
      </c>
      <c r="BS55" s="276">
        <f t="shared" ca="1" si="72"/>
        <v>18</v>
      </c>
      <c r="BT55" s="276">
        <f t="shared" ca="1" si="73"/>
        <v>20</v>
      </c>
      <c r="BU55" s="276">
        <f t="shared" ca="1" si="74"/>
        <v>90</v>
      </c>
      <c r="BV55" s="276" t="str">
        <f t="shared" ca="1" si="67"/>
        <v>YES</v>
      </c>
      <c r="BW55" s="276">
        <f t="shared" ca="1" si="88"/>
        <v>19</v>
      </c>
      <c r="BX55" s="276">
        <f t="shared" ca="1" si="89"/>
        <v>20</v>
      </c>
      <c r="BY55" s="276">
        <f t="shared" ca="1" si="70"/>
        <v>95</v>
      </c>
      <c r="BZ55" s="279" t="str">
        <f t="shared" ca="1" si="71"/>
        <v>YES</v>
      </c>
    </row>
    <row r="56" spans="1:78" ht="22.5" x14ac:dyDescent="0.2">
      <c r="A56" s="241">
        <v>46</v>
      </c>
      <c r="B56" s="388" t="s">
        <v>507</v>
      </c>
      <c r="C56" s="382" t="s">
        <v>530</v>
      </c>
      <c r="D56" s="242" t="s">
        <v>275</v>
      </c>
      <c r="E56" s="256">
        <f t="shared" ca="1" si="11"/>
        <v>88</v>
      </c>
      <c r="F56" s="257">
        <f t="shared" ca="1" si="7"/>
        <v>86</v>
      </c>
      <c r="G56" s="257">
        <f t="shared" ca="1" si="12"/>
        <v>35</v>
      </c>
      <c r="H56" s="257">
        <f t="shared" ca="1" si="13"/>
        <v>51</v>
      </c>
      <c r="I56" s="258"/>
      <c r="J56" s="247">
        <f t="shared" ca="1" si="14"/>
        <v>13</v>
      </c>
      <c r="K56" s="247">
        <f t="shared" ca="1" si="15"/>
        <v>13</v>
      </c>
      <c r="L56" s="247">
        <f t="shared" ca="1" si="16"/>
        <v>16</v>
      </c>
      <c r="M56" s="247">
        <f t="shared" ca="1" si="17"/>
        <v>1</v>
      </c>
      <c r="N56" s="247">
        <f t="shared" ca="1" si="17"/>
        <v>2</v>
      </c>
      <c r="O56" s="247">
        <f t="shared" ca="1" si="17"/>
        <v>2</v>
      </c>
      <c r="P56" s="247">
        <f t="shared" ca="1" si="18"/>
        <v>12</v>
      </c>
      <c r="Q56" s="247">
        <f t="shared" ca="1" si="19"/>
        <v>14</v>
      </c>
      <c r="R56" s="247" t="str">
        <f t="shared" ca="1" si="20"/>
        <v/>
      </c>
      <c r="S56" s="247">
        <f t="shared" ca="1" si="21"/>
        <v>1</v>
      </c>
      <c r="T56" s="247">
        <f t="shared" ca="1" si="21"/>
        <v>1</v>
      </c>
      <c r="U56" s="247">
        <f t="shared" ca="1" si="21"/>
        <v>1</v>
      </c>
      <c r="V56" s="247">
        <f t="shared" ca="1" si="22"/>
        <v>13</v>
      </c>
      <c r="W56" s="247">
        <f t="shared" ca="1" si="23"/>
        <v>14</v>
      </c>
      <c r="X56" s="247" t="str">
        <f t="shared" ca="1" si="24"/>
        <v/>
      </c>
      <c r="Y56" s="248">
        <f t="shared" ca="1" si="25"/>
        <v>2</v>
      </c>
      <c r="Z56" s="259">
        <f t="shared" ca="1" si="25"/>
        <v>1</v>
      </c>
      <c r="AA56" s="247">
        <f t="shared" ca="1" si="25"/>
        <v>1</v>
      </c>
      <c r="AB56" s="247">
        <f t="shared" ca="1" si="25"/>
        <v>2</v>
      </c>
      <c r="AC56" s="247">
        <f t="shared" ca="1" si="25"/>
        <v>2</v>
      </c>
      <c r="AD56" s="247">
        <f t="shared" ca="1" si="26"/>
        <v>8</v>
      </c>
      <c r="AE56" s="247" t="str">
        <f t="shared" ca="1" si="27"/>
        <v/>
      </c>
      <c r="AF56" s="247">
        <f t="shared" ca="1" si="28"/>
        <v>9</v>
      </c>
      <c r="AG56" s="247">
        <f t="shared" ca="1" si="29"/>
        <v>9</v>
      </c>
      <c r="AH56" s="247" t="str">
        <f t="shared" ca="1" si="30"/>
        <v/>
      </c>
      <c r="AI56" s="247">
        <f t="shared" ca="1" si="31"/>
        <v>8</v>
      </c>
      <c r="AJ56" s="247" t="str">
        <f t="shared" ca="1" si="32"/>
        <v/>
      </c>
      <c r="AK56" s="247" t="str">
        <f t="shared" ca="1" si="33"/>
        <v/>
      </c>
      <c r="AL56" s="248">
        <f t="shared" ca="1" si="34"/>
        <v>9</v>
      </c>
      <c r="AM56" s="260">
        <f t="shared" ca="1" si="35"/>
        <v>24</v>
      </c>
      <c r="AN56" s="261">
        <f t="shared" ca="1" si="36"/>
        <v>30</v>
      </c>
      <c r="AO56" s="247">
        <f t="shared" ca="1" si="37"/>
        <v>80</v>
      </c>
      <c r="AP56" s="247" t="str">
        <f t="shared" ca="1" si="38"/>
        <v>YES</v>
      </c>
      <c r="AQ56" s="261">
        <f t="shared" ca="1" si="39"/>
        <v>26</v>
      </c>
      <c r="AR56" s="261">
        <f t="shared" ca="1" si="40"/>
        <v>30</v>
      </c>
      <c r="AS56" s="247">
        <f t="shared" ca="1" si="41"/>
        <v>87</v>
      </c>
      <c r="AT56" s="247" t="str">
        <f t="shared" ca="1" si="42"/>
        <v>YES</v>
      </c>
      <c r="AU56" s="261">
        <f t="shared" ca="1" si="43"/>
        <v>27</v>
      </c>
      <c r="AV56" s="261">
        <f t="shared" ca="1" si="44"/>
        <v>30</v>
      </c>
      <c r="AW56" s="247">
        <f t="shared" ca="1" si="45"/>
        <v>90</v>
      </c>
      <c r="AX56" s="247" t="str">
        <f t="shared" ca="1" si="46"/>
        <v>YES</v>
      </c>
      <c r="AY56" s="261">
        <f t="shared" ca="1" si="47"/>
        <v>13</v>
      </c>
      <c r="AZ56" s="261">
        <f t="shared" ca="1" si="48"/>
        <v>15</v>
      </c>
      <c r="BA56" s="247">
        <f t="shared" ca="1" si="49"/>
        <v>87</v>
      </c>
      <c r="BB56" s="247" t="str">
        <f t="shared" ca="1" si="50"/>
        <v>YES</v>
      </c>
      <c r="BC56" s="261">
        <f t="shared" ca="1" si="51"/>
        <v>13</v>
      </c>
      <c r="BD56" s="261">
        <f t="shared" ca="1" si="52"/>
        <v>15</v>
      </c>
      <c r="BE56" s="247">
        <f t="shared" ca="1" si="53"/>
        <v>87</v>
      </c>
      <c r="BF56" s="248" t="str">
        <f t="shared" ca="1" si="54"/>
        <v>YES</v>
      </c>
      <c r="BG56" s="260">
        <f t="shared" ca="1" si="55"/>
        <v>8</v>
      </c>
      <c r="BH56" s="261">
        <f t="shared" ca="1" si="56"/>
        <v>10</v>
      </c>
      <c r="BI56" s="247">
        <f t="shared" ca="1" si="57"/>
        <v>80</v>
      </c>
      <c r="BJ56" s="276" t="str">
        <f t="shared" ca="1" si="58"/>
        <v>YES</v>
      </c>
      <c r="BK56" s="276"/>
      <c r="BL56" s="276"/>
      <c r="BM56" s="276"/>
      <c r="BN56" s="276" t="str">
        <f t="shared" si="62"/>
        <v>NO</v>
      </c>
      <c r="BO56" s="276">
        <f t="shared" ca="1" si="63"/>
        <v>17</v>
      </c>
      <c r="BP56" s="276">
        <f t="shared" ca="1" si="64"/>
        <v>20</v>
      </c>
      <c r="BQ56" s="276">
        <f t="shared" ca="1" si="65"/>
        <v>85</v>
      </c>
      <c r="BR56" s="276" t="str">
        <f t="shared" ca="1" si="66"/>
        <v>YES</v>
      </c>
      <c r="BS56" s="276">
        <f t="shared" ca="1" si="72"/>
        <v>9</v>
      </c>
      <c r="BT56" s="276">
        <f t="shared" ca="1" si="73"/>
        <v>10</v>
      </c>
      <c r="BU56" s="276">
        <f t="shared" ca="1" si="74"/>
        <v>90</v>
      </c>
      <c r="BV56" s="276" t="str">
        <f t="shared" ca="1" si="67"/>
        <v>YES</v>
      </c>
      <c r="BW56" s="276">
        <f t="shared" ca="1" si="88"/>
        <v>17</v>
      </c>
      <c r="BX56" s="276">
        <f t="shared" ca="1" si="89"/>
        <v>20</v>
      </c>
      <c r="BY56" s="276">
        <f t="shared" ca="1" si="70"/>
        <v>85</v>
      </c>
      <c r="BZ56" s="279" t="str">
        <f t="shared" ca="1" si="71"/>
        <v>YES</v>
      </c>
    </row>
    <row r="57" spans="1:78" ht="22.5" x14ac:dyDescent="0.2">
      <c r="A57" s="241">
        <v>47</v>
      </c>
      <c r="B57" s="388" t="s">
        <v>508</v>
      </c>
      <c r="C57" s="382" t="s">
        <v>531</v>
      </c>
      <c r="D57" s="242" t="s">
        <v>256</v>
      </c>
      <c r="E57" s="256">
        <f t="shared" ca="1" si="11"/>
        <v>77</v>
      </c>
      <c r="F57" s="257">
        <f t="shared" ca="1" si="7"/>
        <v>76</v>
      </c>
      <c r="G57" s="257">
        <f t="shared" ca="1" si="12"/>
        <v>30</v>
      </c>
      <c r="H57" s="257">
        <f t="shared" ca="1" si="13"/>
        <v>46</v>
      </c>
      <c r="I57" s="258"/>
      <c r="J57" s="247">
        <f t="shared" ca="1" si="14"/>
        <v>11</v>
      </c>
      <c r="K57" s="247">
        <f t="shared" ca="1" si="15"/>
        <v>11</v>
      </c>
      <c r="L57" s="247">
        <f t="shared" ca="1" si="16"/>
        <v>14</v>
      </c>
      <c r="M57" s="247">
        <f t="shared" ca="1" si="17"/>
        <v>1</v>
      </c>
      <c r="N57" s="247">
        <f t="shared" ca="1" si="17"/>
        <v>1</v>
      </c>
      <c r="O57" s="247">
        <f t="shared" ca="1" si="17"/>
        <v>2</v>
      </c>
      <c r="P57" s="247" t="str">
        <f t="shared" ca="1" si="18"/>
        <v/>
      </c>
      <c r="Q57" s="247">
        <f t="shared" ca="1" si="19"/>
        <v>12</v>
      </c>
      <c r="R57" s="247">
        <f t="shared" ca="1" si="20"/>
        <v>11</v>
      </c>
      <c r="S57" s="247">
        <f t="shared" ca="1" si="21"/>
        <v>1</v>
      </c>
      <c r="T57" s="247">
        <f t="shared" ca="1" si="21"/>
        <v>1</v>
      </c>
      <c r="U57" s="247">
        <f t="shared" ca="1" si="21"/>
        <v>2</v>
      </c>
      <c r="V57" s="247" t="str">
        <f t="shared" ca="1" si="22"/>
        <v/>
      </c>
      <c r="W57" s="247">
        <f t="shared" ca="1" si="23"/>
        <v>11</v>
      </c>
      <c r="X57" s="247">
        <f t="shared" ca="1" si="24"/>
        <v>11</v>
      </c>
      <c r="Y57" s="248">
        <f t="shared" ca="1" si="25"/>
        <v>2</v>
      </c>
      <c r="Z57" s="259">
        <f t="shared" ca="1" si="25"/>
        <v>1</v>
      </c>
      <c r="AA57" s="247">
        <f t="shared" ca="1" si="25"/>
        <v>2</v>
      </c>
      <c r="AB57" s="247">
        <f t="shared" ca="1" si="25"/>
        <v>1</v>
      </c>
      <c r="AC57" s="247">
        <f t="shared" ca="1" si="25"/>
        <v>2</v>
      </c>
      <c r="AD57" s="247" t="str">
        <f t="shared" ca="1" si="26"/>
        <v/>
      </c>
      <c r="AE57" s="247">
        <f t="shared" ca="1" si="27"/>
        <v>8</v>
      </c>
      <c r="AF57" s="247" t="str">
        <f t="shared" ca="1" si="28"/>
        <v/>
      </c>
      <c r="AG57" s="247" t="str">
        <f t="shared" ca="1" si="29"/>
        <v/>
      </c>
      <c r="AH57" s="247">
        <f t="shared" ca="1" si="30"/>
        <v>8</v>
      </c>
      <c r="AI57" s="247">
        <f t="shared" ca="1" si="31"/>
        <v>7</v>
      </c>
      <c r="AJ57" s="247">
        <f t="shared" ca="1" si="32"/>
        <v>8</v>
      </c>
      <c r="AK57" s="247">
        <f t="shared" ca="1" si="33"/>
        <v>7</v>
      </c>
      <c r="AL57" s="248" t="str">
        <f t="shared" ca="1" si="34"/>
        <v/>
      </c>
      <c r="AM57" s="260">
        <f t="shared" ca="1" si="35"/>
        <v>22</v>
      </c>
      <c r="AN57" s="261">
        <f t="shared" ca="1" si="36"/>
        <v>30</v>
      </c>
      <c r="AO57" s="247">
        <f t="shared" ca="1" si="37"/>
        <v>73</v>
      </c>
      <c r="AP57" s="247" t="str">
        <f t="shared" ca="1" si="38"/>
        <v>YES</v>
      </c>
      <c r="AQ57" s="261">
        <f t="shared" ca="1" si="39"/>
        <v>23</v>
      </c>
      <c r="AR57" s="261">
        <f t="shared" ca="1" si="40"/>
        <v>30</v>
      </c>
      <c r="AS57" s="247">
        <f t="shared" ca="1" si="41"/>
        <v>77</v>
      </c>
      <c r="AT57" s="247" t="str">
        <f t="shared" ca="1" si="42"/>
        <v>YES</v>
      </c>
      <c r="AU57" s="261">
        <f t="shared" ca="1" si="43"/>
        <v>22</v>
      </c>
      <c r="AV57" s="261">
        <f t="shared" ca="1" si="44"/>
        <v>30</v>
      </c>
      <c r="AW57" s="247">
        <f t="shared" ca="1" si="45"/>
        <v>73</v>
      </c>
      <c r="AX57" s="247" t="str">
        <f t="shared" ca="1" si="46"/>
        <v>YES</v>
      </c>
      <c r="AY57" s="261">
        <f t="shared" ca="1" si="47"/>
        <v>11</v>
      </c>
      <c r="AZ57" s="261">
        <f t="shared" ca="1" si="48"/>
        <v>15</v>
      </c>
      <c r="BA57" s="247">
        <f t="shared" ca="1" si="49"/>
        <v>73</v>
      </c>
      <c r="BB57" s="247" t="str">
        <f t="shared" ca="1" si="50"/>
        <v>YES</v>
      </c>
      <c r="BC57" s="261">
        <f t="shared" ca="1" si="51"/>
        <v>11</v>
      </c>
      <c r="BD57" s="261">
        <f t="shared" ca="1" si="52"/>
        <v>15</v>
      </c>
      <c r="BE57" s="247">
        <f t="shared" ca="1" si="53"/>
        <v>73</v>
      </c>
      <c r="BF57" s="248" t="str">
        <f t="shared" ca="1" si="54"/>
        <v>YES</v>
      </c>
      <c r="BG57" s="260">
        <f t="shared" ca="1" si="55"/>
        <v>8</v>
      </c>
      <c r="BH57" s="261">
        <f t="shared" ca="1" si="56"/>
        <v>10</v>
      </c>
      <c r="BI57" s="247">
        <f t="shared" ca="1" si="57"/>
        <v>80</v>
      </c>
      <c r="BJ57" s="276" t="str">
        <f t="shared" ca="1" si="58"/>
        <v>YES</v>
      </c>
      <c r="BK57" s="276">
        <f t="shared" ca="1" si="59"/>
        <v>8</v>
      </c>
      <c r="BL57" s="276">
        <f t="shared" ca="1" si="60"/>
        <v>10</v>
      </c>
      <c r="BM57" s="276">
        <f t="shared" ca="1" si="61"/>
        <v>80</v>
      </c>
      <c r="BN57" s="276" t="str">
        <f t="shared" ca="1" si="62"/>
        <v>YES</v>
      </c>
      <c r="BO57" s="276">
        <f t="shared" ca="1" si="63"/>
        <v>15</v>
      </c>
      <c r="BP57" s="276">
        <f t="shared" ca="1" si="64"/>
        <v>20</v>
      </c>
      <c r="BQ57" s="276">
        <f t="shared" ca="1" si="65"/>
        <v>75</v>
      </c>
      <c r="BR57" s="276" t="str">
        <f t="shared" ca="1" si="66"/>
        <v>YES</v>
      </c>
      <c r="BS57" s="276">
        <f t="shared" ca="1" si="72"/>
        <v>15</v>
      </c>
      <c r="BT57" s="276">
        <f t="shared" ca="1" si="73"/>
        <v>20</v>
      </c>
      <c r="BU57" s="276">
        <f t="shared" ca="1" si="74"/>
        <v>75</v>
      </c>
      <c r="BV57" s="276" t="str">
        <f t="shared" ca="1" si="67"/>
        <v>YES</v>
      </c>
      <c r="BW57" s="276">
        <f t="shared" si="75"/>
        <v>0</v>
      </c>
      <c r="BX57" s="276">
        <f t="shared" si="76"/>
        <v>0</v>
      </c>
      <c r="BY57" s="276">
        <f t="shared" si="70"/>
        <v>0</v>
      </c>
      <c r="BZ57" s="279" t="str">
        <f t="shared" si="71"/>
        <v>NO</v>
      </c>
    </row>
    <row r="58" spans="1:78" x14ac:dyDescent="0.2">
      <c r="A58" s="241">
        <v>48</v>
      </c>
      <c r="B58" s="389" t="s">
        <v>509</v>
      </c>
      <c r="C58" s="381"/>
      <c r="D58" s="242" t="s">
        <v>299</v>
      </c>
      <c r="E58" s="256">
        <f t="shared" ca="1" si="11"/>
        <v>98</v>
      </c>
      <c r="F58" s="257">
        <f t="shared" ca="1" si="7"/>
        <v>92</v>
      </c>
      <c r="G58" s="257">
        <f t="shared" ca="1" si="12"/>
        <v>38</v>
      </c>
      <c r="H58" s="257">
        <f t="shared" ca="1" si="13"/>
        <v>54</v>
      </c>
      <c r="I58" s="258"/>
      <c r="J58" s="247">
        <f t="shared" ca="1" si="14"/>
        <v>14</v>
      </c>
      <c r="K58" s="247">
        <f t="shared" ca="1" si="15"/>
        <v>15</v>
      </c>
      <c r="L58" s="247">
        <f t="shared" ca="1" si="16"/>
        <v>18</v>
      </c>
      <c r="M58" s="247">
        <f t="shared" ca="1" si="17"/>
        <v>1</v>
      </c>
      <c r="N58" s="247">
        <f t="shared" ca="1" si="17"/>
        <v>2</v>
      </c>
      <c r="O58" s="247">
        <f t="shared" ca="1" si="17"/>
        <v>1</v>
      </c>
      <c r="P58" s="247">
        <f t="shared" ca="1" si="18"/>
        <v>14</v>
      </c>
      <c r="Q58" s="247" t="str">
        <f t="shared" ca="1" si="19"/>
        <v/>
      </c>
      <c r="R58" s="247">
        <f t="shared" ca="1" si="20"/>
        <v>15</v>
      </c>
      <c r="S58" s="247">
        <f t="shared" ca="1" si="21"/>
        <v>1</v>
      </c>
      <c r="T58" s="247">
        <f t="shared" ca="1" si="21"/>
        <v>1</v>
      </c>
      <c r="U58" s="247">
        <f t="shared" ca="1" si="21"/>
        <v>2</v>
      </c>
      <c r="V58" s="247">
        <f t="shared" ca="1" si="22"/>
        <v>15</v>
      </c>
      <c r="W58" s="247" t="str">
        <f t="shared" ca="1" si="23"/>
        <v/>
      </c>
      <c r="X58" s="247">
        <f t="shared" ca="1" si="24"/>
        <v>15</v>
      </c>
      <c r="Y58" s="248">
        <f t="shared" ca="1" si="25"/>
        <v>2</v>
      </c>
      <c r="Z58" s="259">
        <f t="shared" ca="1" si="25"/>
        <v>2</v>
      </c>
      <c r="AA58" s="247">
        <f t="shared" ca="1" si="25"/>
        <v>2</v>
      </c>
      <c r="AB58" s="247">
        <f t="shared" ca="1" si="25"/>
        <v>1</v>
      </c>
      <c r="AC58" s="247">
        <f t="shared" ca="1" si="25"/>
        <v>2</v>
      </c>
      <c r="AD58" s="247" t="str">
        <f t="shared" ca="1" si="26"/>
        <v/>
      </c>
      <c r="AE58" s="247">
        <f t="shared" ca="1" si="27"/>
        <v>10</v>
      </c>
      <c r="AF58" s="247">
        <f t="shared" ca="1" si="28"/>
        <v>9</v>
      </c>
      <c r="AG58" s="247">
        <f t="shared" ca="1" si="29"/>
        <v>9</v>
      </c>
      <c r="AH58" s="247" t="str">
        <f t="shared" ca="1" si="30"/>
        <v/>
      </c>
      <c r="AI58" s="247" t="str">
        <f t="shared" ca="1" si="31"/>
        <v/>
      </c>
      <c r="AJ58" s="247" t="str">
        <f t="shared" ca="1" si="32"/>
        <v/>
      </c>
      <c r="AK58" s="247">
        <f t="shared" ca="1" si="33"/>
        <v>8</v>
      </c>
      <c r="AL58" s="248">
        <f t="shared" ca="1" si="34"/>
        <v>9</v>
      </c>
      <c r="AM58" s="260">
        <f t="shared" ca="1" si="35"/>
        <v>26</v>
      </c>
      <c r="AN58" s="261">
        <f t="shared" ca="1" si="36"/>
        <v>30</v>
      </c>
      <c r="AO58" s="247">
        <f t="shared" ca="1" si="37"/>
        <v>87</v>
      </c>
      <c r="AP58" s="247" t="str">
        <f t="shared" ca="1" si="38"/>
        <v>YES</v>
      </c>
      <c r="AQ58" s="261">
        <f t="shared" ca="1" si="39"/>
        <v>29</v>
      </c>
      <c r="AR58" s="261">
        <f t="shared" ca="1" si="40"/>
        <v>30</v>
      </c>
      <c r="AS58" s="247">
        <f t="shared" ca="1" si="41"/>
        <v>97</v>
      </c>
      <c r="AT58" s="247" t="str">
        <f t="shared" ca="1" si="42"/>
        <v>YES</v>
      </c>
      <c r="AU58" s="261">
        <f t="shared" ca="1" si="43"/>
        <v>30</v>
      </c>
      <c r="AV58" s="261">
        <f t="shared" ca="1" si="44"/>
        <v>30</v>
      </c>
      <c r="AW58" s="247">
        <f t="shared" ca="1" si="45"/>
        <v>100</v>
      </c>
      <c r="AX58" s="247" t="str">
        <f t="shared" ca="1" si="46"/>
        <v>YES</v>
      </c>
      <c r="AY58" s="261">
        <f t="shared" ca="1" si="47"/>
        <v>14</v>
      </c>
      <c r="AZ58" s="261">
        <f t="shared" ca="1" si="48"/>
        <v>15</v>
      </c>
      <c r="BA58" s="247">
        <f t="shared" ca="1" si="49"/>
        <v>93</v>
      </c>
      <c r="BB58" s="247" t="str">
        <f t="shared" ca="1" si="50"/>
        <v>YES</v>
      </c>
      <c r="BC58" s="261">
        <f t="shared" ca="1" si="51"/>
        <v>15</v>
      </c>
      <c r="BD58" s="261">
        <f t="shared" ca="1" si="52"/>
        <v>15</v>
      </c>
      <c r="BE58" s="247">
        <f t="shared" ca="1" si="53"/>
        <v>100</v>
      </c>
      <c r="BF58" s="248" t="str">
        <f t="shared" ca="1" si="54"/>
        <v>YES</v>
      </c>
      <c r="BG58" s="260">
        <f t="shared" ca="1" si="55"/>
        <v>9</v>
      </c>
      <c r="BH58" s="261">
        <f t="shared" ca="1" si="56"/>
        <v>10</v>
      </c>
      <c r="BI58" s="247">
        <f t="shared" ca="1" si="57"/>
        <v>90</v>
      </c>
      <c r="BJ58" s="276" t="str">
        <f t="shared" ca="1" si="58"/>
        <v>YES</v>
      </c>
      <c r="BK58" s="276">
        <f t="shared" ca="1" si="59"/>
        <v>19</v>
      </c>
      <c r="BL58" s="276">
        <f t="shared" ca="1" si="60"/>
        <v>20</v>
      </c>
      <c r="BM58" s="276">
        <f t="shared" ca="1" si="61"/>
        <v>95</v>
      </c>
      <c r="BN58" s="276" t="str">
        <f t="shared" ca="1" si="62"/>
        <v>YES</v>
      </c>
      <c r="BO58" s="276">
        <f t="shared" ca="1" si="63"/>
        <v>9</v>
      </c>
      <c r="BP58" s="276">
        <f t="shared" ca="1" si="64"/>
        <v>10</v>
      </c>
      <c r="BQ58" s="276">
        <f t="shared" ca="1" si="65"/>
        <v>90</v>
      </c>
      <c r="BR58" s="276" t="str">
        <f t="shared" ca="1" si="66"/>
        <v>YES</v>
      </c>
      <c r="BS58" s="276">
        <f t="shared" ca="1" si="72"/>
        <v>17</v>
      </c>
      <c r="BT58" s="276">
        <f t="shared" ca="1" si="73"/>
        <v>20</v>
      </c>
      <c r="BU58" s="276">
        <f t="shared" ca="1" si="74"/>
        <v>85</v>
      </c>
      <c r="BV58" s="276" t="str">
        <f t="shared" ca="1" si="67"/>
        <v>YES</v>
      </c>
      <c r="BW58" s="276">
        <f t="shared" si="75"/>
        <v>0</v>
      </c>
      <c r="BX58" s="276">
        <f t="shared" si="76"/>
        <v>0</v>
      </c>
      <c r="BY58" s="276">
        <f t="shared" si="70"/>
        <v>0</v>
      </c>
      <c r="BZ58" s="279" t="str">
        <f t="shared" si="71"/>
        <v>NO</v>
      </c>
    </row>
    <row r="59" spans="1:78" x14ac:dyDescent="0.2">
      <c r="A59" s="241">
        <v>49</v>
      </c>
      <c r="B59" s="388" t="s">
        <v>510</v>
      </c>
      <c r="C59" s="382" t="s">
        <v>532</v>
      </c>
      <c r="D59" s="242" t="s">
        <v>275</v>
      </c>
      <c r="E59" s="256">
        <f t="shared" ca="1" si="11"/>
        <v>88</v>
      </c>
      <c r="F59" s="257">
        <f t="shared" ca="1" si="7"/>
        <v>84</v>
      </c>
      <c r="G59" s="257">
        <f t="shared" ca="1" si="12"/>
        <v>33</v>
      </c>
      <c r="H59" s="257">
        <f t="shared" ca="1" si="13"/>
        <v>51</v>
      </c>
      <c r="I59" s="258"/>
      <c r="J59" s="247">
        <f t="shared" ca="1" si="14"/>
        <v>12</v>
      </c>
      <c r="K59" s="247">
        <f t="shared" ca="1" si="15"/>
        <v>12</v>
      </c>
      <c r="L59" s="247">
        <f t="shared" ca="1" si="16"/>
        <v>16</v>
      </c>
      <c r="M59" s="247">
        <f t="shared" ca="1" si="17"/>
        <v>1</v>
      </c>
      <c r="N59" s="247">
        <f t="shared" ca="1" si="17"/>
        <v>1</v>
      </c>
      <c r="O59" s="247">
        <f t="shared" ca="1" si="17"/>
        <v>1</v>
      </c>
      <c r="P59" s="247">
        <f t="shared" ca="1" si="18"/>
        <v>14</v>
      </c>
      <c r="Q59" s="247">
        <f t="shared" ca="1" si="19"/>
        <v>12</v>
      </c>
      <c r="R59" s="247" t="str">
        <f t="shared" ca="1" si="20"/>
        <v/>
      </c>
      <c r="S59" s="247">
        <f t="shared" ca="1" si="21"/>
        <v>1</v>
      </c>
      <c r="T59" s="247">
        <f t="shared" ca="1" si="21"/>
        <v>1</v>
      </c>
      <c r="U59" s="247">
        <f t="shared" ca="1" si="21"/>
        <v>2</v>
      </c>
      <c r="V59" s="247">
        <f t="shared" ca="1" si="22"/>
        <v>12</v>
      </c>
      <c r="W59" s="247">
        <f t="shared" ca="1" si="23"/>
        <v>13</v>
      </c>
      <c r="X59" s="247" t="str">
        <f t="shared" ca="1" si="24"/>
        <v/>
      </c>
      <c r="Y59" s="248">
        <f t="shared" ca="1" si="25"/>
        <v>1</v>
      </c>
      <c r="Z59" s="259">
        <f t="shared" ca="1" si="25"/>
        <v>2</v>
      </c>
      <c r="AA59" s="247">
        <f t="shared" ca="1" si="25"/>
        <v>2</v>
      </c>
      <c r="AB59" s="247">
        <f t="shared" ca="1" si="25"/>
        <v>2</v>
      </c>
      <c r="AC59" s="247">
        <f t="shared" ca="1" si="25"/>
        <v>2</v>
      </c>
      <c r="AD59" s="247">
        <f t="shared" ca="1" si="26"/>
        <v>8</v>
      </c>
      <c r="AE59" s="247" t="str">
        <f t="shared" ca="1" si="27"/>
        <v/>
      </c>
      <c r="AF59" s="247">
        <f t="shared" ca="1" si="28"/>
        <v>9</v>
      </c>
      <c r="AG59" s="247">
        <f t="shared" ca="1" si="29"/>
        <v>8</v>
      </c>
      <c r="AH59" s="247" t="str">
        <f t="shared" ca="1" si="30"/>
        <v/>
      </c>
      <c r="AI59" s="247">
        <f t="shared" ca="1" si="31"/>
        <v>9</v>
      </c>
      <c r="AJ59" s="247" t="str">
        <f t="shared" ca="1" si="32"/>
        <v/>
      </c>
      <c r="AK59" s="247" t="str">
        <f t="shared" ca="1" si="33"/>
        <v/>
      </c>
      <c r="AL59" s="248">
        <f t="shared" ca="1" si="34"/>
        <v>8</v>
      </c>
      <c r="AM59" s="260">
        <f t="shared" ca="1" si="35"/>
        <v>23</v>
      </c>
      <c r="AN59" s="261">
        <f t="shared" ca="1" si="36"/>
        <v>30</v>
      </c>
      <c r="AO59" s="247">
        <f t="shared" ca="1" si="37"/>
        <v>77</v>
      </c>
      <c r="AP59" s="247" t="str">
        <f t="shared" ca="1" si="38"/>
        <v>YES</v>
      </c>
      <c r="AQ59" s="261">
        <f t="shared" ca="1" si="39"/>
        <v>26</v>
      </c>
      <c r="AR59" s="261">
        <f t="shared" ca="1" si="40"/>
        <v>30</v>
      </c>
      <c r="AS59" s="247">
        <f t="shared" ca="1" si="41"/>
        <v>87</v>
      </c>
      <c r="AT59" s="247" t="str">
        <f t="shared" ca="1" si="42"/>
        <v>YES</v>
      </c>
      <c r="AU59" s="261">
        <f t="shared" ca="1" si="43"/>
        <v>25</v>
      </c>
      <c r="AV59" s="261">
        <f t="shared" ca="1" si="44"/>
        <v>30</v>
      </c>
      <c r="AW59" s="247">
        <f t="shared" ca="1" si="45"/>
        <v>83</v>
      </c>
      <c r="AX59" s="247" t="str">
        <f t="shared" ca="1" si="46"/>
        <v>YES</v>
      </c>
      <c r="AY59" s="261">
        <f t="shared" ca="1" si="47"/>
        <v>12</v>
      </c>
      <c r="AZ59" s="261">
        <f t="shared" ca="1" si="48"/>
        <v>15</v>
      </c>
      <c r="BA59" s="247">
        <f t="shared" ca="1" si="49"/>
        <v>80</v>
      </c>
      <c r="BB59" s="247" t="str">
        <f t="shared" ca="1" si="50"/>
        <v>YES</v>
      </c>
      <c r="BC59" s="261">
        <f t="shared" ca="1" si="51"/>
        <v>12</v>
      </c>
      <c r="BD59" s="261">
        <f t="shared" ca="1" si="52"/>
        <v>15</v>
      </c>
      <c r="BE59" s="247">
        <f t="shared" ca="1" si="53"/>
        <v>80</v>
      </c>
      <c r="BF59" s="248" t="str">
        <f t="shared" ca="1" si="54"/>
        <v>YES</v>
      </c>
      <c r="BG59" s="260">
        <f t="shared" ca="1" si="55"/>
        <v>9</v>
      </c>
      <c r="BH59" s="261">
        <f t="shared" ca="1" si="56"/>
        <v>10</v>
      </c>
      <c r="BI59" s="247">
        <f t="shared" ca="1" si="57"/>
        <v>90</v>
      </c>
      <c r="BJ59" s="276" t="str">
        <f t="shared" ca="1" si="58"/>
        <v>YES</v>
      </c>
      <c r="BK59" s="276">
        <f t="shared" ca="1" si="59"/>
        <v>17</v>
      </c>
      <c r="BL59" s="276">
        <f t="shared" ca="1" si="60"/>
        <v>20</v>
      </c>
      <c r="BM59" s="276">
        <f t="shared" ca="1" si="61"/>
        <v>85</v>
      </c>
      <c r="BN59" s="276" t="str">
        <f t="shared" ca="1" si="62"/>
        <v>YES</v>
      </c>
      <c r="BO59" s="276">
        <f t="shared" ca="1" si="63"/>
        <v>17</v>
      </c>
      <c r="BP59" s="276">
        <f t="shared" ca="1" si="64"/>
        <v>20</v>
      </c>
      <c r="BQ59" s="276">
        <f t="shared" ca="1" si="65"/>
        <v>85</v>
      </c>
      <c r="BR59" s="276" t="str">
        <f t="shared" ca="1" si="66"/>
        <v>YES</v>
      </c>
      <c r="BS59" s="276">
        <f t="shared" ca="1" si="72"/>
        <v>8</v>
      </c>
      <c r="BT59" s="276">
        <f t="shared" ca="1" si="73"/>
        <v>10</v>
      </c>
      <c r="BU59" s="276">
        <f t="shared" ca="1" si="74"/>
        <v>80</v>
      </c>
      <c r="BV59" s="276" t="str">
        <f t="shared" ca="1" si="67"/>
        <v>YES</v>
      </c>
      <c r="BW59" s="276">
        <f t="shared" si="75"/>
        <v>0</v>
      </c>
      <c r="BX59" s="276">
        <f t="shared" si="76"/>
        <v>0</v>
      </c>
      <c r="BY59" s="276">
        <f t="shared" si="70"/>
        <v>0</v>
      </c>
      <c r="BZ59" s="279" t="str">
        <f t="shared" si="71"/>
        <v>NO</v>
      </c>
    </row>
    <row r="60" spans="1:78" x14ac:dyDescent="0.2">
      <c r="A60" s="241">
        <v>50</v>
      </c>
      <c r="B60" s="388" t="s">
        <v>511</v>
      </c>
      <c r="C60" s="382" t="s">
        <v>533</v>
      </c>
      <c r="D60" s="242" t="s">
        <v>299</v>
      </c>
      <c r="E60" s="256">
        <f t="shared" ca="1" si="11"/>
        <v>98</v>
      </c>
      <c r="F60" s="257">
        <f t="shared" ca="1" si="7"/>
        <v>90</v>
      </c>
      <c r="G60" s="257">
        <f t="shared" ca="1" si="12"/>
        <v>37</v>
      </c>
      <c r="H60" s="257">
        <f t="shared" ca="1" si="13"/>
        <v>53</v>
      </c>
      <c r="I60" s="258"/>
      <c r="J60" s="247">
        <f t="shared" ca="1" si="14"/>
        <v>14</v>
      </c>
      <c r="K60" s="247">
        <f t="shared" ca="1" si="15"/>
        <v>15</v>
      </c>
      <c r="L60" s="247">
        <f t="shared" ca="1" si="16"/>
        <v>18</v>
      </c>
      <c r="M60" s="247">
        <f t="shared" ca="1" si="17"/>
        <v>2</v>
      </c>
      <c r="N60" s="247">
        <f t="shared" ca="1" si="17"/>
        <v>1</v>
      </c>
      <c r="O60" s="247">
        <f t="shared" ca="1" si="17"/>
        <v>2</v>
      </c>
      <c r="P60" s="247">
        <f t="shared" ca="1" si="18"/>
        <v>14</v>
      </c>
      <c r="Q60" s="247" t="str">
        <f t="shared" ca="1" si="19"/>
        <v/>
      </c>
      <c r="R60" s="247">
        <f t="shared" ca="1" si="20"/>
        <v>13</v>
      </c>
      <c r="S60" s="247">
        <f t="shared" ca="1" si="21"/>
        <v>1</v>
      </c>
      <c r="T60" s="247">
        <f t="shared" ca="1" si="21"/>
        <v>1</v>
      </c>
      <c r="U60" s="247">
        <f t="shared" ca="1" si="21"/>
        <v>2</v>
      </c>
      <c r="V60" s="247">
        <f t="shared" ca="1" si="22"/>
        <v>14</v>
      </c>
      <c r="W60" s="247" t="str">
        <f t="shared" ca="1" si="23"/>
        <v/>
      </c>
      <c r="X60" s="247">
        <f t="shared" ca="1" si="24"/>
        <v>14</v>
      </c>
      <c r="Y60" s="248">
        <f t="shared" ca="1" si="25"/>
        <v>2</v>
      </c>
      <c r="Z60" s="259">
        <f t="shared" ca="1" si="25"/>
        <v>1</v>
      </c>
      <c r="AA60" s="247">
        <f t="shared" ca="1" si="25"/>
        <v>2</v>
      </c>
      <c r="AB60" s="247">
        <f t="shared" ca="1" si="25"/>
        <v>1</v>
      </c>
      <c r="AC60" s="247">
        <f t="shared" ca="1" si="25"/>
        <v>2</v>
      </c>
      <c r="AD60" s="247" t="str">
        <f t="shared" ca="1" si="26"/>
        <v/>
      </c>
      <c r="AE60" s="247">
        <f t="shared" ca="1" si="27"/>
        <v>8</v>
      </c>
      <c r="AF60" s="247">
        <f t="shared" ca="1" si="28"/>
        <v>9</v>
      </c>
      <c r="AG60" s="247">
        <f t="shared" ca="1" si="29"/>
        <v>10</v>
      </c>
      <c r="AH60" s="247" t="str">
        <f t="shared" ca="1" si="30"/>
        <v/>
      </c>
      <c r="AI60" s="247" t="str">
        <f t="shared" ca="1" si="31"/>
        <v/>
      </c>
      <c r="AJ60" s="247" t="str">
        <f t="shared" ca="1" si="32"/>
        <v/>
      </c>
      <c r="AK60" s="247">
        <f t="shared" ca="1" si="33"/>
        <v>8</v>
      </c>
      <c r="AL60" s="248">
        <f t="shared" ca="1" si="34"/>
        <v>10</v>
      </c>
      <c r="AM60" s="260">
        <f t="shared" ca="1" si="35"/>
        <v>27</v>
      </c>
      <c r="AN60" s="261">
        <f t="shared" ca="1" si="36"/>
        <v>30</v>
      </c>
      <c r="AO60" s="247">
        <f t="shared" ca="1" si="37"/>
        <v>90</v>
      </c>
      <c r="AP60" s="247" t="str">
        <f t="shared" ca="1" si="38"/>
        <v>YES</v>
      </c>
      <c r="AQ60" s="261">
        <f t="shared" ca="1" si="39"/>
        <v>27</v>
      </c>
      <c r="AR60" s="261">
        <f t="shared" ca="1" si="40"/>
        <v>30</v>
      </c>
      <c r="AS60" s="247">
        <f t="shared" ca="1" si="41"/>
        <v>90</v>
      </c>
      <c r="AT60" s="247" t="str">
        <f t="shared" ca="1" si="42"/>
        <v>YES</v>
      </c>
      <c r="AU60" s="261">
        <f t="shared" ca="1" si="43"/>
        <v>28</v>
      </c>
      <c r="AV60" s="261">
        <f t="shared" ca="1" si="44"/>
        <v>30</v>
      </c>
      <c r="AW60" s="247">
        <f t="shared" ca="1" si="45"/>
        <v>93</v>
      </c>
      <c r="AX60" s="247" t="str">
        <f t="shared" ca="1" si="46"/>
        <v>YES</v>
      </c>
      <c r="AY60" s="261">
        <f t="shared" ca="1" si="47"/>
        <v>14</v>
      </c>
      <c r="AZ60" s="261">
        <f t="shared" ca="1" si="48"/>
        <v>15</v>
      </c>
      <c r="BA60" s="247">
        <f t="shared" ca="1" si="49"/>
        <v>93</v>
      </c>
      <c r="BB60" s="247" t="str">
        <f t="shared" ca="1" si="50"/>
        <v>YES</v>
      </c>
      <c r="BC60" s="261">
        <f t="shared" ca="1" si="51"/>
        <v>15</v>
      </c>
      <c r="BD60" s="261">
        <f t="shared" ca="1" si="52"/>
        <v>15</v>
      </c>
      <c r="BE60" s="247">
        <f t="shared" ca="1" si="53"/>
        <v>100</v>
      </c>
      <c r="BF60" s="248" t="str">
        <f t="shared" ca="1" si="54"/>
        <v>YES</v>
      </c>
      <c r="BG60" s="260">
        <f t="shared" ca="1" si="55"/>
        <v>8</v>
      </c>
      <c r="BH60" s="261">
        <f t="shared" ca="1" si="56"/>
        <v>10</v>
      </c>
      <c r="BI60" s="247">
        <f t="shared" ca="1" si="57"/>
        <v>80</v>
      </c>
      <c r="BJ60" s="247" t="str">
        <f t="shared" ca="1" si="58"/>
        <v>YES</v>
      </c>
      <c r="BK60" s="261"/>
      <c r="BL60" s="261"/>
      <c r="BM60" s="247"/>
      <c r="BN60" s="247" t="str">
        <f t="shared" si="62"/>
        <v>NO</v>
      </c>
      <c r="BO60" s="261">
        <f t="shared" ca="1" si="63"/>
        <v>10</v>
      </c>
      <c r="BP60" s="261">
        <f t="shared" ca="1" si="64"/>
        <v>10</v>
      </c>
      <c r="BQ60" s="247">
        <f t="shared" ca="1" si="65"/>
        <v>100</v>
      </c>
      <c r="BR60" s="247" t="str">
        <f t="shared" ca="1" si="66"/>
        <v>YES</v>
      </c>
      <c r="BS60" s="261">
        <f t="shared" ca="1" si="72"/>
        <v>18</v>
      </c>
      <c r="BT60" s="261">
        <f t="shared" ca="1" si="73"/>
        <v>20</v>
      </c>
      <c r="BU60" s="247">
        <f t="shared" ca="1" si="74"/>
        <v>90</v>
      </c>
      <c r="BV60" s="247" t="str">
        <f t="shared" ca="1" si="67"/>
        <v>YES</v>
      </c>
      <c r="BW60" s="261">
        <f t="shared" ref="BW60:BW63" ca="1" si="90">SUMIFS($Y60:$AL60,$Y$10:$AL$10,"CO2")</f>
        <v>17</v>
      </c>
      <c r="BX60" s="261">
        <f t="shared" ref="BX60:BX63" ca="1" si="91">SUMIFS($Y$4:$AL$4,$Y$10:$AL$10,"CO2",$Y60:$AL60,"&gt;=0")</f>
        <v>20</v>
      </c>
      <c r="BY60" s="247">
        <f t="shared" ca="1" si="70"/>
        <v>85</v>
      </c>
      <c r="BZ60" s="262" t="str">
        <f t="shared" ca="1" si="71"/>
        <v>YES</v>
      </c>
    </row>
    <row r="61" spans="1:78" ht="22.5" x14ac:dyDescent="0.2">
      <c r="A61" s="241">
        <v>51</v>
      </c>
      <c r="B61" s="388" t="s">
        <v>512</v>
      </c>
      <c r="C61" s="382" t="s">
        <v>534</v>
      </c>
      <c r="D61" s="242" t="s">
        <v>256</v>
      </c>
      <c r="E61" s="256">
        <f t="shared" ca="1" si="11"/>
        <v>76</v>
      </c>
      <c r="F61" s="257">
        <f t="shared" ca="1" si="7"/>
        <v>73</v>
      </c>
      <c r="G61" s="257">
        <f t="shared" ca="1" si="12"/>
        <v>30</v>
      </c>
      <c r="H61" s="257">
        <f t="shared" ca="1" si="13"/>
        <v>43</v>
      </c>
      <c r="I61" s="258"/>
      <c r="J61" s="247">
        <f t="shared" ca="1" si="14"/>
        <v>9</v>
      </c>
      <c r="K61" s="247">
        <f t="shared" ca="1" si="15"/>
        <v>10</v>
      </c>
      <c r="L61" s="247">
        <f t="shared" ca="1" si="16"/>
        <v>14</v>
      </c>
      <c r="M61" s="247">
        <f t="shared" ca="1" si="17"/>
        <v>2</v>
      </c>
      <c r="N61" s="247">
        <f t="shared" ca="1" si="17"/>
        <v>2</v>
      </c>
      <c r="O61" s="247">
        <f t="shared" ca="1" si="17"/>
        <v>1</v>
      </c>
      <c r="P61" s="247" t="str">
        <f t="shared" ca="1" si="18"/>
        <v/>
      </c>
      <c r="Q61" s="247">
        <f t="shared" ca="1" si="19"/>
        <v>12</v>
      </c>
      <c r="R61" s="247">
        <f t="shared" ca="1" si="20"/>
        <v>12</v>
      </c>
      <c r="S61" s="247">
        <f t="shared" ca="1" si="21"/>
        <v>1</v>
      </c>
      <c r="T61" s="247">
        <f t="shared" ca="1" si="21"/>
        <v>2</v>
      </c>
      <c r="U61" s="247">
        <f t="shared" ca="1" si="21"/>
        <v>2</v>
      </c>
      <c r="V61" s="247" t="str">
        <f t="shared" ca="1" si="22"/>
        <v/>
      </c>
      <c r="W61" s="247">
        <f t="shared" ca="1" si="23"/>
        <v>11</v>
      </c>
      <c r="X61" s="247">
        <f t="shared" ca="1" si="24"/>
        <v>10</v>
      </c>
      <c r="Y61" s="248">
        <f t="shared" ca="1" si="25"/>
        <v>1</v>
      </c>
      <c r="Z61" s="259">
        <f t="shared" ca="1" si="25"/>
        <v>1</v>
      </c>
      <c r="AA61" s="247">
        <f t="shared" ca="1" si="25"/>
        <v>2</v>
      </c>
      <c r="AB61" s="247">
        <f t="shared" ca="1" si="25"/>
        <v>1</v>
      </c>
      <c r="AC61" s="247">
        <f t="shared" ca="1" si="25"/>
        <v>2</v>
      </c>
      <c r="AD61" s="247" t="str">
        <f t="shared" ca="1" si="26"/>
        <v/>
      </c>
      <c r="AE61" s="247">
        <f t="shared" ca="1" si="27"/>
        <v>7</v>
      </c>
      <c r="AF61" s="247" t="str">
        <f t="shared" ca="1" si="28"/>
        <v/>
      </c>
      <c r="AG61" s="247" t="str">
        <f t="shared" ca="1" si="29"/>
        <v/>
      </c>
      <c r="AH61" s="247">
        <f t="shared" ca="1" si="30"/>
        <v>7</v>
      </c>
      <c r="AI61" s="247">
        <f t="shared" ca="1" si="31"/>
        <v>8</v>
      </c>
      <c r="AJ61" s="247">
        <f t="shared" ca="1" si="32"/>
        <v>7</v>
      </c>
      <c r="AK61" s="247">
        <f t="shared" ca="1" si="33"/>
        <v>7</v>
      </c>
      <c r="AL61" s="248" t="str">
        <f t="shared" ca="1" si="34"/>
        <v/>
      </c>
      <c r="AM61" s="260">
        <f t="shared" ca="1" si="35"/>
        <v>24</v>
      </c>
      <c r="AN61" s="261">
        <f t="shared" ca="1" si="36"/>
        <v>30</v>
      </c>
      <c r="AO61" s="247">
        <f t="shared" ca="1" si="37"/>
        <v>80</v>
      </c>
      <c r="AP61" s="247" t="str">
        <f t="shared" ca="1" si="38"/>
        <v>YES</v>
      </c>
      <c r="AQ61" s="261">
        <f t="shared" ca="1" si="39"/>
        <v>24</v>
      </c>
      <c r="AR61" s="261">
        <f t="shared" ca="1" si="40"/>
        <v>30</v>
      </c>
      <c r="AS61" s="247">
        <f t="shared" ca="1" si="41"/>
        <v>80</v>
      </c>
      <c r="AT61" s="247" t="str">
        <f t="shared" ca="1" si="42"/>
        <v>YES</v>
      </c>
      <c r="AU61" s="261">
        <f t="shared" ca="1" si="43"/>
        <v>21</v>
      </c>
      <c r="AV61" s="261">
        <f t="shared" ca="1" si="44"/>
        <v>30</v>
      </c>
      <c r="AW61" s="247">
        <f t="shared" ca="1" si="45"/>
        <v>70</v>
      </c>
      <c r="AX61" s="247" t="str">
        <f t="shared" ca="1" si="46"/>
        <v>YES</v>
      </c>
      <c r="AY61" s="261">
        <f t="shared" ca="1" si="47"/>
        <v>9</v>
      </c>
      <c r="AZ61" s="261">
        <f t="shared" ca="1" si="48"/>
        <v>15</v>
      </c>
      <c r="BA61" s="247">
        <f t="shared" ca="1" si="49"/>
        <v>60</v>
      </c>
      <c r="BB61" s="247" t="str">
        <f t="shared" ca="1" si="50"/>
        <v>NO</v>
      </c>
      <c r="BC61" s="261">
        <f t="shared" ca="1" si="51"/>
        <v>10</v>
      </c>
      <c r="BD61" s="261">
        <f t="shared" ca="1" si="52"/>
        <v>15</v>
      </c>
      <c r="BE61" s="247">
        <f t="shared" ca="1" si="53"/>
        <v>67</v>
      </c>
      <c r="BF61" s="248" t="str">
        <f t="shared" ca="1" si="54"/>
        <v>YES</v>
      </c>
      <c r="BG61" s="260">
        <f t="shared" ca="1" si="55"/>
        <v>7</v>
      </c>
      <c r="BH61" s="261">
        <f t="shared" ca="1" si="56"/>
        <v>10</v>
      </c>
      <c r="BI61" s="247">
        <f t="shared" ca="1" si="57"/>
        <v>70</v>
      </c>
      <c r="BJ61" s="247" t="str">
        <f t="shared" ca="1" si="58"/>
        <v>YES</v>
      </c>
      <c r="BK61" s="261"/>
      <c r="BL61" s="261"/>
      <c r="BM61" s="247"/>
      <c r="BN61" s="247" t="str">
        <f t="shared" si="62"/>
        <v>NO</v>
      </c>
      <c r="BO61" s="261">
        <f t="shared" ca="1" si="63"/>
        <v>15</v>
      </c>
      <c r="BP61" s="261">
        <f t="shared" ca="1" si="64"/>
        <v>20</v>
      </c>
      <c r="BQ61" s="247">
        <f t="shared" ca="1" si="65"/>
        <v>75</v>
      </c>
      <c r="BR61" s="247" t="str">
        <f t="shared" ca="1" si="66"/>
        <v>YES</v>
      </c>
      <c r="BS61" s="261">
        <f t="shared" ca="1" si="72"/>
        <v>14</v>
      </c>
      <c r="BT61" s="261">
        <f t="shared" ca="1" si="73"/>
        <v>20</v>
      </c>
      <c r="BU61" s="247">
        <f t="shared" ca="1" si="74"/>
        <v>70</v>
      </c>
      <c r="BV61" s="247" t="str">
        <f t="shared" ca="1" si="67"/>
        <v>YES</v>
      </c>
      <c r="BW61" s="261">
        <f t="shared" ca="1" si="90"/>
        <v>7</v>
      </c>
      <c r="BX61" s="261">
        <f t="shared" ca="1" si="91"/>
        <v>10</v>
      </c>
      <c r="BY61" s="247">
        <f t="shared" ca="1" si="70"/>
        <v>70</v>
      </c>
      <c r="BZ61" s="262" t="str">
        <f t="shared" ca="1" si="71"/>
        <v>YES</v>
      </c>
    </row>
    <row r="62" spans="1:78" ht="22.5" x14ac:dyDescent="0.2">
      <c r="A62" s="241">
        <v>52</v>
      </c>
      <c r="B62" s="388" t="s">
        <v>513</v>
      </c>
      <c r="C62" s="382" t="s">
        <v>535</v>
      </c>
      <c r="D62" s="242" t="s">
        <v>256</v>
      </c>
      <c r="E62" s="256">
        <f t="shared" ca="1" si="11"/>
        <v>76</v>
      </c>
      <c r="F62" s="257">
        <f t="shared" ca="1" si="7"/>
        <v>76</v>
      </c>
      <c r="G62" s="257">
        <f t="shared" ca="1" si="12"/>
        <v>30</v>
      </c>
      <c r="H62" s="257">
        <f t="shared" ca="1" si="13"/>
        <v>46</v>
      </c>
      <c r="I62" s="258"/>
      <c r="J62" s="247">
        <f t="shared" ca="1" si="14"/>
        <v>11</v>
      </c>
      <c r="K62" s="247">
        <f t="shared" ca="1" si="15"/>
        <v>10</v>
      </c>
      <c r="L62" s="247">
        <f t="shared" ca="1" si="16"/>
        <v>14</v>
      </c>
      <c r="M62" s="247">
        <f t="shared" ca="1" si="17"/>
        <v>1</v>
      </c>
      <c r="N62" s="247">
        <f t="shared" ca="1" si="17"/>
        <v>2</v>
      </c>
      <c r="O62" s="247">
        <f t="shared" ca="1" si="17"/>
        <v>2</v>
      </c>
      <c r="P62" s="247" t="str">
        <f t="shared" ca="1" si="18"/>
        <v/>
      </c>
      <c r="Q62" s="247">
        <f t="shared" ca="1" si="19"/>
        <v>12</v>
      </c>
      <c r="R62" s="247">
        <f t="shared" ca="1" si="20"/>
        <v>12</v>
      </c>
      <c r="S62" s="247">
        <f t="shared" ca="1" si="21"/>
        <v>2</v>
      </c>
      <c r="T62" s="247">
        <f t="shared" ca="1" si="21"/>
        <v>1</v>
      </c>
      <c r="U62" s="247">
        <f t="shared" ca="1" si="21"/>
        <v>2</v>
      </c>
      <c r="V62" s="247" t="str">
        <f t="shared" ca="1" si="22"/>
        <v/>
      </c>
      <c r="W62" s="247">
        <f t="shared" ca="1" si="23"/>
        <v>10</v>
      </c>
      <c r="X62" s="247">
        <f t="shared" ca="1" si="24"/>
        <v>11</v>
      </c>
      <c r="Y62" s="248">
        <f t="shared" ca="1" si="25"/>
        <v>2</v>
      </c>
      <c r="Z62" s="259">
        <f t="shared" ca="1" si="25"/>
        <v>1</v>
      </c>
      <c r="AA62" s="247">
        <f t="shared" ca="1" si="25"/>
        <v>2</v>
      </c>
      <c r="AB62" s="247">
        <f t="shared" ca="1" si="25"/>
        <v>2</v>
      </c>
      <c r="AC62" s="247">
        <f t="shared" ca="1" si="25"/>
        <v>2</v>
      </c>
      <c r="AD62" s="247" t="str">
        <f t="shared" ca="1" si="26"/>
        <v/>
      </c>
      <c r="AE62" s="247">
        <f t="shared" ca="1" si="27"/>
        <v>8</v>
      </c>
      <c r="AF62" s="247" t="str">
        <f t="shared" ca="1" si="28"/>
        <v/>
      </c>
      <c r="AG62" s="247" t="str">
        <f t="shared" ca="1" si="29"/>
        <v/>
      </c>
      <c r="AH62" s="247">
        <f t="shared" ca="1" si="30"/>
        <v>7</v>
      </c>
      <c r="AI62" s="247">
        <f t="shared" ca="1" si="31"/>
        <v>8</v>
      </c>
      <c r="AJ62" s="247">
        <f t="shared" ca="1" si="32"/>
        <v>7</v>
      </c>
      <c r="AK62" s="247">
        <f t="shared" ca="1" si="33"/>
        <v>7</v>
      </c>
      <c r="AL62" s="248" t="str">
        <f t="shared" ca="1" si="34"/>
        <v/>
      </c>
      <c r="AM62" s="260">
        <f t="shared" ca="1" si="35"/>
        <v>24</v>
      </c>
      <c r="AN62" s="261">
        <f t="shared" ca="1" si="36"/>
        <v>30</v>
      </c>
      <c r="AO62" s="247">
        <f t="shared" ca="1" si="37"/>
        <v>80</v>
      </c>
      <c r="AP62" s="247" t="str">
        <f t="shared" ca="1" si="38"/>
        <v>YES</v>
      </c>
      <c r="AQ62" s="261">
        <f t="shared" ca="1" si="39"/>
        <v>24</v>
      </c>
      <c r="AR62" s="261">
        <f t="shared" ca="1" si="40"/>
        <v>30</v>
      </c>
      <c r="AS62" s="247">
        <f t="shared" ca="1" si="41"/>
        <v>80</v>
      </c>
      <c r="AT62" s="247" t="str">
        <f t="shared" ca="1" si="42"/>
        <v>YES</v>
      </c>
      <c r="AU62" s="261">
        <f t="shared" ca="1" si="43"/>
        <v>21</v>
      </c>
      <c r="AV62" s="261">
        <f t="shared" ca="1" si="44"/>
        <v>30</v>
      </c>
      <c r="AW62" s="247">
        <f t="shared" ca="1" si="45"/>
        <v>70</v>
      </c>
      <c r="AX62" s="247" t="str">
        <f t="shared" ca="1" si="46"/>
        <v>YES</v>
      </c>
      <c r="AY62" s="261">
        <f t="shared" ca="1" si="47"/>
        <v>11</v>
      </c>
      <c r="AZ62" s="261">
        <f t="shared" ca="1" si="48"/>
        <v>15</v>
      </c>
      <c r="BA62" s="247">
        <f t="shared" ca="1" si="49"/>
        <v>73</v>
      </c>
      <c r="BB62" s="247" t="str">
        <f t="shared" ca="1" si="50"/>
        <v>YES</v>
      </c>
      <c r="BC62" s="261">
        <f t="shared" ca="1" si="51"/>
        <v>10</v>
      </c>
      <c r="BD62" s="261">
        <f t="shared" ca="1" si="52"/>
        <v>15</v>
      </c>
      <c r="BE62" s="247">
        <f t="shared" ca="1" si="53"/>
        <v>67</v>
      </c>
      <c r="BF62" s="248" t="str">
        <f t="shared" ca="1" si="54"/>
        <v>YES</v>
      </c>
      <c r="BG62" s="260">
        <f t="shared" ca="1" si="55"/>
        <v>9</v>
      </c>
      <c r="BH62" s="261">
        <f t="shared" ca="1" si="56"/>
        <v>10</v>
      </c>
      <c r="BI62" s="247">
        <f t="shared" ca="1" si="57"/>
        <v>90</v>
      </c>
      <c r="BJ62" s="247" t="str">
        <f t="shared" ca="1" si="58"/>
        <v>YES</v>
      </c>
      <c r="BK62" s="261"/>
      <c r="BL62" s="261"/>
      <c r="BM62" s="247"/>
      <c r="BN62" s="247" t="str">
        <f t="shared" si="62"/>
        <v>NO</v>
      </c>
      <c r="BO62" s="261">
        <f t="shared" ca="1" si="63"/>
        <v>15</v>
      </c>
      <c r="BP62" s="261">
        <f t="shared" ca="1" si="64"/>
        <v>20</v>
      </c>
      <c r="BQ62" s="247">
        <f t="shared" ca="1" si="65"/>
        <v>75</v>
      </c>
      <c r="BR62" s="247" t="str">
        <f t="shared" ca="1" si="66"/>
        <v>YES</v>
      </c>
      <c r="BS62" s="261">
        <f t="shared" ca="1" si="72"/>
        <v>14</v>
      </c>
      <c r="BT62" s="261">
        <f t="shared" ca="1" si="73"/>
        <v>20</v>
      </c>
      <c r="BU62" s="247">
        <f t="shared" ca="1" si="74"/>
        <v>70</v>
      </c>
      <c r="BV62" s="247" t="str">
        <f t="shared" ca="1" si="67"/>
        <v>YES</v>
      </c>
      <c r="BW62" s="261">
        <f t="shared" ca="1" si="90"/>
        <v>8</v>
      </c>
      <c r="BX62" s="261">
        <f t="shared" ca="1" si="91"/>
        <v>10</v>
      </c>
      <c r="BY62" s="247">
        <f t="shared" ca="1" si="70"/>
        <v>80</v>
      </c>
      <c r="BZ62" s="262" t="str">
        <f t="shared" ca="1" si="71"/>
        <v>YES</v>
      </c>
    </row>
    <row r="63" spans="1:78" ht="22.5" x14ac:dyDescent="0.2">
      <c r="A63" s="241">
        <v>53</v>
      </c>
      <c r="B63" s="388" t="s">
        <v>514</v>
      </c>
      <c r="C63" s="382" t="s">
        <v>536</v>
      </c>
      <c r="D63" s="242" t="s">
        <v>256</v>
      </c>
      <c r="E63" s="256">
        <f t="shared" ca="1" si="11"/>
        <v>77</v>
      </c>
      <c r="F63" s="257">
        <f t="shared" ca="1" si="7"/>
        <v>74</v>
      </c>
      <c r="G63" s="257">
        <f t="shared" ca="1" si="12"/>
        <v>31</v>
      </c>
      <c r="H63" s="257">
        <f t="shared" ca="1" si="13"/>
        <v>43</v>
      </c>
      <c r="I63" s="258"/>
      <c r="J63" s="247">
        <f t="shared" ca="1" si="14"/>
        <v>10</v>
      </c>
      <c r="K63" s="247">
        <f t="shared" ca="1" si="15"/>
        <v>12</v>
      </c>
      <c r="L63" s="247">
        <f t="shared" ca="1" si="16"/>
        <v>14</v>
      </c>
      <c r="M63" s="247">
        <f t="shared" ca="1" si="17"/>
        <v>2</v>
      </c>
      <c r="N63" s="247">
        <f t="shared" ca="1" si="17"/>
        <v>2</v>
      </c>
      <c r="O63" s="247">
        <f t="shared" ca="1" si="17"/>
        <v>2</v>
      </c>
      <c r="P63" s="247" t="str">
        <f t="shared" ca="1" si="18"/>
        <v/>
      </c>
      <c r="Q63" s="247">
        <f t="shared" ca="1" si="19"/>
        <v>11</v>
      </c>
      <c r="R63" s="247">
        <f t="shared" ca="1" si="20"/>
        <v>12</v>
      </c>
      <c r="S63" s="247">
        <f t="shared" ca="1" si="21"/>
        <v>2</v>
      </c>
      <c r="T63" s="247">
        <f t="shared" ca="1" si="21"/>
        <v>2</v>
      </c>
      <c r="U63" s="247">
        <f t="shared" ca="1" si="21"/>
        <v>1</v>
      </c>
      <c r="V63" s="247" t="str">
        <f t="shared" ca="1" si="22"/>
        <v/>
      </c>
      <c r="W63" s="247">
        <f t="shared" ca="1" si="23"/>
        <v>11</v>
      </c>
      <c r="X63" s="247">
        <f t="shared" ca="1" si="24"/>
        <v>12</v>
      </c>
      <c r="Y63" s="248">
        <f t="shared" ca="1" si="25"/>
        <v>1</v>
      </c>
      <c r="Z63" s="259">
        <f t="shared" ca="1" si="25"/>
        <v>2</v>
      </c>
      <c r="AA63" s="247">
        <f t="shared" ca="1" si="25"/>
        <v>1</v>
      </c>
      <c r="AB63" s="247">
        <f t="shared" ca="1" si="25"/>
        <v>1</v>
      </c>
      <c r="AC63" s="247">
        <f t="shared" ca="1" si="25"/>
        <v>2</v>
      </c>
      <c r="AD63" s="247" t="str">
        <f t="shared" ca="1" si="26"/>
        <v/>
      </c>
      <c r="AE63" s="247">
        <f t="shared" ca="1" si="27"/>
        <v>7</v>
      </c>
      <c r="AF63" s="247" t="str">
        <f t="shared" ca="1" si="28"/>
        <v/>
      </c>
      <c r="AG63" s="247" t="str">
        <f t="shared" ca="1" si="29"/>
        <v/>
      </c>
      <c r="AH63" s="247">
        <f t="shared" ca="1" si="30"/>
        <v>7</v>
      </c>
      <c r="AI63" s="247">
        <f t="shared" ca="1" si="31"/>
        <v>7</v>
      </c>
      <c r="AJ63" s="247">
        <f t="shared" ca="1" si="32"/>
        <v>8</v>
      </c>
      <c r="AK63" s="247">
        <f t="shared" ca="1" si="33"/>
        <v>7</v>
      </c>
      <c r="AL63" s="248" t="str">
        <f t="shared" ca="1" si="34"/>
        <v/>
      </c>
      <c r="AM63" s="260">
        <f t="shared" ca="1" si="35"/>
        <v>25</v>
      </c>
      <c r="AN63" s="261">
        <f t="shared" ca="1" si="36"/>
        <v>30</v>
      </c>
      <c r="AO63" s="247">
        <f t="shared" ca="1" si="37"/>
        <v>83</v>
      </c>
      <c r="AP63" s="247" t="str">
        <f t="shared" ca="1" si="38"/>
        <v>YES</v>
      </c>
      <c r="AQ63" s="261">
        <f t="shared" ca="1" si="39"/>
        <v>23</v>
      </c>
      <c r="AR63" s="261">
        <f t="shared" ca="1" si="40"/>
        <v>30</v>
      </c>
      <c r="AS63" s="247">
        <f t="shared" ca="1" si="41"/>
        <v>77</v>
      </c>
      <c r="AT63" s="247" t="str">
        <f t="shared" ca="1" si="42"/>
        <v>YES</v>
      </c>
      <c r="AU63" s="261">
        <f t="shared" ca="1" si="43"/>
        <v>23</v>
      </c>
      <c r="AV63" s="261">
        <f t="shared" ca="1" si="44"/>
        <v>30</v>
      </c>
      <c r="AW63" s="247">
        <f t="shared" ca="1" si="45"/>
        <v>77</v>
      </c>
      <c r="AX63" s="247" t="str">
        <f t="shared" ca="1" si="46"/>
        <v>YES</v>
      </c>
      <c r="AY63" s="261">
        <f t="shared" ca="1" si="47"/>
        <v>10</v>
      </c>
      <c r="AZ63" s="261">
        <f t="shared" ca="1" si="48"/>
        <v>15</v>
      </c>
      <c r="BA63" s="247">
        <f t="shared" ca="1" si="49"/>
        <v>67</v>
      </c>
      <c r="BB63" s="247" t="str">
        <f t="shared" ca="1" si="50"/>
        <v>YES</v>
      </c>
      <c r="BC63" s="261">
        <f t="shared" ca="1" si="51"/>
        <v>12</v>
      </c>
      <c r="BD63" s="261">
        <f t="shared" ca="1" si="52"/>
        <v>15</v>
      </c>
      <c r="BE63" s="247">
        <f t="shared" ca="1" si="53"/>
        <v>80</v>
      </c>
      <c r="BF63" s="248" t="str">
        <f t="shared" ca="1" si="54"/>
        <v>YES</v>
      </c>
      <c r="BG63" s="260">
        <f t="shared" ca="1" si="55"/>
        <v>7</v>
      </c>
      <c r="BH63" s="261">
        <f t="shared" ca="1" si="56"/>
        <v>10</v>
      </c>
      <c r="BI63" s="247">
        <f t="shared" ca="1" si="57"/>
        <v>70</v>
      </c>
      <c r="BJ63" s="247" t="str">
        <f t="shared" ca="1" si="58"/>
        <v>YES</v>
      </c>
      <c r="BK63" s="261"/>
      <c r="BL63" s="261"/>
      <c r="BM63" s="247"/>
      <c r="BN63" s="247" t="str">
        <f t="shared" si="62"/>
        <v>NO</v>
      </c>
      <c r="BO63" s="261">
        <f t="shared" ca="1" si="63"/>
        <v>14</v>
      </c>
      <c r="BP63" s="261">
        <f t="shared" ca="1" si="64"/>
        <v>20</v>
      </c>
      <c r="BQ63" s="247">
        <f t="shared" ca="1" si="65"/>
        <v>70</v>
      </c>
      <c r="BR63" s="247" t="str">
        <f t="shared" ca="1" si="66"/>
        <v>YES</v>
      </c>
      <c r="BS63" s="261">
        <f t="shared" ca="1" si="72"/>
        <v>15</v>
      </c>
      <c r="BT63" s="261">
        <f t="shared" ca="1" si="73"/>
        <v>20</v>
      </c>
      <c r="BU63" s="247">
        <f t="shared" ca="1" si="74"/>
        <v>75</v>
      </c>
      <c r="BV63" s="247" t="str">
        <f t="shared" ca="1" si="67"/>
        <v>YES</v>
      </c>
      <c r="BW63" s="261">
        <f t="shared" ca="1" si="90"/>
        <v>7</v>
      </c>
      <c r="BX63" s="261">
        <f t="shared" ca="1" si="91"/>
        <v>10</v>
      </c>
      <c r="BY63" s="247">
        <f t="shared" ca="1" si="70"/>
        <v>70</v>
      </c>
      <c r="BZ63" s="262" t="str">
        <f t="shared" ca="1" si="71"/>
        <v>YES</v>
      </c>
    </row>
    <row r="64" spans="1:78" ht="22.5" x14ac:dyDescent="0.2">
      <c r="A64" s="241">
        <v>54</v>
      </c>
      <c r="B64" s="388" t="s">
        <v>515</v>
      </c>
      <c r="C64" s="382" t="s">
        <v>537</v>
      </c>
      <c r="D64" s="242" t="s">
        <v>256</v>
      </c>
      <c r="E64" s="256">
        <f t="shared" ca="1" si="11"/>
        <v>77</v>
      </c>
      <c r="F64" s="257">
        <f t="shared" ca="1" si="7"/>
        <v>72</v>
      </c>
      <c r="G64" s="257">
        <f t="shared" ca="1" si="12"/>
        <v>30</v>
      </c>
      <c r="H64" s="257">
        <f t="shared" ca="1" si="13"/>
        <v>42</v>
      </c>
      <c r="I64" s="258"/>
      <c r="J64" s="247">
        <f t="shared" ca="1" si="14"/>
        <v>10</v>
      </c>
      <c r="K64" s="247">
        <f t="shared" ca="1" si="15"/>
        <v>11</v>
      </c>
      <c r="L64" s="247">
        <f t="shared" ca="1" si="16"/>
        <v>14</v>
      </c>
      <c r="M64" s="247">
        <f t="shared" ca="1" si="17"/>
        <v>1</v>
      </c>
      <c r="N64" s="247">
        <f t="shared" ca="1" si="17"/>
        <v>2</v>
      </c>
      <c r="O64" s="247">
        <f t="shared" ca="1" si="17"/>
        <v>2</v>
      </c>
      <c r="P64" s="247" t="str">
        <f t="shared" ca="1" si="18"/>
        <v/>
      </c>
      <c r="Q64" s="247">
        <f t="shared" ca="1" si="19"/>
        <v>11</v>
      </c>
      <c r="R64" s="247">
        <f t="shared" ca="1" si="20"/>
        <v>11</v>
      </c>
      <c r="S64" s="247">
        <f t="shared" ca="1" si="21"/>
        <v>1</v>
      </c>
      <c r="T64" s="247">
        <f t="shared" ca="1" si="21"/>
        <v>2</v>
      </c>
      <c r="U64" s="247">
        <f t="shared" ca="1" si="21"/>
        <v>1</v>
      </c>
      <c r="V64" s="247" t="str">
        <f t="shared" ca="1" si="22"/>
        <v/>
      </c>
      <c r="W64" s="247">
        <f t="shared" ca="1" si="23"/>
        <v>12</v>
      </c>
      <c r="X64" s="247">
        <f t="shared" ca="1" si="24"/>
        <v>12</v>
      </c>
      <c r="Y64" s="248">
        <f t="shared" ca="1" si="25"/>
        <v>1</v>
      </c>
      <c r="Z64" s="259">
        <f t="shared" ca="1" si="25"/>
        <v>1</v>
      </c>
      <c r="AA64" s="247">
        <f t="shared" ca="1" si="25"/>
        <v>1</v>
      </c>
      <c r="AB64" s="247">
        <f t="shared" ca="1" si="25"/>
        <v>1</v>
      </c>
      <c r="AC64" s="247">
        <f t="shared" ca="1" si="25"/>
        <v>2</v>
      </c>
      <c r="AD64" s="247" t="str">
        <f t="shared" ca="1" si="26"/>
        <v/>
      </c>
      <c r="AE64" s="247">
        <f t="shared" ca="1" si="27"/>
        <v>8</v>
      </c>
      <c r="AF64" s="247" t="str">
        <f t="shared" ca="1" si="28"/>
        <v/>
      </c>
      <c r="AG64" s="247" t="str">
        <f t="shared" ca="1" si="29"/>
        <v/>
      </c>
      <c r="AH64" s="247">
        <f t="shared" ca="1" si="30"/>
        <v>7</v>
      </c>
      <c r="AI64" s="247">
        <f t="shared" ca="1" si="31"/>
        <v>7</v>
      </c>
      <c r="AJ64" s="247">
        <f t="shared" ca="1" si="32"/>
        <v>7</v>
      </c>
      <c r="AK64" s="247">
        <f t="shared" ca="1" si="33"/>
        <v>7</v>
      </c>
      <c r="AL64" s="248" t="str">
        <f t="shared" ca="1" si="34"/>
        <v/>
      </c>
      <c r="AM64" s="260">
        <f t="shared" ca="1" si="35"/>
        <v>23</v>
      </c>
      <c r="AN64" s="261">
        <f t="shared" ca="1" si="36"/>
        <v>30</v>
      </c>
      <c r="AO64" s="247">
        <f t="shared" ca="1" si="37"/>
        <v>77</v>
      </c>
      <c r="AP64" s="247" t="str">
        <f t="shared" ca="1" si="38"/>
        <v>YES</v>
      </c>
      <c r="AQ64" s="261">
        <f t="shared" ca="1" si="39"/>
        <v>22</v>
      </c>
      <c r="AR64" s="261">
        <f t="shared" ca="1" si="40"/>
        <v>30</v>
      </c>
      <c r="AS64" s="247">
        <f t="shared" ca="1" si="41"/>
        <v>73</v>
      </c>
      <c r="AT64" s="247" t="str">
        <f t="shared" ca="1" si="42"/>
        <v>YES</v>
      </c>
      <c r="AU64" s="261">
        <f t="shared" ca="1" si="43"/>
        <v>24</v>
      </c>
      <c r="AV64" s="261">
        <f t="shared" ca="1" si="44"/>
        <v>30</v>
      </c>
      <c r="AW64" s="247">
        <f t="shared" ca="1" si="45"/>
        <v>80</v>
      </c>
      <c r="AX64" s="247" t="str">
        <f t="shared" ca="1" si="46"/>
        <v>YES</v>
      </c>
      <c r="AY64" s="261">
        <f t="shared" ca="1" si="47"/>
        <v>10</v>
      </c>
      <c r="AZ64" s="261">
        <f t="shared" ca="1" si="48"/>
        <v>15</v>
      </c>
      <c r="BA64" s="247">
        <f t="shared" ca="1" si="49"/>
        <v>67</v>
      </c>
      <c r="BB64" s="247" t="str">
        <f t="shared" ca="1" si="50"/>
        <v>YES</v>
      </c>
      <c r="BC64" s="261">
        <f t="shared" ca="1" si="51"/>
        <v>11</v>
      </c>
      <c r="BD64" s="261">
        <f t="shared" ca="1" si="52"/>
        <v>15</v>
      </c>
      <c r="BE64" s="247">
        <f t="shared" ca="1" si="53"/>
        <v>73</v>
      </c>
      <c r="BF64" s="248" t="str">
        <f t="shared" ca="1" si="54"/>
        <v>YES</v>
      </c>
      <c r="BG64" s="260">
        <f t="shared" ca="1" si="55"/>
        <v>6</v>
      </c>
      <c r="BH64" s="261">
        <f t="shared" ca="1" si="56"/>
        <v>10</v>
      </c>
      <c r="BI64" s="247">
        <f t="shared" ca="1" si="57"/>
        <v>60</v>
      </c>
      <c r="BJ64" s="247" t="str">
        <f t="shared" ca="1" si="58"/>
        <v>NO</v>
      </c>
      <c r="BK64" s="261">
        <f t="shared" ca="1" si="59"/>
        <v>8</v>
      </c>
      <c r="BL64" s="261">
        <f t="shared" ca="1" si="60"/>
        <v>10</v>
      </c>
      <c r="BM64" s="247">
        <f t="shared" ca="1" si="61"/>
        <v>80</v>
      </c>
      <c r="BN64" s="247" t="str">
        <f t="shared" ca="1" si="62"/>
        <v>YES</v>
      </c>
      <c r="BO64" s="261">
        <f t="shared" ca="1" si="63"/>
        <v>14</v>
      </c>
      <c r="BP64" s="261">
        <f t="shared" ca="1" si="64"/>
        <v>20</v>
      </c>
      <c r="BQ64" s="247">
        <f t="shared" ca="1" si="65"/>
        <v>70</v>
      </c>
      <c r="BR64" s="247" t="str">
        <f t="shared" ca="1" si="66"/>
        <v>YES</v>
      </c>
      <c r="BS64" s="261">
        <f t="shared" ca="1" si="72"/>
        <v>14</v>
      </c>
      <c r="BT64" s="261">
        <f t="shared" ca="1" si="73"/>
        <v>20</v>
      </c>
      <c r="BU64" s="247">
        <f t="shared" ca="1" si="74"/>
        <v>70</v>
      </c>
      <c r="BV64" s="247" t="str">
        <f t="shared" ca="1" si="67"/>
        <v>YES</v>
      </c>
      <c r="BW64" s="261">
        <f t="shared" si="75"/>
        <v>0</v>
      </c>
      <c r="BX64" s="261">
        <f t="shared" si="76"/>
        <v>0</v>
      </c>
      <c r="BY64" s="247">
        <f t="shared" si="70"/>
        <v>0</v>
      </c>
      <c r="BZ64" s="262" t="str">
        <f t="shared" si="71"/>
        <v>NO</v>
      </c>
    </row>
    <row r="65" spans="1:78" ht="22.5" x14ac:dyDescent="0.2">
      <c r="A65" s="241">
        <v>55</v>
      </c>
      <c r="B65" s="388" t="s">
        <v>516</v>
      </c>
      <c r="C65" s="382" t="s">
        <v>538</v>
      </c>
      <c r="D65" s="242" t="s">
        <v>256</v>
      </c>
      <c r="E65" s="256">
        <f t="shared" ca="1" si="11"/>
        <v>77</v>
      </c>
      <c r="F65" s="257">
        <f t="shared" ca="1" si="7"/>
        <v>78</v>
      </c>
      <c r="G65" s="257">
        <f t="shared" ca="1" si="12"/>
        <v>31</v>
      </c>
      <c r="H65" s="257">
        <f t="shared" ca="1" si="13"/>
        <v>47</v>
      </c>
      <c r="I65" s="258"/>
      <c r="J65" s="247">
        <f t="shared" ca="1" si="14"/>
        <v>11</v>
      </c>
      <c r="K65" s="247">
        <f t="shared" ca="1" si="15"/>
        <v>11</v>
      </c>
      <c r="L65" s="247">
        <f t="shared" ca="1" si="16"/>
        <v>14</v>
      </c>
      <c r="M65" s="247">
        <f t="shared" ca="1" si="17"/>
        <v>1</v>
      </c>
      <c r="N65" s="247">
        <f t="shared" ca="1" si="17"/>
        <v>2</v>
      </c>
      <c r="O65" s="247">
        <f t="shared" ca="1" si="17"/>
        <v>2</v>
      </c>
      <c r="P65" s="247" t="str">
        <f t="shared" ca="1" si="18"/>
        <v/>
      </c>
      <c r="Q65" s="247">
        <f t="shared" ca="1" si="19"/>
        <v>11</v>
      </c>
      <c r="R65" s="247">
        <f t="shared" ca="1" si="20"/>
        <v>11</v>
      </c>
      <c r="S65" s="247">
        <f t="shared" ca="1" si="21"/>
        <v>2</v>
      </c>
      <c r="T65" s="247">
        <f t="shared" ca="1" si="21"/>
        <v>1</v>
      </c>
      <c r="U65" s="247">
        <f t="shared" ca="1" si="21"/>
        <v>2</v>
      </c>
      <c r="V65" s="247" t="str">
        <f t="shared" ca="1" si="22"/>
        <v/>
      </c>
      <c r="W65" s="247">
        <f t="shared" ca="1" si="23"/>
        <v>12</v>
      </c>
      <c r="X65" s="247">
        <f t="shared" ca="1" si="24"/>
        <v>11</v>
      </c>
      <c r="Y65" s="248">
        <f t="shared" ca="1" si="25"/>
        <v>2</v>
      </c>
      <c r="Z65" s="259">
        <f t="shared" ca="1" si="25"/>
        <v>2</v>
      </c>
      <c r="AA65" s="247">
        <f t="shared" ca="1" si="25"/>
        <v>1</v>
      </c>
      <c r="AB65" s="247">
        <f t="shared" ca="1" si="25"/>
        <v>2</v>
      </c>
      <c r="AC65" s="247">
        <f t="shared" ca="1" si="25"/>
        <v>2</v>
      </c>
      <c r="AD65" s="247" t="str">
        <f t="shared" ca="1" si="26"/>
        <v/>
      </c>
      <c r="AE65" s="247">
        <f t="shared" ca="1" si="27"/>
        <v>8</v>
      </c>
      <c r="AF65" s="247" t="str">
        <f t="shared" ca="1" si="28"/>
        <v/>
      </c>
      <c r="AG65" s="247" t="str">
        <f t="shared" ca="1" si="29"/>
        <v/>
      </c>
      <c r="AH65" s="247">
        <f t="shared" ca="1" si="30"/>
        <v>8</v>
      </c>
      <c r="AI65" s="247">
        <f t="shared" ca="1" si="31"/>
        <v>8</v>
      </c>
      <c r="AJ65" s="247">
        <f t="shared" ca="1" si="32"/>
        <v>7</v>
      </c>
      <c r="AK65" s="247">
        <f t="shared" ca="1" si="33"/>
        <v>7</v>
      </c>
      <c r="AL65" s="248" t="str">
        <f t="shared" ca="1" si="34"/>
        <v/>
      </c>
      <c r="AM65" s="260">
        <f t="shared" ca="1" si="35"/>
        <v>24</v>
      </c>
      <c r="AN65" s="261">
        <f t="shared" ca="1" si="36"/>
        <v>30</v>
      </c>
      <c r="AO65" s="247">
        <f t="shared" ca="1" si="37"/>
        <v>80</v>
      </c>
      <c r="AP65" s="247" t="str">
        <f t="shared" ca="1" si="38"/>
        <v>YES</v>
      </c>
      <c r="AQ65" s="261">
        <f t="shared" ca="1" si="39"/>
        <v>22</v>
      </c>
      <c r="AR65" s="261">
        <f t="shared" ca="1" si="40"/>
        <v>30</v>
      </c>
      <c r="AS65" s="247">
        <f t="shared" ca="1" si="41"/>
        <v>73</v>
      </c>
      <c r="AT65" s="247" t="str">
        <f t="shared" ca="1" si="42"/>
        <v>YES</v>
      </c>
      <c r="AU65" s="261">
        <f t="shared" ca="1" si="43"/>
        <v>23</v>
      </c>
      <c r="AV65" s="261">
        <f t="shared" ca="1" si="44"/>
        <v>30</v>
      </c>
      <c r="AW65" s="247">
        <f t="shared" ca="1" si="45"/>
        <v>77</v>
      </c>
      <c r="AX65" s="247" t="str">
        <f t="shared" ca="1" si="46"/>
        <v>YES</v>
      </c>
      <c r="AY65" s="261">
        <f t="shared" ca="1" si="47"/>
        <v>11</v>
      </c>
      <c r="AZ65" s="261">
        <f t="shared" ca="1" si="48"/>
        <v>15</v>
      </c>
      <c r="BA65" s="247">
        <f t="shared" ca="1" si="49"/>
        <v>73</v>
      </c>
      <c r="BB65" s="247" t="str">
        <f t="shared" ca="1" si="50"/>
        <v>YES</v>
      </c>
      <c r="BC65" s="261">
        <f t="shared" ca="1" si="51"/>
        <v>11</v>
      </c>
      <c r="BD65" s="261">
        <f t="shared" ca="1" si="52"/>
        <v>15</v>
      </c>
      <c r="BE65" s="247">
        <f t="shared" ca="1" si="53"/>
        <v>73</v>
      </c>
      <c r="BF65" s="248" t="str">
        <f t="shared" ca="1" si="54"/>
        <v>YES</v>
      </c>
      <c r="BG65" s="260">
        <f t="shared" ca="1" si="55"/>
        <v>9</v>
      </c>
      <c r="BH65" s="261">
        <f t="shared" ca="1" si="56"/>
        <v>10</v>
      </c>
      <c r="BI65" s="247">
        <f t="shared" ca="1" si="57"/>
        <v>90</v>
      </c>
      <c r="BJ65" s="247" t="str">
        <f t="shared" ca="1" si="58"/>
        <v>YES</v>
      </c>
      <c r="BK65" s="261">
        <f t="shared" ca="1" si="59"/>
        <v>8</v>
      </c>
      <c r="BL65" s="261">
        <f t="shared" ca="1" si="60"/>
        <v>10</v>
      </c>
      <c r="BM65" s="247">
        <f t="shared" ca="1" si="61"/>
        <v>80</v>
      </c>
      <c r="BN65" s="247" t="str">
        <f t="shared" ca="1" si="62"/>
        <v>YES</v>
      </c>
      <c r="BO65" s="261">
        <f t="shared" ca="1" si="63"/>
        <v>16</v>
      </c>
      <c r="BP65" s="261">
        <f t="shared" ca="1" si="64"/>
        <v>20</v>
      </c>
      <c r="BQ65" s="247">
        <f t="shared" ca="1" si="65"/>
        <v>80</v>
      </c>
      <c r="BR65" s="247" t="str">
        <f t="shared" ca="1" si="66"/>
        <v>YES</v>
      </c>
      <c r="BS65" s="261">
        <f t="shared" ca="1" si="72"/>
        <v>14</v>
      </c>
      <c r="BT65" s="261">
        <f t="shared" ca="1" si="73"/>
        <v>20</v>
      </c>
      <c r="BU65" s="247">
        <f t="shared" ca="1" si="74"/>
        <v>70</v>
      </c>
      <c r="BV65" s="247" t="str">
        <f t="shared" ca="1" si="67"/>
        <v>YES</v>
      </c>
      <c r="BW65" s="261">
        <f t="shared" si="75"/>
        <v>0</v>
      </c>
      <c r="BX65" s="261">
        <f t="shared" si="76"/>
        <v>0</v>
      </c>
      <c r="BY65" s="247">
        <f t="shared" si="70"/>
        <v>0</v>
      </c>
      <c r="BZ65" s="262" t="str">
        <f t="shared" si="71"/>
        <v>NO</v>
      </c>
    </row>
    <row r="66" spans="1:78" x14ac:dyDescent="0.2">
      <c r="A66" s="241">
        <v>56</v>
      </c>
      <c r="B66" s="388" t="s">
        <v>517</v>
      </c>
      <c r="C66" s="382" t="s">
        <v>539</v>
      </c>
      <c r="D66" s="242" t="s">
        <v>256</v>
      </c>
      <c r="E66" s="256">
        <f t="shared" ca="1" si="11"/>
        <v>76</v>
      </c>
      <c r="F66" s="257">
        <f t="shared" ca="1" si="7"/>
        <v>74</v>
      </c>
      <c r="G66" s="257">
        <f t="shared" ca="1" si="12"/>
        <v>30</v>
      </c>
      <c r="H66" s="257">
        <f t="shared" ca="1" si="13"/>
        <v>44</v>
      </c>
      <c r="I66" s="258"/>
      <c r="J66" s="247">
        <f t="shared" ca="1" si="14"/>
        <v>11</v>
      </c>
      <c r="K66" s="247">
        <f t="shared" ca="1" si="15"/>
        <v>11</v>
      </c>
      <c r="L66" s="247">
        <f t="shared" ca="1" si="16"/>
        <v>14</v>
      </c>
      <c r="M66" s="247">
        <f t="shared" ca="1" si="17"/>
        <v>1</v>
      </c>
      <c r="N66" s="247">
        <f t="shared" ca="1" si="17"/>
        <v>2</v>
      </c>
      <c r="O66" s="247">
        <f t="shared" ca="1" si="17"/>
        <v>2</v>
      </c>
      <c r="P66" s="247" t="str">
        <f t="shared" ca="1" si="18"/>
        <v/>
      </c>
      <c r="Q66" s="247">
        <f t="shared" ca="1" si="19"/>
        <v>10</v>
      </c>
      <c r="R66" s="247">
        <f t="shared" ca="1" si="20"/>
        <v>11</v>
      </c>
      <c r="S66" s="247">
        <f t="shared" ca="1" si="21"/>
        <v>2</v>
      </c>
      <c r="T66" s="247">
        <f t="shared" ca="1" si="21"/>
        <v>1</v>
      </c>
      <c r="U66" s="247">
        <f t="shared" ca="1" si="21"/>
        <v>2</v>
      </c>
      <c r="V66" s="247" t="str">
        <f t="shared" ca="1" si="22"/>
        <v/>
      </c>
      <c r="W66" s="247">
        <f t="shared" ca="1" si="23"/>
        <v>11</v>
      </c>
      <c r="X66" s="247">
        <f t="shared" ca="1" si="24"/>
        <v>12</v>
      </c>
      <c r="Y66" s="248">
        <f t="shared" ca="1" si="25"/>
        <v>2</v>
      </c>
      <c r="Z66" s="259">
        <f t="shared" ca="1" si="25"/>
        <v>1</v>
      </c>
      <c r="AA66" s="247">
        <f t="shared" ca="1" si="25"/>
        <v>1</v>
      </c>
      <c r="AB66" s="247">
        <f t="shared" ca="1" si="25"/>
        <v>2</v>
      </c>
      <c r="AC66" s="247">
        <f t="shared" ca="1" si="25"/>
        <v>2</v>
      </c>
      <c r="AD66" s="247" t="str">
        <f t="shared" ca="1" si="26"/>
        <v/>
      </c>
      <c r="AE66" s="247">
        <f t="shared" ca="1" si="27"/>
        <v>8</v>
      </c>
      <c r="AF66" s="247" t="str">
        <f t="shared" ca="1" si="28"/>
        <v/>
      </c>
      <c r="AG66" s="247" t="str">
        <f t="shared" ca="1" si="29"/>
        <v/>
      </c>
      <c r="AH66" s="247">
        <f t="shared" ca="1" si="30"/>
        <v>7</v>
      </c>
      <c r="AI66" s="247">
        <f t="shared" ca="1" si="31"/>
        <v>7</v>
      </c>
      <c r="AJ66" s="247">
        <f t="shared" ca="1" si="32"/>
        <v>7</v>
      </c>
      <c r="AK66" s="247">
        <f t="shared" ca="1" si="33"/>
        <v>7</v>
      </c>
      <c r="AL66" s="248" t="str">
        <f t="shared" ca="1" si="34"/>
        <v/>
      </c>
      <c r="AM66" s="260">
        <f t="shared" ca="1" si="35"/>
        <v>24</v>
      </c>
      <c r="AN66" s="261">
        <f t="shared" ca="1" si="36"/>
        <v>30</v>
      </c>
      <c r="AO66" s="247">
        <f t="shared" ca="1" si="37"/>
        <v>80</v>
      </c>
      <c r="AP66" s="247" t="str">
        <f t="shared" ca="1" si="38"/>
        <v>YES</v>
      </c>
      <c r="AQ66" s="261">
        <f t="shared" ca="1" si="39"/>
        <v>21</v>
      </c>
      <c r="AR66" s="261">
        <f t="shared" ca="1" si="40"/>
        <v>30</v>
      </c>
      <c r="AS66" s="247">
        <f t="shared" ca="1" si="41"/>
        <v>70</v>
      </c>
      <c r="AT66" s="247" t="str">
        <f t="shared" ca="1" si="42"/>
        <v>YES</v>
      </c>
      <c r="AU66" s="261">
        <f t="shared" ca="1" si="43"/>
        <v>23</v>
      </c>
      <c r="AV66" s="261">
        <f t="shared" ca="1" si="44"/>
        <v>30</v>
      </c>
      <c r="AW66" s="247">
        <f t="shared" ca="1" si="45"/>
        <v>77</v>
      </c>
      <c r="AX66" s="247" t="str">
        <f t="shared" ca="1" si="46"/>
        <v>YES</v>
      </c>
      <c r="AY66" s="261">
        <f t="shared" ca="1" si="47"/>
        <v>11</v>
      </c>
      <c r="AZ66" s="261">
        <f t="shared" ca="1" si="48"/>
        <v>15</v>
      </c>
      <c r="BA66" s="247">
        <f t="shared" ca="1" si="49"/>
        <v>73</v>
      </c>
      <c r="BB66" s="247" t="str">
        <f t="shared" ca="1" si="50"/>
        <v>YES</v>
      </c>
      <c r="BC66" s="261">
        <f t="shared" ca="1" si="51"/>
        <v>11</v>
      </c>
      <c r="BD66" s="261">
        <f t="shared" ca="1" si="52"/>
        <v>15</v>
      </c>
      <c r="BE66" s="247">
        <f t="shared" ca="1" si="53"/>
        <v>73</v>
      </c>
      <c r="BF66" s="248" t="str">
        <f t="shared" ca="1" si="54"/>
        <v>YES</v>
      </c>
      <c r="BG66" s="260">
        <f t="shared" ca="1" si="55"/>
        <v>8</v>
      </c>
      <c r="BH66" s="261">
        <f t="shared" ca="1" si="56"/>
        <v>10</v>
      </c>
      <c r="BI66" s="247">
        <f t="shared" ca="1" si="57"/>
        <v>80</v>
      </c>
      <c r="BJ66" s="247" t="str">
        <f t="shared" ca="1" si="58"/>
        <v>YES</v>
      </c>
      <c r="BK66" s="261">
        <f t="shared" ca="1" si="59"/>
        <v>8</v>
      </c>
      <c r="BL66" s="261">
        <f t="shared" ca="1" si="60"/>
        <v>10</v>
      </c>
      <c r="BM66" s="247">
        <f t="shared" ca="1" si="61"/>
        <v>80</v>
      </c>
      <c r="BN66" s="247" t="str">
        <f t="shared" ca="1" si="62"/>
        <v>YES</v>
      </c>
      <c r="BO66" s="261">
        <f t="shared" ca="1" si="63"/>
        <v>14</v>
      </c>
      <c r="BP66" s="261">
        <f t="shared" ca="1" si="64"/>
        <v>20</v>
      </c>
      <c r="BQ66" s="247">
        <f t="shared" ca="1" si="65"/>
        <v>70</v>
      </c>
      <c r="BR66" s="247" t="str">
        <f t="shared" ca="1" si="66"/>
        <v>YES</v>
      </c>
      <c r="BS66" s="261">
        <f t="shared" ca="1" si="72"/>
        <v>14</v>
      </c>
      <c r="BT66" s="261">
        <f t="shared" ca="1" si="73"/>
        <v>20</v>
      </c>
      <c r="BU66" s="247">
        <f t="shared" ca="1" si="74"/>
        <v>70</v>
      </c>
      <c r="BV66" s="247" t="str">
        <f t="shared" ca="1" si="67"/>
        <v>YES</v>
      </c>
      <c r="BW66" s="261">
        <f t="shared" si="75"/>
        <v>0</v>
      </c>
      <c r="BX66" s="261">
        <f t="shared" si="76"/>
        <v>0</v>
      </c>
      <c r="BY66" s="247">
        <f t="shared" si="70"/>
        <v>0</v>
      </c>
      <c r="BZ66" s="262" t="str">
        <f t="shared" si="71"/>
        <v>NO</v>
      </c>
    </row>
    <row r="67" spans="1:78" x14ac:dyDescent="0.2">
      <c r="A67" s="241">
        <v>57</v>
      </c>
      <c r="B67" s="388" t="s">
        <v>518</v>
      </c>
      <c r="C67" s="382" t="s">
        <v>540</v>
      </c>
      <c r="D67" s="242" t="s">
        <v>316</v>
      </c>
      <c r="E67" s="256">
        <f t="shared" ca="1" si="11"/>
        <v>66</v>
      </c>
      <c r="F67" s="257">
        <f t="shared" ca="1" si="7"/>
        <v>66</v>
      </c>
      <c r="G67" s="257">
        <f t="shared" ca="1" si="12"/>
        <v>27</v>
      </c>
      <c r="H67" s="257">
        <f t="shared" ca="1" si="13"/>
        <v>39</v>
      </c>
      <c r="I67" s="258"/>
      <c r="J67" s="247">
        <f t="shared" ca="1" si="14"/>
        <v>9</v>
      </c>
      <c r="K67" s="247">
        <f t="shared" ca="1" si="15"/>
        <v>10</v>
      </c>
      <c r="L67" s="247">
        <f t="shared" ca="1" si="16"/>
        <v>12</v>
      </c>
      <c r="M67" s="247">
        <f t="shared" ca="1" si="17"/>
        <v>1</v>
      </c>
      <c r="N67" s="247">
        <f t="shared" ca="1" si="17"/>
        <v>2</v>
      </c>
      <c r="O67" s="247">
        <f t="shared" ca="1" si="17"/>
        <v>1</v>
      </c>
      <c r="P67" s="247">
        <f t="shared" ca="1" si="18"/>
        <v>10</v>
      </c>
      <c r="Q67" s="247">
        <f t="shared" ca="1" si="19"/>
        <v>10</v>
      </c>
      <c r="R67" s="247" t="str">
        <f t="shared" ca="1" si="20"/>
        <v/>
      </c>
      <c r="S67" s="247">
        <f t="shared" ca="1" si="21"/>
        <v>2</v>
      </c>
      <c r="T67" s="247">
        <f t="shared" ca="1" si="21"/>
        <v>2</v>
      </c>
      <c r="U67" s="247">
        <f t="shared" ca="1" si="21"/>
        <v>2</v>
      </c>
      <c r="V67" s="247">
        <f t="shared" ca="1" si="22"/>
        <v>10</v>
      </c>
      <c r="W67" s="247">
        <f t="shared" ca="1" si="23"/>
        <v>9</v>
      </c>
      <c r="X67" s="247" t="str">
        <f t="shared" ca="1" si="24"/>
        <v/>
      </c>
      <c r="Y67" s="248">
        <f t="shared" ca="1" si="25"/>
        <v>2</v>
      </c>
      <c r="Z67" s="259">
        <f t="shared" ca="1" si="25"/>
        <v>2</v>
      </c>
      <c r="AA67" s="247">
        <f t="shared" ca="1" si="25"/>
        <v>2</v>
      </c>
      <c r="AB67" s="247">
        <f t="shared" ca="1" si="25"/>
        <v>1</v>
      </c>
      <c r="AC67" s="247">
        <f t="shared" ca="1" si="25"/>
        <v>1</v>
      </c>
      <c r="AD67" s="247">
        <f t="shared" ca="1" si="26"/>
        <v>6</v>
      </c>
      <c r="AE67" s="247" t="str">
        <f t="shared" ca="1" si="27"/>
        <v/>
      </c>
      <c r="AF67" s="247">
        <f t="shared" ca="1" si="28"/>
        <v>6</v>
      </c>
      <c r="AG67" s="247" t="str">
        <f t="shared" ca="1" si="29"/>
        <v/>
      </c>
      <c r="AH67" s="247">
        <f t="shared" ca="1" si="30"/>
        <v>6</v>
      </c>
      <c r="AI67" s="247">
        <f t="shared" ca="1" si="31"/>
        <v>6</v>
      </c>
      <c r="AJ67" s="247">
        <f t="shared" ca="1" si="32"/>
        <v>7</v>
      </c>
      <c r="AK67" s="247" t="str">
        <f t="shared" ca="1" si="33"/>
        <v/>
      </c>
      <c r="AL67" s="248" t="str">
        <f t="shared" ca="1" si="34"/>
        <v/>
      </c>
      <c r="AM67" s="260">
        <f t="shared" ca="1" si="35"/>
        <v>22</v>
      </c>
      <c r="AN67" s="261">
        <f t="shared" ca="1" si="36"/>
        <v>30</v>
      </c>
      <c r="AO67" s="247">
        <f t="shared" ca="1" si="37"/>
        <v>73</v>
      </c>
      <c r="AP67" s="247" t="str">
        <f t="shared" ca="1" si="38"/>
        <v>YES</v>
      </c>
      <c r="AQ67" s="261">
        <f t="shared" ca="1" si="39"/>
        <v>20</v>
      </c>
      <c r="AR67" s="261">
        <f t="shared" ca="1" si="40"/>
        <v>30</v>
      </c>
      <c r="AS67" s="247">
        <f t="shared" ca="1" si="41"/>
        <v>67</v>
      </c>
      <c r="AT67" s="247" t="str">
        <f t="shared" ca="1" si="42"/>
        <v>YES</v>
      </c>
      <c r="AU67" s="261">
        <f t="shared" ca="1" si="43"/>
        <v>19</v>
      </c>
      <c r="AV67" s="261">
        <f t="shared" ca="1" si="44"/>
        <v>30</v>
      </c>
      <c r="AW67" s="247">
        <f t="shared" ca="1" si="45"/>
        <v>63</v>
      </c>
      <c r="AX67" s="247" t="str">
        <f t="shared" ca="1" si="46"/>
        <v>YES</v>
      </c>
      <c r="AY67" s="261">
        <f t="shared" ca="1" si="47"/>
        <v>9</v>
      </c>
      <c r="AZ67" s="261">
        <f t="shared" ca="1" si="48"/>
        <v>15</v>
      </c>
      <c r="BA67" s="247">
        <f t="shared" ca="1" si="49"/>
        <v>60</v>
      </c>
      <c r="BB67" s="247" t="str">
        <f t="shared" ca="1" si="50"/>
        <v>NO</v>
      </c>
      <c r="BC67" s="261">
        <f t="shared" ca="1" si="51"/>
        <v>10</v>
      </c>
      <c r="BD67" s="261">
        <f t="shared" ca="1" si="52"/>
        <v>15</v>
      </c>
      <c r="BE67" s="247">
        <f t="shared" ca="1" si="53"/>
        <v>67</v>
      </c>
      <c r="BF67" s="248" t="str">
        <f t="shared" ca="1" si="54"/>
        <v>YES</v>
      </c>
      <c r="BG67" s="260">
        <f t="shared" ca="1" si="55"/>
        <v>8</v>
      </c>
      <c r="BH67" s="261">
        <f t="shared" ca="1" si="56"/>
        <v>10</v>
      </c>
      <c r="BI67" s="247">
        <f t="shared" ca="1" si="57"/>
        <v>80</v>
      </c>
      <c r="BJ67" s="247" t="str">
        <f t="shared" ca="1" si="58"/>
        <v>YES</v>
      </c>
      <c r="BK67" s="261">
        <f t="shared" ca="1" si="59"/>
        <v>12</v>
      </c>
      <c r="BL67" s="261">
        <f t="shared" ca="1" si="60"/>
        <v>20</v>
      </c>
      <c r="BM67" s="247">
        <f t="shared" ca="1" si="61"/>
        <v>60</v>
      </c>
      <c r="BN67" s="247" t="str">
        <f t="shared" ca="1" si="62"/>
        <v>NO</v>
      </c>
      <c r="BO67" s="261">
        <f t="shared" ca="1" si="63"/>
        <v>12</v>
      </c>
      <c r="BP67" s="261">
        <f t="shared" ca="1" si="64"/>
        <v>20</v>
      </c>
      <c r="BQ67" s="247">
        <f t="shared" ca="1" si="65"/>
        <v>60</v>
      </c>
      <c r="BR67" s="247" t="str">
        <f t="shared" ca="1" si="66"/>
        <v>NO</v>
      </c>
      <c r="BS67" s="261">
        <f t="shared" ca="1" si="72"/>
        <v>7</v>
      </c>
      <c r="BT67" s="261">
        <f t="shared" ca="1" si="73"/>
        <v>10</v>
      </c>
      <c r="BU67" s="247">
        <f t="shared" ca="1" si="74"/>
        <v>70</v>
      </c>
      <c r="BV67" s="247" t="str">
        <f t="shared" ca="1" si="67"/>
        <v>YES</v>
      </c>
      <c r="BW67" s="261">
        <f t="shared" si="75"/>
        <v>0</v>
      </c>
      <c r="BX67" s="261">
        <f t="shared" si="76"/>
        <v>0</v>
      </c>
      <c r="BY67" s="247">
        <f t="shared" si="70"/>
        <v>0</v>
      </c>
      <c r="BZ67" s="262" t="str">
        <f t="shared" si="71"/>
        <v>NO</v>
      </c>
    </row>
    <row r="68" spans="1:78" x14ac:dyDescent="0.2">
      <c r="A68" s="241">
        <v>58</v>
      </c>
      <c r="B68" s="388" t="s">
        <v>519</v>
      </c>
      <c r="C68" s="382" t="s">
        <v>541</v>
      </c>
      <c r="D68" s="242" t="s">
        <v>256</v>
      </c>
      <c r="E68" s="256">
        <f t="shared" ca="1" si="11"/>
        <v>77</v>
      </c>
      <c r="F68" s="257">
        <f t="shared" ca="1" si="7"/>
        <v>74</v>
      </c>
      <c r="G68" s="257">
        <f t="shared" ca="1" si="12"/>
        <v>30</v>
      </c>
      <c r="H68" s="257">
        <f t="shared" ca="1" si="13"/>
        <v>44</v>
      </c>
      <c r="I68" s="258"/>
      <c r="J68" s="247">
        <f t="shared" ca="1" si="14"/>
        <v>10</v>
      </c>
      <c r="K68" s="247">
        <f t="shared" ca="1" si="15"/>
        <v>11</v>
      </c>
      <c r="L68" s="247">
        <f t="shared" ca="1" si="16"/>
        <v>14</v>
      </c>
      <c r="M68" s="247">
        <f t="shared" ca="1" si="17"/>
        <v>1</v>
      </c>
      <c r="N68" s="247">
        <f t="shared" ca="1" si="17"/>
        <v>1</v>
      </c>
      <c r="O68" s="247">
        <f t="shared" ca="1" si="17"/>
        <v>2</v>
      </c>
      <c r="P68" s="247" t="str">
        <f t="shared" ca="1" si="18"/>
        <v/>
      </c>
      <c r="Q68" s="247">
        <f t="shared" ca="1" si="19"/>
        <v>12</v>
      </c>
      <c r="R68" s="247">
        <f t="shared" ca="1" si="20"/>
        <v>11</v>
      </c>
      <c r="S68" s="247">
        <f t="shared" ca="1" si="21"/>
        <v>1</v>
      </c>
      <c r="T68" s="247">
        <f t="shared" ca="1" si="21"/>
        <v>2</v>
      </c>
      <c r="U68" s="247">
        <f t="shared" ca="1" si="21"/>
        <v>1</v>
      </c>
      <c r="V68" s="247" t="str">
        <f t="shared" ca="1" si="22"/>
        <v/>
      </c>
      <c r="W68" s="247">
        <f t="shared" ca="1" si="23"/>
        <v>12</v>
      </c>
      <c r="X68" s="247">
        <f t="shared" ca="1" si="24"/>
        <v>12</v>
      </c>
      <c r="Y68" s="248">
        <f t="shared" ca="1" si="25"/>
        <v>2</v>
      </c>
      <c r="Z68" s="259">
        <f t="shared" ca="1" si="25"/>
        <v>1</v>
      </c>
      <c r="AA68" s="247">
        <f t="shared" ca="1" si="25"/>
        <v>1</v>
      </c>
      <c r="AB68" s="247">
        <f t="shared" ca="1" si="25"/>
        <v>2</v>
      </c>
      <c r="AC68" s="247">
        <f t="shared" ca="1" si="25"/>
        <v>2</v>
      </c>
      <c r="AD68" s="247" t="str">
        <f t="shared" ca="1" si="26"/>
        <v/>
      </c>
      <c r="AE68" s="247">
        <f t="shared" ca="1" si="27"/>
        <v>7</v>
      </c>
      <c r="AF68" s="247" t="str">
        <f t="shared" ca="1" si="28"/>
        <v/>
      </c>
      <c r="AG68" s="247" t="str">
        <f t="shared" ca="1" si="29"/>
        <v/>
      </c>
      <c r="AH68" s="247">
        <f t="shared" ca="1" si="30"/>
        <v>7</v>
      </c>
      <c r="AI68" s="247">
        <f t="shared" ca="1" si="31"/>
        <v>7</v>
      </c>
      <c r="AJ68" s="247">
        <f t="shared" ca="1" si="32"/>
        <v>8</v>
      </c>
      <c r="AK68" s="247">
        <f t="shared" ca="1" si="33"/>
        <v>7</v>
      </c>
      <c r="AL68" s="248" t="str">
        <f t="shared" ca="1" si="34"/>
        <v/>
      </c>
      <c r="AM68" s="260">
        <f t="shared" ca="1" si="35"/>
        <v>22</v>
      </c>
      <c r="AN68" s="261">
        <f t="shared" ca="1" si="36"/>
        <v>30</v>
      </c>
      <c r="AO68" s="247">
        <f t="shared" ca="1" si="37"/>
        <v>73</v>
      </c>
      <c r="AP68" s="247" t="str">
        <f t="shared" ca="1" si="38"/>
        <v>YES</v>
      </c>
      <c r="AQ68" s="261">
        <f t="shared" ca="1" si="39"/>
        <v>23</v>
      </c>
      <c r="AR68" s="261">
        <f t="shared" ca="1" si="40"/>
        <v>30</v>
      </c>
      <c r="AS68" s="247">
        <f t="shared" ca="1" si="41"/>
        <v>77</v>
      </c>
      <c r="AT68" s="247" t="str">
        <f t="shared" ca="1" si="42"/>
        <v>YES</v>
      </c>
      <c r="AU68" s="261">
        <f t="shared" ca="1" si="43"/>
        <v>24</v>
      </c>
      <c r="AV68" s="261">
        <f t="shared" ca="1" si="44"/>
        <v>30</v>
      </c>
      <c r="AW68" s="247">
        <f t="shared" ca="1" si="45"/>
        <v>80</v>
      </c>
      <c r="AX68" s="247" t="str">
        <f t="shared" ca="1" si="46"/>
        <v>YES</v>
      </c>
      <c r="AY68" s="261">
        <f t="shared" ca="1" si="47"/>
        <v>10</v>
      </c>
      <c r="AZ68" s="261">
        <f t="shared" ca="1" si="48"/>
        <v>15</v>
      </c>
      <c r="BA68" s="247">
        <f t="shared" ca="1" si="49"/>
        <v>67</v>
      </c>
      <c r="BB68" s="247" t="str">
        <f t="shared" ca="1" si="50"/>
        <v>YES</v>
      </c>
      <c r="BC68" s="261">
        <f t="shared" ca="1" si="51"/>
        <v>11</v>
      </c>
      <c r="BD68" s="261">
        <f t="shared" ca="1" si="52"/>
        <v>15</v>
      </c>
      <c r="BE68" s="247">
        <f t="shared" ca="1" si="53"/>
        <v>73</v>
      </c>
      <c r="BF68" s="248" t="str">
        <f t="shared" ca="1" si="54"/>
        <v>YES</v>
      </c>
      <c r="BG68" s="260">
        <f t="shared" ca="1" si="55"/>
        <v>8</v>
      </c>
      <c r="BH68" s="261">
        <f t="shared" ca="1" si="56"/>
        <v>10</v>
      </c>
      <c r="BI68" s="247">
        <f t="shared" ca="1" si="57"/>
        <v>80</v>
      </c>
      <c r="BJ68" s="247" t="str">
        <f t="shared" ca="1" si="58"/>
        <v>YES</v>
      </c>
      <c r="BK68" s="261">
        <f t="shared" ca="1" si="59"/>
        <v>7</v>
      </c>
      <c r="BL68" s="261">
        <f t="shared" ca="1" si="60"/>
        <v>10</v>
      </c>
      <c r="BM68" s="247">
        <f t="shared" ca="1" si="61"/>
        <v>70</v>
      </c>
      <c r="BN68" s="247" t="str">
        <f t="shared" ca="1" si="62"/>
        <v>YES</v>
      </c>
      <c r="BO68" s="261">
        <f t="shared" ca="1" si="63"/>
        <v>14</v>
      </c>
      <c r="BP68" s="261">
        <f t="shared" ca="1" si="64"/>
        <v>20</v>
      </c>
      <c r="BQ68" s="247">
        <f t="shared" ca="1" si="65"/>
        <v>70</v>
      </c>
      <c r="BR68" s="247" t="str">
        <f t="shared" ca="1" si="66"/>
        <v>YES</v>
      </c>
      <c r="BS68" s="261">
        <f t="shared" ca="1" si="72"/>
        <v>15</v>
      </c>
      <c r="BT68" s="261">
        <f t="shared" ca="1" si="73"/>
        <v>20</v>
      </c>
      <c r="BU68" s="247">
        <f t="shared" ca="1" si="74"/>
        <v>75</v>
      </c>
      <c r="BV68" s="247" t="str">
        <f t="shared" ca="1" si="67"/>
        <v>YES</v>
      </c>
      <c r="BW68" s="261">
        <f t="shared" si="75"/>
        <v>0</v>
      </c>
      <c r="BX68" s="261">
        <f t="shared" si="76"/>
        <v>0</v>
      </c>
      <c r="BY68" s="247">
        <f t="shared" si="70"/>
        <v>0</v>
      </c>
      <c r="BZ68" s="262" t="str">
        <f t="shared" si="71"/>
        <v>NO</v>
      </c>
    </row>
    <row r="69" spans="1:78" ht="22.5" x14ac:dyDescent="0.2">
      <c r="A69" s="241">
        <v>59</v>
      </c>
      <c r="B69" s="388" t="s">
        <v>520</v>
      </c>
      <c r="C69" s="382" t="s">
        <v>542</v>
      </c>
      <c r="D69" s="242" t="s">
        <v>316</v>
      </c>
      <c r="E69" s="256">
        <f t="shared" ca="1" si="11"/>
        <v>67</v>
      </c>
      <c r="F69" s="257">
        <f t="shared" ca="1" si="7"/>
        <v>68</v>
      </c>
      <c r="G69" s="257">
        <f t="shared" ca="1" si="12"/>
        <v>26</v>
      </c>
      <c r="H69" s="257">
        <f t="shared" ca="1" si="13"/>
        <v>42</v>
      </c>
      <c r="I69" s="258"/>
      <c r="J69" s="247">
        <f t="shared" ca="1" si="14"/>
        <v>8</v>
      </c>
      <c r="K69" s="247">
        <f t="shared" ca="1" si="15"/>
        <v>9</v>
      </c>
      <c r="L69" s="247">
        <f t="shared" ca="1" si="16"/>
        <v>13</v>
      </c>
      <c r="M69" s="247">
        <f t="shared" ca="1" si="17"/>
        <v>1</v>
      </c>
      <c r="N69" s="247">
        <f t="shared" ca="1" si="17"/>
        <v>1</v>
      </c>
      <c r="O69" s="247">
        <f t="shared" ca="1" si="17"/>
        <v>1</v>
      </c>
      <c r="P69" s="247">
        <f t="shared" ca="1" si="18"/>
        <v>10</v>
      </c>
      <c r="Q69" s="247">
        <f t="shared" ca="1" si="19"/>
        <v>9</v>
      </c>
      <c r="R69" s="247" t="str">
        <f t="shared" ca="1" si="20"/>
        <v/>
      </c>
      <c r="S69" s="247">
        <f t="shared" ca="1" si="21"/>
        <v>2</v>
      </c>
      <c r="T69" s="247">
        <f t="shared" ca="1" si="21"/>
        <v>2</v>
      </c>
      <c r="U69" s="247">
        <f t="shared" ca="1" si="21"/>
        <v>2</v>
      </c>
      <c r="V69" s="247">
        <f t="shared" ca="1" si="22"/>
        <v>9</v>
      </c>
      <c r="W69" s="247">
        <f t="shared" ca="1" si="23"/>
        <v>11</v>
      </c>
      <c r="X69" s="247" t="str">
        <f t="shared" ca="1" si="24"/>
        <v/>
      </c>
      <c r="Y69" s="248">
        <f t="shared" ca="1" si="25"/>
        <v>2</v>
      </c>
      <c r="Z69" s="259">
        <f t="shared" ca="1" si="25"/>
        <v>1</v>
      </c>
      <c r="AA69" s="247">
        <f t="shared" ca="1" si="25"/>
        <v>1</v>
      </c>
      <c r="AB69" s="247">
        <f t="shared" ca="1" si="25"/>
        <v>2</v>
      </c>
      <c r="AC69" s="247">
        <f t="shared" ca="1" si="25"/>
        <v>2</v>
      </c>
      <c r="AD69" s="247">
        <f t="shared" ca="1" si="26"/>
        <v>7</v>
      </c>
      <c r="AE69" s="247" t="str">
        <f t="shared" ca="1" si="27"/>
        <v/>
      </c>
      <c r="AF69" s="247">
        <f t="shared" ca="1" si="28"/>
        <v>7</v>
      </c>
      <c r="AG69" s="247" t="str">
        <f t="shared" ca="1" si="29"/>
        <v/>
      </c>
      <c r="AH69" s="247">
        <f t="shared" ca="1" si="30"/>
        <v>7</v>
      </c>
      <c r="AI69" s="247">
        <f t="shared" ca="1" si="31"/>
        <v>6</v>
      </c>
      <c r="AJ69" s="247">
        <f t="shared" ca="1" si="32"/>
        <v>7</v>
      </c>
      <c r="AK69" s="247" t="str">
        <f t="shared" ca="1" si="33"/>
        <v/>
      </c>
      <c r="AL69" s="248" t="str">
        <f t="shared" ca="1" si="34"/>
        <v/>
      </c>
      <c r="AM69" s="260">
        <f t="shared" ca="1" si="35"/>
        <v>22</v>
      </c>
      <c r="AN69" s="261">
        <f t="shared" ca="1" si="36"/>
        <v>30</v>
      </c>
      <c r="AO69" s="247">
        <f t="shared" ca="1" si="37"/>
        <v>73</v>
      </c>
      <c r="AP69" s="247" t="str">
        <f t="shared" ca="1" si="38"/>
        <v>YES</v>
      </c>
      <c r="AQ69" s="261">
        <f t="shared" ca="1" si="39"/>
        <v>19</v>
      </c>
      <c r="AR69" s="261">
        <f t="shared" ca="1" si="40"/>
        <v>30</v>
      </c>
      <c r="AS69" s="247">
        <f t="shared" ca="1" si="41"/>
        <v>63</v>
      </c>
      <c r="AT69" s="247" t="str">
        <f t="shared" ca="1" si="42"/>
        <v>YES</v>
      </c>
      <c r="AU69" s="261">
        <f t="shared" ca="1" si="43"/>
        <v>20</v>
      </c>
      <c r="AV69" s="261">
        <f t="shared" ca="1" si="44"/>
        <v>30</v>
      </c>
      <c r="AW69" s="247">
        <f t="shared" ca="1" si="45"/>
        <v>67</v>
      </c>
      <c r="AX69" s="247" t="str">
        <f t="shared" ca="1" si="46"/>
        <v>YES</v>
      </c>
      <c r="AY69" s="261">
        <f t="shared" ca="1" si="47"/>
        <v>8</v>
      </c>
      <c r="AZ69" s="261">
        <f t="shared" ca="1" si="48"/>
        <v>15</v>
      </c>
      <c r="BA69" s="247">
        <f t="shared" ca="1" si="49"/>
        <v>53</v>
      </c>
      <c r="BB69" s="247" t="str">
        <f t="shared" ca="1" si="50"/>
        <v>NO</v>
      </c>
      <c r="BC69" s="261">
        <f t="shared" ca="1" si="51"/>
        <v>9</v>
      </c>
      <c r="BD69" s="261">
        <f t="shared" ca="1" si="52"/>
        <v>15</v>
      </c>
      <c r="BE69" s="247">
        <f t="shared" ca="1" si="53"/>
        <v>60</v>
      </c>
      <c r="BF69" s="248" t="str">
        <f t="shared" ca="1" si="54"/>
        <v>NO</v>
      </c>
      <c r="BG69" s="260">
        <f t="shared" ca="1" si="55"/>
        <v>8</v>
      </c>
      <c r="BH69" s="261">
        <f t="shared" ca="1" si="56"/>
        <v>10</v>
      </c>
      <c r="BI69" s="247">
        <f t="shared" ca="1" si="57"/>
        <v>80</v>
      </c>
      <c r="BJ69" s="247" t="str">
        <f t="shared" ca="1" si="58"/>
        <v>YES</v>
      </c>
      <c r="BK69" s="261"/>
      <c r="BL69" s="261"/>
      <c r="BM69" s="247"/>
      <c r="BN69" s="247" t="str">
        <f t="shared" si="62"/>
        <v>NO</v>
      </c>
      <c r="BO69" s="261">
        <f t="shared" ca="1" si="63"/>
        <v>13</v>
      </c>
      <c r="BP69" s="261">
        <f t="shared" ca="1" si="64"/>
        <v>20</v>
      </c>
      <c r="BQ69" s="247">
        <f t="shared" ca="1" si="65"/>
        <v>65</v>
      </c>
      <c r="BR69" s="247" t="str">
        <f t="shared" ca="1" si="66"/>
        <v>YES</v>
      </c>
      <c r="BS69" s="261">
        <f t="shared" ca="1" si="72"/>
        <v>7</v>
      </c>
      <c r="BT69" s="261">
        <f t="shared" ca="1" si="73"/>
        <v>10</v>
      </c>
      <c r="BU69" s="247">
        <f t="shared" ca="1" si="74"/>
        <v>70</v>
      </c>
      <c r="BV69" s="247" t="str">
        <f t="shared" ca="1" si="67"/>
        <v>YES</v>
      </c>
      <c r="BW69" s="261">
        <f t="shared" ref="BW69:BW70" ca="1" si="92">SUMIFS($Y69:$AL69,$Y$10:$AL$10,"CO2")</f>
        <v>14</v>
      </c>
      <c r="BX69" s="261">
        <f t="shared" ref="BX69:BX70" ca="1" si="93">SUMIFS($Y$4:$AL$4,$Y$10:$AL$10,"CO2",$Y69:$AL69,"&gt;=0")</f>
        <v>20</v>
      </c>
      <c r="BY69" s="247">
        <f t="shared" ca="1" si="70"/>
        <v>70</v>
      </c>
      <c r="BZ69" s="262" t="str">
        <f t="shared" ca="1" si="71"/>
        <v>YES</v>
      </c>
    </row>
    <row r="70" spans="1:78" ht="22.5" x14ac:dyDescent="0.2">
      <c r="A70" s="241">
        <v>60</v>
      </c>
      <c r="B70" s="388" t="s">
        <v>521</v>
      </c>
      <c r="C70" s="382" t="s">
        <v>543</v>
      </c>
      <c r="D70" s="242" t="s">
        <v>251</v>
      </c>
      <c r="E70" s="256">
        <f t="shared" ca="1" si="11"/>
        <v>98</v>
      </c>
      <c r="F70" s="257">
        <f t="shared" ca="1" si="7"/>
        <v>89</v>
      </c>
      <c r="G70" s="257">
        <f t="shared" ca="1" si="12"/>
        <v>38</v>
      </c>
      <c r="H70" s="257">
        <f t="shared" ca="1" si="13"/>
        <v>51</v>
      </c>
      <c r="I70" s="258"/>
      <c r="J70" s="247">
        <f t="shared" ca="1" si="14"/>
        <v>14</v>
      </c>
      <c r="K70" s="247">
        <f t="shared" ca="1" si="15"/>
        <v>15</v>
      </c>
      <c r="L70" s="247">
        <f t="shared" ca="1" si="16"/>
        <v>18</v>
      </c>
      <c r="M70" s="247">
        <f t="shared" ca="1" si="17"/>
        <v>2</v>
      </c>
      <c r="N70" s="247">
        <f t="shared" ca="1" si="17"/>
        <v>2</v>
      </c>
      <c r="O70" s="247">
        <f t="shared" ca="1" si="17"/>
        <v>2</v>
      </c>
      <c r="P70" s="247">
        <f t="shared" ca="1" si="18"/>
        <v>14</v>
      </c>
      <c r="Q70" s="247" t="str">
        <f t="shared" ca="1" si="19"/>
        <v/>
      </c>
      <c r="R70" s="247">
        <f t="shared" ca="1" si="20"/>
        <v>13</v>
      </c>
      <c r="S70" s="247">
        <f t="shared" ca="1" si="21"/>
        <v>1</v>
      </c>
      <c r="T70" s="247">
        <f t="shared" ca="1" si="21"/>
        <v>2</v>
      </c>
      <c r="U70" s="247">
        <f t="shared" ca="1" si="21"/>
        <v>1</v>
      </c>
      <c r="V70" s="247">
        <f t="shared" ca="1" si="22"/>
        <v>13</v>
      </c>
      <c r="W70" s="247" t="str">
        <f t="shared" ca="1" si="23"/>
        <v/>
      </c>
      <c r="X70" s="247">
        <f t="shared" ca="1" si="24"/>
        <v>15</v>
      </c>
      <c r="Y70" s="248">
        <f t="shared" ca="1" si="25"/>
        <v>2</v>
      </c>
      <c r="Z70" s="259">
        <f t="shared" ca="1" si="25"/>
        <v>1</v>
      </c>
      <c r="AA70" s="247">
        <f t="shared" ca="1" si="25"/>
        <v>2</v>
      </c>
      <c r="AB70" s="247">
        <f t="shared" ca="1" si="25"/>
        <v>1</v>
      </c>
      <c r="AC70" s="247">
        <f t="shared" ca="1" si="25"/>
        <v>1</v>
      </c>
      <c r="AD70" s="247" t="str">
        <f t="shared" ca="1" si="26"/>
        <v/>
      </c>
      <c r="AE70" s="247">
        <f t="shared" ca="1" si="27"/>
        <v>8</v>
      </c>
      <c r="AF70" s="247">
        <f t="shared" ca="1" si="28"/>
        <v>9</v>
      </c>
      <c r="AG70" s="247">
        <f t="shared" ca="1" si="29"/>
        <v>10</v>
      </c>
      <c r="AH70" s="247" t="str">
        <f t="shared" ca="1" si="30"/>
        <v/>
      </c>
      <c r="AI70" s="247" t="str">
        <f t="shared" ca="1" si="31"/>
        <v/>
      </c>
      <c r="AJ70" s="247" t="str">
        <f t="shared" ca="1" si="32"/>
        <v/>
      </c>
      <c r="AK70" s="247">
        <f t="shared" ca="1" si="33"/>
        <v>8</v>
      </c>
      <c r="AL70" s="248">
        <f t="shared" ca="1" si="34"/>
        <v>9</v>
      </c>
      <c r="AM70" s="260">
        <f t="shared" ca="1" si="35"/>
        <v>28</v>
      </c>
      <c r="AN70" s="261">
        <f t="shared" ca="1" si="36"/>
        <v>30</v>
      </c>
      <c r="AO70" s="247">
        <f t="shared" ca="1" si="37"/>
        <v>93</v>
      </c>
      <c r="AP70" s="247" t="str">
        <f t="shared" ca="1" si="38"/>
        <v>YES</v>
      </c>
      <c r="AQ70" s="261">
        <f t="shared" ca="1" si="39"/>
        <v>27</v>
      </c>
      <c r="AR70" s="261">
        <f t="shared" ca="1" si="40"/>
        <v>30</v>
      </c>
      <c r="AS70" s="247">
        <f t="shared" ca="1" si="41"/>
        <v>90</v>
      </c>
      <c r="AT70" s="247" t="str">
        <f t="shared" ca="1" si="42"/>
        <v>YES</v>
      </c>
      <c r="AU70" s="261">
        <f t="shared" ca="1" si="43"/>
        <v>28</v>
      </c>
      <c r="AV70" s="261">
        <f t="shared" ca="1" si="44"/>
        <v>30</v>
      </c>
      <c r="AW70" s="247">
        <f t="shared" ca="1" si="45"/>
        <v>93</v>
      </c>
      <c r="AX70" s="247" t="str">
        <f t="shared" ca="1" si="46"/>
        <v>YES</v>
      </c>
      <c r="AY70" s="261">
        <f t="shared" ca="1" si="47"/>
        <v>14</v>
      </c>
      <c r="AZ70" s="261">
        <f t="shared" ca="1" si="48"/>
        <v>15</v>
      </c>
      <c r="BA70" s="247">
        <f t="shared" ca="1" si="49"/>
        <v>93</v>
      </c>
      <c r="BB70" s="247" t="str">
        <f t="shared" ca="1" si="50"/>
        <v>YES</v>
      </c>
      <c r="BC70" s="261">
        <f t="shared" ca="1" si="51"/>
        <v>15</v>
      </c>
      <c r="BD70" s="261">
        <f t="shared" ca="1" si="52"/>
        <v>15</v>
      </c>
      <c r="BE70" s="247">
        <f t="shared" ca="1" si="53"/>
        <v>100</v>
      </c>
      <c r="BF70" s="248" t="str">
        <f t="shared" ca="1" si="54"/>
        <v>YES</v>
      </c>
      <c r="BG70" s="260">
        <f t="shared" ca="1" si="55"/>
        <v>7</v>
      </c>
      <c r="BH70" s="261">
        <f t="shared" ca="1" si="56"/>
        <v>10</v>
      </c>
      <c r="BI70" s="247">
        <f t="shared" ca="1" si="57"/>
        <v>70</v>
      </c>
      <c r="BJ70" s="247" t="str">
        <f t="shared" ca="1" si="58"/>
        <v>YES</v>
      </c>
      <c r="BK70" s="261"/>
      <c r="BL70" s="261"/>
      <c r="BM70" s="247"/>
      <c r="BN70" s="247" t="str">
        <f t="shared" si="62"/>
        <v>NO</v>
      </c>
      <c r="BO70" s="261">
        <f t="shared" ca="1" si="63"/>
        <v>10</v>
      </c>
      <c r="BP70" s="261">
        <f t="shared" ca="1" si="64"/>
        <v>10</v>
      </c>
      <c r="BQ70" s="247">
        <f t="shared" ca="1" si="65"/>
        <v>100</v>
      </c>
      <c r="BR70" s="247" t="str">
        <f t="shared" ca="1" si="66"/>
        <v>YES</v>
      </c>
      <c r="BS70" s="261">
        <f t="shared" ca="1" si="72"/>
        <v>17</v>
      </c>
      <c r="BT70" s="261">
        <f t="shared" ca="1" si="73"/>
        <v>20</v>
      </c>
      <c r="BU70" s="247">
        <f t="shared" ca="1" si="74"/>
        <v>85</v>
      </c>
      <c r="BV70" s="247" t="str">
        <f t="shared" ca="1" si="67"/>
        <v>YES</v>
      </c>
      <c r="BW70" s="261">
        <f t="shared" ca="1" si="92"/>
        <v>17</v>
      </c>
      <c r="BX70" s="261">
        <f t="shared" ca="1" si="93"/>
        <v>20</v>
      </c>
      <c r="BY70" s="247">
        <f t="shared" ca="1" si="70"/>
        <v>85</v>
      </c>
      <c r="BZ70" s="262" t="str">
        <f t="shared" ca="1" si="71"/>
        <v>YES</v>
      </c>
    </row>
    <row r="71" spans="1:78" ht="13.5" customHeight="1" x14ac:dyDescent="0.2">
      <c r="B71" s="247"/>
      <c r="C71" s="247"/>
      <c r="D71" s="248"/>
      <c r="E71" s="247"/>
      <c r="F71" s="256"/>
      <c r="G71" s="256"/>
      <c r="H71" s="256"/>
      <c r="I71" s="258"/>
      <c r="J71" s="247"/>
      <c r="K71" s="247"/>
      <c r="L71" s="247"/>
      <c r="M71" s="247"/>
      <c r="N71" s="247"/>
      <c r="O71" s="247"/>
      <c r="P71" s="247"/>
      <c r="Q71" s="247"/>
      <c r="R71" s="247"/>
      <c r="S71" s="247"/>
      <c r="T71" s="247"/>
      <c r="U71" s="247"/>
      <c r="V71" s="247"/>
      <c r="W71" s="247"/>
      <c r="X71" s="247"/>
      <c r="Y71" s="248"/>
      <c r="Z71" s="505" t="s">
        <v>40</v>
      </c>
      <c r="AA71" s="505"/>
      <c r="AB71" s="505"/>
      <c r="AC71" s="505"/>
      <c r="AD71" s="505"/>
      <c r="AE71" s="505"/>
      <c r="AF71" s="505"/>
      <c r="AG71" s="505"/>
      <c r="AH71" s="505"/>
      <c r="AI71" s="505"/>
      <c r="AJ71" s="505"/>
      <c r="AK71" s="505"/>
      <c r="AL71" s="505"/>
      <c r="AM71" s="505"/>
      <c r="AN71" s="505"/>
      <c r="AO71" s="505"/>
      <c r="AP71" s="281">
        <f ca="1">IF(SUM(AN11:AN70)=0,"",COUNTIF(AP11:AP70,"YES"))</f>
        <v>53</v>
      </c>
      <c r="AQ71" s="247">
        <f t="shared" si="39"/>
        <v>0</v>
      </c>
      <c r="AR71" s="247">
        <f t="shared" si="40"/>
        <v>0</v>
      </c>
      <c r="AS71" s="247">
        <f t="shared" si="41"/>
        <v>0</v>
      </c>
      <c r="AT71" s="281">
        <f ca="1">IF(SUM(AR11:AR70)=0,"",COUNTIF(AT11:AT70,"YES"))</f>
        <v>53</v>
      </c>
      <c r="AU71" s="247">
        <f t="shared" si="43"/>
        <v>0</v>
      </c>
      <c r="AV71" s="261">
        <f t="shared" si="44"/>
        <v>0</v>
      </c>
      <c r="AW71" s="247">
        <f t="shared" si="45"/>
        <v>0</v>
      </c>
      <c r="AX71" s="281">
        <f ca="1">IF(SUM(AV11:AV70)=0,"",COUNTIF(AX11:AX70,"YES"))</f>
        <v>51</v>
      </c>
      <c r="AY71" s="247">
        <f t="shared" si="47"/>
        <v>0</v>
      </c>
      <c r="AZ71" s="261">
        <f t="shared" si="48"/>
        <v>0</v>
      </c>
      <c r="BA71" s="247">
        <f t="shared" si="49"/>
        <v>0</v>
      </c>
      <c r="BB71" s="281">
        <f ca="1">IF(SUM(AZ11:AZ70)=0,"",COUNTIF(BB11:BB70,"YES"))</f>
        <v>41</v>
      </c>
      <c r="BC71" s="247">
        <f t="shared" si="51"/>
        <v>0</v>
      </c>
      <c r="BD71" s="261">
        <f t="shared" si="52"/>
        <v>0</v>
      </c>
      <c r="BE71" s="247">
        <f t="shared" si="53"/>
        <v>0</v>
      </c>
      <c r="BF71" s="281">
        <f ca="1">IF(SUM(BD11:BD70)=0,"",COUNTIF(BF11:BF70,"YES"))</f>
        <v>50</v>
      </c>
      <c r="BG71" s="281"/>
      <c r="BH71" s="281"/>
      <c r="BI71" s="281"/>
      <c r="BJ71" s="281">
        <f ca="1">IF(SUM(BH11:BH70)=0,"",COUNTIF(BJ11:BJ70,"YES"))</f>
        <v>44</v>
      </c>
      <c r="BK71" s="247"/>
      <c r="BL71" s="247"/>
      <c r="BM71" s="247"/>
      <c r="BN71" s="281">
        <f ca="1">IF(SUM(BL11:BL70)=0,"",COUNTIF(BN11:BN70,"YES"))</f>
        <v>40</v>
      </c>
      <c r="BO71" s="247"/>
      <c r="BP71" s="261"/>
      <c r="BQ71" s="247"/>
      <c r="BR71" s="281">
        <f ca="1">IF(SUM(BP11:BP70)=0,"",COUNTIF(BR11:BR70,"YES"))</f>
        <v>46</v>
      </c>
      <c r="BS71" s="247"/>
      <c r="BT71" s="261"/>
      <c r="BU71" s="247"/>
      <c r="BV71" s="281">
        <f ca="1">IF(SUM(BT11:BT70)=0,"",COUNTIF(BV11:BV70,"YES"))</f>
        <v>39</v>
      </c>
      <c r="BW71" s="247"/>
      <c r="BX71" s="261"/>
      <c r="BY71" s="247"/>
      <c r="BZ71" s="281">
        <f ca="1">IF(SUM(BX11:BX70)=0,"",COUNTIF(BZ11:BZ70,"YES"))</f>
        <v>23</v>
      </c>
    </row>
    <row r="72" spans="1:78" ht="16.5" customHeight="1" x14ac:dyDescent="0.25">
      <c r="B72" s="247"/>
      <c r="C72" s="247"/>
      <c r="D72" s="248"/>
      <c r="E72" s="247"/>
      <c r="F72" s="256"/>
      <c r="G72" s="256"/>
      <c r="H72" s="256"/>
      <c r="I72" s="258"/>
      <c r="J72" s="247"/>
      <c r="K72" s="247"/>
      <c r="L72" s="247"/>
      <c r="M72" s="247"/>
      <c r="N72" s="247"/>
      <c r="O72" s="247"/>
      <c r="P72" s="247"/>
      <c r="Q72" s="247"/>
      <c r="R72" s="247"/>
      <c r="S72" s="247"/>
      <c r="T72" s="247"/>
      <c r="U72" s="247"/>
      <c r="V72" s="247"/>
      <c r="W72" s="247"/>
      <c r="X72" s="247"/>
      <c r="Y72" s="248"/>
      <c r="Z72" s="506" t="s">
        <v>30</v>
      </c>
      <c r="AA72" s="506"/>
      <c r="AB72" s="506"/>
      <c r="AC72" s="506"/>
      <c r="AD72" s="506"/>
      <c r="AE72" s="506"/>
      <c r="AF72" s="506"/>
      <c r="AG72" s="506"/>
      <c r="AH72" s="506"/>
      <c r="AI72" s="506"/>
      <c r="AJ72" s="506"/>
      <c r="AK72" s="506"/>
      <c r="AL72" s="506"/>
      <c r="AM72" s="506"/>
      <c r="AN72" s="506"/>
      <c r="AO72" s="506"/>
      <c r="AP72" s="282">
        <f ca="1">IF(AP71="","",(AP71/$CC$11)*100)</f>
        <v>88.333333333333329</v>
      </c>
      <c r="AQ72" s="247"/>
      <c r="AR72" s="247"/>
      <c r="AS72" s="247"/>
      <c r="AT72" s="282">
        <f ca="1">IF(AT71="","",(AT71/$CC$11)*100)</f>
        <v>88.333333333333329</v>
      </c>
      <c r="AU72" s="247"/>
      <c r="AV72" s="261"/>
      <c r="AW72" s="247"/>
      <c r="AX72" s="282">
        <f ca="1">IF(AX71="","",(AX71/$CC$11)*100)</f>
        <v>85</v>
      </c>
      <c r="AY72" s="247"/>
      <c r="AZ72" s="261"/>
      <c r="BA72" s="247"/>
      <c r="BB72" s="282">
        <f ca="1">IF(BB71="","",(BB71/$CC$11)*100)</f>
        <v>68.333333333333329</v>
      </c>
      <c r="BC72" s="247"/>
      <c r="BD72" s="261"/>
      <c r="BE72" s="247"/>
      <c r="BF72" s="282">
        <f ca="1">IF(BF71="","",(BF71/$CC$11)*100)</f>
        <v>83.333333333333343</v>
      </c>
      <c r="BG72" s="282"/>
      <c r="BH72" s="282"/>
      <c r="BI72" s="282"/>
      <c r="BJ72" s="282">
        <f ca="1">IF(BJ71="","",(BJ71/$CC$11)*100)</f>
        <v>73.333333333333329</v>
      </c>
      <c r="BK72" s="247"/>
      <c r="BL72" s="247"/>
      <c r="BM72" s="247"/>
      <c r="BN72" s="282">
        <f ca="1">IF(BN71="","",(BN71/$CC$11)*100)</f>
        <v>66.666666666666657</v>
      </c>
      <c r="BO72" s="247"/>
      <c r="BP72" s="261"/>
      <c r="BQ72" s="247"/>
      <c r="BR72" s="282">
        <f ca="1">IF(BR71="","",(BR71/$CC$11)*100)</f>
        <v>76.666666666666671</v>
      </c>
      <c r="BS72" s="247"/>
      <c r="BT72" s="261"/>
      <c r="BU72" s="247"/>
      <c r="BV72" s="282">
        <f ca="1">IF(BV71="","",(BV71/$CC$11)*100)</f>
        <v>65</v>
      </c>
      <c r="BW72" s="247"/>
      <c r="BX72" s="261"/>
      <c r="BY72" s="247"/>
      <c r="BZ72" s="282">
        <f ca="1">IF(BZ71="","",(BZ71/$CC$11)*100)</f>
        <v>38.333333333333336</v>
      </c>
    </row>
    <row r="73" spans="1:78" ht="16.5" customHeight="1" x14ac:dyDescent="0.25">
      <c r="B73" s="247"/>
      <c r="C73" s="247"/>
      <c r="D73" s="283" t="s">
        <v>57</v>
      </c>
      <c r="E73" s="247">
        <f ca="1">MAX(E11:E71)</f>
        <v>98</v>
      </c>
      <c r="F73" s="256"/>
      <c r="G73" s="256"/>
      <c r="H73" s="256"/>
      <c r="I73" s="258"/>
      <c r="J73" s="247"/>
      <c r="K73" s="247"/>
      <c r="L73" s="247"/>
      <c r="M73" s="247"/>
      <c r="N73" s="247"/>
      <c r="O73" s="247"/>
      <c r="P73" s="247"/>
      <c r="Q73" s="247"/>
      <c r="R73" s="247"/>
      <c r="S73" s="247"/>
      <c r="T73" s="247"/>
      <c r="U73" s="247"/>
      <c r="V73" s="247"/>
      <c r="W73" s="284"/>
      <c r="X73" s="284"/>
      <c r="Y73" s="285"/>
      <c r="Z73" s="506" t="s">
        <v>31</v>
      </c>
      <c r="AA73" s="506"/>
      <c r="AB73" s="506"/>
      <c r="AC73" s="506"/>
      <c r="AD73" s="506"/>
      <c r="AE73" s="506"/>
      <c r="AF73" s="506"/>
      <c r="AG73" s="506"/>
      <c r="AH73" s="506"/>
      <c r="AI73" s="506"/>
      <c r="AJ73" s="506"/>
      <c r="AK73" s="506"/>
      <c r="AL73" s="506"/>
      <c r="AM73" s="506"/>
      <c r="AN73" s="506"/>
      <c r="AO73" s="506"/>
      <c r="AP73" s="395">
        <f ca="1">IF(AP71&lt;27,0,IF(AP71&lt;33,1,IF(AP71&lt;39,2,3)))</f>
        <v>3</v>
      </c>
      <c r="AQ73" s="247"/>
      <c r="AR73" s="247"/>
      <c r="AS73" s="247"/>
      <c r="AT73" s="395">
        <f ca="1">IF(AT71&lt;27,0,IF(AT71&lt;33,1,IF(AT71&lt;39,2,3)))</f>
        <v>3</v>
      </c>
      <c r="AU73" s="247"/>
      <c r="AV73" s="261"/>
      <c r="AW73" s="247"/>
      <c r="AX73" s="395">
        <f ca="1">IF(AX71&lt;27,0,IF(AX71&lt;33,1,IF(AX71&lt;39,2,3)))</f>
        <v>3</v>
      </c>
      <c r="AY73" s="247"/>
      <c r="AZ73" s="261"/>
      <c r="BA73" s="247"/>
      <c r="BB73" s="395">
        <f ca="1">IF(BB71&lt;27,0,IF(BB71&lt;33,1,IF(BB71&lt;39,2,3)))</f>
        <v>3</v>
      </c>
      <c r="BC73" s="247"/>
      <c r="BD73" s="261"/>
      <c r="BE73" s="247"/>
      <c r="BF73" s="395">
        <f ca="1">IF(BF71&lt;27,0,IF(BF71&lt;33,1,IF(BF71&lt;39,2,3)))</f>
        <v>3</v>
      </c>
      <c r="BG73" s="282"/>
      <c r="BH73" s="282"/>
      <c r="BI73" s="282"/>
      <c r="BJ73" s="395">
        <f ca="1">IF(BJ71&lt;27,0,IF(BJ71&lt;33,1,IF(BJ71&lt;39,2,3)))</f>
        <v>3</v>
      </c>
      <c r="BK73" s="247"/>
      <c r="BL73" s="247"/>
      <c r="BM73" s="247"/>
      <c r="BN73" s="395">
        <f ca="1">IF(BN71&lt;27,0,IF(BN71&lt;33,1,IF(BN71&lt;39,2,3)))</f>
        <v>3</v>
      </c>
      <c r="BO73" s="247"/>
      <c r="BP73" s="261"/>
      <c r="BQ73" s="247"/>
      <c r="BR73" s="395">
        <f ca="1">IF(BR71&lt;27,0,IF(BR71&lt;33,1,IF(BR71&lt;39,2,3)))</f>
        <v>3</v>
      </c>
      <c r="BS73" s="247"/>
      <c r="BT73" s="261"/>
      <c r="BU73" s="247"/>
      <c r="BV73" s="395">
        <f ca="1">IF(BV71&lt;27,0,IF(BV71&lt;33,1,IF(BV71&lt;39,2,3)))</f>
        <v>3</v>
      </c>
      <c r="BW73" s="247"/>
      <c r="BX73" s="261"/>
      <c r="BY73" s="247"/>
      <c r="BZ73" s="395">
        <f ca="1">IF(BZ71&lt;27,0,IF(BZ71&lt;33,1,IF(BZ71&lt;39,2,3)))</f>
        <v>0</v>
      </c>
    </row>
    <row r="74" spans="1:78" ht="145.5" customHeight="1" x14ac:dyDescent="0.2">
      <c r="F74" s="287"/>
      <c r="G74" s="287"/>
      <c r="H74" s="287"/>
      <c r="W74" s="173"/>
      <c r="X74" s="173"/>
      <c r="Y74" s="173"/>
      <c r="Z74" s="173"/>
      <c r="AA74" s="288"/>
      <c r="AB74" s="288"/>
      <c r="AC74" s="288"/>
      <c r="AD74" s="288"/>
      <c r="AE74" s="288"/>
      <c r="AF74" s="288"/>
      <c r="AG74" s="288"/>
      <c r="AH74" s="288"/>
      <c r="AI74" s="288"/>
      <c r="AJ74" s="288"/>
      <c r="AK74" s="288"/>
      <c r="AL74" s="288"/>
      <c r="AM74" s="480" t="s">
        <v>58</v>
      </c>
      <c r="AN74" s="481"/>
      <c r="AO74" s="481"/>
      <c r="AP74" s="481"/>
      <c r="AQ74" s="481"/>
      <c r="AR74" s="481"/>
      <c r="AS74" s="481"/>
      <c r="AT74" s="481"/>
      <c r="AU74" s="481"/>
      <c r="AV74" s="482"/>
      <c r="AW74" s="289" t="s">
        <v>32</v>
      </c>
      <c r="AX74" s="290" t="s">
        <v>26</v>
      </c>
      <c r="AY74" s="290" t="s">
        <v>27</v>
      </c>
      <c r="AZ74" s="291" t="s">
        <v>28</v>
      </c>
      <c r="BA74" s="291" t="s">
        <v>29</v>
      </c>
      <c r="BB74" s="486" t="s">
        <v>58</v>
      </c>
      <c r="BC74" s="487"/>
      <c r="BD74" s="487"/>
      <c r="BE74" s="487"/>
      <c r="BF74" s="488"/>
      <c r="BG74" s="292"/>
      <c r="BH74" s="292"/>
      <c r="BI74" s="292"/>
      <c r="BJ74" s="489" t="s">
        <v>59</v>
      </c>
      <c r="BK74" s="490"/>
      <c r="BL74" s="490"/>
      <c r="BM74" s="490"/>
      <c r="BN74" s="490"/>
      <c r="BO74" s="490"/>
      <c r="BP74" s="491"/>
      <c r="BQ74" s="293" t="s">
        <v>32</v>
      </c>
      <c r="BR74" s="290" t="s">
        <v>26</v>
      </c>
      <c r="BS74" s="290" t="s">
        <v>27</v>
      </c>
      <c r="BT74" s="291" t="s">
        <v>28</v>
      </c>
      <c r="BU74" s="291" t="s">
        <v>29</v>
      </c>
      <c r="BV74" s="294" t="s">
        <v>373</v>
      </c>
      <c r="BW74" s="486" t="s">
        <v>374</v>
      </c>
      <c r="BX74" s="487"/>
      <c r="BY74" s="487"/>
      <c r="BZ74" s="488"/>
    </row>
    <row r="75" spans="1:78" ht="16.5" thickBot="1" x14ac:dyDescent="0.3">
      <c r="F75" s="287"/>
      <c r="G75" s="287"/>
      <c r="H75" s="287"/>
      <c r="W75" s="173"/>
      <c r="X75" s="173"/>
      <c r="Y75" s="173"/>
      <c r="Z75" s="288"/>
      <c r="AA75" s="288"/>
      <c r="AB75" s="288"/>
      <c r="AC75" s="288"/>
      <c r="AD75" s="288"/>
      <c r="AE75" s="288"/>
      <c r="AF75" s="288"/>
      <c r="AG75" s="288"/>
      <c r="AH75" s="288"/>
      <c r="AI75" s="288"/>
      <c r="AJ75" s="288"/>
      <c r="AK75" s="288"/>
      <c r="AL75" s="288"/>
      <c r="AM75" s="483"/>
      <c r="AN75" s="484"/>
      <c r="AO75" s="484"/>
      <c r="AP75" s="484"/>
      <c r="AQ75" s="484"/>
      <c r="AR75" s="484"/>
      <c r="AS75" s="484"/>
      <c r="AT75" s="484"/>
      <c r="AU75" s="484"/>
      <c r="AV75" s="485"/>
      <c r="AW75" s="295">
        <f ca="1">AP73</f>
        <v>3</v>
      </c>
      <c r="AX75" s="296">
        <f ca="1">AT73</f>
        <v>3</v>
      </c>
      <c r="AY75" s="297">
        <f ca="1">AX73</f>
        <v>3</v>
      </c>
      <c r="AZ75" s="296">
        <f ca="1">BB73</f>
        <v>3</v>
      </c>
      <c r="BA75" s="296">
        <f ca="1">BF73</f>
        <v>3</v>
      </c>
      <c r="BB75" s="497">
        <f ca="1">AVERAGE(AW75:BA75)</f>
        <v>3</v>
      </c>
      <c r="BC75" s="498"/>
      <c r="BD75" s="498"/>
      <c r="BE75" s="498"/>
      <c r="BF75" s="499"/>
      <c r="BG75" s="275"/>
      <c r="BH75" s="275"/>
      <c r="BI75" s="275"/>
      <c r="BJ75" s="492"/>
      <c r="BK75" s="493"/>
      <c r="BL75" s="493"/>
      <c r="BM75" s="493"/>
      <c r="BN75" s="493"/>
      <c r="BO75" s="493"/>
      <c r="BP75" s="494"/>
      <c r="BQ75" s="298">
        <f ca="1">BJ73</f>
        <v>3</v>
      </c>
      <c r="BR75" s="296">
        <f ca="1">BN73</f>
        <v>3</v>
      </c>
      <c r="BS75" s="297">
        <f ca="1">BR73</f>
        <v>3</v>
      </c>
      <c r="BT75" s="296">
        <f ca="1">BV73</f>
        <v>3</v>
      </c>
      <c r="BU75" s="296">
        <f ca="1">BZ73</f>
        <v>0</v>
      </c>
      <c r="BV75" s="299">
        <f ca="1">AVERAGE(BQ75:BT75)</f>
        <v>3</v>
      </c>
      <c r="BW75" s="497">
        <f ca="1">0.4*BB75+0.6*BV75</f>
        <v>3</v>
      </c>
      <c r="BX75" s="498"/>
      <c r="BY75" s="498"/>
      <c r="BZ75" s="499"/>
    </row>
    <row r="76" spans="1:78" x14ac:dyDescent="0.2">
      <c r="W76" s="173"/>
      <c r="X76" s="173"/>
      <c r="Y76" s="173"/>
      <c r="Z76" s="173"/>
      <c r="AA76" s="173"/>
      <c r="AB76" s="173"/>
      <c r="AC76" s="173"/>
      <c r="AD76" s="173"/>
      <c r="AE76" s="173"/>
      <c r="AF76" s="173"/>
      <c r="AG76" s="173"/>
      <c r="AH76" s="173"/>
      <c r="AI76" s="173"/>
      <c r="AJ76" s="173"/>
      <c r="AK76" s="173"/>
      <c r="AL76" s="173"/>
    </row>
    <row r="77" spans="1:78" x14ac:dyDescent="0.2">
      <c r="W77" s="173"/>
      <c r="X77" s="173"/>
      <c r="Y77" s="173"/>
      <c r="Z77" s="173"/>
      <c r="AA77" s="173"/>
      <c r="AB77" s="173"/>
      <c r="AC77" s="173"/>
      <c r="AD77" s="173"/>
      <c r="AE77" s="173"/>
      <c r="AF77" s="173"/>
      <c r="AG77" s="173"/>
      <c r="AH77" s="173"/>
      <c r="AI77" s="173"/>
      <c r="AJ77" s="173"/>
      <c r="AK77" s="173"/>
      <c r="AL77" s="173"/>
    </row>
    <row r="78" spans="1:78" x14ac:dyDescent="0.2">
      <c r="W78" s="173"/>
      <c r="X78" s="173"/>
      <c r="Y78" s="173"/>
      <c r="Z78" s="173"/>
      <c r="AA78" s="173"/>
      <c r="AB78" s="173"/>
      <c r="AC78" s="173"/>
      <c r="AD78" s="173"/>
      <c r="AE78" s="173"/>
      <c r="AF78" s="173"/>
      <c r="AG78" s="173"/>
      <c r="AH78" s="173"/>
      <c r="AI78" s="173"/>
      <c r="AJ78" s="173"/>
      <c r="AK78" s="173"/>
      <c r="AL78" s="173"/>
    </row>
    <row r="79" spans="1:78" x14ac:dyDescent="0.2">
      <c r="W79" s="173"/>
      <c r="X79" s="173"/>
      <c r="Y79" s="173"/>
      <c r="Z79" s="173"/>
      <c r="AA79" s="173"/>
      <c r="AB79" s="173"/>
      <c r="AC79" s="173"/>
      <c r="AD79" s="173"/>
      <c r="AE79" s="173"/>
      <c r="AF79" s="173"/>
      <c r="AG79" s="173"/>
      <c r="AH79" s="173"/>
      <c r="AI79" s="173"/>
      <c r="AJ79" s="173"/>
      <c r="AK79" s="173"/>
      <c r="AL79" s="173"/>
    </row>
    <row r="80" spans="1:78" ht="15.75" x14ac:dyDescent="0.2">
      <c r="W80" s="173"/>
      <c r="X80" s="173"/>
      <c r="Y80" s="173"/>
      <c r="Z80" s="173"/>
      <c r="AA80" s="173"/>
      <c r="AB80" s="173"/>
      <c r="AC80" s="173"/>
      <c r="AD80" s="173"/>
      <c r="AE80" s="173"/>
      <c r="AF80" s="173"/>
      <c r="AG80" s="173"/>
      <c r="AH80" s="173"/>
      <c r="AI80" s="173"/>
      <c r="AJ80" s="173"/>
      <c r="AK80" s="173"/>
      <c r="AL80" s="173"/>
      <c r="AM80" s="300"/>
      <c r="AN80" s="300"/>
      <c r="AO80" s="173"/>
      <c r="AP80" s="173"/>
      <c r="AQ80" s="173"/>
      <c r="AR80" s="173"/>
      <c r="AS80" s="173"/>
      <c r="AT80" s="173"/>
      <c r="AU80" s="173"/>
      <c r="AV80" s="173"/>
      <c r="AW80" s="173"/>
      <c r="AX80" s="173"/>
      <c r="AY80" s="275"/>
      <c r="AZ80" s="275"/>
      <c r="BA80" s="275"/>
      <c r="BB80" s="275"/>
      <c r="BG80" s="300"/>
      <c r="BH80" s="300"/>
      <c r="BI80" s="173"/>
      <c r="BJ80" s="173"/>
      <c r="BK80" s="173"/>
      <c r="BL80" s="173"/>
      <c r="BM80" s="173"/>
      <c r="BN80" s="173"/>
      <c r="BO80" s="173"/>
      <c r="BP80" s="173"/>
      <c r="BQ80" s="173"/>
      <c r="BR80" s="173"/>
      <c r="BS80" s="275"/>
      <c r="BT80" s="275"/>
      <c r="BU80" s="275"/>
      <c r="BV80" s="275"/>
    </row>
    <row r="81" spans="23:38" x14ac:dyDescent="0.2">
      <c r="W81" s="173"/>
      <c r="X81" s="173"/>
      <c r="Y81" s="173"/>
      <c r="Z81" s="173"/>
      <c r="AA81" s="173"/>
      <c r="AB81" s="173"/>
      <c r="AC81" s="173"/>
      <c r="AD81" s="173"/>
      <c r="AE81" s="173"/>
      <c r="AF81" s="173"/>
      <c r="AG81" s="173"/>
      <c r="AH81" s="173"/>
      <c r="AI81" s="173"/>
      <c r="AJ81" s="173"/>
      <c r="AK81" s="173"/>
      <c r="AL81" s="173"/>
    </row>
    <row r="82" spans="23:38" x14ac:dyDescent="0.2">
      <c r="W82" s="173"/>
      <c r="X82" s="173"/>
      <c r="Y82" s="173"/>
      <c r="Z82" s="173"/>
      <c r="AA82" s="173"/>
      <c r="AB82" s="173"/>
      <c r="AC82" s="173"/>
      <c r="AD82" s="173"/>
      <c r="AE82" s="173"/>
      <c r="AF82" s="173"/>
      <c r="AG82" s="173"/>
      <c r="AH82" s="173"/>
      <c r="AI82" s="173"/>
      <c r="AJ82" s="173"/>
      <c r="AK82" s="173"/>
      <c r="AL82" s="173"/>
    </row>
    <row r="83" spans="23:38" x14ac:dyDescent="0.2">
      <c r="W83" s="173"/>
      <c r="X83" s="173"/>
      <c r="Y83" s="173"/>
      <c r="Z83" s="173"/>
      <c r="AA83" s="173"/>
      <c r="AB83" s="173"/>
      <c r="AC83" s="173"/>
      <c r="AD83" s="173"/>
      <c r="AE83" s="173"/>
      <c r="AF83" s="173"/>
      <c r="AG83" s="173"/>
      <c r="AH83" s="173"/>
      <c r="AI83" s="173"/>
      <c r="AJ83" s="173"/>
      <c r="AK83" s="173"/>
      <c r="AL83" s="173"/>
    </row>
    <row r="84" spans="23:38" x14ac:dyDescent="0.2">
      <c r="W84" s="173"/>
      <c r="X84" s="173"/>
      <c r="Y84" s="173"/>
      <c r="Z84" s="173"/>
      <c r="AA84" s="173"/>
      <c r="AB84" s="173"/>
      <c r="AC84" s="173"/>
      <c r="AD84" s="173"/>
      <c r="AE84" s="173"/>
      <c r="AF84" s="173"/>
      <c r="AG84" s="173"/>
      <c r="AH84" s="173"/>
      <c r="AI84" s="173"/>
      <c r="AJ84" s="173"/>
      <c r="AK84" s="173"/>
      <c r="AL84" s="173"/>
    </row>
    <row r="85" spans="23:38" x14ac:dyDescent="0.2">
      <c r="W85" s="173"/>
      <c r="X85" s="173"/>
      <c r="Y85" s="173"/>
      <c r="Z85" s="173"/>
      <c r="AA85" s="173"/>
      <c r="AB85" s="173"/>
      <c r="AC85" s="173"/>
      <c r="AD85" s="173"/>
      <c r="AE85" s="173"/>
      <c r="AF85" s="173"/>
      <c r="AG85" s="173"/>
      <c r="AH85" s="173"/>
      <c r="AI85" s="173"/>
      <c r="AJ85" s="173"/>
      <c r="AK85" s="173"/>
      <c r="AL85" s="173"/>
    </row>
  </sheetData>
  <mergeCells count="27">
    <mergeCell ref="BB75:BF75"/>
    <mergeCell ref="BW75:BZ75"/>
    <mergeCell ref="B2:B4"/>
    <mergeCell ref="E2:E4"/>
    <mergeCell ref="CC6:CG6"/>
    <mergeCell ref="Z71:AO71"/>
    <mergeCell ref="Z72:AO72"/>
    <mergeCell ref="Z73:AO73"/>
    <mergeCell ref="AM74:AV75"/>
    <mergeCell ref="BB74:BF74"/>
    <mergeCell ref="BJ74:BP75"/>
    <mergeCell ref="BW74:BZ74"/>
    <mergeCell ref="CH6:CL6"/>
    <mergeCell ref="CC12:CH12"/>
    <mergeCell ref="CB2:CG2"/>
    <mergeCell ref="AM1:BF1"/>
    <mergeCell ref="BG1:BZ1"/>
    <mergeCell ref="AM2:AP2"/>
    <mergeCell ref="AQ2:AT2"/>
    <mergeCell ref="AU2:AX2"/>
    <mergeCell ref="AY2:BB2"/>
    <mergeCell ref="BC2:BF2"/>
    <mergeCell ref="BG2:BJ2"/>
    <mergeCell ref="BK2:BN2"/>
    <mergeCell ref="BO2:BR2"/>
    <mergeCell ref="BS2:BV2"/>
    <mergeCell ref="BW2:BZ2"/>
  </mergeCells>
  <conditionalFormatting sqref="B10">
    <cfRule type="duplicateValues" dxfId="13" priority="5"/>
  </conditionalFormatting>
  <conditionalFormatting sqref="B11:B44">
    <cfRule type="duplicateValues" dxfId="12" priority="4"/>
  </conditionalFormatting>
  <conditionalFormatting sqref="B11:B44">
    <cfRule type="duplicateValues" dxfId="11" priority="3"/>
  </conditionalFormatting>
  <conditionalFormatting sqref="B45:B70">
    <cfRule type="duplicateValues" dxfId="10" priority="2"/>
  </conditionalFormatting>
  <conditionalFormatting sqref="B45:B70">
    <cfRule type="duplicateValues" dxfId="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84"/>
  <sheetViews>
    <sheetView topLeftCell="W67" zoomScale="115" zoomScaleNormal="115" workbookViewId="0">
      <selection activeCell="AT75" sqref="AT75"/>
    </sheetView>
  </sheetViews>
  <sheetFormatPr defaultColWidth="8.85546875" defaultRowHeight="12.75" x14ac:dyDescent="0.2"/>
  <cols>
    <col min="1" max="1" width="7.140625" style="315" customWidth="1"/>
    <col min="2" max="2" width="12.28515625" customWidth="1"/>
    <col min="3" max="3" width="26.140625" bestFit="1" customWidth="1"/>
    <col min="4" max="4" width="10.85546875" style="315" customWidth="1"/>
    <col min="5" max="5" width="5.42578125" style="315" bestFit="1" customWidth="1"/>
    <col min="6" max="8" width="5.42578125" style="315" customWidth="1"/>
    <col min="9" max="9" width="4.7109375" customWidth="1"/>
    <col min="10" max="11" width="5" bestFit="1" customWidth="1"/>
    <col min="12" max="12" width="4.7109375" bestFit="1" customWidth="1"/>
    <col min="13" max="19" width="5" bestFit="1" customWidth="1"/>
    <col min="20" max="20" width="8.5703125" customWidth="1"/>
    <col min="21" max="30" width="5" bestFit="1" customWidth="1"/>
    <col min="31" max="31" width="6.7109375" style="315" customWidth="1"/>
    <col min="32" max="38" width="5" bestFit="1" customWidth="1"/>
    <col min="39" max="41" width="4.7109375" customWidth="1"/>
    <col min="42" max="42" width="6.7109375" customWidth="1"/>
    <col min="43" max="45" width="4.7109375" customWidth="1"/>
    <col min="46" max="46" width="6.140625" bestFit="1" customWidth="1"/>
    <col min="47" max="49" width="4.7109375" customWidth="1"/>
    <col min="50" max="50" width="6.140625" bestFit="1" customWidth="1"/>
    <col min="51" max="53" width="4.7109375" customWidth="1"/>
    <col min="54" max="54" width="6.140625" bestFit="1" customWidth="1"/>
    <col min="55" max="57" width="4.7109375" style="173" customWidth="1"/>
    <col min="58" max="58" width="6.140625" style="173" bestFit="1" customWidth="1"/>
    <col min="59" max="59" width="4.7109375" style="173" customWidth="1"/>
    <col min="60" max="60" width="9.7109375" style="173" bestFit="1" customWidth="1"/>
    <col min="61" max="61" width="4.7109375" style="173" customWidth="1"/>
    <col min="62" max="62" width="6.140625" style="173" bestFit="1" customWidth="1"/>
    <col min="63" max="65" width="4.7109375" customWidth="1"/>
    <col min="66" max="66" width="6.140625" bestFit="1" customWidth="1"/>
    <col min="67" max="69" width="4.7109375" customWidth="1"/>
    <col min="70" max="70" width="6.140625" bestFit="1" customWidth="1"/>
    <col min="71" max="73" width="4.7109375" customWidth="1"/>
    <col min="74" max="74" width="6.140625" bestFit="1" customWidth="1"/>
    <col min="75" max="77" width="4.7109375" style="173" customWidth="1"/>
    <col min="78" max="78" width="6.140625" style="173" bestFit="1" customWidth="1"/>
    <col min="79" max="79" width="4.7109375" style="173" customWidth="1"/>
    <col min="80" max="80" width="9.7109375" style="173" bestFit="1" customWidth="1"/>
    <col min="81" max="81" width="4.7109375" style="173" customWidth="1"/>
    <col min="82" max="82" width="6.140625" style="173" bestFit="1" customWidth="1"/>
    <col min="83" max="83" width="6.140625" style="173" customWidth="1"/>
    <col min="86" max="90" width="19.42578125" customWidth="1"/>
    <col min="91" max="91" width="11.7109375" customWidth="1"/>
    <col min="92" max="92" width="11.140625" customWidth="1"/>
    <col min="93" max="93" width="11.85546875" customWidth="1"/>
  </cols>
  <sheetData>
    <row r="1" spans="1:95" ht="13.5" thickBot="1" x14ac:dyDescent="0.25">
      <c r="AQ1" s="519" t="s">
        <v>44</v>
      </c>
      <c r="AR1" s="520"/>
      <c r="AS1" s="520"/>
      <c r="AT1" s="520"/>
      <c r="AU1" s="520"/>
      <c r="AV1" s="520"/>
      <c r="AW1" s="520"/>
      <c r="AX1" s="520"/>
      <c r="AY1" s="520"/>
      <c r="AZ1" s="520"/>
      <c r="BA1" s="520"/>
      <c r="BB1" s="520"/>
      <c r="BC1" s="520"/>
      <c r="BD1" s="520"/>
      <c r="BE1" s="520"/>
      <c r="BF1" s="520"/>
      <c r="BG1" s="520"/>
      <c r="BH1" s="520"/>
      <c r="BI1" s="520"/>
      <c r="BJ1" s="520"/>
      <c r="BK1" s="519" t="s">
        <v>45</v>
      </c>
      <c r="BL1" s="520"/>
      <c r="BM1" s="520"/>
      <c r="BN1" s="520"/>
      <c r="BO1" s="520"/>
      <c r="BP1" s="520"/>
      <c r="BQ1" s="520"/>
      <c r="BR1" s="520"/>
      <c r="BS1" s="520"/>
      <c r="BT1" s="520"/>
      <c r="BU1" s="520"/>
      <c r="BV1" s="520"/>
      <c r="BW1" s="520"/>
      <c r="BX1" s="520"/>
      <c r="BY1" s="520"/>
      <c r="BZ1" s="520"/>
      <c r="CA1" s="520"/>
      <c r="CB1" s="520"/>
      <c r="CC1" s="520"/>
      <c r="CD1" s="520"/>
    </row>
    <row r="2" spans="1:95" ht="39" customHeight="1" thickBot="1" x14ac:dyDescent="0.3">
      <c r="A2" s="553" t="s">
        <v>61</v>
      </c>
      <c r="B2" s="556" t="s">
        <v>393</v>
      </c>
      <c r="C2" s="559" t="s">
        <v>43</v>
      </c>
      <c r="D2" s="316"/>
      <c r="E2" s="569"/>
      <c r="F2" s="177"/>
      <c r="G2" s="177"/>
      <c r="H2" s="177"/>
      <c r="I2" s="301"/>
      <c r="J2" s="180"/>
      <c r="K2" s="180"/>
      <c r="L2" s="181"/>
      <c r="M2" s="182"/>
      <c r="N2" s="182"/>
      <c r="O2" s="182"/>
      <c r="P2" s="182"/>
      <c r="Q2" s="182"/>
      <c r="R2" s="182"/>
      <c r="S2" s="183"/>
      <c r="T2" s="183"/>
      <c r="U2" s="183"/>
      <c r="V2" s="183"/>
      <c r="W2" s="183"/>
      <c r="X2" s="183"/>
      <c r="Y2" s="184"/>
      <c r="Z2" s="184"/>
      <c r="AA2" s="184"/>
      <c r="AB2" s="184"/>
      <c r="AC2" s="184"/>
      <c r="AD2" s="184"/>
      <c r="AE2" s="184"/>
      <c r="AF2" s="184"/>
      <c r="AG2" s="184"/>
      <c r="AH2" s="184"/>
      <c r="AI2" s="184"/>
      <c r="AJ2" s="184"/>
      <c r="AK2" s="184"/>
      <c r="AL2" s="185"/>
      <c r="AM2" s="508"/>
      <c r="AN2" s="508"/>
      <c r="AO2" s="508"/>
      <c r="AP2" s="508"/>
      <c r="AQ2" s="509" t="s">
        <v>32</v>
      </c>
      <c r="AR2" s="509"/>
      <c r="AS2" s="509"/>
      <c r="AT2" s="509"/>
      <c r="AU2" s="510" t="s">
        <v>26</v>
      </c>
      <c r="AV2" s="510"/>
      <c r="AW2" s="510"/>
      <c r="AX2" s="510"/>
      <c r="AY2" s="511" t="s">
        <v>27</v>
      </c>
      <c r="AZ2" s="511"/>
      <c r="BA2" s="511"/>
      <c r="BB2" s="511"/>
      <c r="BC2" s="512" t="s">
        <v>28</v>
      </c>
      <c r="BD2" s="512"/>
      <c r="BE2" s="512"/>
      <c r="BF2" s="512"/>
      <c r="BG2" s="512" t="s">
        <v>29</v>
      </c>
      <c r="BH2" s="512"/>
      <c r="BI2" s="512"/>
      <c r="BJ2" s="512"/>
      <c r="BK2" s="509" t="s">
        <v>32</v>
      </c>
      <c r="BL2" s="509"/>
      <c r="BM2" s="509"/>
      <c r="BN2" s="509"/>
      <c r="BO2" s="510" t="s">
        <v>26</v>
      </c>
      <c r="BP2" s="510"/>
      <c r="BQ2" s="510"/>
      <c r="BR2" s="510"/>
      <c r="BS2" s="511" t="s">
        <v>27</v>
      </c>
      <c r="BT2" s="511"/>
      <c r="BU2" s="511"/>
      <c r="BV2" s="511"/>
      <c r="BW2" s="512" t="s">
        <v>28</v>
      </c>
      <c r="BX2" s="512"/>
      <c r="BY2" s="512"/>
      <c r="BZ2" s="512"/>
      <c r="CA2" s="512" t="s">
        <v>29</v>
      </c>
      <c r="CB2" s="512"/>
      <c r="CC2" s="512"/>
      <c r="CD2" s="512"/>
      <c r="CE2" s="317"/>
      <c r="CG2" s="567" t="str">
        <f>D11</f>
        <v>ELP-207</v>
      </c>
      <c r="CH2" s="568"/>
      <c r="CI2" s="568"/>
      <c r="CJ2" s="568"/>
      <c r="CK2" s="568"/>
      <c r="CL2" s="568"/>
    </row>
    <row r="3" spans="1:95" ht="126.75" thickBot="1" x14ac:dyDescent="0.25">
      <c r="A3" s="554"/>
      <c r="B3" s="557"/>
      <c r="C3" s="560"/>
      <c r="D3" s="316"/>
      <c r="E3" s="569"/>
      <c r="F3" s="177"/>
      <c r="G3" s="177"/>
      <c r="H3" s="177"/>
      <c r="I3" s="302" t="s">
        <v>9</v>
      </c>
      <c r="J3" s="570" t="s">
        <v>62</v>
      </c>
      <c r="K3" s="571"/>
      <c r="L3" s="571"/>
      <c r="M3" s="571"/>
      <c r="N3" s="571"/>
      <c r="O3" s="571"/>
      <c r="P3" s="571"/>
      <c r="Q3" s="571"/>
      <c r="R3" s="571"/>
      <c r="S3" s="571"/>
      <c r="T3" s="572"/>
      <c r="U3" s="570" t="s">
        <v>63</v>
      </c>
      <c r="V3" s="571"/>
      <c r="W3" s="571"/>
      <c r="X3" s="571"/>
      <c r="Y3" s="571"/>
      <c r="Z3" s="571"/>
      <c r="AA3" s="571"/>
      <c r="AB3" s="571"/>
      <c r="AC3" s="571"/>
      <c r="AD3" s="571"/>
      <c r="AE3" s="572"/>
      <c r="AF3" s="184" t="s">
        <v>8</v>
      </c>
      <c r="AG3" s="184" t="s">
        <v>8</v>
      </c>
      <c r="AH3" s="184" t="s">
        <v>8</v>
      </c>
      <c r="AI3" s="184" t="s">
        <v>8</v>
      </c>
      <c r="AJ3" s="184" t="s">
        <v>8</v>
      </c>
      <c r="AK3" s="184" t="s">
        <v>8</v>
      </c>
      <c r="AL3" s="184" t="s">
        <v>8</v>
      </c>
      <c r="AM3" s="184" t="s">
        <v>8</v>
      </c>
      <c r="AN3" s="184" t="s">
        <v>8</v>
      </c>
      <c r="AO3" s="184" t="s">
        <v>8</v>
      </c>
      <c r="AP3" s="184" t="s">
        <v>8</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93" t="s">
        <v>46</v>
      </c>
      <c r="BH3" s="193" t="s">
        <v>35</v>
      </c>
      <c r="BI3" s="193" t="s">
        <v>36</v>
      </c>
      <c r="BJ3" s="193"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A3" s="193" t="s">
        <v>46</v>
      </c>
      <c r="CB3" s="193" t="s">
        <v>35</v>
      </c>
      <c r="CC3" s="193" t="s">
        <v>36</v>
      </c>
      <c r="CD3" s="193" t="s">
        <v>227</v>
      </c>
      <c r="CE3" s="318"/>
      <c r="CG3" s="303" t="s">
        <v>56</v>
      </c>
      <c r="CH3" s="363" t="s">
        <v>394</v>
      </c>
      <c r="CI3" s="364" t="s">
        <v>395</v>
      </c>
      <c r="CJ3" s="364" t="s">
        <v>396</v>
      </c>
      <c r="CK3" s="363" t="s">
        <v>397</v>
      </c>
      <c r="CL3" s="363" t="s">
        <v>398</v>
      </c>
    </row>
    <row r="4" spans="1:95" ht="56.25" thickBot="1" x14ac:dyDescent="0.3">
      <c r="A4" s="554"/>
      <c r="B4" s="557"/>
      <c r="C4" s="560"/>
      <c r="D4" s="316"/>
      <c r="E4" s="569"/>
      <c r="F4" s="177"/>
      <c r="G4" s="177"/>
      <c r="H4" s="177"/>
      <c r="I4" s="302" t="s">
        <v>1</v>
      </c>
      <c r="J4" s="529" t="s">
        <v>65</v>
      </c>
      <c r="K4" s="529"/>
      <c r="L4" s="529"/>
      <c r="M4" s="529"/>
      <c r="N4" s="530" t="s">
        <v>66</v>
      </c>
      <c r="O4" s="530"/>
      <c r="P4" s="530"/>
      <c r="Q4" s="531" t="s">
        <v>67</v>
      </c>
      <c r="R4" s="531"/>
      <c r="S4" s="531"/>
      <c r="T4" s="531"/>
      <c r="U4" s="532" t="s">
        <v>68</v>
      </c>
      <c r="V4" s="533"/>
      <c r="W4" s="533"/>
      <c r="X4" s="534"/>
      <c r="Y4" s="535" t="s">
        <v>69</v>
      </c>
      <c r="Z4" s="536"/>
      <c r="AA4" s="537"/>
      <c r="AB4" s="538" t="s">
        <v>70</v>
      </c>
      <c r="AC4" s="539"/>
      <c r="AD4" s="539"/>
      <c r="AE4" s="540"/>
      <c r="AF4" s="573" t="s">
        <v>64</v>
      </c>
      <c r="AG4" s="573"/>
      <c r="AH4" s="573"/>
      <c r="AI4" s="573"/>
      <c r="AJ4" s="574" t="s">
        <v>71</v>
      </c>
      <c r="AK4" s="574"/>
      <c r="AL4" s="574"/>
      <c r="AM4" s="575" t="s">
        <v>406</v>
      </c>
      <c r="AN4" s="575"/>
      <c r="AO4" s="575"/>
      <c r="AP4" s="575"/>
      <c r="AQ4" s="199"/>
      <c r="AR4" s="199"/>
      <c r="AS4" s="200" t="s">
        <v>34</v>
      </c>
      <c r="AT4" s="200" t="s">
        <v>233</v>
      </c>
      <c r="AU4" s="201"/>
      <c r="AV4" s="201"/>
      <c r="AW4" s="202" t="s">
        <v>34</v>
      </c>
      <c r="AX4" s="202" t="s">
        <v>233</v>
      </c>
      <c r="AY4" s="203"/>
      <c r="AZ4" s="203"/>
      <c r="BA4" s="204" t="s">
        <v>34</v>
      </c>
      <c r="BB4" s="204" t="s">
        <v>233</v>
      </c>
      <c r="BC4" s="205"/>
      <c r="BD4" s="205"/>
      <c r="BE4" s="206" t="s">
        <v>34</v>
      </c>
      <c r="BF4" s="206" t="s">
        <v>233</v>
      </c>
      <c r="BG4" s="205"/>
      <c r="BH4" s="205"/>
      <c r="BI4" s="206" t="s">
        <v>34</v>
      </c>
      <c r="BJ4" s="206" t="s">
        <v>233</v>
      </c>
      <c r="BK4" s="199"/>
      <c r="BL4" s="199"/>
      <c r="BM4" s="200" t="s">
        <v>34</v>
      </c>
      <c r="BN4" s="200" t="s">
        <v>233</v>
      </c>
      <c r="BO4" s="201"/>
      <c r="BP4" s="201"/>
      <c r="BQ4" s="202" t="s">
        <v>34</v>
      </c>
      <c r="BR4" s="202" t="s">
        <v>233</v>
      </c>
      <c r="BS4" s="203"/>
      <c r="BT4" s="203"/>
      <c r="BU4" s="204" t="s">
        <v>34</v>
      </c>
      <c r="BV4" s="204" t="s">
        <v>233</v>
      </c>
      <c r="BW4" s="205"/>
      <c r="BX4" s="205"/>
      <c r="BY4" s="206" t="s">
        <v>34</v>
      </c>
      <c r="BZ4" s="206" t="s">
        <v>233</v>
      </c>
      <c r="CA4" s="205"/>
      <c r="CB4" s="205"/>
      <c r="CC4" s="206" t="s">
        <v>34</v>
      </c>
      <c r="CD4" s="206" t="s">
        <v>233</v>
      </c>
      <c r="CE4" s="319"/>
      <c r="CG4" s="207" t="s">
        <v>234</v>
      </c>
      <c r="CH4" s="361" t="s">
        <v>32</v>
      </c>
      <c r="CI4" s="362" t="s">
        <v>26</v>
      </c>
      <c r="CJ4" s="362" t="s">
        <v>27</v>
      </c>
      <c r="CK4" s="362" t="s">
        <v>28</v>
      </c>
      <c r="CL4" s="362" t="s">
        <v>29</v>
      </c>
    </row>
    <row r="5" spans="1:95" ht="110.25" thickBot="1" x14ac:dyDescent="0.25">
      <c r="A5" s="555"/>
      <c r="B5" s="558"/>
      <c r="C5" s="561"/>
      <c r="E5"/>
      <c r="F5"/>
      <c r="G5"/>
      <c r="H5"/>
      <c r="J5" s="320" t="s">
        <v>72</v>
      </c>
      <c r="K5" s="320" t="s">
        <v>73</v>
      </c>
      <c r="L5" s="320" t="s">
        <v>74</v>
      </c>
      <c r="M5" s="320" t="s">
        <v>75</v>
      </c>
      <c r="N5" s="321" t="s">
        <v>76</v>
      </c>
      <c r="O5" s="321" t="s">
        <v>77</v>
      </c>
      <c r="P5" s="321" t="s">
        <v>78</v>
      </c>
      <c r="Q5" s="322" t="s">
        <v>79</v>
      </c>
      <c r="R5" s="322" t="s">
        <v>80</v>
      </c>
      <c r="S5" s="322" t="s">
        <v>81</v>
      </c>
      <c r="T5" s="322" t="s">
        <v>75</v>
      </c>
      <c r="U5" s="320" t="s">
        <v>72</v>
      </c>
      <c r="V5" s="320" t="s">
        <v>73</v>
      </c>
      <c r="W5" s="320" t="s">
        <v>74</v>
      </c>
      <c r="X5" s="320" t="s">
        <v>75</v>
      </c>
      <c r="Y5" s="321" t="s">
        <v>76</v>
      </c>
      <c r="Z5" s="321" t="s">
        <v>77</v>
      </c>
      <c r="AA5" s="321" t="s">
        <v>78</v>
      </c>
      <c r="AB5" s="322" t="s">
        <v>79</v>
      </c>
      <c r="AC5" s="322" t="s">
        <v>80</v>
      </c>
      <c r="AD5" s="322" t="s">
        <v>81</v>
      </c>
      <c r="AE5" s="322" t="s">
        <v>75</v>
      </c>
      <c r="AF5" s="187" t="s">
        <v>72</v>
      </c>
      <c r="AG5" s="187" t="s">
        <v>73</v>
      </c>
      <c r="AH5" s="187" t="s">
        <v>74</v>
      </c>
      <c r="AI5" s="187" t="s">
        <v>75</v>
      </c>
      <c r="AJ5" s="187" t="s">
        <v>76</v>
      </c>
      <c r="AK5" s="187" t="s">
        <v>77</v>
      </c>
      <c r="AL5" s="187" t="s">
        <v>78</v>
      </c>
      <c r="AM5" s="187" t="s">
        <v>79</v>
      </c>
      <c r="AN5" s="187" t="s">
        <v>80</v>
      </c>
      <c r="AO5" s="187" t="s">
        <v>81</v>
      </c>
      <c r="AP5" s="187" t="s">
        <v>75</v>
      </c>
      <c r="AQ5" s="199"/>
      <c r="AR5" s="199"/>
      <c r="AS5" s="199"/>
      <c r="AT5" s="199"/>
      <c r="AU5" s="201"/>
      <c r="AV5" s="201"/>
      <c r="AW5" s="201"/>
      <c r="AX5" s="201"/>
      <c r="AY5" s="203"/>
      <c r="AZ5" s="203"/>
      <c r="BA5" s="203"/>
      <c r="BB5" s="203"/>
      <c r="BC5" s="205"/>
      <c r="BD5" s="205"/>
      <c r="BE5" s="205"/>
      <c r="BF5" s="205"/>
      <c r="BG5" s="205"/>
      <c r="BH5" s="205"/>
      <c r="BI5" s="205"/>
      <c r="BJ5" s="205"/>
      <c r="BK5" s="199"/>
      <c r="BL5" s="199"/>
      <c r="BM5" s="199"/>
      <c r="BN5" s="199"/>
      <c r="BO5" s="201"/>
      <c r="BP5" s="201"/>
      <c r="BQ5" s="201"/>
      <c r="BR5" s="201"/>
      <c r="BS5" s="203"/>
      <c r="BT5" s="203"/>
      <c r="BU5" s="203"/>
      <c r="BV5" s="203"/>
      <c r="BW5" s="205"/>
      <c r="BX5" s="205"/>
      <c r="BY5" s="205"/>
      <c r="BZ5" s="205"/>
      <c r="CA5" s="205"/>
      <c r="CB5" s="205"/>
      <c r="CC5" s="205"/>
      <c r="CD5" s="205"/>
      <c r="CE5" s="323"/>
    </row>
    <row r="6" spans="1:95" ht="26.25" thickBot="1" x14ac:dyDescent="0.25">
      <c r="A6" s="562" t="s">
        <v>39</v>
      </c>
      <c r="B6" s="49">
        <v>0</v>
      </c>
      <c r="C6" s="123" t="s">
        <v>48</v>
      </c>
      <c r="E6"/>
      <c r="F6"/>
      <c r="G6"/>
      <c r="H6"/>
      <c r="J6" s="324">
        <f>[4]Final!DP4*0.15</f>
        <v>3</v>
      </c>
      <c r="K6" s="324">
        <f>[4]Final!DQ4*0.15</f>
        <v>3</v>
      </c>
      <c r="L6" s="324">
        <f>[4]Final!DR4*0.15</f>
        <v>6</v>
      </c>
      <c r="M6" s="324">
        <f>[4]Final!DS4*0.15</f>
        <v>3</v>
      </c>
      <c r="N6" s="324">
        <f>[4]Final!DT4*0.15</f>
        <v>4.5</v>
      </c>
      <c r="O6" s="324">
        <f>[4]Final!DU4*0.15</f>
        <v>4.5</v>
      </c>
      <c r="P6" s="324">
        <f>[4]Final!DV4*0.15</f>
        <v>3</v>
      </c>
      <c r="Q6" s="324">
        <f>[4]Final!DW4*0.15</f>
        <v>6</v>
      </c>
      <c r="R6" s="324">
        <f>[4]Final!DX4*0.15</f>
        <v>4.5</v>
      </c>
      <c r="S6" s="324">
        <f>[4]Final!DY4*0.15</f>
        <v>4.5</v>
      </c>
      <c r="T6" s="324">
        <f>[4]Final!DZ4*0.15</f>
        <v>3</v>
      </c>
      <c r="U6" s="324">
        <f>[4]Final!EA4/3</f>
        <v>1.3333333333333333</v>
      </c>
      <c r="V6" s="324">
        <f>[4]Final!EB4/3</f>
        <v>1.3333333333333333</v>
      </c>
      <c r="W6" s="324">
        <f>[4]Final!EC4/3</f>
        <v>1.3333333333333333</v>
      </c>
      <c r="X6" s="324">
        <f>[4]Final!ED4/3</f>
        <v>1</v>
      </c>
      <c r="Y6" s="324">
        <f>[4]Final!EE4/3</f>
        <v>1.3333333333333333</v>
      </c>
      <c r="Z6" s="324">
        <f>[4]Final!EF4/3</f>
        <v>1.6666666666666667</v>
      </c>
      <c r="AA6" s="324">
        <f>[4]Final!EG4/3</f>
        <v>1</v>
      </c>
      <c r="AB6" s="324">
        <f>[4]Final!EH4/3</f>
        <v>1.6666666666666667</v>
      </c>
      <c r="AC6" s="324">
        <f>[4]Final!EI4/3</f>
        <v>1.6666666666666667</v>
      </c>
      <c r="AD6" s="324">
        <f>[4]Final!EJ4/3</f>
        <v>1.6666666666666667</v>
      </c>
      <c r="AE6" s="324">
        <f>[4]Final!EK4/3</f>
        <v>1</v>
      </c>
      <c r="AF6" s="236">
        <v>2</v>
      </c>
      <c r="AG6" s="236">
        <v>3</v>
      </c>
      <c r="AH6" s="236">
        <v>3</v>
      </c>
      <c r="AI6" s="236">
        <v>2</v>
      </c>
      <c r="AJ6" s="325">
        <v>4</v>
      </c>
      <c r="AK6" s="325">
        <v>4</v>
      </c>
      <c r="AL6" s="325">
        <v>2</v>
      </c>
      <c r="AM6" s="326">
        <v>5</v>
      </c>
      <c r="AN6" s="326">
        <v>5</v>
      </c>
      <c r="AO6" s="326">
        <v>5</v>
      </c>
      <c r="AP6" s="326">
        <v>5</v>
      </c>
      <c r="AQ6" s="199"/>
      <c r="AR6" s="199"/>
      <c r="AS6" s="199"/>
      <c r="AT6" s="199"/>
      <c r="AU6" s="201"/>
      <c r="AV6" s="201"/>
      <c r="AW6" s="201"/>
      <c r="AX6" s="201"/>
      <c r="AY6" s="203"/>
      <c r="AZ6" s="203"/>
      <c r="BA6" s="203"/>
      <c r="BB6" s="203"/>
      <c r="BC6" s="205"/>
      <c r="BD6" s="205"/>
      <c r="BE6" s="205"/>
      <c r="BF6" s="205"/>
      <c r="BG6" s="205"/>
      <c r="BH6" s="205"/>
      <c r="BI6" s="205"/>
      <c r="BJ6" s="205"/>
      <c r="BK6" s="199"/>
      <c r="BL6" s="199"/>
      <c r="BM6" s="199"/>
      <c r="BN6" s="199"/>
      <c r="BO6" s="201"/>
      <c r="BP6" s="201"/>
      <c r="BQ6" s="201"/>
      <c r="BR6" s="201"/>
      <c r="BS6" s="203"/>
      <c r="BT6" s="203"/>
      <c r="BU6" s="203"/>
      <c r="BV6" s="203"/>
      <c r="BW6" s="205"/>
      <c r="BX6" s="205"/>
      <c r="BY6" s="205"/>
      <c r="BZ6" s="205"/>
      <c r="CA6" s="205"/>
      <c r="CB6" s="205"/>
      <c r="CC6" s="205"/>
      <c r="CD6" s="205"/>
      <c r="CE6" s="323"/>
    </row>
    <row r="7" spans="1:95" ht="27.75" customHeight="1" thickBot="1" x14ac:dyDescent="0.25">
      <c r="A7" s="563"/>
      <c r="B7" s="49">
        <v>1</v>
      </c>
      <c r="C7" s="123" t="s">
        <v>49</v>
      </c>
      <c r="E7"/>
      <c r="F7"/>
      <c r="G7"/>
      <c r="H7"/>
      <c r="I7" s="210" t="s">
        <v>24</v>
      </c>
      <c r="J7" s="327" t="str">
        <f t="shared" ref="J7:AP7" ca="1" si="0">IF(J$11="CO1","ü","")</f>
        <v>ü</v>
      </c>
      <c r="K7" s="327" t="str">
        <f t="shared" ca="1" si="0"/>
        <v/>
      </c>
      <c r="L7" s="327" t="str">
        <f t="shared" ca="1" si="0"/>
        <v/>
      </c>
      <c r="M7" s="327" t="str">
        <f t="shared" ca="1" si="0"/>
        <v/>
      </c>
      <c r="N7" s="328" t="str">
        <f t="shared" ca="1" si="0"/>
        <v/>
      </c>
      <c r="O7" s="328" t="str">
        <f t="shared" ca="1" si="0"/>
        <v/>
      </c>
      <c r="P7" s="328" t="str">
        <f t="shared" ca="1" si="0"/>
        <v/>
      </c>
      <c r="Q7" s="329" t="str">
        <f t="shared" ca="1" si="0"/>
        <v/>
      </c>
      <c r="R7" s="329" t="str">
        <f t="shared" ca="1" si="0"/>
        <v/>
      </c>
      <c r="S7" s="329" t="str">
        <f t="shared" ca="1" si="0"/>
        <v/>
      </c>
      <c r="T7" s="329" t="str">
        <f t="shared" ca="1" si="0"/>
        <v/>
      </c>
      <c r="U7" s="327" t="str">
        <f t="shared" ca="1" si="0"/>
        <v>ü</v>
      </c>
      <c r="V7" s="327" t="str">
        <f t="shared" ca="1" si="0"/>
        <v/>
      </c>
      <c r="W7" s="327" t="str">
        <f t="shared" ca="1" si="0"/>
        <v/>
      </c>
      <c r="X7" s="327" t="str">
        <f t="shared" ca="1" si="0"/>
        <v/>
      </c>
      <c r="Y7" s="328" t="str">
        <f t="shared" ca="1" si="0"/>
        <v/>
      </c>
      <c r="Z7" s="328" t="str">
        <f t="shared" ca="1" si="0"/>
        <v/>
      </c>
      <c r="AA7" s="328" t="str">
        <f t="shared" ca="1" si="0"/>
        <v/>
      </c>
      <c r="AB7" s="329" t="str">
        <f t="shared" ca="1" si="0"/>
        <v/>
      </c>
      <c r="AC7" s="329" t="str">
        <f t="shared" ca="1" si="0"/>
        <v/>
      </c>
      <c r="AD7" s="329" t="str">
        <f t="shared" ca="1" si="0"/>
        <v/>
      </c>
      <c r="AE7" s="329" t="str">
        <f t="shared" ca="1" si="0"/>
        <v/>
      </c>
      <c r="AF7" s="209" t="str">
        <f t="shared" ca="1" si="0"/>
        <v>ü</v>
      </c>
      <c r="AG7" s="209" t="str">
        <f t="shared" ca="1" si="0"/>
        <v/>
      </c>
      <c r="AH7" s="209" t="str">
        <f t="shared" ca="1" si="0"/>
        <v/>
      </c>
      <c r="AI7" s="209" t="str">
        <f t="shared" ca="1" si="0"/>
        <v/>
      </c>
      <c r="AJ7" s="209" t="str">
        <f t="shared" ca="1" si="0"/>
        <v/>
      </c>
      <c r="AK7" s="209" t="str">
        <f t="shared" ca="1" si="0"/>
        <v/>
      </c>
      <c r="AL7" s="209" t="str">
        <f t="shared" ca="1" si="0"/>
        <v/>
      </c>
      <c r="AM7" s="209" t="str">
        <f t="shared" ca="1" si="0"/>
        <v/>
      </c>
      <c r="AN7" s="209" t="str">
        <f t="shared" ca="1" si="0"/>
        <v/>
      </c>
      <c r="AO7" s="209" t="str">
        <f t="shared" ca="1" si="0"/>
        <v/>
      </c>
      <c r="AP7" s="209" t="str">
        <f t="shared" ca="1" si="0"/>
        <v/>
      </c>
      <c r="AQ7" s="199"/>
      <c r="AR7" s="199"/>
      <c r="AS7" s="199"/>
      <c r="AT7" s="199"/>
      <c r="AU7" s="201"/>
      <c r="AV7" s="201"/>
      <c r="AW7" s="201"/>
      <c r="AX7" s="201"/>
      <c r="AY7" s="203"/>
      <c r="AZ7" s="203"/>
      <c r="BA7" s="203"/>
      <c r="BB7" s="203"/>
      <c r="BC7" s="205"/>
      <c r="BD7" s="205"/>
      <c r="BE7" s="205"/>
      <c r="BF7" s="205"/>
      <c r="BG7" s="205"/>
      <c r="BH7" s="205"/>
      <c r="BI7" s="205"/>
      <c r="BJ7" s="205"/>
      <c r="BK7" s="199"/>
      <c r="BL7" s="199"/>
      <c r="BM7" s="199"/>
      <c r="BN7" s="199"/>
      <c r="BO7" s="201"/>
      <c r="BP7" s="201"/>
      <c r="BQ7" s="201"/>
      <c r="BR7" s="201"/>
      <c r="BS7" s="203"/>
      <c r="BT7" s="203"/>
      <c r="BU7" s="203"/>
      <c r="BV7" s="203"/>
      <c r="BW7" s="205"/>
      <c r="BX7" s="205"/>
      <c r="BY7" s="205"/>
      <c r="BZ7" s="205"/>
      <c r="CA7" s="205"/>
      <c r="CB7" s="205"/>
      <c r="CC7" s="205"/>
      <c r="CD7" s="205"/>
      <c r="CE7" s="323"/>
    </row>
    <row r="8" spans="1:95" ht="35.25" customHeight="1" thickBot="1" x14ac:dyDescent="0.25">
      <c r="A8" s="563"/>
      <c r="B8" s="49">
        <v>2</v>
      </c>
      <c r="C8" s="123" t="s">
        <v>50</v>
      </c>
      <c r="E8"/>
      <c r="F8"/>
      <c r="G8"/>
      <c r="H8"/>
      <c r="I8" s="210" t="s">
        <v>26</v>
      </c>
      <c r="J8" s="327" t="str">
        <f t="shared" ref="J8:AP8" ca="1" si="1">IF(J$11="CO2","ü","")</f>
        <v/>
      </c>
      <c r="K8" s="327" t="str">
        <f t="shared" ca="1" si="1"/>
        <v>ü</v>
      </c>
      <c r="L8" s="327" t="str">
        <f t="shared" ca="1" si="1"/>
        <v/>
      </c>
      <c r="M8" s="327" t="str">
        <f t="shared" ca="1" si="1"/>
        <v/>
      </c>
      <c r="N8" s="328" t="str">
        <f t="shared" ca="1" si="1"/>
        <v>ü</v>
      </c>
      <c r="O8" s="328" t="str">
        <f t="shared" ca="1" si="1"/>
        <v/>
      </c>
      <c r="P8" s="328" t="str">
        <f t="shared" ca="1" si="1"/>
        <v/>
      </c>
      <c r="Q8" s="329" t="str">
        <f t="shared" ca="1" si="1"/>
        <v/>
      </c>
      <c r="R8" s="329" t="str">
        <f t="shared" ca="1" si="1"/>
        <v/>
      </c>
      <c r="S8" s="329" t="str">
        <f t="shared" ca="1" si="1"/>
        <v/>
      </c>
      <c r="T8" s="329" t="str">
        <f t="shared" ca="1" si="1"/>
        <v/>
      </c>
      <c r="U8" s="327" t="str">
        <f t="shared" ca="1" si="1"/>
        <v/>
      </c>
      <c r="V8" s="327" t="str">
        <f t="shared" ca="1" si="1"/>
        <v>ü</v>
      </c>
      <c r="W8" s="327" t="str">
        <f t="shared" ca="1" si="1"/>
        <v/>
      </c>
      <c r="X8" s="327" t="str">
        <f t="shared" ca="1" si="1"/>
        <v/>
      </c>
      <c r="Y8" s="328" t="str">
        <f t="shared" ca="1" si="1"/>
        <v>ü</v>
      </c>
      <c r="Z8" s="328" t="str">
        <f t="shared" ca="1" si="1"/>
        <v/>
      </c>
      <c r="AA8" s="328" t="str">
        <f t="shared" ca="1" si="1"/>
        <v/>
      </c>
      <c r="AB8" s="329" t="str">
        <f t="shared" ca="1" si="1"/>
        <v/>
      </c>
      <c r="AC8" s="329" t="str">
        <f t="shared" ca="1" si="1"/>
        <v/>
      </c>
      <c r="AD8" s="329" t="str">
        <f t="shared" ca="1" si="1"/>
        <v/>
      </c>
      <c r="AE8" s="329" t="str">
        <f t="shared" ca="1" si="1"/>
        <v/>
      </c>
      <c r="AF8" s="209" t="str">
        <f t="shared" ca="1" si="1"/>
        <v/>
      </c>
      <c r="AG8" s="209" t="str">
        <f t="shared" ca="1" si="1"/>
        <v>ü</v>
      </c>
      <c r="AH8" s="209" t="str">
        <f t="shared" ca="1" si="1"/>
        <v/>
      </c>
      <c r="AI8" s="209" t="str">
        <f t="shared" ca="1" si="1"/>
        <v/>
      </c>
      <c r="AJ8" s="209" t="str">
        <f t="shared" ca="1" si="1"/>
        <v>ü</v>
      </c>
      <c r="AK8" s="209" t="str">
        <f t="shared" ca="1" si="1"/>
        <v/>
      </c>
      <c r="AL8" s="209" t="str">
        <f t="shared" ca="1" si="1"/>
        <v/>
      </c>
      <c r="AM8" s="209" t="str">
        <f t="shared" ca="1" si="1"/>
        <v/>
      </c>
      <c r="AN8" s="209" t="str">
        <f t="shared" ca="1" si="1"/>
        <v/>
      </c>
      <c r="AO8" s="209" t="str">
        <f t="shared" ca="1" si="1"/>
        <v/>
      </c>
      <c r="AP8" s="209" t="str">
        <f t="shared" ca="1" si="1"/>
        <v/>
      </c>
      <c r="AQ8" s="199"/>
      <c r="AR8" s="199"/>
      <c r="AS8" s="199"/>
      <c r="AT8" s="199"/>
      <c r="AU8" s="201"/>
      <c r="AV8" s="201"/>
      <c r="AW8" s="201"/>
      <c r="AX8" s="201"/>
      <c r="AY8" s="203"/>
      <c r="AZ8" s="203"/>
      <c r="BA8" s="203"/>
      <c r="BB8" s="203"/>
      <c r="BC8" s="205"/>
      <c r="BD8" s="205"/>
      <c r="BE8" s="205"/>
      <c r="BF8" s="205"/>
      <c r="BG8" s="205"/>
      <c r="BH8" s="205"/>
      <c r="BI8" s="205"/>
      <c r="BJ8" s="205"/>
      <c r="BK8" s="199"/>
      <c r="BL8" s="199"/>
      <c r="BM8" s="199"/>
      <c r="BN8" s="199"/>
      <c r="BO8" s="201"/>
      <c r="BP8" s="201"/>
      <c r="BQ8" s="201"/>
      <c r="BR8" s="201"/>
      <c r="BS8" s="203"/>
      <c r="BT8" s="203"/>
      <c r="BU8" s="203"/>
      <c r="BV8" s="203"/>
      <c r="BW8" s="205"/>
      <c r="BX8" s="205"/>
      <c r="BY8" s="205"/>
      <c r="BZ8" s="205"/>
      <c r="CA8" s="205"/>
      <c r="CB8" s="205"/>
      <c r="CC8" s="205"/>
      <c r="CD8" s="205"/>
      <c r="CE8" s="323"/>
    </row>
    <row r="9" spans="1:95" ht="26.25" thickBot="1" x14ac:dyDescent="0.25">
      <c r="A9" s="564"/>
      <c r="B9" s="49">
        <v>3</v>
      </c>
      <c r="C9" s="123" t="s">
        <v>51</v>
      </c>
      <c r="E9"/>
      <c r="F9"/>
      <c r="G9"/>
      <c r="H9"/>
      <c r="I9" s="210" t="s">
        <v>27</v>
      </c>
      <c r="J9" s="327" t="str">
        <f t="shared" ref="J9:AP9" ca="1" si="2">IF(J$11="CO3","ü","")</f>
        <v/>
      </c>
      <c r="K9" s="327" t="str">
        <f t="shared" ca="1" si="2"/>
        <v/>
      </c>
      <c r="L9" s="327" t="str">
        <f t="shared" ca="1" si="2"/>
        <v>ü</v>
      </c>
      <c r="M9" s="327" t="str">
        <f t="shared" ca="1" si="2"/>
        <v/>
      </c>
      <c r="N9" s="328" t="str">
        <f t="shared" ca="1" si="2"/>
        <v/>
      </c>
      <c r="O9" s="328" t="str">
        <f t="shared" ca="1" si="2"/>
        <v>ü</v>
      </c>
      <c r="P9" s="328" t="str">
        <f t="shared" ca="1" si="2"/>
        <v/>
      </c>
      <c r="Q9" s="329" t="str">
        <f t="shared" ca="1" si="2"/>
        <v>ü</v>
      </c>
      <c r="R9" s="329" t="str">
        <f t="shared" ca="1" si="2"/>
        <v>ü</v>
      </c>
      <c r="S9" s="329" t="str">
        <f t="shared" ca="1" si="2"/>
        <v/>
      </c>
      <c r="T9" s="329" t="str">
        <f t="shared" ca="1" si="2"/>
        <v/>
      </c>
      <c r="U9" s="327" t="str">
        <f t="shared" ca="1" si="2"/>
        <v/>
      </c>
      <c r="V9" s="327" t="str">
        <f t="shared" ca="1" si="2"/>
        <v/>
      </c>
      <c r="W9" s="327" t="str">
        <f t="shared" ca="1" si="2"/>
        <v>ü</v>
      </c>
      <c r="X9" s="327" t="str">
        <f t="shared" ca="1" si="2"/>
        <v/>
      </c>
      <c r="Y9" s="328" t="str">
        <f t="shared" ca="1" si="2"/>
        <v/>
      </c>
      <c r="Z9" s="328" t="str">
        <f t="shared" ca="1" si="2"/>
        <v>ü</v>
      </c>
      <c r="AA9" s="328" t="str">
        <f t="shared" ca="1" si="2"/>
        <v/>
      </c>
      <c r="AB9" s="329" t="str">
        <f t="shared" ca="1" si="2"/>
        <v>ü</v>
      </c>
      <c r="AC9" s="329" t="str">
        <f t="shared" ca="1" si="2"/>
        <v>ü</v>
      </c>
      <c r="AD9" s="329" t="str">
        <f t="shared" ca="1" si="2"/>
        <v/>
      </c>
      <c r="AE9" s="329" t="str">
        <f t="shared" ca="1" si="2"/>
        <v/>
      </c>
      <c r="AF9" s="209" t="str">
        <f t="shared" ca="1" si="2"/>
        <v/>
      </c>
      <c r="AG9" s="209" t="str">
        <f t="shared" ca="1" si="2"/>
        <v/>
      </c>
      <c r="AH9" s="209" t="str">
        <f t="shared" ca="1" si="2"/>
        <v>ü</v>
      </c>
      <c r="AI9" s="209" t="str">
        <f t="shared" ca="1" si="2"/>
        <v/>
      </c>
      <c r="AJ9" s="209" t="str">
        <f t="shared" ca="1" si="2"/>
        <v/>
      </c>
      <c r="AK9" s="209" t="str">
        <f t="shared" ca="1" si="2"/>
        <v>ü</v>
      </c>
      <c r="AL9" s="209" t="str">
        <f t="shared" ca="1" si="2"/>
        <v/>
      </c>
      <c r="AM9" s="209" t="str">
        <f t="shared" ca="1" si="2"/>
        <v>ü</v>
      </c>
      <c r="AN9" s="209" t="str">
        <f t="shared" ca="1" si="2"/>
        <v>ü</v>
      </c>
      <c r="AO9" s="209" t="str">
        <f t="shared" ca="1" si="2"/>
        <v/>
      </c>
      <c r="AP9" s="209" t="str">
        <f t="shared" ca="1" si="2"/>
        <v/>
      </c>
      <c r="AQ9" s="220"/>
      <c r="AR9" s="220"/>
      <c r="AS9" s="220"/>
      <c r="AT9" s="221" t="s">
        <v>236</v>
      </c>
      <c r="AU9" s="222"/>
      <c r="AV9" s="222"/>
      <c r="AW9" s="222"/>
      <c r="AX9" s="223" t="s">
        <v>237</v>
      </c>
      <c r="AY9" s="203"/>
      <c r="AZ9" s="203"/>
      <c r="BA9" s="203"/>
      <c r="BB9" s="204" t="s">
        <v>238</v>
      </c>
      <c r="BC9" s="205"/>
      <c r="BD9" s="205"/>
      <c r="BE9" s="205"/>
      <c r="BF9" s="206" t="s">
        <v>239</v>
      </c>
      <c r="BG9" s="205"/>
      <c r="BH9" s="205"/>
      <c r="BI9" s="205"/>
      <c r="BJ9" s="206" t="s">
        <v>239</v>
      </c>
      <c r="BK9" s="220"/>
      <c r="BL9" s="220"/>
      <c r="BM9" s="220"/>
      <c r="BN9" s="221" t="s">
        <v>236</v>
      </c>
      <c r="BO9" s="222"/>
      <c r="BP9" s="222"/>
      <c r="BQ9" s="222"/>
      <c r="BR9" s="223" t="s">
        <v>237</v>
      </c>
      <c r="BS9" s="203"/>
      <c r="BT9" s="203"/>
      <c r="BU9" s="203"/>
      <c r="BV9" s="204" t="s">
        <v>238</v>
      </c>
      <c r="BW9" s="205"/>
      <c r="BX9" s="205"/>
      <c r="BY9" s="205"/>
      <c r="BZ9" s="206" t="s">
        <v>239</v>
      </c>
      <c r="CA9" s="205"/>
      <c r="CB9" s="205"/>
      <c r="CC9" s="205"/>
      <c r="CD9" s="206" t="s">
        <v>239</v>
      </c>
      <c r="CE9" s="319"/>
      <c r="CH9" s="330"/>
      <c r="CI9" s="330"/>
      <c r="CJ9" s="330"/>
      <c r="CK9" s="330"/>
      <c r="CL9" s="330"/>
      <c r="CM9" s="330"/>
      <c r="CN9" s="330"/>
      <c r="CO9" s="330"/>
      <c r="CP9" s="330"/>
      <c r="CQ9" s="330"/>
    </row>
    <row r="10" spans="1:95" ht="15.75" thickBot="1" x14ac:dyDescent="0.25">
      <c r="A10" s="331"/>
      <c r="B10" s="331"/>
      <c r="C10" s="331"/>
      <c r="D10" s="331"/>
      <c r="E10" s="331"/>
      <c r="F10" s="331"/>
      <c r="G10" s="331"/>
      <c r="H10" s="331"/>
      <c r="I10" s="210" t="s">
        <v>28</v>
      </c>
      <c r="J10" s="327" t="str">
        <f t="shared" ref="J10:AP10" ca="1" si="3">IF(J$11="CO4","ü","")</f>
        <v/>
      </c>
      <c r="K10" s="327" t="str">
        <f t="shared" ca="1" si="3"/>
        <v/>
      </c>
      <c r="L10" s="327" t="str">
        <f t="shared" ca="1" si="3"/>
        <v/>
      </c>
      <c r="M10" s="327" t="str">
        <f t="shared" ca="1" si="3"/>
        <v/>
      </c>
      <c r="N10" s="328" t="str">
        <f t="shared" ca="1" si="3"/>
        <v/>
      </c>
      <c r="O10" s="328" t="str">
        <f t="shared" ca="1" si="3"/>
        <v/>
      </c>
      <c r="P10" s="328" t="str">
        <f t="shared" ca="1" si="3"/>
        <v>ü</v>
      </c>
      <c r="Q10" s="329" t="str">
        <f t="shared" ca="1" si="3"/>
        <v/>
      </c>
      <c r="R10" s="329" t="str">
        <f t="shared" ca="1" si="3"/>
        <v/>
      </c>
      <c r="S10" s="329" t="str">
        <f t="shared" ca="1" si="3"/>
        <v>ü</v>
      </c>
      <c r="T10" s="329" t="str">
        <f t="shared" ca="1" si="3"/>
        <v/>
      </c>
      <c r="U10" s="327" t="str">
        <f t="shared" ca="1" si="3"/>
        <v/>
      </c>
      <c r="V10" s="327" t="str">
        <f t="shared" ca="1" si="3"/>
        <v/>
      </c>
      <c r="W10" s="327" t="str">
        <f t="shared" ca="1" si="3"/>
        <v/>
      </c>
      <c r="X10" s="327" t="str">
        <f t="shared" ca="1" si="3"/>
        <v/>
      </c>
      <c r="Y10" s="328" t="str">
        <f t="shared" ca="1" si="3"/>
        <v/>
      </c>
      <c r="Z10" s="328" t="str">
        <f t="shared" ca="1" si="3"/>
        <v/>
      </c>
      <c r="AA10" s="328" t="str">
        <f t="shared" ca="1" si="3"/>
        <v>ü</v>
      </c>
      <c r="AB10" s="329" t="str">
        <f t="shared" ca="1" si="3"/>
        <v/>
      </c>
      <c r="AC10" s="329" t="str">
        <f t="shared" ca="1" si="3"/>
        <v/>
      </c>
      <c r="AD10" s="329" t="str">
        <f t="shared" ca="1" si="3"/>
        <v>ü</v>
      </c>
      <c r="AE10" s="329" t="str">
        <f t="shared" ca="1" si="3"/>
        <v/>
      </c>
      <c r="AF10" s="209" t="str">
        <f t="shared" ca="1" si="3"/>
        <v/>
      </c>
      <c r="AG10" s="209" t="str">
        <f t="shared" ca="1" si="3"/>
        <v/>
      </c>
      <c r="AH10" s="209" t="str">
        <f t="shared" ca="1" si="3"/>
        <v/>
      </c>
      <c r="AI10" s="209" t="str">
        <f t="shared" ca="1" si="3"/>
        <v/>
      </c>
      <c r="AJ10" s="209" t="str">
        <f t="shared" ca="1" si="3"/>
        <v/>
      </c>
      <c r="AK10" s="209" t="str">
        <f t="shared" ca="1" si="3"/>
        <v/>
      </c>
      <c r="AL10" s="209" t="str">
        <f t="shared" ca="1" si="3"/>
        <v>ü</v>
      </c>
      <c r="AM10" s="209" t="str">
        <f t="shared" ca="1" si="3"/>
        <v/>
      </c>
      <c r="AN10" s="209" t="str">
        <f t="shared" ca="1" si="3"/>
        <v/>
      </c>
      <c r="AO10" s="209" t="str">
        <f t="shared" ca="1" si="3"/>
        <v>ü</v>
      </c>
      <c r="AP10" s="209" t="str">
        <f t="shared" ca="1" si="3"/>
        <v/>
      </c>
      <c r="AQ10" s="220"/>
      <c r="AR10" s="220"/>
      <c r="AS10" s="220"/>
      <c r="AT10" s="221"/>
      <c r="AU10" s="222"/>
      <c r="AV10" s="222"/>
      <c r="AW10" s="222"/>
      <c r="AX10" s="223"/>
      <c r="AY10" s="203"/>
      <c r="AZ10" s="203"/>
      <c r="BA10" s="203"/>
      <c r="BB10" s="204"/>
      <c r="BC10" s="205"/>
      <c r="BD10" s="205"/>
      <c r="BE10" s="205"/>
      <c r="BF10" s="206"/>
      <c r="BG10" s="205"/>
      <c r="BH10" s="205"/>
      <c r="BI10" s="205"/>
      <c r="BJ10" s="206"/>
      <c r="BK10" s="220"/>
      <c r="BL10" s="220"/>
      <c r="BM10" s="220"/>
      <c r="BN10" s="221"/>
      <c r="BO10" s="222"/>
      <c r="BP10" s="222"/>
      <c r="BQ10" s="222"/>
      <c r="BR10" s="223"/>
      <c r="BS10" s="203"/>
      <c r="BT10" s="203"/>
      <c r="BU10" s="203"/>
      <c r="BV10" s="204"/>
      <c r="BW10" s="205"/>
      <c r="BX10" s="205"/>
      <c r="BY10" s="205"/>
      <c r="BZ10" s="206"/>
      <c r="CA10" s="205"/>
      <c r="CB10" s="205"/>
      <c r="CC10" s="205"/>
      <c r="CD10" s="206"/>
      <c r="CE10" s="319"/>
      <c r="CH10" s="330"/>
      <c r="CI10" s="330"/>
      <c r="CJ10" s="330"/>
      <c r="CK10" s="330"/>
      <c r="CL10" s="330"/>
      <c r="CM10" s="330"/>
      <c r="CN10" s="330"/>
      <c r="CO10" s="330"/>
      <c r="CP10" s="330"/>
      <c r="CQ10" s="330"/>
    </row>
    <row r="11" spans="1:95" ht="16.5" thickBot="1" x14ac:dyDescent="0.3">
      <c r="A11" s="331" t="str">
        <f>[4]Final!A11</f>
        <v>S NO</v>
      </c>
      <c r="B11" s="331" t="str">
        <f>[4]Final!B11</f>
        <v>UID</v>
      </c>
      <c r="C11" s="331" t="str">
        <f>[4]Final!C11</f>
        <v>Name</v>
      </c>
      <c r="D11" s="332" t="s">
        <v>407</v>
      </c>
      <c r="E11" s="331" t="str">
        <f>[4]Final!E11</f>
        <v>R.N.</v>
      </c>
      <c r="F11" s="331" t="str">
        <f>[4]Final!F11</f>
        <v>Total</v>
      </c>
      <c r="G11" s="331" t="str">
        <f>[4]Final!G11</f>
        <v>Int</v>
      </c>
      <c r="H11" s="331" t="str">
        <f>[4]Final!H11</f>
        <v>Ext</v>
      </c>
      <c r="I11" s="217" t="s">
        <v>29</v>
      </c>
      <c r="J11" s="327" t="str">
        <f t="shared" ref="J11:AP11" ca="1" si="4">IF(J$11="CO5","ü","")</f>
        <v/>
      </c>
      <c r="K11" s="327" t="str">
        <f t="shared" ca="1" si="4"/>
        <v/>
      </c>
      <c r="L11" s="327" t="str">
        <f t="shared" ca="1" si="4"/>
        <v/>
      </c>
      <c r="M11" s="327" t="str">
        <f t="shared" ca="1" si="4"/>
        <v>ü</v>
      </c>
      <c r="N11" s="328" t="str">
        <f t="shared" ca="1" si="4"/>
        <v/>
      </c>
      <c r="O11" s="328" t="str">
        <f t="shared" ca="1" si="4"/>
        <v/>
      </c>
      <c r="P11" s="328" t="str">
        <f t="shared" ca="1" si="4"/>
        <v/>
      </c>
      <c r="Q11" s="329" t="str">
        <f t="shared" ca="1" si="4"/>
        <v/>
      </c>
      <c r="R11" s="329" t="str">
        <f t="shared" ca="1" si="4"/>
        <v/>
      </c>
      <c r="S11" s="329" t="str">
        <f t="shared" ca="1" si="4"/>
        <v/>
      </c>
      <c r="T11" s="329" t="str">
        <f t="shared" ca="1" si="4"/>
        <v>ü</v>
      </c>
      <c r="U11" s="327" t="str">
        <f t="shared" ca="1" si="4"/>
        <v/>
      </c>
      <c r="V11" s="327" t="str">
        <f t="shared" ca="1" si="4"/>
        <v/>
      </c>
      <c r="W11" s="327" t="str">
        <f t="shared" ca="1" si="4"/>
        <v/>
      </c>
      <c r="X11" s="327" t="str">
        <f t="shared" ca="1" si="4"/>
        <v>ü</v>
      </c>
      <c r="Y11" s="328" t="str">
        <f t="shared" ca="1" si="4"/>
        <v/>
      </c>
      <c r="Z11" s="328" t="str">
        <f t="shared" ca="1" si="4"/>
        <v/>
      </c>
      <c r="AA11" s="328" t="str">
        <f t="shared" ca="1" si="4"/>
        <v/>
      </c>
      <c r="AB11" s="329" t="str">
        <f t="shared" ca="1" si="4"/>
        <v/>
      </c>
      <c r="AC11" s="329" t="str">
        <f t="shared" ca="1" si="4"/>
        <v/>
      </c>
      <c r="AD11" s="329" t="str">
        <f t="shared" ca="1" si="4"/>
        <v/>
      </c>
      <c r="AE11" s="329" t="str">
        <f t="shared" ca="1" si="4"/>
        <v>ü</v>
      </c>
      <c r="AF11" s="209" t="str">
        <f t="shared" ca="1" si="4"/>
        <v/>
      </c>
      <c r="AG11" s="209" t="str">
        <f t="shared" ca="1" si="4"/>
        <v/>
      </c>
      <c r="AH11" s="209" t="str">
        <f t="shared" ca="1" si="4"/>
        <v/>
      </c>
      <c r="AI11" s="209" t="str">
        <f t="shared" ca="1" si="4"/>
        <v>ü</v>
      </c>
      <c r="AJ11" s="209" t="str">
        <f t="shared" ca="1" si="4"/>
        <v/>
      </c>
      <c r="AK11" s="209" t="str">
        <f t="shared" ca="1" si="4"/>
        <v/>
      </c>
      <c r="AL11" s="209" t="str">
        <f t="shared" ca="1" si="4"/>
        <v/>
      </c>
      <c r="AM11" s="209" t="str">
        <f t="shared" ca="1" si="4"/>
        <v/>
      </c>
      <c r="AN11" s="209" t="str">
        <f t="shared" ca="1" si="4"/>
        <v/>
      </c>
      <c r="AO11" s="209" t="str">
        <f t="shared" ca="1" si="4"/>
        <v/>
      </c>
      <c r="AP11" s="209" t="str">
        <f t="shared" ca="1" si="4"/>
        <v>ü</v>
      </c>
      <c r="AQ11" s="261"/>
      <c r="AR11" s="261"/>
      <c r="AS11" s="247"/>
      <c r="AT11" s="247"/>
      <c r="AU11" s="261"/>
      <c r="AV11" s="261"/>
      <c r="AW11" s="247"/>
      <c r="AX11" s="247"/>
      <c r="AY11" s="261"/>
      <c r="AZ11" s="261"/>
      <c r="BA11" s="247"/>
      <c r="BB11" s="247"/>
      <c r="BC11" s="261"/>
      <c r="BD11" s="261"/>
      <c r="BE11" s="247"/>
      <c r="BF11" s="247"/>
      <c r="BG11" s="261"/>
      <c r="BH11" s="261"/>
      <c r="BI11" s="247"/>
      <c r="BJ11" s="247"/>
      <c r="BK11" s="261"/>
      <c r="BL11" s="261"/>
      <c r="BM11" s="247"/>
      <c r="BN11" s="247"/>
      <c r="BO11" s="261"/>
      <c r="BP11" s="261"/>
      <c r="BQ11" s="247"/>
      <c r="BR11" s="247"/>
      <c r="BS11" s="261"/>
      <c r="BT11" s="261"/>
      <c r="BU11" s="247"/>
      <c r="BV11" s="247"/>
      <c r="BW11" s="261"/>
      <c r="BX11" s="261"/>
      <c r="BY11" s="247"/>
      <c r="BZ11" s="247"/>
      <c r="CA11" s="261"/>
      <c r="CB11" s="261"/>
      <c r="CC11" s="247"/>
      <c r="CD11" s="247"/>
      <c r="CH11" s="333"/>
      <c r="CI11" s="330"/>
      <c r="CJ11" s="330"/>
      <c r="CK11" s="330"/>
      <c r="CL11" s="330"/>
      <c r="CM11" s="330"/>
      <c r="CN11" s="330"/>
      <c r="CO11" s="330"/>
      <c r="CP11" s="330"/>
      <c r="CQ11" s="330"/>
    </row>
    <row r="12" spans="1:95" ht="15.75" thickBot="1" x14ac:dyDescent="0.25">
      <c r="A12" s="331"/>
      <c r="B12" s="331"/>
      <c r="C12" s="331"/>
      <c r="D12" s="331"/>
      <c r="E12" s="331">
        <f>[4]Final!E12</f>
        <v>100</v>
      </c>
      <c r="F12" s="331">
        <f>[4]Final!F12</f>
        <v>100</v>
      </c>
      <c r="G12" s="331">
        <v>60</v>
      </c>
      <c r="H12" s="331">
        <v>40</v>
      </c>
      <c r="I12" s="309" t="s">
        <v>56</v>
      </c>
      <c r="J12" s="334" t="s">
        <v>32</v>
      </c>
      <c r="K12" s="334" t="s">
        <v>26</v>
      </c>
      <c r="L12" s="334" t="s">
        <v>27</v>
      </c>
      <c r="M12" s="334" t="s">
        <v>29</v>
      </c>
      <c r="N12" s="235" t="s">
        <v>26</v>
      </c>
      <c r="O12" s="235" t="s">
        <v>27</v>
      </c>
      <c r="P12" s="235" t="s">
        <v>28</v>
      </c>
      <c r="Q12" s="334" t="s">
        <v>27</v>
      </c>
      <c r="R12" s="334" t="s">
        <v>27</v>
      </c>
      <c r="S12" s="334" t="s">
        <v>28</v>
      </c>
      <c r="T12" s="334" t="s">
        <v>29</v>
      </c>
      <c r="U12" s="233" t="s">
        <v>32</v>
      </c>
      <c r="V12" s="233" t="s">
        <v>26</v>
      </c>
      <c r="W12" s="233" t="s">
        <v>27</v>
      </c>
      <c r="X12" s="233" t="s">
        <v>29</v>
      </c>
      <c r="Y12" s="335" t="s">
        <v>26</v>
      </c>
      <c r="Z12" s="335" t="s">
        <v>27</v>
      </c>
      <c r="AA12" s="335" t="s">
        <v>28</v>
      </c>
      <c r="AB12" s="235" t="s">
        <v>27</v>
      </c>
      <c r="AC12" s="235" t="s">
        <v>27</v>
      </c>
      <c r="AD12" s="235" t="s">
        <v>28</v>
      </c>
      <c r="AE12" s="235" t="s">
        <v>29</v>
      </c>
      <c r="AF12" s="235" t="s">
        <v>32</v>
      </c>
      <c r="AG12" s="235" t="s">
        <v>26</v>
      </c>
      <c r="AH12" s="235" t="s">
        <v>27</v>
      </c>
      <c r="AI12" s="235" t="s">
        <v>29</v>
      </c>
      <c r="AJ12" s="232" t="s">
        <v>26</v>
      </c>
      <c r="AK12" s="232" t="s">
        <v>27</v>
      </c>
      <c r="AL12" s="232" t="s">
        <v>28</v>
      </c>
      <c r="AM12" s="235" t="s">
        <v>27</v>
      </c>
      <c r="AN12" s="235" t="s">
        <v>27</v>
      </c>
      <c r="AO12" s="235" t="s">
        <v>28</v>
      </c>
      <c r="AP12" s="235" t="s">
        <v>29</v>
      </c>
      <c r="AQ12" s="336"/>
      <c r="AR12" s="336"/>
      <c r="AS12" s="284"/>
      <c r="AT12" s="284"/>
      <c r="AU12" s="336"/>
      <c r="AV12" s="336"/>
      <c r="AW12" s="284"/>
      <c r="AX12" s="284"/>
      <c r="AY12" s="336"/>
      <c r="AZ12" s="336"/>
      <c r="BA12" s="284"/>
      <c r="BB12" s="284"/>
      <c r="BC12" s="336"/>
      <c r="BD12" s="336"/>
      <c r="BE12" s="284"/>
      <c r="BF12" s="284"/>
      <c r="BG12" s="336"/>
      <c r="BH12" s="336"/>
      <c r="BI12" s="284"/>
      <c r="BJ12" s="284"/>
      <c r="BK12" s="336"/>
      <c r="BL12" s="336"/>
      <c r="BM12" s="284"/>
      <c r="BN12" s="284"/>
      <c r="BO12" s="336"/>
      <c r="BP12" s="336"/>
      <c r="BQ12" s="284"/>
      <c r="BR12" s="284"/>
      <c r="BS12" s="336"/>
      <c r="BT12" s="336"/>
      <c r="BU12" s="284"/>
      <c r="BV12" s="284"/>
      <c r="BW12" s="336"/>
      <c r="BX12" s="336"/>
      <c r="BY12" s="284"/>
      <c r="BZ12" s="284"/>
      <c r="CA12" s="336"/>
      <c r="CB12" s="336"/>
      <c r="CC12" s="284"/>
      <c r="CD12" s="284"/>
      <c r="CH12" s="502" t="s">
        <v>84</v>
      </c>
      <c r="CI12" s="503"/>
      <c r="CJ12" s="503"/>
      <c r="CK12" s="503"/>
      <c r="CL12" s="503"/>
      <c r="CM12" s="503"/>
      <c r="CN12" s="504"/>
      <c r="CO12" s="263"/>
      <c r="CP12" s="263"/>
      <c r="CQ12" s="263"/>
    </row>
    <row r="13" spans="1:95" ht="22.5" customHeight="1" x14ac:dyDescent="0.2">
      <c r="A13" s="331">
        <f>[4]Final!A13</f>
        <v>1</v>
      </c>
      <c r="B13" s="386" t="s">
        <v>430</v>
      </c>
      <c r="C13" s="380" t="s">
        <v>464</v>
      </c>
      <c r="D13" s="331" t="str">
        <f>[5]Final!D13</f>
        <v>A+</v>
      </c>
      <c r="E13" s="331">
        <f>[4]Final!E13</f>
        <v>99</v>
      </c>
      <c r="F13" s="331">
        <f>SUM(G13:H13)</f>
        <v>84.1</v>
      </c>
      <c r="G13" s="331">
        <f>SUM(J13:AE13)</f>
        <v>51.1</v>
      </c>
      <c r="H13" s="331">
        <f>SUM(AF13:AP13)</f>
        <v>33</v>
      </c>
      <c r="I13" s="258"/>
      <c r="J13" s="247">
        <f>IF([4]Final!DP13="","",ROUNDUP(0.15*[4]Final!DP13,1))</f>
        <v>2.7</v>
      </c>
      <c r="K13" s="247">
        <f>IF([4]Final!DQ13="","",ROUNDUP(0.15*[4]Final!DQ13,1))</f>
        <v>2.6</v>
      </c>
      <c r="L13" s="247">
        <f>IF([4]Final!DR13="","",ROUNDUP(0.15*[4]Final!DR13,1))</f>
        <v>5.3</v>
      </c>
      <c r="M13" s="247">
        <f>IF([4]Final!DS13="","",ROUNDUP(0.15*[4]Final!DS13,1))</f>
        <v>2.3000000000000003</v>
      </c>
      <c r="N13" s="247">
        <f>IF([4]Final!DT13="","",ROUNDUP(0.15*[4]Final!DT13,1))</f>
        <v>3.8000000000000003</v>
      </c>
      <c r="O13" s="247">
        <f>IF([4]Final!DU13="","",ROUNDUP(0.15*[4]Final!DU13,1))</f>
        <v>3.9</v>
      </c>
      <c r="P13" s="247">
        <f>IF([4]Final!DV13="","",ROUNDUP(0.15*[4]Final!DV13,1))</f>
        <v>2.1</v>
      </c>
      <c r="Q13" s="247">
        <f>IF([4]Final!DW13="","",ROUNDUP(0.15*[4]Final!DW13,1))</f>
        <v>5.3</v>
      </c>
      <c r="R13" s="247">
        <f>IF([4]Final!DX13="","",ROUNDUP(0.15*[4]Final!DX13,1))</f>
        <v>3.9</v>
      </c>
      <c r="S13" s="247">
        <f>IF([4]Final!DY13="","",ROUNDUP(0.15*[4]Final!DY13,1))</f>
        <v>3.8000000000000003</v>
      </c>
      <c r="T13" s="247">
        <f>IF([4]Final!DZ13="","",ROUNDUP(0.15*[4]Final!DZ13,1))</f>
        <v>2.1</v>
      </c>
      <c r="U13" s="247">
        <f>IF([4]Final!EA13="","",ROUNDUP([4]Final!EA13/3,1))</f>
        <v>1</v>
      </c>
      <c r="V13" s="247">
        <f>IF([4]Final!EB13="","",ROUNDUP([4]Final!EB13/3,1))</f>
        <v>1</v>
      </c>
      <c r="W13" s="247">
        <f>IF([4]Final!EC13="","",ROUNDUP([4]Final!EC13/3,1))</f>
        <v>1</v>
      </c>
      <c r="X13" s="247">
        <f>IF([4]Final!ED13="","",ROUNDUP([4]Final!ED13/3,1))</f>
        <v>1</v>
      </c>
      <c r="Y13" s="247">
        <f>IF([4]Final!EE13="","",ROUNDUP([4]Final!EE13/3,1))</f>
        <v>1.4000000000000001</v>
      </c>
      <c r="Z13" s="247">
        <f>IF([4]Final!EF13="","",ROUNDUP([4]Final!EF13/3,1))</f>
        <v>1.4000000000000001</v>
      </c>
      <c r="AA13" s="247">
        <f>IF([4]Final!EG13="","",ROUNDUP([4]Final!EG13/3,1))</f>
        <v>1</v>
      </c>
      <c r="AB13" s="247">
        <f>IF([4]Final!EH13="","",ROUNDUP([4]Final!EH13/3,1))</f>
        <v>1.7000000000000002</v>
      </c>
      <c r="AC13" s="247">
        <f>IF([4]Final!EI13="","",ROUNDUP([4]Final!EI13/3,1))</f>
        <v>1.4000000000000001</v>
      </c>
      <c r="AD13" s="247">
        <f>IF([4]Final!EJ13="","",ROUNDUP([4]Final!EJ13/3,1))</f>
        <v>1.4000000000000001</v>
      </c>
      <c r="AE13" s="247">
        <f>IF([4]Final!EK13="","",ROUNDUP([4]Final!EK13/3,1))</f>
        <v>1</v>
      </c>
      <c r="AF13" s="247">
        <f>[4]Final!EL13</f>
        <v>1</v>
      </c>
      <c r="AG13" s="247">
        <f>[4]Final!EM13</f>
        <v>3</v>
      </c>
      <c r="AH13" s="247">
        <f>[4]Final!EN13</f>
        <v>2</v>
      </c>
      <c r="AI13" s="247">
        <f>[4]Final!EO13</f>
        <v>2</v>
      </c>
      <c r="AJ13" s="247">
        <f>[4]Final!EP13</f>
        <v>3</v>
      </c>
      <c r="AK13" s="247">
        <f>[4]Final!EQ13</f>
        <v>3</v>
      </c>
      <c r="AL13" s="247">
        <f>[4]Final!ER13</f>
        <v>1</v>
      </c>
      <c r="AM13" s="247">
        <f>[4]Final!ES13</f>
        <v>5</v>
      </c>
      <c r="AN13" s="247">
        <f>[4]Final!ET13</f>
        <v>5</v>
      </c>
      <c r="AO13" s="247">
        <f>[4]Final!EU13</f>
        <v>4</v>
      </c>
      <c r="AP13" s="248">
        <f>[4]Final!EV13</f>
        <v>4</v>
      </c>
      <c r="AQ13" s="252">
        <f>SUMIFS($J13:$AE13,$J$12:$AE$12,"CO1")</f>
        <v>3.7</v>
      </c>
      <c r="AR13" s="253">
        <f>SUMIFS($J$6:$AE$6,$J$12:$AE$12,"CO1",$J13:$AE13,"&gt;=0")</f>
        <v>4.333333333333333</v>
      </c>
      <c r="AS13" s="250">
        <f t="shared" ref="AS13:AS72" si="5">IFERROR(ROUND((AQ13/AR13)*100,0),0)</f>
        <v>85</v>
      </c>
      <c r="AT13" s="310" t="str">
        <f t="shared" ref="AT13:AT72" si="6">IF(AS13&gt;60,"YES","NO")</f>
        <v>YES</v>
      </c>
      <c r="AU13" s="253">
        <f>SUMIFS($J13:$AE13,$J$12:$AE$12,"CO2")</f>
        <v>8.8000000000000007</v>
      </c>
      <c r="AV13" s="253">
        <f>SUMIFS($J$6:$AE$6,$J$12:$AE$12,"CO2",$J13:$AE13,"&gt;=0")</f>
        <v>10.166666666666668</v>
      </c>
      <c r="AW13" s="250">
        <f t="shared" ref="AW13:AW72" si="7">IFERROR(ROUND((AU13/AV13)*100,0),0)</f>
        <v>87</v>
      </c>
      <c r="AX13" s="310" t="str">
        <f t="shared" ref="AX13:AX72" si="8">IF(AW13&gt;60,"YES","NO")</f>
        <v>YES</v>
      </c>
      <c r="AY13" s="253">
        <f>SUMIFS($J13:$AE13,$J$12:$AE$12,"CO3")</f>
        <v>23.899999999999995</v>
      </c>
      <c r="AZ13" s="253">
        <f>SUMIFS($J$6:$AE$6,$J$12:$AE$12,"CO3",$J13:$AE13,"&gt;=0")</f>
        <v>27.333333333333336</v>
      </c>
      <c r="BA13" s="250">
        <f t="shared" ref="BA13:BA72" si="9">IFERROR(ROUND((AY13/AZ13)*100,0),0)</f>
        <v>87</v>
      </c>
      <c r="BB13" s="310" t="str">
        <f t="shared" ref="BB13:BB72" si="10">IF(BA13&gt;60,"YES","NO")</f>
        <v>YES</v>
      </c>
      <c r="BC13" s="253">
        <f>SUMIFS($J13:$AE13,$J$12:$AE$12,"CO4")</f>
        <v>8.3000000000000007</v>
      </c>
      <c r="BD13" s="253">
        <f>SUMIFS($J$6:$AE$6,$J$12:$AE$12,"CO4",$J13:$AE13,"&gt;=0")</f>
        <v>10.166666666666666</v>
      </c>
      <c r="BE13" s="250">
        <f t="shared" ref="BE13:BE72" si="11">IFERROR(ROUND((BC13/BD13)*100,0),0)</f>
        <v>82</v>
      </c>
      <c r="BF13" s="310" t="str">
        <f t="shared" ref="BF13:BF72" si="12">IF(BE13&gt;60,"YES","NO")</f>
        <v>YES</v>
      </c>
      <c r="BG13" s="253">
        <f>SUMIFS($J13:$AE13,$J$12:$AE$12,"CO5")</f>
        <v>6.4</v>
      </c>
      <c r="BH13" s="253">
        <f>SUMIFS($J$6:$AE$6,$J$12:$AE$12,"CO5",$J13:$AE13,"&gt;=0")</f>
        <v>8</v>
      </c>
      <c r="BI13" s="250">
        <f t="shared" ref="BI13:BI72" si="13">IFERROR(ROUND((BG13/BH13)*100,0),0)</f>
        <v>80</v>
      </c>
      <c r="BJ13" s="311" t="str">
        <f t="shared" ref="BJ13:BJ72" si="14">IF(BI13&gt;60,"YES","NO")</f>
        <v>YES</v>
      </c>
      <c r="BK13" s="252">
        <f>SUMIFS($AF13:$AP13,$AF$12:$AP$12,"CO1")</f>
        <v>1</v>
      </c>
      <c r="BL13" s="253">
        <f>SUMIFS($AF$6:$AP$6,$AF$12:$AP$12,"CO1",$AF13:$AP13,"&gt;=0")</f>
        <v>2</v>
      </c>
      <c r="BM13" s="250">
        <f t="shared" ref="BM13:BM72" si="15">IFERROR(ROUND((BK13/BL13)*100,0),0)</f>
        <v>50</v>
      </c>
      <c r="BN13" s="310" t="str">
        <f t="shared" ref="BN13:BN72" si="16">IF(BM13&gt;60,"YES","NO")</f>
        <v>NO</v>
      </c>
      <c r="BO13" s="253">
        <f>SUMIFS($AF13:$AP13,$AF$12:$AP$12,"CO2")</f>
        <v>6</v>
      </c>
      <c r="BP13" s="253">
        <f>SUMIFS($AF$6:$AP$6,$AF$12:$AP$12,"CO2",$AF13:$AP13,"&gt;=0")</f>
        <v>7</v>
      </c>
      <c r="BQ13" s="250">
        <f t="shared" ref="BQ13:BQ72" si="17">IFERROR(ROUND((BO13/BP13)*100,0),0)</f>
        <v>86</v>
      </c>
      <c r="BR13" s="310" t="str">
        <f t="shared" ref="BR13:BR72" si="18">IF(BQ13&gt;60,"YES","NO")</f>
        <v>YES</v>
      </c>
      <c r="BS13" s="253">
        <f>SUMIFS($AF13:$AP13,$AF$12:$AP$12,"CO3")</f>
        <v>15</v>
      </c>
      <c r="BT13" s="253">
        <f>SUMIFS($AF$6:$AP$6,$AF$12:$AP$12,"CO3",$AF13:$AP13,"&gt;=0")</f>
        <v>17</v>
      </c>
      <c r="BU13" s="250">
        <f t="shared" ref="BU13:BU72" si="19">IFERROR(ROUND((BS13/BT13)*100,0),0)</f>
        <v>88</v>
      </c>
      <c r="BV13" s="310" t="str">
        <f t="shared" ref="BV13:BV72" si="20">IF(BU13&gt;60,"YES","NO")</f>
        <v>YES</v>
      </c>
      <c r="BW13" s="253">
        <f>SUMIFS($AF13:$AP13,$AF$12:$AP$12,"CO4")</f>
        <v>5</v>
      </c>
      <c r="BX13" s="253">
        <f>SUMIFS($AF$6:$AP$6,$AF$12:$AP$12,"CO4",$AF13:$AP13,"&gt;=0")</f>
        <v>7</v>
      </c>
      <c r="BY13" s="250">
        <f t="shared" ref="BY13:BY72" si="21">IFERROR(ROUND((BW13/BX13)*100,0),0)</f>
        <v>71</v>
      </c>
      <c r="BZ13" s="310" t="str">
        <f t="shared" ref="BZ13:BZ72" si="22">IF(BY13&gt;60,"YES","NO")</f>
        <v>YES</v>
      </c>
      <c r="CA13" s="253">
        <f>SUMIFS($AF13:$AP13,$AF$12:$AP$12,"CO5")</f>
        <v>6</v>
      </c>
      <c r="CB13" s="253">
        <f>SUMIFS($AF$6:$AP$6,$AF$12:$AP$12,"CO5",$AF13:$AP13,"&gt;=0")</f>
        <v>7</v>
      </c>
      <c r="CC13" s="250">
        <f t="shared" ref="CC13:CC72" si="23">IFERROR(ROUND((CA13/CB13)*100,0),0)</f>
        <v>86</v>
      </c>
      <c r="CD13" s="312" t="str">
        <f t="shared" ref="CD13:CD72" si="24">IF(CC13&gt;60,"YES","NO")</f>
        <v>YES</v>
      </c>
      <c r="CH13" s="337" t="s">
        <v>32</v>
      </c>
      <c r="CI13" s="207" t="s">
        <v>26</v>
      </c>
      <c r="CJ13" s="207" t="s">
        <v>27</v>
      </c>
      <c r="CK13" s="265" t="s">
        <v>28</v>
      </c>
      <c r="CL13" s="266" t="s">
        <v>29</v>
      </c>
      <c r="CM13" s="527" t="s">
        <v>85</v>
      </c>
      <c r="CN13" s="528"/>
      <c r="CO13" s="338"/>
      <c r="CP13" s="339"/>
      <c r="CQ13" s="292"/>
    </row>
    <row r="14" spans="1:95" ht="16.5" thickBot="1" x14ac:dyDescent="0.25">
      <c r="A14" s="331">
        <f>[4]Final!A14</f>
        <v>2</v>
      </c>
      <c r="B14" s="386" t="s">
        <v>431</v>
      </c>
      <c r="C14" s="380" t="s">
        <v>465</v>
      </c>
      <c r="D14" s="331" t="str">
        <f>[5]Final!D14</f>
        <v>A</v>
      </c>
      <c r="E14" s="331">
        <f>[4]Final!E14</f>
        <v>92</v>
      </c>
      <c r="F14" s="331">
        <f t="shared" ref="F14:F72" si="25">SUM(G14:H14)</f>
        <v>84.399999999999991</v>
      </c>
      <c r="G14" s="331">
        <f t="shared" ref="G14:G72" si="26">SUM(J14:AE14)</f>
        <v>49.399999999999991</v>
      </c>
      <c r="H14" s="331">
        <f t="shared" ref="H14:H72" si="27">SUM(AF14:AP14)</f>
        <v>35</v>
      </c>
      <c r="I14" s="258"/>
      <c r="J14" s="247">
        <f>IF([4]Final!DP14="","",ROUNDUP(0.15*[4]Final!DP14,1))</f>
        <v>2</v>
      </c>
      <c r="K14" s="247">
        <f>IF([4]Final!DQ14="","",ROUNDUP(0.15*[4]Final!DQ14,1))</f>
        <v>2.1</v>
      </c>
      <c r="L14" s="247">
        <f>IF([4]Final!DR14="","",ROUNDUP(0.15*[4]Final!DR14,1))</f>
        <v>5.4</v>
      </c>
      <c r="M14" s="247">
        <f>IF([4]Final!DS14="","",ROUNDUP(0.15*[4]Final!DS14,1))</f>
        <v>2.1</v>
      </c>
      <c r="N14" s="247">
        <f>IF([4]Final!DT14="","",ROUNDUP(0.15*[4]Final!DT14,1))</f>
        <v>3.6</v>
      </c>
      <c r="O14" s="247">
        <f>IF([4]Final!DU14="","",ROUNDUP(0.15*[4]Final!DU14,1))</f>
        <v>3.9</v>
      </c>
      <c r="P14" s="247">
        <f>IF([4]Final!DV14="","",ROUNDUP(0.15*[4]Final!DV14,1))</f>
        <v>2.3000000000000003</v>
      </c>
      <c r="Q14" s="247">
        <f>IF([4]Final!DW14="","",ROUNDUP(0.15*[4]Final!DW14,1))</f>
        <v>5.3</v>
      </c>
      <c r="R14" s="247">
        <f>IF([4]Final!DX14="","",ROUNDUP(0.15*[4]Final!DX14,1))</f>
        <v>4.2</v>
      </c>
      <c r="S14" s="247">
        <f>IF([4]Final!DY14="","",ROUNDUP(0.15*[4]Final!DY14,1))</f>
        <v>3.5</v>
      </c>
      <c r="T14" s="247">
        <f>IF([4]Final!DZ14="","",ROUNDUP(0.15*[4]Final!DZ14,1))</f>
        <v>2.3000000000000003</v>
      </c>
      <c r="U14" s="247">
        <f>IF([4]Final!EA14="","",ROUNDUP([4]Final!EA14/3,1))</f>
        <v>1.4000000000000001</v>
      </c>
      <c r="V14" s="247">
        <f>IF([4]Final!EB14="","",ROUNDUP([4]Final!EB14/3,1))</f>
        <v>1</v>
      </c>
      <c r="W14" s="247">
        <f>IF([4]Final!EC14="","",ROUNDUP([4]Final!EC14/3,1))</f>
        <v>1.4000000000000001</v>
      </c>
      <c r="X14" s="247">
        <f>IF([4]Final!ED14="","",ROUNDUP([4]Final!ED14/3,1))</f>
        <v>1</v>
      </c>
      <c r="Y14" s="247">
        <f>IF([4]Final!EE14="","",ROUNDUP([4]Final!EE14/3,1))</f>
        <v>1</v>
      </c>
      <c r="Z14" s="247">
        <f>IF([4]Final!EF14="","",ROUNDUP([4]Final!EF14/3,1))</f>
        <v>1.4000000000000001</v>
      </c>
      <c r="AA14" s="247">
        <f>IF([4]Final!EG14="","",ROUNDUP([4]Final!EG14/3,1))</f>
        <v>1</v>
      </c>
      <c r="AB14" s="247">
        <f>IF([4]Final!EH14="","",ROUNDUP([4]Final!EH14/3,1))</f>
        <v>1.4000000000000001</v>
      </c>
      <c r="AC14" s="247">
        <f>IF([4]Final!EI14="","",ROUNDUP([4]Final!EI14/3,1))</f>
        <v>1.4000000000000001</v>
      </c>
      <c r="AD14" s="247">
        <f>IF([4]Final!EJ14="","",ROUNDUP([4]Final!EJ14/3,1))</f>
        <v>0.7</v>
      </c>
      <c r="AE14" s="247">
        <f>IF([4]Final!EK14="","",ROUNDUP([4]Final!EK14/3,1))</f>
        <v>1</v>
      </c>
      <c r="AF14" s="247">
        <f>[4]Final!EL14</f>
        <v>2</v>
      </c>
      <c r="AG14" s="247">
        <f>[4]Final!EM14</f>
        <v>2</v>
      </c>
      <c r="AH14" s="247">
        <f>[4]Final!EN14</f>
        <v>2</v>
      </c>
      <c r="AI14" s="247">
        <f>[4]Final!EO14</f>
        <v>2</v>
      </c>
      <c r="AJ14" s="247">
        <f>[4]Final!EP14</f>
        <v>4</v>
      </c>
      <c r="AK14" s="247">
        <f>[4]Final!EQ14</f>
        <v>3</v>
      </c>
      <c r="AL14" s="247">
        <f>[4]Final!ER14</f>
        <v>1</v>
      </c>
      <c r="AM14" s="247">
        <f>[4]Final!ES14</f>
        <v>5</v>
      </c>
      <c r="AN14" s="247">
        <f>[4]Final!ET14</f>
        <v>5</v>
      </c>
      <c r="AO14" s="247">
        <f>[4]Final!EU14</f>
        <v>4</v>
      </c>
      <c r="AP14" s="248">
        <f>[4]Final!EV14</f>
        <v>5</v>
      </c>
      <c r="AQ14" s="260">
        <f t="shared" ref="AQ14:AQ72" si="28">SUMIFS($J14:$AE14,$J$12:$AE$12,"CO1")</f>
        <v>3.4000000000000004</v>
      </c>
      <c r="AR14" s="261">
        <f t="shared" ref="AR14:AR72" si="29">SUMIFS($J$6:$AE$6,$J$12:$AE$12,"CO1",$J14:$AE14,"&gt;=0")</f>
        <v>4.333333333333333</v>
      </c>
      <c r="AS14" s="247">
        <f t="shared" si="5"/>
        <v>78</v>
      </c>
      <c r="AT14" s="286" t="str">
        <f t="shared" si="6"/>
        <v>YES</v>
      </c>
      <c r="AU14" s="261">
        <f t="shared" ref="AU14:AU72" si="30">SUMIFS($J14:$AE14,$J$12:$AE$12,"CO2")</f>
        <v>7.7</v>
      </c>
      <c r="AV14" s="261">
        <f t="shared" ref="AV14:AV72" si="31">SUMIFS($J$6:$AE$6,$J$12:$AE$12,"CO2",$J14:$AE14,"&gt;=0")</f>
        <v>10.166666666666668</v>
      </c>
      <c r="AW14" s="247">
        <f t="shared" si="7"/>
        <v>76</v>
      </c>
      <c r="AX14" s="286" t="str">
        <f t="shared" si="8"/>
        <v>YES</v>
      </c>
      <c r="AY14" s="261">
        <f t="shared" ref="AY14:AY72" si="32">SUMIFS($J14:$AE14,$J$12:$AE$12,"CO3")</f>
        <v>24.399999999999995</v>
      </c>
      <c r="AZ14" s="261">
        <f t="shared" ref="AZ14:AZ72" si="33">SUMIFS($J$6:$AE$6,$J$12:$AE$12,"CO3",$J14:$AE14,"&gt;=0")</f>
        <v>27.333333333333336</v>
      </c>
      <c r="BA14" s="247">
        <f t="shared" si="9"/>
        <v>89</v>
      </c>
      <c r="BB14" s="286" t="str">
        <f t="shared" si="10"/>
        <v>YES</v>
      </c>
      <c r="BC14" s="261">
        <f t="shared" ref="BC14:BC72" si="34">SUMIFS($J14:$AE14,$J$12:$AE$12,"CO4")</f>
        <v>7.5000000000000009</v>
      </c>
      <c r="BD14" s="261">
        <f t="shared" ref="BD14:BD72" si="35">SUMIFS($J$6:$AE$6,$J$12:$AE$12,"CO4",$J14:$AE14,"&gt;=0")</f>
        <v>10.166666666666666</v>
      </c>
      <c r="BE14" s="247">
        <f t="shared" si="11"/>
        <v>74</v>
      </c>
      <c r="BF14" s="286" t="str">
        <f t="shared" si="12"/>
        <v>YES</v>
      </c>
      <c r="BG14" s="261">
        <f t="shared" ref="BG14:BG72" si="36">SUMIFS($J14:$AE14,$J$12:$AE$12,"CO5")</f>
        <v>6.4</v>
      </c>
      <c r="BH14" s="261">
        <f t="shared" ref="BH14:BH72" si="37">SUMIFS($J$6:$AE$6,$J$12:$AE$12,"CO5",$J14:$AE14,"&gt;=0")</f>
        <v>8</v>
      </c>
      <c r="BI14" s="247">
        <f t="shared" si="13"/>
        <v>80</v>
      </c>
      <c r="BJ14" s="340" t="str">
        <f t="shared" si="14"/>
        <v>YES</v>
      </c>
      <c r="BK14" s="260">
        <f t="shared" ref="BK14:BK72" si="38">SUMIFS($AF14:$AP14,$AF$12:$AP$12,"CO1")</f>
        <v>2</v>
      </c>
      <c r="BL14" s="261">
        <f t="shared" ref="BL14:BL72" si="39">SUMIFS($AF$6:$AP$6,$AF$12:$AP$12,"CO1",$AF14:$AP14,"&gt;=0")</f>
        <v>2</v>
      </c>
      <c r="BM14" s="247">
        <f t="shared" si="15"/>
        <v>100</v>
      </c>
      <c r="BN14" s="286" t="str">
        <f t="shared" si="16"/>
        <v>YES</v>
      </c>
      <c r="BO14" s="261">
        <f t="shared" ref="BO14:BO72" si="40">SUMIFS($AF14:$AP14,$AF$12:$AP$12,"CO2")</f>
        <v>6</v>
      </c>
      <c r="BP14" s="261">
        <f t="shared" ref="BP14:BP72" si="41">SUMIFS($AF$6:$AP$6,$AF$12:$AP$12,"CO2",$AF14:$AP14,"&gt;=0")</f>
        <v>7</v>
      </c>
      <c r="BQ14" s="247">
        <f t="shared" si="17"/>
        <v>86</v>
      </c>
      <c r="BR14" s="286" t="str">
        <f t="shared" si="18"/>
        <v>YES</v>
      </c>
      <c r="BS14" s="261">
        <f t="shared" ref="BS14:BS72" si="42">SUMIFS($AF14:$AP14,$AF$12:$AP$12,"CO3")</f>
        <v>15</v>
      </c>
      <c r="BT14" s="261">
        <f t="shared" ref="BT14:BT72" si="43">SUMIFS($AF$6:$AP$6,$AF$12:$AP$12,"CO3",$AF14:$AP14,"&gt;=0")</f>
        <v>17</v>
      </c>
      <c r="BU14" s="247">
        <f t="shared" si="19"/>
        <v>88</v>
      </c>
      <c r="BV14" s="286" t="str">
        <f t="shared" si="20"/>
        <v>YES</v>
      </c>
      <c r="BW14" s="261">
        <f t="shared" ref="BW14:BW72" si="44">SUMIFS($AF14:$AP14,$AF$12:$AP$12,"CO4")</f>
        <v>5</v>
      </c>
      <c r="BX14" s="261">
        <f t="shared" ref="BX14:BX72" si="45">SUMIFS($AF$6:$AP$6,$AF$12:$AP$12,"CO4",$AF14:$AP14,"&gt;=0")</f>
        <v>7</v>
      </c>
      <c r="BY14" s="247">
        <f t="shared" si="21"/>
        <v>71</v>
      </c>
      <c r="BZ14" s="286" t="str">
        <f t="shared" si="22"/>
        <v>YES</v>
      </c>
      <c r="CA14" s="261">
        <f t="shared" ref="CA14:CA72" si="46">SUMIFS($AF14:$AP14,$AF$12:$AP$12,"CO5")</f>
        <v>7</v>
      </c>
      <c r="CB14" s="261">
        <f t="shared" ref="CB14:CB72" si="47">SUMIFS($AF$6:$AP$6,$AF$12:$AP$12,"CO5",$AF14:$AP14,"&gt;=0")</f>
        <v>7</v>
      </c>
      <c r="CC14" s="247">
        <f t="shared" si="23"/>
        <v>100</v>
      </c>
      <c r="CD14" s="341" t="str">
        <f t="shared" si="24"/>
        <v>YES</v>
      </c>
      <c r="CH14" s="342">
        <f>ROUNDUP(IF(AY83="",BD83,IF(BD83="",AY83,(AY83*0.6+BD83*0.4))),1)</f>
        <v>3</v>
      </c>
      <c r="CI14" s="343">
        <f>ROUNDUP(IF(AZ83="",BE83,IF(BE83="",AZ83,(AZ83*0.6+BE83*0.4))),1)</f>
        <v>3</v>
      </c>
      <c r="CJ14" s="343">
        <f>ROUNDUP(IF(BA83="",BF83,IF(BF83="",BA83,(BA83*0.6+BF83*0.4))),1)</f>
        <v>3</v>
      </c>
      <c r="CK14" s="343">
        <f>ROUNDUP(IF(BB83="",BG83,IF(BG83="",BB83,(BB83*0.6+BG83*0.4))),1)</f>
        <v>2.6</v>
      </c>
      <c r="CL14" s="343">
        <f>ROUNDUP(IF(BC83="",BH83,IF(BH83="",BC83,(BC83*0.6+BH83*0.4))),1)</f>
        <v>2.6</v>
      </c>
      <c r="CM14" s="565">
        <f>AVERAGE(CH14:CL14)</f>
        <v>2.84</v>
      </c>
      <c r="CN14" s="566"/>
      <c r="CO14" s="275"/>
      <c r="CP14" s="275"/>
      <c r="CQ14" s="275"/>
    </row>
    <row r="15" spans="1:95" x14ac:dyDescent="0.2">
      <c r="A15" s="331">
        <f>[4]Final!A15</f>
        <v>3</v>
      </c>
      <c r="B15" s="386" t="s">
        <v>432</v>
      </c>
      <c r="C15" s="380" t="s">
        <v>466</v>
      </c>
      <c r="D15" s="331" t="str">
        <f>[5]Final!D15</f>
        <v>B+</v>
      </c>
      <c r="E15" s="331">
        <f>[4]Final!E15</f>
        <v>85</v>
      </c>
      <c r="F15" s="331">
        <f t="shared" si="25"/>
        <v>89.600000000000009</v>
      </c>
      <c r="G15" s="331">
        <f t="shared" si="26"/>
        <v>51.600000000000009</v>
      </c>
      <c r="H15" s="331">
        <f t="shared" si="27"/>
        <v>38</v>
      </c>
      <c r="I15" s="258"/>
      <c r="J15" s="247">
        <f>IF([4]Final!DP15="","",ROUNDUP(0.15*[4]Final!DP15,1))</f>
        <v>2.7</v>
      </c>
      <c r="K15" s="247">
        <f>IF([4]Final!DQ15="","",ROUNDUP(0.15*[4]Final!DQ15,1))</f>
        <v>2.4</v>
      </c>
      <c r="L15" s="247">
        <f>IF([4]Final!DR15="","",ROUNDUP(0.15*[4]Final!DR15,1))</f>
        <v>5.6</v>
      </c>
      <c r="M15" s="247">
        <f>IF([4]Final!DS15="","",ROUNDUP(0.15*[4]Final!DS15,1))</f>
        <v>2</v>
      </c>
      <c r="N15" s="247">
        <f>IF([4]Final!DT15="","",ROUNDUP(0.15*[4]Final!DT15,1))</f>
        <v>3.6</v>
      </c>
      <c r="O15" s="247">
        <f>IF([4]Final!DU15="","",ROUNDUP(0.15*[4]Final!DU15,1))</f>
        <v>3.8000000000000003</v>
      </c>
      <c r="P15" s="247">
        <f>IF([4]Final!DV15="","",ROUNDUP(0.15*[4]Final!DV15,1))</f>
        <v>2.3000000000000003</v>
      </c>
      <c r="Q15" s="247">
        <f>IF([4]Final!DW15="","",ROUNDUP(0.15*[4]Final!DW15,1))</f>
        <v>5.6</v>
      </c>
      <c r="R15" s="247">
        <f>IF([4]Final!DX15="","",ROUNDUP(0.15*[4]Final!DX15,1))</f>
        <v>3.6</v>
      </c>
      <c r="S15" s="247">
        <f>IF([4]Final!DY15="","",ROUNDUP(0.15*[4]Final!DY15,1))</f>
        <v>3.9</v>
      </c>
      <c r="T15" s="247">
        <f>IF([4]Final!DZ15="","",ROUNDUP(0.15*[4]Final!DZ15,1))</f>
        <v>2</v>
      </c>
      <c r="U15" s="247">
        <f>IF([4]Final!EA15="","",ROUNDUP([4]Final!EA15/3,1))</f>
        <v>1</v>
      </c>
      <c r="V15" s="247">
        <f>IF([4]Final!EB15="","",ROUNDUP([4]Final!EB15/3,1))</f>
        <v>1.4000000000000001</v>
      </c>
      <c r="W15" s="247">
        <f>IF([4]Final!EC15="","",ROUNDUP([4]Final!EC15/3,1))</f>
        <v>1.4000000000000001</v>
      </c>
      <c r="X15" s="247">
        <f>IF([4]Final!ED15="","",ROUNDUP([4]Final!ED15/3,1))</f>
        <v>1</v>
      </c>
      <c r="Y15" s="247">
        <f>IF([4]Final!EE15="","",ROUNDUP([4]Final!EE15/3,1))</f>
        <v>1.4000000000000001</v>
      </c>
      <c r="Z15" s="247">
        <f>IF([4]Final!EF15="","",ROUNDUP([4]Final!EF15/3,1))</f>
        <v>1.4000000000000001</v>
      </c>
      <c r="AA15" s="247">
        <f>IF([4]Final!EG15="","",ROUNDUP([4]Final!EG15/3,1))</f>
        <v>0.7</v>
      </c>
      <c r="AB15" s="247">
        <f>IF([4]Final!EH15="","",ROUNDUP([4]Final!EH15/3,1))</f>
        <v>1.7000000000000002</v>
      </c>
      <c r="AC15" s="247">
        <f>IF([4]Final!EI15="","",ROUNDUP([4]Final!EI15/3,1))</f>
        <v>1.7000000000000002</v>
      </c>
      <c r="AD15" s="247">
        <f>IF([4]Final!EJ15="","",ROUNDUP([4]Final!EJ15/3,1))</f>
        <v>1.7000000000000002</v>
      </c>
      <c r="AE15" s="247">
        <f>IF([4]Final!EK15="","",ROUNDUP([4]Final!EK15/3,1))</f>
        <v>0.7</v>
      </c>
      <c r="AF15" s="247">
        <f>[4]Final!EL15</f>
        <v>2</v>
      </c>
      <c r="AG15" s="247">
        <f>[4]Final!EM15</f>
        <v>3</v>
      </c>
      <c r="AH15" s="247">
        <f>[4]Final!EN15</f>
        <v>3</v>
      </c>
      <c r="AI15" s="247">
        <f>[4]Final!EO15</f>
        <v>2</v>
      </c>
      <c r="AJ15" s="247">
        <f>[4]Final!EP15</f>
        <v>4</v>
      </c>
      <c r="AK15" s="247">
        <f>[4]Final!EQ15</f>
        <v>3</v>
      </c>
      <c r="AL15" s="247">
        <f>[4]Final!ER15</f>
        <v>2</v>
      </c>
      <c r="AM15" s="247">
        <f>[4]Final!ES15</f>
        <v>4</v>
      </c>
      <c r="AN15" s="247">
        <f>[4]Final!ET15</f>
        <v>5</v>
      </c>
      <c r="AO15" s="247">
        <f>[4]Final!EU15</f>
        <v>5</v>
      </c>
      <c r="AP15" s="248">
        <f>[4]Final!EV15</f>
        <v>5</v>
      </c>
      <c r="AQ15" s="252">
        <f t="shared" si="28"/>
        <v>3.7</v>
      </c>
      <c r="AR15" s="253">
        <f t="shared" si="29"/>
        <v>4.333333333333333</v>
      </c>
      <c r="AS15" s="250">
        <f t="shared" si="5"/>
        <v>85</v>
      </c>
      <c r="AT15" s="310" t="str">
        <f t="shared" si="6"/>
        <v>YES</v>
      </c>
      <c r="AU15" s="253">
        <f t="shared" si="30"/>
        <v>8.8000000000000007</v>
      </c>
      <c r="AV15" s="253">
        <f t="shared" si="31"/>
        <v>10.166666666666668</v>
      </c>
      <c r="AW15" s="250">
        <f t="shared" si="7"/>
        <v>87</v>
      </c>
      <c r="AX15" s="310" t="str">
        <f t="shared" si="8"/>
        <v>YES</v>
      </c>
      <c r="AY15" s="253">
        <f t="shared" si="32"/>
        <v>24.799999999999997</v>
      </c>
      <c r="AZ15" s="253">
        <f t="shared" si="33"/>
        <v>27.333333333333336</v>
      </c>
      <c r="BA15" s="250">
        <f t="shared" si="9"/>
        <v>91</v>
      </c>
      <c r="BB15" s="310" t="str">
        <f t="shared" si="10"/>
        <v>YES</v>
      </c>
      <c r="BC15" s="253">
        <f t="shared" si="34"/>
        <v>8.6000000000000014</v>
      </c>
      <c r="BD15" s="253">
        <f t="shared" si="35"/>
        <v>10.166666666666666</v>
      </c>
      <c r="BE15" s="250">
        <f t="shared" si="11"/>
        <v>85</v>
      </c>
      <c r="BF15" s="310" t="str">
        <f t="shared" si="12"/>
        <v>YES</v>
      </c>
      <c r="BG15" s="253">
        <f t="shared" si="36"/>
        <v>5.7</v>
      </c>
      <c r="BH15" s="253">
        <f t="shared" si="37"/>
        <v>8</v>
      </c>
      <c r="BI15" s="250">
        <f t="shared" si="13"/>
        <v>71</v>
      </c>
      <c r="BJ15" s="311" t="str">
        <f t="shared" si="14"/>
        <v>YES</v>
      </c>
      <c r="BK15" s="252">
        <f t="shared" si="38"/>
        <v>2</v>
      </c>
      <c r="BL15" s="253">
        <f t="shared" si="39"/>
        <v>2</v>
      </c>
      <c r="BM15" s="250">
        <f t="shared" si="15"/>
        <v>100</v>
      </c>
      <c r="BN15" s="310" t="str">
        <f t="shared" si="16"/>
        <v>YES</v>
      </c>
      <c r="BO15" s="253">
        <f t="shared" si="40"/>
        <v>7</v>
      </c>
      <c r="BP15" s="253">
        <f t="shared" si="41"/>
        <v>7</v>
      </c>
      <c r="BQ15" s="250">
        <f t="shared" si="17"/>
        <v>100</v>
      </c>
      <c r="BR15" s="310" t="str">
        <f t="shared" si="18"/>
        <v>YES</v>
      </c>
      <c r="BS15" s="253">
        <f t="shared" si="42"/>
        <v>15</v>
      </c>
      <c r="BT15" s="253">
        <f t="shared" si="43"/>
        <v>17</v>
      </c>
      <c r="BU15" s="250">
        <f t="shared" si="19"/>
        <v>88</v>
      </c>
      <c r="BV15" s="310" t="str">
        <f t="shared" si="20"/>
        <v>YES</v>
      </c>
      <c r="BW15" s="253">
        <f t="shared" si="44"/>
        <v>7</v>
      </c>
      <c r="BX15" s="253">
        <f t="shared" si="45"/>
        <v>7</v>
      </c>
      <c r="BY15" s="250">
        <f t="shared" si="21"/>
        <v>100</v>
      </c>
      <c r="BZ15" s="310" t="str">
        <f t="shared" si="22"/>
        <v>YES</v>
      </c>
      <c r="CA15" s="253">
        <f t="shared" si="46"/>
        <v>7</v>
      </c>
      <c r="CB15" s="253">
        <f t="shared" si="47"/>
        <v>7</v>
      </c>
      <c r="CC15" s="250">
        <f t="shared" si="23"/>
        <v>100</v>
      </c>
      <c r="CD15" s="312" t="str">
        <f t="shared" si="24"/>
        <v>YES</v>
      </c>
    </row>
    <row r="16" spans="1:95" ht="13.5" thickBot="1" x14ac:dyDescent="0.25">
      <c r="A16" s="331">
        <f>[4]Final!A16</f>
        <v>4</v>
      </c>
      <c r="B16" s="386" t="s">
        <v>433</v>
      </c>
      <c r="C16" s="380" t="s">
        <v>467</v>
      </c>
      <c r="D16" s="331" t="str">
        <f>[5]Final!D16</f>
        <v>B</v>
      </c>
      <c r="E16" s="331">
        <f>[4]Final!E16</f>
        <v>67</v>
      </c>
      <c r="F16" s="331">
        <f t="shared" si="25"/>
        <v>76.400000000000006</v>
      </c>
      <c r="G16" s="331">
        <f t="shared" si="26"/>
        <v>46.4</v>
      </c>
      <c r="H16" s="331">
        <f t="shared" si="27"/>
        <v>30</v>
      </c>
      <c r="I16" s="258"/>
      <c r="J16" s="247">
        <f>IF([4]Final!DP16="","",ROUNDUP(0.15*[4]Final!DP16,1))</f>
        <v>2</v>
      </c>
      <c r="K16" s="247">
        <f>IF([4]Final!DQ16="","",ROUNDUP(0.15*[4]Final!DQ16,1))</f>
        <v>2.1</v>
      </c>
      <c r="L16" s="247">
        <f>IF([4]Final!DR16="","",ROUNDUP(0.15*[4]Final!DR16,1))</f>
        <v>4.5</v>
      </c>
      <c r="M16" s="247">
        <f>IF([4]Final!DS16="","",ROUNDUP(0.15*[4]Final!DS16,1))</f>
        <v>2.4</v>
      </c>
      <c r="N16" s="247">
        <f>IF([4]Final!DT16="","",ROUNDUP(0.15*[4]Final!DT16,1))</f>
        <v>3.6</v>
      </c>
      <c r="O16" s="247">
        <f>IF([4]Final!DU16="","",ROUNDUP(0.15*[4]Final!DU16,1))</f>
        <v>4.0999999999999996</v>
      </c>
      <c r="P16" s="247">
        <f>IF([4]Final!DV16="","",ROUNDUP(0.15*[4]Final!DV16,1))</f>
        <v>2.1</v>
      </c>
      <c r="Q16" s="247">
        <f>IF([4]Final!DW16="","",ROUNDUP(0.15*[4]Final!DW16,1))</f>
        <v>4.5</v>
      </c>
      <c r="R16" s="247">
        <f>IF([4]Final!DX16="","",ROUNDUP(0.15*[4]Final!DX16,1))</f>
        <v>3.8000000000000003</v>
      </c>
      <c r="S16" s="247">
        <f>IF([4]Final!DY16="","",ROUNDUP(0.15*[4]Final!DY16,1))</f>
        <v>3.8000000000000003</v>
      </c>
      <c r="T16" s="247">
        <f>IF([4]Final!DZ16="","",ROUNDUP(0.15*[4]Final!DZ16,1))</f>
        <v>2.1</v>
      </c>
      <c r="U16" s="247">
        <f>IF([4]Final!EA16="","",ROUNDUP([4]Final!EA16/3,1))</f>
        <v>1</v>
      </c>
      <c r="V16" s="247">
        <f>IF([4]Final!EB16="","",ROUNDUP([4]Final!EB16/3,1))</f>
        <v>1</v>
      </c>
      <c r="W16" s="247">
        <f>IF([4]Final!EC16="","",ROUNDUP([4]Final!EC16/3,1))</f>
        <v>1</v>
      </c>
      <c r="X16" s="247">
        <f>IF([4]Final!ED16="","",ROUNDUP([4]Final!ED16/3,1))</f>
        <v>1</v>
      </c>
      <c r="Y16" s="247">
        <f>IF([4]Final!EE16="","",ROUNDUP([4]Final!EE16/3,1))</f>
        <v>1</v>
      </c>
      <c r="Z16" s="247">
        <f>IF([4]Final!EF16="","",ROUNDUP([4]Final!EF16/3,1))</f>
        <v>1.4000000000000001</v>
      </c>
      <c r="AA16" s="247">
        <f>IF([4]Final!EG16="","",ROUNDUP([4]Final!EG16/3,1))</f>
        <v>1</v>
      </c>
      <c r="AB16" s="247">
        <f>IF([4]Final!EH16="","",ROUNDUP([4]Final!EH16/3,1))</f>
        <v>1</v>
      </c>
      <c r="AC16" s="247">
        <f>IF([4]Final!EI16="","",ROUNDUP([4]Final!EI16/3,1))</f>
        <v>1</v>
      </c>
      <c r="AD16" s="247">
        <f>IF([4]Final!EJ16="","",ROUNDUP([4]Final!EJ16/3,1))</f>
        <v>1</v>
      </c>
      <c r="AE16" s="247">
        <f>IF([4]Final!EK16="","",ROUNDUP([4]Final!EK16/3,1))</f>
        <v>1</v>
      </c>
      <c r="AF16" s="247">
        <f>[4]Final!EL16</f>
        <v>2</v>
      </c>
      <c r="AG16" s="247">
        <f>[4]Final!EM16</f>
        <v>3</v>
      </c>
      <c r="AH16" s="247">
        <f>[4]Final!EN16</f>
        <v>2</v>
      </c>
      <c r="AI16" s="247">
        <f>[4]Final!EO16</f>
        <v>2</v>
      </c>
      <c r="AJ16" s="247">
        <f>[4]Final!EP16</f>
        <v>3</v>
      </c>
      <c r="AK16" s="247">
        <f>[4]Final!EQ16</f>
        <v>3</v>
      </c>
      <c r="AL16" s="247">
        <f>[4]Final!ER16</f>
        <v>1</v>
      </c>
      <c r="AM16" s="247">
        <f>[4]Final!ES16</f>
        <v>4</v>
      </c>
      <c r="AN16" s="247">
        <f>[4]Final!ET16</f>
        <v>4</v>
      </c>
      <c r="AO16" s="247">
        <f>[4]Final!EU16</f>
        <v>3</v>
      </c>
      <c r="AP16" s="248">
        <f>[4]Final!EV16</f>
        <v>3</v>
      </c>
      <c r="AQ16" s="260">
        <f t="shared" si="28"/>
        <v>3</v>
      </c>
      <c r="AR16" s="261">
        <f t="shared" si="29"/>
        <v>4.333333333333333</v>
      </c>
      <c r="AS16" s="247">
        <f t="shared" si="5"/>
        <v>69</v>
      </c>
      <c r="AT16" s="286" t="str">
        <f t="shared" si="6"/>
        <v>YES</v>
      </c>
      <c r="AU16" s="261">
        <f t="shared" si="30"/>
        <v>7.7</v>
      </c>
      <c r="AV16" s="261">
        <f t="shared" si="31"/>
        <v>10.166666666666668</v>
      </c>
      <c r="AW16" s="247">
        <f t="shared" si="7"/>
        <v>76</v>
      </c>
      <c r="AX16" s="286" t="str">
        <f t="shared" si="8"/>
        <v>YES</v>
      </c>
      <c r="AY16" s="261">
        <f t="shared" si="32"/>
        <v>21.299999999999997</v>
      </c>
      <c r="AZ16" s="261">
        <f t="shared" si="33"/>
        <v>27.333333333333336</v>
      </c>
      <c r="BA16" s="247">
        <f t="shared" si="9"/>
        <v>78</v>
      </c>
      <c r="BB16" s="286" t="str">
        <f t="shared" si="10"/>
        <v>YES</v>
      </c>
      <c r="BC16" s="261">
        <f t="shared" si="34"/>
        <v>7.9</v>
      </c>
      <c r="BD16" s="261">
        <f t="shared" si="35"/>
        <v>10.166666666666666</v>
      </c>
      <c r="BE16" s="247">
        <f t="shared" si="11"/>
        <v>78</v>
      </c>
      <c r="BF16" s="286" t="str">
        <f t="shared" si="12"/>
        <v>YES</v>
      </c>
      <c r="BG16" s="261">
        <f t="shared" si="36"/>
        <v>6.5</v>
      </c>
      <c r="BH16" s="261">
        <f t="shared" si="37"/>
        <v>8</v>
      </c>
      <c r="BI16" s="247">
        <f t="shared" si="13"/>
        <v>81</v>
      </c>
      <c r="BJ16" s="340" t="str">
        <f t="shared" si="14"/>
        <v>YES</v>
      </c>
      <c r="BK16" s="260">
        <f t="shared" si="38"/>
        <v>2</v>
      </c>
      <c r="BL16" s="261">
        <f t="shared" si="39"/>
        <v>2</v>
      </c>
      <c r="BM16" s="247">
        <f t="shared" si="15"/>
        <v>100</v>
      </c>
      <c r="BN16" s="286" t="str">
        <f t="shared" si="16"/>
        <v>YES</v>
      </c>
      <c r="BO16" s="261">
        <f t="shared" si="40"/>
        <v>6</v>
      </c>
      <c r="BP16" s="261">
        <f t="shared" si="41"/>
        <v>7</v>
      </c>
      <c r="BQ16" s="247">
        <f t="shared" si="17"/>
        <v>86</v>
      </c>
      <c r="BR16" s="286" t="str">
        <f t="shared" si="18"/>
        <v>YES</v>
      </c>
      <c r="BS16" s="261">
        <f t="shared" si="42"/>
        <v>13</v>
      </c>
      <c r="BT16" s="261">
        <f t="shared" si="43"/>
        <v>17</v>
      </c>
      <c r="BU16" s="247">
        <f t="shared" si="19"/>
        <v>76</v>
      </c>
      <c r="BV16" s="286" t="str">
        <f t="shared" si="20"/>
        <v>YES</v>
      </c>
      <c r="BW16" s="261">
        <f t="shared" si="44"/>
        <v>4</v>
      </c>
      <c r="BX16" s="261">
        <f t="shared" si="45"/>
        <v>7</v>
      </c>
      <c r="BY16" s="247">
        <f t="shared" si="21"/>
        <v>57</v>
      </c>
      <c r="BZ16" s="286" t="str">
        <f t="shared" si="22"/>
        <v>NO</v>
      </c>
      <c r="CA16" s="261">
        <f t="shared" si="46"/>
        <v>5</v>
      </c>
      <c r="CB16" s="261">
        <f t="shared" si="47"/>
        <v>7</v>
      </c>
      <c r="CC16" s="247">
        <f t="shared" si="23"/>
        <v>71</v>
      </c>
      <c r="CD16" s="341" t="str">
        <f t="shared" si="24"/>
        <v>YES</v>
      </c>
    </row>
    <row r="17" spans="1:82" x14ac:dyDescent="0.2">
      <c r="A17" s="331">
        <f>[4]Final!A17</f>
        <v>5</v>
      </c>
      <c r="B17" s="386" t="s">
        <v>434</v>
      </c>
      <c r="C17" s="380" t="s">
        <v>468</v>
      </c>
      <c r="D17" s="331" t="str">
        <f>[5]Final!D17</f>
        <v>C+</v>
      </c>
      <c r="E17" s="331">
        <f>[4]Final!E17</f>
        <v>56</v>
      </c>
      <c r="F17" s="331">
        <f t="shared" si="25"/>
        <v>64.600000000000009</v>
      </c>
      <c r="G17" s="331">
        <f t="shared" si="26"/>
        <v>39.600000000000009</v>
      </c>
      <c r="H17" s="331">
        <f t="shared" si="27"/>
        <v>25</v>
      </c>
      <c r="I17" s="258"/>
      <c r="J17" s="247">
        <f>IF([4]Final!DP17="","",ROUNDUP(0.15*[4]Final!DP17,1))</f>
        <v>2</v>
      </c>
      <c r="K17" s="247">
        <f>IF([4]Final!DQ17="","",ROUNDUP(0.15*[4]Final!DQ17,1))</f>
        <v>1.8</v>
      </c>
      <c r="L17" s="247">
        <f>IF([4]Final!DR17="","",ROUNDUP(0.15*[4]Final!DR17,1))</f>
        <v>3.5</v>
      </c>
      <c r="M17" s="247">
        <f>IF([4]Final!DS17="","",ROUNDUP(0.15*[4]Final!DS17,1))</f>
        <v>2.4</v>
      </c>
      <c r="N17" s="247">
        <f>IF([4]Final!DT17="","",ROUNDUP(0.15*[4]Final!DT17,1))</f>
        <v>3</v>
      </c>
      <c r="O17" s="247">
        <f>IF([4]Final!DU17="","",ROUNDUP(0.15*[4]Final!DU17,1))</f>
        <v>3</v>
      </c>
      <c r="P17" s="247">
        <f>IF([4]Final!DV17="","",ROUNDUP(0.15*[4]Final!DV17,1))</f>
        <v>2.4</v>
      </c>
      <c r="Q17" s="247">
        <f>IF([4]Final!DW17="","",ROUNDUP(0.15*[4]Final!DW17,1))</f>
        <v>3.9</v>
      </c>
      <c r="R17" s="247">
        <f>IF([4]Final!DX17="","",ROUNDUP(0.15*[4]Final!DX17,1))</f>
        <v>3</v>
      </c>
      <c r="S17" s="247">
        <f>IF([4]Final!DY17="","",ROUNDUP(0.15*[4]Final!DY17,1))</f>
        <v>3</v>
      </c>
      <c r="T17" s="247">
        <f>IF([4]Final!DZ17="","",ROUNDUP(0.15*[4]Final!DZ17,1))</f>
        <v>2.1</v>
      </c>
      <c r="U17" s="247">
        <f>IF([4]Final!EA17="","",ROUNDUP([4]Final!EA17/3,1))</f>
        <v>1</v>
      </c>
      <c r="V17" s="247">
        <f>IF([4]Final!EB17="","",ROUNDUP([4]Final!EB17/3,1))</f>
        <v>0.7</v>
      </c>
      <c r="W17" s="247">
        <f>IF([4]Final!EC17="","",ROUNDUP([4]Final!EC17/3,1))</f>
        <v>1</v>
      </c>
      <c r="X17" s="247">
        <f>IF([4]Final!ED17="","",ROUNDUP([4]Final!ED17/3,1))</f>
        <v>0.7</v>
      </c>
      <c r="Y17" s="247">
        <f>IF([4]Final!EE17="","",ROUNDUP([4]Final!EE17/3,1))</f>
        <v>0.7</v>
      </c>
      <c r="Z17" s="247">
        <f>IF([4]Final!EF17="","",ROUNDUP([4]Final!EF17/3,1))</f>
        <v>1</v>
      </c>
      <c r="AA17" s="247">
        <f>IF([4]Final!EG17="","",ROUNDUP([4]Final!EG17/3,1))</f>
        <v>0.7</v>
      </c>
      <c r="AB17" s="247">
        <f>IF([4]Final!EH17="","",ROUNDUP([4]Final!EH17/3,1))</f>
        <v>1</v>
      </c>
      <c r="AC17" s="247">
        <f>IF([4]Final!EI17="","",ROUNDUP([4]Final!EI17/3,1))</f>
        <v>1</v>
      </c>
      <c r="AD17" s="247">
        <f>IF([4]Final!EJ17="","",ROUNDUP([4]Final!EJ17/3,1))</f>
        <v>1</v>
      </c>
      <c r="AE17" s="247">
        <f>IF([4]Final!EK17="","",ROUNDUP([4]Final!EK17/3,1))</f>
        <v>0.7</v>
      </c>
      <c r="AF17" s="247">
        <f>[4]Final!EL17</f>
        <v>1</v>
      </c>
      <c r="AG17" s="247">
        <f>[4]Final!EM17</f>
        <v>2</v>
      </c>
      <c r="AH17" s="247">
        <f>[4]Final!EN17</f>
        <v>2</v>
      </c>
      <c r="AI17" s="247">
        <f>[4]Final!EO17</f>
        <v>1</v>
      </c>
      <c r="AJ17" s="247">
        <f>[4]Final!EP17</f>
        <v>3</v>
      </c>
      <c r="AK17" s="247">
        <f>[4]Final!EQ17</f>
        <v>2</v>
      </c>
      <c r="AL17" s="247">
        <f>[4]Final!ER17</f>
        <v>2</v>
      </c>
      <c r="AM17" s="247">
        <f>[4]Final!ES17</f>
        <v>3</v>
      </c>
      <c r="AN17" s="247">
        <f>[4]Final!ET17</f>
        <v>3</v>
      </c>
      <c r="AO17" s="247">
        <f>[4]Final!EU17</f>
        <v>3</v>
      </c>
      <c r="AP17" s="248">
        <f>[4]Final!EV17</f>
        <v>3</v>
      </c>
      <c r="AQ17" s="252">
        <f t="shared" si="28"/>
        <v>3</v>
      </c>
      <c r="AR17" s="253">
        <f t="shared" si="29"/>
        <v>4.333333333333333</v>
      </c>
      <c r="AS17" s="250">
        <f t="shared" si="5"/>
        <v>69</v>
      </c>
      <c r="AT17" s="310" t="str">
        <f t="shared" si="6"/>
        <v>YES</v>
      </c>
      <c r="AU17" s="253">
        <f t="shared" si="30"/>
        <v>6.2</v>
      </c>
      <c r="AV17" s="253">
        <f t="shared" si="31"/>
        <v>10.166666666666668</v>
      </c>
      <c r="AW17" s="250">
        <f t="shared" si="7"/>
        <v>61</v>
      </c>
      <c r="AX17" s="310" t="str">
        <f t="shared" si="8"/>
        <v>YES</v>
      </c>
      <c r="AY17" s="253">
        <f t="shared" si="32"/>
        <v>17.399999999999999</v>
      </c>
      <c r="AZ17" s="253">
        <f t="shared" si="33"/>
        <v>27.333333333333336</v>
      </c>
      <c r="BA17" s="250">
        <f t="shared" si="9"/>
        <v>64</v>
      </c>
      <c r="BB17" s="310" t="str">
        <f t="shared" si="10"/>
        <v>YES</v>
      </c>
      <c r="BC17" s="253">
        <f t="shared" si="34"/>
        <v>7.1000000000000005</v>
      </c>
      <c r="BD17" s="253">
        <f t="shared" si="35"/>
        <v>10.166666666666666</v>
      </c>
      <c r="BE17" s="250">
        <f t="shared" si="11"/>
        <v>70</v>
      </c>
      <c r="BF17" s="310" t="str">
        <f t="shared" si="12"/>
        <v>YES</v>
      </c>
      <c r="BG17" s="253">
        <f t="shared" si="36"/>
        <v>5.9</v>
      </c>
      <c r="BH17" s="253">
        <f t="shared" si="37"/>
        <v>8</v>
      </c>
      <c r="BI17" s="250">
        <f t="shared" si="13"/>
        <v>74</v>
      </c>
      <c r="BJ17" s="311" t="str">
        <f t="shared" si="14"/>
        <v>YES</v>
      </c>
      <c r="BK17" s="252">
        <f t="shared" si="38"/>
        <v>1</v>
      </c>
      <c r="BL17" s="253">
        <f t="shared" si="39"/>
        <v>2</v>
      </c>
      <c r="BM17" s="250">
        <f t="shared" si="15"/>
        <v>50</v>
      </c>
      <c r="BN17" s="310" t="str">
        <f t="shared" si="16"/>
        <v>NO</v>
      </c>
      <c r="BO17" s="253">
        <f t="shared" si="40"/>
        <v>5</v>
      </c>
      <c r="BP17" s="253">
        <f t="shared" si="41"/>
        <v>7</v>
      </c>
      <c r="BQ17" s="250">
        <f t="shared" si="17"/>
        <v>71</v>
      </c>
      <c r="BR17" s="310" t="str">
        <f t="shared" si="18"/>
        <v>YES</v>
      </c>
      <c r="BS17" s="253">
        <f t="shared" si="42"/>
        <v>10</v>
      </c>
      <c r="BT17" s="253">
        <f t="shared" si="43"/>
        <v>17</v>
      </c>
      <c r="BU17" s="250">
        <f t="shared" si="19"/>
        <v>59</v>
      </c>
      <c r="BV17" s="310" t="str">
        <f t="shared" si="20"/>
        <v>NO</v>
      </c>
      <c r="BW17" s="253">
        <f t="shared" si="44"/>
        <v>5</v>
      </c>
      <c r="BX17" s="253">
        <f t="shared" si="45"/>
        <v>7</v>
      </c>
      <c r="BY17" s="250">
        <f t="shared" si="21"/>
        <v>71</v>
      </c>
      <c r="BZ17" s="310" t="str">
        <f t="shared" si="22"/>
        <v>YES</v>
      </c>
      <c r="CA17" s="253">
        <f t="shared" si="46"/>
        <v>4</v>
      </c>
      <c r="CB17" s="253">
        <f t="shared" si="47"/>
        <v>7</v>
      </c>
      <c r="CC17" s="250">
        <f t="shared" si="23"/>
        <v>57</v>
      </c>
      <c r="CD17" s="312" t="str">
        <f t="shared" si="24"/>
        <v>NO</v>
      </c>
    </row>
    <row r="18" spans="1:82" ht="13.5" thickBot="1" x14ac:dyDescent="0.25">
      <c r="A18" s="331">
        <f>[4]Final!A18</f>
        <v>6</v>
      </c>
      <c r="B18" s="386" t="s">
        <v>435</v>
      </c>
      <c r="C18" s="380" t="s">
        <v>469</v>
      </c>
      <c r="D18" s="331" t="str">
        <f>[5]Final!D18</f>
        <v>C</v>
      </c>
      <c r="E18" s="331">
        <f>[4]Final!E18</f>
        <v>51</v>
      </c>
      <c r="F18" s="331">
        <f t="shared" si="25"/>
        <v>64.300000000000026</v>
      </c>
      <c r="G18" s="331">
        <f t="shared" si="26"/>
        <v>40.300000000000026</v>
      </c>
      <c r="H18" s="331">
        <f t="shared" si="27"/>
        <v>24</v>
      </c>
      <c r="I18" s="258"/>
      <c r="J18" s="247">
        <f>IF([4]Final!DP18="","",ROUNDUP(0.15*[4]Final!DP18,1))</f>
        <v>2.4</v>
      </c>
      <c r="K18" s="247">
        <f>IF([4]Final!DQ18="","",ROUNDUP(0.15*[4]Final!DQ18,1))</f>
        <v>2.1</v>
      </c>
      <c r="L18" s="247">
        <f>IF([4]Final!DR18="","",ROUNDUP(0.15*[4]Final!DR18,1))</f>
        <v>4.0999999999999996</v>
      </c>
      <c r="M18" s="247">
        <f>IF([4]Final!DS18="","",ROUNDUP(0.15*[4]Final!DS18,1))</f>
        <v>2.4</v>
      </c>
      <c r="N18" s="247">
        <f>IF([4]Final!DT18="","",ROUNDUP(0.15*[4]Final!DT18,1))</f>
        <v>3</v>
      </c>
      <c r="O18" s="247">
        <f>IF([4]Final!DU18="","",ROUNDUP(0.15*[4]Final!DU18,1))</f>
        <v>3</v>
      </c>
      <c r="P18" s="247">
        <f>IF([4]Final!DV18="","",ROUNDUP(0.15*[4]Final!DV18,1))</f>
        <v>2.6</v>
      </c>
      <c r="Q18" s="247">
        <f>IF([4]Final!DW18="","",ROUNDUP(0.15*[4]Final!DW18,1))</f>
        <v>4.0999999999999996</v>
      </c>
      <c r="R18" s="247">
        <f>IF([4]Final!DX18="","",ROUNDUP(0.15*[4]Final!DX18,1))</f>
        <v>3</v>
      </c>
      <c r="S18" s="247">
        <f>IF([4]Final!DY18="","",ROUNDUP(0.15*[4]Final!DY18,1))</f>
        <v>3</v>
      </c>
      <c r="T18" s="247">
        <f>IF([4]Final!DZ18="","",ROUNDUP(0.15*[4]Final!DZ18,1))</f>
        <v>2</v>
      </c>
      <c r="U18" s="247">
        <f>IF([4]Final!EA18="","",ROUNDUP([4]Final!EA18/3,1))</f>
        <v>1</v>
      </c>
      <c r="V18" s="247">
        <f>IF([4]Final!EB18="","",ROUNDUP([4]Final!EB18/3,1))</f>
        <v>0.7</v>
      </c>
      <c r="W18" s="247">
        <f>IF([4]Final!EC18="","",ROUNDUP([4]Final!EC18/3,1))</f>
        <v>1</v>
      </c>
      <c r="X18" s="247">
        <f>IF([4]Final!ED18="","",ROUNDUP([4]Final!ED18/3,1))</f>
        <v>0.7</v>
      </c>
      <c r="Y18" s="247">
        <f>IF([4]Final!EE18="","",ROUNDUP([4]Final!EE18/3,1))</f>
        <v>0.7</v>
      </c>
      <c r="Z18" s="247">
        <f>IF([4]Final!EF18="","",ROUNDUP([4]Final!EF18/3,1))</f>
        <v>1</v>
      </c>
      <c r="AA18" s="247">
        <f>IF([4]Final!EG18="","",ROUNDUP([4]Final!EG18/3,1))</f>
        <v>0.7</v>
      </c>
      <c r="AB18" s="247">
        <f>IF([4]Final!EH18="","",ROUNDUP([4]Final!EH18/3,1))</f>
        <v>0.7</v>
      </c>
      <c r="AC18" s="247">
        <f>IF([4]Final!EI18="","",ROUNDUP([4]Final!EI18/3,1))</f>
        <v>0.7</v>
      </c>
      <c r="AD18" s="247">
        <f>IF([4]Final!EJ18="","",ROUNDUP([4]Final!EJ18/3,1))</f>
        <v>0.7</v>
      </c>
      <c r="AE18" s="247">
        <f>IF([4]Final!EK18="","",ROUNDUP([4]Final!EK18/3,1))</f>
        <v>0.7</v>
      </c>
      <c r="AF18" s="247">
        <f>[4]Final!EL18</f>
        <v>1</v>
      </c>
      <c r="AG18" s="247">
        <f>[4]Final!EM18</f>
        <v>2</v>
      </c>
      <c r="AH18" s="247">
        <f>[4]Final!EN18</f>
        <v>2</v>
      </c>
      <c r="AI18" s="247">
        <f>[4]Final!EO18</f>
        <v>1</v>
      </c>
      <c r="AJ18" s="247">
        <f>[4]Final!EP18</f>
        <v>2</v>
      </c>
      <c r="AK18" s="247">
        <f>[4]Final!EQ18</f>
        <v>3</v>
      </c>
      <c r="AL18" s="247">
        <f>[4]Final!ER18</f>
        <v>1</v>
      </c>
      <c r="AM18" s="247">
        <f>[4]Final!ES18</f>
        <v>3</v>
      </c>
      <c r="AN18" s="247">
        <f>[4]Final!ET18</f>
        <v>3</v>
      </c>
      <c r="AO18" s="247">
        <f>[4]Final!EU18</f>
        <v>3</v>
      </c>
      <c r="AP18" s="248">
        <f>[4]Final!EV18</f>
        <v>3</v>
      </c>
      <c r="AQ18" s="260">
        <f t="shared" si="28"/>
        <v>3.4</v>
      </c>
      <c r="AR18" s="261">
        <f t="shared" si="29"/>
        <v>4.333333333333333</v>
      </c>
      <c r="AS18" s="247">
        <f t="shared" si="5"/>
        <v>78</v>
      </c>
      <c r="AT18" s="286" t="str">
        <f t="shared" si="6"/>
        <v>YES</v>
      </c>
      <c r="AU18" s="261">
        <f t="shared" si="30"/>
        <v>6.5</v>
      </c>
      <c r="AV18" s="261">
        <f t="shared" si="31"/>
        <v>10.166666666666668</v>
      </c>
      <c r="AW18" s="247">
        <f t="shared" si="7"/>
        <v>64</v>
      </c>
      <c r="AX18" s="286" t="str">
        <f t="shared" si="8"/>
        <v>YES</v>
      </c>
      <c r="AY18" s="261">
        <f t="shared" si="32"/>
        <v>17.599999999999998</v>
      </c>
      <c r="AZ18" s="261">
        <f t="shared" si="33"/>
        <v>27.333333333333336</v>
      </c>
      <c r="BA18" s="247">
        <f t="shared" si="9"/>
        <v>64</v>
      </c>
      <c r="BB18" s="286" t="str">
        <f t="shared" si="10"/>
        <v>YES</v>
      </c>
      <c r="BC18" s="261">
        <f t="shared" si="34"/>
        <v>7</v>
      </c>
      <c r="BD18" s="261">
        <f t="shared" si="35"/>
        <v>10.166666666666666</v>
      </c>
      <c r="BE18" s="247">
        <f t="shared" si="11"/>
        <v>69</v>
      </c>
      <c r="BF18" s="286" t="str">
        <f t="shared" si="12"/>
        <v>YES</v>
      </c>
      <c r="BG18" s="261">
        <f t="shared" si="36"/>
        <v>5.8000000000000007</v>
      </c>
      <c r="BH18" s="261">
        <f t="shared" si="37"/>
        <v>8</v>
      </c>
      <c r="BI18" s="247">
        <f t="shared" si="13"/>
        <v>73</v>
      </c>
      <c r="BJ18" s="340" t="str">
        <f t="shared" si="14"/>
        <v>YES</v>
      </c>
      <c r="BK18" s="260">
        <f t="shared" si="38"/>
        <v>1</v>
      </c>
      <c r="BL18" s="261">
        <f t="shared" si="39"/>
        <v>2</v>
      </c>
      <c r="BM18" s="247">
        <f t="shared" si="15"/>
        <v>50</v>
      </c>
      <c r="BN18" s="286" t="str">
        <f t="shared" si="16"/>
        <v>NO</v>
      </c>
      <c r="BO18" s="261">
        <f t="shared" si="40"/>
        <v>4</v>
      </c>
      <c r="BP18" s="261">
        <f t="shared" si="41"/>
        <v>7</v>
      </c>
      <c r="BQ18" s="247">
        <f t="shared" si="17"/>
        <v>57</v>
      </c>
      <c r="BR18" s="286" t="str">
        <f t="shared" si="18"/>
        <v>NO</v>
      </c>
      <c r="BS18" s="261">
        <f t="shared" si="42"/>
        <v>11</v>
      </c>
      <c r="BT18" s="261">
        <f t="shared" si="43"/>
        <v>17</v>
      </c>
      <c r="BU18" s="247">
        <f t="shared" si="19"/>
        <v>65</v>
      </c>
      <c r="BV18" s="286" t="str">
        <f t="shared" si="20"/>
        <v>YES</v>
      </c>
      <c r="BW18" s="261">
        <f t="shared" si="44"/>
        <v>4</v>
      </c>
      <c r="BX18" s="261">
        <f t="shared" si="45"/>
        <v>7</v>
      </c>
      <c r="BY18" s="247">
        <f t="shared" si="21"/>
        <v>57</v>
      </c>
      <c r="BZ18" s="286" t="str">
        <f t="shared" si="22"/>
        <v>NO</v>
      </c>
      <c r="CA18" s="261">
        <f t="shared" si="46"/>
        <v>4</v>
      </c>
      <c r="CB18" s="261">
        <f t="shared" si="47"/>
        <v>7</v>
      </c>
      <c r="CC18" s="247">
        <f t="shared" si="23"/>
        <v>57</v>
      </c>
      <c r="CD18" s="341" t="str">
        <f t="shared" si="24"/>
        <v>NO</v>
      </c>
    </row>
    <row r="19" spans="1:82" x14ac:dyDescent="0.2">
      <c r="A19" s="331">
        <f>[4]Final!A19</f>
        <v>7</v>
      </c>
      <c r="B19" s="386" t="s">
        <v>436</v>
      </c>
      <c r="C19" s="380" t="s">
        <v>470</v>
      </c>
      <c r="D19" s="331" t="str">
        <f>[5]Final!D19</f>
        <v>D</v>
      </c>
      <c r="E19" s="331">
        <f>[4]Final!E19</f>
        <v>38</v>
      </c>
      <c r="F19" s="331">
        <f t="shared" si="25"/>
        <v>22.800000000000004</v>
      </c>
      <c r="G19" s="331">
        <f t="shared" si="26"/>
        <v>13.800000000000002</v>
      </c>
      <c r="H19" s="331">
        <f t="shared" si="27"/>
        <v>9</v>
      </c>
      <c r="I19" s="258"/>
      <c r="J19" s="247">
        <f>IF([4]Final!DP19="","",ROUNDUP(0.15*[4]Final!DP19,1))</f>
        <v>0.5</v>
      </c>
      <c r="K19" s="247">
        <f>IF([4]Final!DQ19="","",ROUNDUP(0.15*[4]Final!DQ19,1))</f>
        <v>0.2</v>
      </c>
      <c r="L19" s="247">
        <f>IF([4]Final!DR19="","",ROUNDUP(0.15*[4]Final!DR19,1))</f>
        <v>1.2</v>
      </c>
      <c r="M19" s="247">
        <f>IF([4]Final!DS19="","",ROUNDUP(0.15*[4]Final!DS19,1))</f>
        <v>1.1000000000000001</v>
      </c>
      <c r="N19" s="247">
        <f>IF([4]Final!DT19="","",ROUNDUP(0.15*[4]Final!DT19,1))</f>
        <v>0.9</v>
      </c>
      <c r="O19" s="247">
        <f>IF([4]Final!DU19="","",ROUNDUP(0.15*[4]Final!DU19,1))</f>
        <v>1.2</v>
      </c>
      <c r="P19" s="247">
        <f>IF([4]Final!DV19="","",ROUNDUP(0.15*[4]Final!DV19,1))</f>
        <v>0.9</v>
      </c>
      <c r="Q19" s="247">
        <f>IF([4]Final!DW19="","",ROUNDUP(0.15*[4]Final!DW19,1))</f>
        <v>1.2</v>
      </c>
      <c r="R19" s="247">
        <f>IF([4]Final!DX19="","",ROUNDUP(0.15*[4]Final!DX19,1))</f>
        <v>0.9</v>
      </c>
      <c r="S19" s="247">
        <f>IF([4]Final!DY19="","",ROUNDUP(0.15*[4]Final!DY19,1))</f>
        <v>1.1000000000000001</v>
      </c>
      <c r="T19" s="247">
        <f>IF([4]Final!DZ19="","",ROUNDUP(0.15*[4]Final!DZ19,1))</f>
        <v>1.4000000000000001</v>
      </c>
      <c r="U19" s="247">
        <f>IF([4]Final!EA19="","",ROUNDUP([4]Final!EA19/3,1))</f>
        <v>0.4</v>
      </c>
      <c r="V19" s="247">
        <f>IF([4]Final!EB19="","",ROUNDUP([4]Final!EB19/3,1))</f>
        <v>0.4</v>
      </c>
      <c r="W19" s="247">
        <f>IF([4]Final!EC19="","",ROUNDUP([4]Final!EC19/3,1))</f>
        <v>0.4</v>
      </c>
      <c r="X19" s="247">
        <f>IF([4]Final!ED19="","",ROUNDUP([4]Final!ED19/3,1))</f>
        <v>0.4</v>
      </c>
      <c r="Y19" s="247">
        <f>IF([4]Final!EE19="","",ROUNDUP([4]Final!EE19/3,1))</f>
        <v>0</v>
      </c>
      <c r="Z19" s="247">
        <f>IF([4]Final!EF19="","",ROUNDUP([4]Final!EF19/3,1))</f>
        <v>0.4</v>
      </c>
      <c r="AA19" s="247">
        <f>IF([4]Final!EG19="","",ROUNDUP([4]Final!EG19/3,1))</f>
        <v>0</v>
      </c>
      <c r="AB19" s="247">
        <f>IF([4]Final!EH19="","",ROUNDUP([4]Final!EH19/3,1))</f>
        <v>0</v>
      </c>
      <c r="AC19" s="247">
        <f>IF([4]Final!EI19="","",ROUNDUP([4]Final!EI19/3,1))</f>
        <v>0.4</v>
      </c>
      <c r="AD19" s="247">
        <f>IF([4]Final!EJ19="","",ROUNDUP([4]Final!EJ19/3,1))</f>
        <v>0.4</v>
      </c>
      <c r="AE19" s="247">
        <f>IF([4]Final!EK19="","",ROUNDUP([4]Final!EK19/3,1))</f>
        <v>0.4</v>
      </c>
      <c r="AF19" s="247">
        <f>[4]Final!EL19</f>
        <v>1</v>
      </c>
      <c r="AG19" s="247">
        <f>[4]Final!EM19</f>
        <v>1</v>
      </c>
      <c r="AH19" s="247">
        <f>[4]Final!EN19</f>
        <v>1</v>
      </c>
      <c r="AI19" s="247">
        <f>[4]Final!EO19</f>
        <v>1</v>
      </c>
      <c r="AJ19" s="247">
        <f>[4]Final!EP19</f>
        <v>0</v>
      </c>
      <c r="AK19" s="247">
        <f>[4]Final!EQ19</f>
        <v>0</v>
      </c>
      <c r="AL19" s="247">
        <f>[4]Final!ER19</f>
        <v>1</v>
      </c>
      <c r="AM19" s="247">
        <f>[4]Final!ES19</f>
        <v>0</v>
      </c>
      <c r="AN19" s="247">
        <f>[4]Final!ET19</f>
        <v>1</v>
      </c>
      <c r="AO19" s="247">
        <f>[4]Final!EU19</f>
        <v>2</v>
      </c>
      <c r="AP19" s="248">
        <f>[4]Final!EV19</f>
        <v>1</v>
      </c>
      <c r="AQ19" s="252">
        <f t="shared" si="28"/>
        <v>0.9</v>
      </c>
      <c r="AR19" s="253">
        <f t="shared" si="29"/>
        <v>4.333333333333333</v>
      </c>
      <c r="AS19" s="250">
        <f t="shared" si="5"/>
        <v>21</v>
      </c>
      <c r="AT19" s="310" t="str">
        <f t="shared" si="6"/>
        <v>NO</v>
      </c>
      <c r="AU19" s="253">
        <f t="shared" si="30"/>
        <v>1.5</v>
      </c>
      <c r="AV19" s="253">
        <f t="shared" si="31"/>
        <v>10.166666666666668</v>
      </c>
      <c r="AW19" s="250">
        <f t="shared" si="7"/>
        <v>15</v>
      </c>
      <c r="AX19" s="310" t="str">
        <f t="shared" si="8"/>
        <v>NO</v>
      </c>
      <c r="AY19" s="253">
        <f t="shared" si="32"/>
        <v>5.7000000000000011</v>
      </c>
      <c r="AZ19" s="253">
        <f t="shared" si="33"/>
        <v>27.333333333333336</v>
      </c>
      <c r="BA19" s="250">
        <f t="shared" si="9"/>
        <v>21</v>
      </c>
      <c r="BB19" s="310" t="str">
        <f t="shared" si="10"/>
        <v>NO</v>
      </c>
      <c r="BC19" s="253">
        <f t="shared" si="34"/>
        <v>2.4</v>
      </c>
      <c r="BD19" s="253">
        <f t="shared" si="35"/>
        <v>10.166666666666666</v>
      </c>
      <c r="BE19" s="250">
        <f t="shared" si="11"/>
        <v>24</v>
      </c>
      <c r="BF19" s="310" t="str">
        <f t="shared" si="12"/>
        <v>NO</v>
      </c>
      <c r="BG19" s="253">
        <f t="shared" si="36"/>
        <v>3.3</v>
      </c>
      <c r="BH19" s="253">
        <f t="shared" si="37"/>
        <v>8</v>
      </c>
      <c r="BI19" s="250">
        <f t="shared" si="13"/>
        <v>41</v>
      </c>
      <c r="BJ19" s="311" t="str">
        <f t="shared" si="14"/>
        <v>NO</v>
      </c>
      <c r="BK19" s="252">
        <f t="shared" si="38"/>
        <v>1</v>
      </c>
      <c r="BL19" s="253">
        <f t="shared" si="39"/>
        <v>2</v>
      </c>
      <c r="BM19" s="250">
        <f t="shared" si="15"/>
        <v>50</v>
      </c>
      <c r="BN19" s="310" t="str">
        <f t="shared" si="16"/>
        <v>NO</v>
      </c>
      <c r="BO19" s="253">
        <f t="shared" si="40"/>
        <v>1</v>
      </c>
      <c r="BP19" s="253">
        <f t="shared" si="41"/>
        <v>7</v>
      </c>
      <c r="BQ19" s="250">
        <f t="shared" si="17"/>
        <v>14</v>
      </c>
      <c r="BR19" s="310" t="str">
        <f t="shared" si="18"/>
        <v>NO</v>
      </c>
      <c r="BS19" s="253">
        <f t="shared" si="42"/>
        <v>2</v>
      </c>
      <c r="BT19" s="253">
        <f t="shared" si="43"/>
        <v>17</v>
      </c>
      <c r="BU19" s="250">
        <f t="shared" si="19"/>
        <v>12</v>
      </c>
      <c r="BV19" s="310" t="str">
        <f t="shared" si="20"/>
        <v>NO</v>
      </c>
      <c r="BW19" s="253">
        <f t="shared" si="44"/>
        <v>3</v>
      </c>
      <c r="BX19" s="253">
        <f t="shared" si="45"/>
        <v>7</v>
      </c>
      <c r="BY19" s="250">
        <f t="shared" si="21"/>
        <v>43</v>
      </c>
      <c r="BZ19" s="310" t="str">
        <f t="shared" si="22"/>
        <v>NO</v>
      </c>
      <c r="CA19" s="253">
        <f t="shared" si="46"/>
        <v>2</v>
      </c>
      <c r="CB19" s="253">
        <f t="shared" si="47"/>
        <v>7</v>
      </c>
      <c r="CC19" s="250">
        <f t="shared" si="23"/>
        <v>29</v>
      </c>
      <c r="CD19" s="312" t="str">
        <f t="shared" si="24"/>
        <v>NO</v>
      </c>
    </row>
    <row r="20" spans="1:82" ht="13.5" thickBot="1" x14ac:dyDescent="0.25">
      <c r="A20" s="331">
        <f>[4]Final!A20</f>
        <v>8</v>
      </c>
      <c r="B20" s="386" t="s">
        <v>437</v>
      </c>
      <c r="C20" s="380" t="s">
        <v>471</v>
      </c>
      <c r="D20" s="331" t="str">
        <f>[5]Final!D20</f>
        <v>E</v>
      </c>
      <c r="E20" s="331">
        <f>[4]Final!E20</f>
        <v>33</v>
      </c>
      <c r="F20" s="331">
        <f t="shared" si="25"/>
        <v>38.70000000000001</v>
      </c>
      <c r="G20" s="331">
        <f t="shared" si="26"/>
        <v>38.70000000000001</v>
      </c>
      <c r="H20" s="331">
        <f t="shared" si="27"/>
        <v>0</v>
      </c>
      <c r="I20" s="258"/>
      <c r="J20" s="247">
        <f>IF([4]Final!DP20="","",ROUNDUP(0.15*[4]Final!DP20,1))</f>
        <v>1.5</v>
      </c>
      <c r="K20" s="247">
        <f>IF([4]Final!DQ20="","",ROUNDUP(0.15*[4]Final!DQ20,1))</f>
        <v>1.5</v>
      </c>
      <c r="L20" s="247">
        <f>IF([4]Final!DR20="","",ROUNDUP(0.15*[4]Final!DR20,1))</f>
        <v>4.5</v>
      </c>
      <c r="M20" s="247">
        <f>IF([4]Final!DS20="","",ROUNDUP(0.15*[4]Final!DS20,1))</f>
        <v>1.5</v>
      </c>
      <c r="N20" s="247">
        <f>IF([4]Final!DT20="","",ROUNDUP(0.15*[4]Final!DT20,1))</f>
        <v>3</v>
      </c>
      <c r="O20" s="247">
        <f>IF([4]Final!DU20="","",ROUNDUP(0.15*[4]Final!DU20,1))</f>
        <v>3</v>
      </c>
      <c r="P20" s="247">
        <f>IF([4]Final!DV20="","",ROUNDUP(0.15*[4]Final!DV20,1))</f>
        <v>1.5</v>
      </c>
      <c r="Q20" s="247">
        <f>IF([4]Final!DW20="","",ROUNDUP(0.15*[4]Final!DW20,1))</f>
        <v>4.5</v>
      </c>
      <c r="R20" s="247">
        <f>IF([4]Final!DX20="","",ROUNDUP(0.15*[4]Final!DX20,1))</f>
        <v>3</v>
      </c>
      <c r="S20" s="247">
        <f>IF([4]Final!DY20="","",ROUNDUP(0.15*[4]Final!DY20,1))</f>
        <v>3</v>
      </c>
      <c r="T20" s="247">
        <f>IF([4]Final!DZ20="","",ROUNDUP(0.15*[4]Final!DZ20,1))</f>
        <v>1.5</v>
      </c>
      <c r="U20" s="247">
        <f>IF([4]Final!EA20="","",ROUNDUP([4]Final!EA20/3,1))</f>
        <v>1</v>
      </c>
      <c r="V20" s="247">
        <f>IF([4]Final!EB20="","",ROUNDUP([4]Final!EB20/3,1))</f>
        <v>1</v>
      </c>
      <c r="W20" s="247">
        <f>IF([4]Final!EC20="","",ROUNDUP([4]Final!EC20/3,1))</f>
        <v>1</v>
      </c>
      <c r="X20" s="247">
        <f>IF([4]Final!ED20="","",ROUNDUP([4]Final!ED20/3,1))</f>
        <v>0.7</v>
      </c>
      <c r="Y20" s="247">
        <f>IF([4]Final!EE20="","",ROUNDUP([4]Final!EE20/3,1))</f>
        <v>1</v>
      </c>
      <c r="Z20" s="247">
        <f>IF([4]Final!EF20="","",ROUNDUP([4]Final!EF20/3,1))</f>
        <v>1.4000000000000001</v>
      </c>
      <c r="AA20" s="247">
        <f>IF([4]Final!EG20="","",ROUNDUP([4]Final!EG20/3,1))</f>
        <v>0.7</v>
      </c>
      <c r="AB20" s="247">
        <f>IF([4]Final!EH20="","",ROUNDUP([4]Final!EH20/3,1))</f>
        <v>1</v>
      </c>
      <c r="AC20" s="247">
        <f>IF([4]Final!EI20="","",ROUNDUP([4]Final!EI20/3,1))</f>
        <v>1</v>
      </c>
      <c r="AD20" s="247">
        <f>IF([4]Final!EJ20="","",ROUNDUP([4]Final!EJ20/3,1))</f>
        <v>0.7</v>
      </c>
      <c r="AE20" s="247">
        <f>IF([4]Final!EK20="","",ROUNDUP([4]Final!EK20/3,1))</f>
        <v>0.7</v>
      </c>
      <c r="AF20" s="247" t="str">
        <f>[4]Final!EL20</f>
        <v/>
      </c>
      <c r="AG20" s="247" t="str">
        <f>[4]Final!EM20</f>
        <v/>
      </c>
      <c r="AH20" s="247" t="str">
        <f>[4]Final!EN20</f>
        <v/>
      </c>
      <c r="AI20" s="247" t="str">
        <f>[4]Final!EO20</f>
        <v/>
      </c>
      <c r="AJ20" s="247" t="str">
        <f>[4]Final!EP20</f>
        <v/>
      </c>
      <c r="AK20" s="247" t="str">
        <f>[4]Final!EQ20</f>
        <v/>
      </c>
      <c r="AL20" s="247" t="str">
        <f>[4]Final!ER20</f>
        <v/>
      </c>
      <c r="AM20" s="247" t="str">
        <f>[4]Final!ES20</f>
        <v/>
      </c>
      <c r="AN20" s="247" t="str">
        <f>[4]Final!ET20</f>
        <v/>
      </c>
      <c r="AO20" s="247" t="str">
        <f>[4]Final!EU20</f>
        <v/>
      </c>
      <c r="AP20" s="248" t="str">
        <f>[4]Final!EV20</f>
        <v/>
      </c>
      <c r="AQ20" s="260">
        <f t="shared" si="28"/>
        <v>2.5</v>
      </c>
      <c r="AR20" s="261">
        <f t="shared" si="29"/>
        <v>4.333333333333333</v>
      </c>
      <c r="AS20" s="247">
        <f t="shared" si="5"/>
        <v>58</v>
      </c>
      <c r="AT20" s="286" t="str">
        <f t="shared" si="6"/>
        <v>NO</v>
      </c>
      <c r="AU20" s="261">
        <f t="shared" si="30"/>
        <v>6.5</v>
      </c>
      <c r="AV20" s="261">
        <f t="shared" si="31"/>
        <v>10.166666666666668</v>
      </c>
      <c r="AW20" s="247">
        <f t="shared" si="7"/>
        <v>64</v>
      </c>
      <c r="AX20" s="286" t="str">
        <f t="shared" si="8"/>
        <v>YES</v>
      </c>
      <c r="AY20" s="261">
        <f t="shared" si="32"/>
        <v>19.399999999999999</v>
      </c>
      <c r="AZ20" s="261">
        <f t="shared" si="33"/>
        <v>27.333333333333336</v>
      </c>
      <c r="BA20" s="247">
        <f t="shared" si="9"/>
        <v>71</v>
      </c>
      <c r="BB20" s="286" t="str">
        <f t="shared" si="10"/>
        <v>YES</v>
      </c>
      <c r="BC20" s="261">
        <f t="shared" si="34"/>
        <v>5.9</v>
      </c>
      <c r="BD20" s="261">
        <f t="shared" si="35"/>
        <v>10.166666666666666</v>
      </c>
      <c r="BE20" s="247">
        <f t="shared" si="11"/>
        <v>58</v>
      </c>
      <c r="BF20" s="286" t="str">
        <f t="shared" si="12"/>
        <v>NO</v>
      </c>
      <c r="BG20" s="261">
        <f t="shared" si="36"/>
        <v>4.4000000000000004</v>
      </c>
      <c r="BH20" s="261">
        <f t="shared" si="37"/>
        <v>8</v>
      </c>
      <c r="BI20" s="247">
        <f t="shared" si="13"/>
        <v>55</v>
      </c>
      <c r="BJ20" s="340" t="str">
        <f t="shared" si="14"/>
        <v>NO</v>
      </c>
      <c r="BK20" s="260">
        <f t="shared" si="38"/>
        <v>0</v>
      </c>
      <c r="BL20" s="261">
        <f t="shared" si="39"/>
        <v>0</v>
      </c>
      <c r="BM20" s="247">
        <f t="shared" si="15"/>
        <v>0</v>
      </c>
      <c r="BN20" s="286" t="str">
        <f t="shared" si="16"/>
        <v>NO</v>
      </c>
      <c r="BO20" s="261">
        <f t="shared" si="40"/>
        <v>0</v>
      </c>
      <c r="BP20" s="261">
        <f t="shared" si="41"/>
        <v>0</v>
      </c>
      <c r="BQ20" s="247">
        <f t="shared" si="17"/>
        <v>0</v>
      </c>
      <c r="BR20" s="286" t="str">
        <f t="shared" si="18"/>
        <v>NO</v>
      </c>
      <c r="BS20" s="261">
        <f t="shared" si="42"/>
        <v>0</v>
      </c>
      <c r="BT20" s="261">
        <f t="shared" si="43"/>
        <v>0</v>
      </c>
      <c r="BU20" s="247">
        <f t="shared" si="19"/>
        <v>0</v>
      </c>
      <c r="BV20" s="286" t="str">
        <f t="shared" si="20"/>
        <v>NO</v>
      </c>
      <c r="BW20" s="261">
        <f t="shared" si="44"/>
        <v>0</v>
      </c>
      <c r="BX20" s="261">
        <f t="shared" si="45"/>
        <v>0</v>
      </c>
      <c r="BY20" s="247">
        <f t="shared" si="21"/>
        <v>0</v>
      </c>
      <c r="BZ20" s="286" t="str">
        <f t="shared" si="22"/>
        <v>NO</v>
      </c>
      <c r="CA20" s="261">
        <f t="shared" si="46"/>
        <v>0</v>
      </c>
      <c r="CB20" s="261">
        <f t="shared" si="47"/>
        <v>0</v>
      </c>
      <c r="CC20" s="247">
        <f t="shared" si="23"/>
        <v>0</v>
      </c>
      <c r="CD20" s="341" t="str">
        <f t="shared" si="24"/>
        <v>NO</v>
      </c>
    </row>
    <row r="21" spans="1:82" x14ac:dyDescent="0.2">
      <c r="A21" s="331">
        <f>[4]Final!A21</f>
        <v>9</v>
      </c>
      <c r="B21" s="386" t="s">
        <v>438</v>
      </c>
      <c r="C21" s="380" t="s">
        <v>472</v>
      </c>
      <c r="D21" s="331" t="str">
        <f>[5]Final!D21</f>
        <v>F</v>
      </c>
      <c r="E21" s="331">
        <f>[4]Final!E21</f>
        <v>22</v>
      </c>
      <c r="F21" s="331">
        <f t="shared" si="25"/>
        <v>34.299999999999997</v>
      </c>
      <c r="G21" s="331">
        <f t="shared" si="26"/>
        <v>20.299999999999994</v>
      </c>
      <c r="H21" s="331">
        <f t="shared" si="27"/>
        <v>14</v>
      </c>
      <c r="I21" s="258"/>
      <c r="J21" s="247">
        <f>IF([4]Final!DP21="","",ROUNDUP(0.15*[4]Final!DP21,1))</f>
        <v>0.5</v>
      </c>
      <c r="K21" s="247">
        <f>IF([4]Final!DQ21="","",ROUNDUP(0.15*[4]Final!DQ21,1))</f>
        <v>0.79999999999999993</v>
      </c>
      <c r="L21" s="247">
        <f>IF([4]Final!DR21="","",ROUNDUP(0.15*[4]Final!DR21,1))</f>
        <v>2.3000000000000003</v>
      </c>
      <c r="M21" s="247">
        <f>IF([4]Final!DS21="","",ROUNDUP(0.15*[4]Final!DS21,1))</f>
        <v>1.1000000000000001</v>
      </c>
      <c r="N21" s="247">
        <f>IF([4]Final!DT21="","",ROUNDUP(0.15*[4]Final!DT21,1))</f>
        <v>1.7000000000000002</v>
      </c>
      <c r="O21" s="247">
        <f>IF([4]Final!DU21="","",ROUNDUP(0.15*[4]Final!DU21,1))</f>
        <v>1.1000000000000001</v>
      </c>
      <c r="P21" s="247">
        <f>IF([4]Final!DV21="","",ROUNDUP(0.15*[4]Final!DV21,1))</f>
        <v>0.6</v>
      </c>
      <c r="Q21" s="247">
        <f>IF([4]Final!DW21="","",ROUNDUP(0.15*[4]Final!DW21,1))</f>
        <v>2.6</v>
      </c>
      <c r="R21" s="247">
        <f>IF([4]Final!DX21="","",ROUNDUP(0.15*[4]Final!DX21,1))</f>
        <v>1.1000000000000001</v>
      </c>
      <c r="S21" s="247">
        <f>IF([4]Final!DY21="","",ROUNDUP(0.15*[4]Final!DY21,1))</f>
        <v>1.1000000000000001</v>
      </c>
      <c r="T21" s="247">
        <f>IF([4]Final!DZ21="","",ROUNDUP(0.15*[4]Final!DZ21,1))</f>
        <v>0.9</v>
      </c>
      <c r="U21" s="247">
        <f>IF([4]Final!EA21="","",ROUNDUP([4]Final!EA21/3,1))</f>
        <v>0.7</v>
      </c>
      <c r="V21" s="247">
        <f>IF([4]Final!EB21="","",ROUNDUP([4]Final!EB21/3,1))</f>
        <v>0.4</v>
      </c>
      <c r="W21" s="247">
        <f>IF([4]Final!EC21="","",ROUNDUP([4]Final!EC21/3,1))</f>
        <v>0.7</v>
      </c>
      <c r="X21" s="247">
        <f>IF([4]Final!ED21="","",ROUNDUP([4]Final!ED21/3,1))</f>
        <v>0.4</v>
      </c>
      <c r="Y21" s="247">
        <f>IF([4]Final!EE21="","",ROUNDUP([4]Final!EE21/3,1))</f>
        <v>0.7</v>
      </c>
      <c r="Z21" s="247">
        <f>IF([4]Final!EF21="","",ROUNDUP([4]Final!EF21/3,1))</f>
        <v>0.7</v>
      </c>
      <c r="AA21" s="247">
        <f>IF([4]Final!EG21="","",ROUNDUP([4]Final!EG21/3,1))</f>
        <v>0.4</v>
      </c>
      <c r="AB21" s="247">
        <f>IF([4]Final!EH21="","",ROUNDUP([4]Final!EH21/3,1))</f>
        <v>0.7</v>
      </c>
      <c r="AC21" s="247">
        <f>IF([4]Final!EI21="","",ROUNDUP([4]Final!EI21/3,1))</f>
        <v>0.7</v>
      </c>
      <c r="AD21" s="247">
        <f>IF([4]Final!EJ21="","",ROUNDUP([4]Final!EJ21/3,1))</f>
        <v>0.7</v>
      </c>
      <c r="AE21" s="247">
        <f>IF([4]Final!EK21="","",ROUNDUP([4]Final!EK21/3,1))</f>
        <v>0.4</v>
      </c>
      <c r="AF21" s="247">
        <f>[4]Final!EL21</f>
        <v>0</v>
      </c>
      <c r="AG21" s="247">
        <f>[4]Final!EM21</f>
        <v>1</v>
      </c>
      <c r="AH21" s="247">
        <f>[4]Final!EN21</f>
        <v>1</v>
      </c>
      <c r="AI21" s="247">
        <f>[4]Final!EO21</f>
        <v>1</v>
      </c>
      <c r="AJ21" s="247">
        <f>[4]Final!EP21</f>
        <v>2</v>
      </c>
      <c r="AK21" s="247">
        <f>[4]Final!EQ21</f>
        <v>1</v>
      </c>
      <c r="AL21" s="247">
        <f>[4]Final!ER21</f>
        <v>0</v>
      </c>
      <c r="AM21" s="247">
        <f>[4]Final!ES21</f>
        <v>2</v>
      </c>
      <c r="AN21" s="247">
        <f>[4]Final!ET21</f>
        <v>2</v>
      </c>
      <c r="AO21" s="247">
        <f>[4]Final!EU21</f>
        <v>2</v>
      </c>
      <c r="AP21" s="248">
        <f>[4]Final!EV21</f>
        <v>2</v>
      </c>
      <c r="AQ21" s="252">
        <f t="shared" si="28"/>
        <v>1.2</v>
      </c>
      <c r="AR21" s="253">
        <f t="shared" si="29"/>
        <v>4.333333333333333</v>
      </c>
      <c r="AS21" s="250">
        <f t="shared" si="5"/>
        <v>28</v>
      </c>
      <c r="AT21" s="310" t="str">
        <f t="shared" si="6"/>
        <v>NO</v>
      </c>
      <c r="AU21" s="253">
        <f t="shared" si="30"/>
        <v>3.5999999999999996</v>
      </c>
      <c r="AV21" s="253">
        <f t="shared" si="31"/>
        <v>10.166666666666668</v>
      </c>
      <c r="AW21" s="250">
        <f t="shared" si="7"/>
        <v>35</v>
      </c>
      <c r="AX21" s="310" t="str">
        <f t="shared" si="8"/>
        <v>NO</v>
      </c>
      <c r="AY21" s="253">
        <f t="shared" si="32"/>
        <v>9.8999999999999986</v>
      </c>
      <c r="AZ21" s="253">
        <f t="shared" si="33"/>
        <v>27.333333333333336</v>
      </c>
      <c r="BA21" s="250">
        <f t="shared" si="9"/>
        <v>36</v>
      </c>
      <c r="BB21" s="310" t="str">
        <f t="shared" si="10"/>
        <v>NO</v>
      </c>
      <c r="BC21" s="253">
        <f t="shared" si="34"/>
        <v>2.8</v>
      </c>
      <c r="BD21" s="253">
        <f t="shared" si="35"/>
        <v>10.166666666666666</v>
      </c>
      <c r="BE21" s="250">
        <f t="shared" si="11"/>
        <v>28</v>
      </c>
      <c r="BF21" s="310" t="str">
        <f t="shared" si="12"/>
        <v>NO</v>
      </c>
      <c r="BG21" s="253">
        <f t="shared" si="36"/>
        <v>2.8</v>
      </c>
      <c r="BH21" s="253">
        <f t="shared" si="37"/>
        <v>8</v>
      </c>
      <c r="BI21" s="250">
        <f t="shared" si="13"/>
        <v>35</v>
      </c>
      <c r="BJ21" s="311" t="str">
        <f t="shared" si="14"/>
        <v>NO</v>
      </c>
      <c r="BK21" s="252">
        <f t="shared" si="38"/>
        <v>0</v>
      </c>
      <c r="BL21" s="253">
        <f t="shared" si="39"/>
        <v>2</v>
      </c>
      <c r="BM21" s="250">
        <f t="shared" si="15"/>
        <v>0</v>
      </c>
      <c r="BN21" s="310" t="str">
        <f t="shared" si="16"/>
        <v>NO</v>
      </c>
      <c r="BO21" s="253">
        <f t="shared" si="40"/>
        <v>3</v>
      </c>
      <c r="BP21" s="253">
        <f t="shared" si="41"/>
        <v>7</v>
      </c>
      <c r="BQ21" s="250">
        <f t="shared" si="17"/>
        <v>43</v>
      </c>
      <c r="BR21" s="310" t="str">
        <f t="shared" si="18"/>
        <v>NO</v>
      </c>
      <c r="BS21" s="253">
        <f t="shared" si="42"/>
        <v>6</v>
      </c>
      <c r="BT21" s="253">
        <f t="shared" si="43"/>
        <v>17</v>
      </c>
      <c r="BU21" s="250">
        <f t="shared" si="19"/>
        <v>35</v>
      </c>
      <c r="BV21" s="310" t="str">
        <f t="shared" si="20"/>
        <v>NO</v>
      </c>
      <c r="BW21" s="253">
        <f t="shared" si="44"/>
        <v>2</v>
      </c>
      <c r="BX21" s="253">
        <f t="shared" si="45"/>
        <v>7</v>
      </c>
      <c r="BY21" s="250">
        <f t="shared" si="21"/>
        <v>29</v>
      </c>
      <c r="BZ21" s="310" t="str">
        <f t="shared" si="22"/>
        <v>NO</v>
      </c>
      <c r="CA21" s="253">
        <f t="shared" si="46"/>
        <v>3</v>
      </c>
      <c r="CB21" s="253">
        <f t="shared" si="47"/>
        <v>7</v>
      </c>
      <c r="CC21" s="250">
        <f t="shared" si="23"/>
        <v>43</v>
      </c>
      <c r="CD21" s="312" t="str">
        <f t="shared" si="24"/>
        <v>NO</v>
      </c>
    </row>
    <row r="22" spans="1:82" ht="13.5" thickBot="1" x14ac:dyDescent="0.25">
      <c r="A22" s="331">
        <f>[4]Final!A22</f>
        <v>10</v>
      </c>
      <c r="B22" s="386" t="s">
        <v>439</v>
      </c>
      <c r="C22" s="380" t="s">
        <v>473</v>
      </c>
      <c r="D22" s="331" t="str">
        <f>[5]Final!D22</f>
        <v>I</v>
      </c>
      <c r="E22" s="331">
        <f>[4]Final!E22</f>
        <v>15</v>
      </c>
      <c r="F22" s="331">
        <f t="shared" si="25"/>
        <v>3.5</v>
      </c>
      <c r="G22" s="331">
        <f t="shared" si="26"/>
        <v>3.5</v>
      </c>
      <c r="H22" s="331">
        <f t="shared" si="27"/>
        <v>0</v>
      </c>
      <c r="I22" s="258"/>
      <c r="J22" s="247">
        <f>IF([4]Final!DP22="","",ROUNDUP(0.15*[4]Final!DP22,1))</f>
        <v>0.2</v>
      </c>
      <c r="K22" s="247">
        <f>IF([4]Final!DQ22="","",ROUNDUP(0.15*[4]Final!DQ22,1))</f>
        <v>0.3</v>
      </c>
      <c r="L22" s="247">
        <f>IF([4]Final!DR22="","",ROUNDUP(0.15*[4]Final!DR22,1))</f>
        <v>0.2</v>
      </c>
      <c r="M22" s="247">
        <f>IF([4]Final!DS22="","",ROUNDUP(0.15*[4]Final!DS22,1))</f>
        <v>0.3</v>
      </c>
      <c r="N22" s="247">
        <f>IF([4]Final!DT22="","",ROUNDUP(0.15*[4]Final!DT22,1))</f>
        <v>0.5</v>
      </c>
      <c r="O22" s="247">
        <f>IF([4]Final!DU22="","",ROUNDUP(0.15*[4]Final!DU22,1))</f>
        <v>0.3</v>
      </c>
      <c r="P22" s="247">
        <f>IF([4]Final!DV22="","",ROUNDUP(0.15*[4]Final!DV22,1))</f>
        <v>0.2</v>
      </c>
      <c r="Q22" s="247">
        <f>IF([4]Final!DW22="","",ROUNDUP(0.15*[4]Final!DW22,1))</f>
        <v>0.5</v>
      </c>
      <c r="R22" s="247">
        <f>IF([4]Final!DX22="","",ROUNDUP(0.15*[4]Final!DX22,1))</f>
        <v>0.2</v>
      </c>
      <c r="S22" s="247">
        <f>IF([4]Final!DY22="","",ROUNDUP(0.15*[4]Final!DY22,1))</f>
        <v>0.3</v>
      </c>
      <c r="T22" s="247">
        <f>IF([4]Final!DZ22="","",ROUNDUP(0.15*[4]Final!DZ22,1))</f>
        <v>0.5</v>
      </c>
      <c r="U22" s="247" t="str">
        <f>IF([4]Final!EA22="","",ROUNDUP([4]Final!EA22/3,1))</f>
        <v/>
      </c>
      <c r="V22" s="247" t="str">
        <f>IF([4]Final!EB22="","",ROUNDUP([4]Final!EB22/3,1))</f>
        <v/>
      </c>
      <c r="W22" s="247" t="str">
        <f>IF([4]Final!EC22="","",ROUNDUP([4]Final!EC22/3,1))</f>
        <v/>
      </c>
      <c r="X22" s="247" t="str">
        <f>IF([4]Final!ED22="","",ROUNDUP([4]Final!ED22/3,1))</f>
        <v/>
      </c>
      <c r="Y22" s="247" t="str">
        <f>IF([4]Final!EE22="","",ROUNDUP([4]Final!EE22/3,1))</f>
        <v/>
      </c>
      <c r="Z22" s="247" t="str">
        <f>IF([4]Final!EF22="","",ROUNDUP([4]Final!EF22/3,1))</f>
        <v/>
      </c>
      <c r="AA22" s="247" t="str">
        <f>IF([4]Final!EG22="","",ROUNDUP([4]Final!EG22/3,1))</f>
        <v/>
      </c>
      <c r="AB22" s="247" t="str">
        <f>IF([4]Final!EH22="","",ROUNDUP([4]Final!EH22/3,1))</f>
        <v/>
      </c>
      <c r="AC22" s="247" t="str">
        <f>IF([4]Final!EI22="","",ROUNDUP([4]Final!EI22/3,1))</f>
        <v/>
      </c>
      <c r="AD22" s="247" t="str">
        <f>IF([4]Final!EJ22="","",ROUNDUP([4]Final!EJ22/3,1))</f>
        <v/>
      </c>
      <c r="AE22" s="247" t="str">
        <f>IF([4]Final!EK22="","",ROUNDUP([4]Final!EK22/3,1))</f>
        <v/>
      </c>
      <c r="AF22" s="247" t="str">
        <f>[4]Final!EL22</f>
        <v/>
      </c>
      <c r="AG22" s="247" t="str">
        <f>[4]Final!EM22</f>
        <v/>
      </c>
      <c r="AH22" s="247" t="str">
        <f>[4]Final!EN22</f>
        <v/>
      </c>
      <c r="AI22" s="247" t="str">
        <f>[4]Final!EO22</f>
        <v/>
      </c>
      <c r="AJ22" s="247" t="str">
        <f>[4]Final!EP22</f>
        <v/>
      </c>
      <c r="AK22" s="247" t="str">
        <f>[4]Final!EQ22</f>
        <v/>
      </c>
      <c r="AL22" s="247" t="str">
        <f>[4]Final!ER22</f>
        <v/>
      </c>
      <c r="AM22" s="247" t="str">
        <f>[4]Final!ES22</f>
        <v/>
      </c>
      <c r="AN22" s="247" t="str">
        <f>[4]Final!ET22</f>
        <v/>
      </c>
      <c r="AO22" s="247" t="str">
        <f>[4]Final!EU22</f>
        <v/>
      </c>
      <c r="AP22" s="248" t="str">
        <f>[4]Final!EV22</f>
        <v/>
      </c>
      <c r="AQ22" s="260">
        <f t="shared" si="28"/>
        <v>0.2</v>
      </c>
      <c r="AR22" s="261">
        <f t="shared" si="29"/>
        <v>3</v>
      </c>
      <c r="AS22" s="247">
        <f t="shared" si="5"/>
        <v>7</v>
      </c>
      <c r="AT22" s="286" t="str">
        <f t="shared" si="6"/>
        <v>NO</v>
      </c>
      <c r="AU22" s="261">
        <f t="shared" si="30"/>
        <v>0.8</v>
      </c>
      <c r="AV22" s="261">
        <f t="shared" si="31"/>
        <v>7.5</v>
      </c>
      <c r="AW22" s="247">
        <f t="shared" si="7"/>
        <v>11</v>
      </c>
      <c r="AX22" s="286" t="str">
        <f t="shared" si="8"/>
        <v>NO</v>
      </c>
      <c r="AY22" s="261">
        <f t="shared" si="32"/>
        <v>1.2</v>
      </c>
      <c r="AZ22" s="261">
        <f t="shared" si="33"/>
        <v>21</v>
      </c>
      <c r="BA22" s="247">
        <f t="shared" si="9"/>
        <v>6</v>
      </c>
      <c r="BB22" s="286" t="str">
        <f t="shared" si="10"/>
        <v>NO</v>
      </c>
      <c r="BC22" s="261">
        <f t="shared" si="34"/>
        <v>0.5</v>
      </c>
      <c r="BD22" s="261">
        <f t="shared" si="35"/>
        <v>7.5</v>
      </c>
      <c r="BE22" s="247">
        <f t="shared" si="11"/>
        <v>7</v>
      </c>
      <c r="BF22" s="286" t="str">
        <f t="shared" si="12"/>
        <v>NO</v>
      </c>
      <c r="BG22" s="261">
        <f t="shared" si="36"/>
        <v>0.8</v>
      </c>
      <c r="BH22" s="261">
        <f t="shared" si="37"/>
        <v>6</v>
      </c>
      <c r="BI22" s="247">
        <f t="shared" si="13"/>
        <v>13</v>
      </c>
      <c r="BJ22" s="340" t="str">
        <f t="shared" si="14"/>
        <v>NO</v>
      </c>
      <c r="BK22" s="260">
        <f t="shared" si="38"/>
        <v>0</v>
      </c>
      <c r="BL22" s="261">
        <f t="shared" si="39"/>
        <v>0</v>
      </c>
      <c r="BM22" s="247">
        <f t="shared" si="15"/>
        <v>0</v>
      </c>
      <c r="BN22" s="286" t="str">
        <f t="shared" si="16"/>
        <v>NO</v>
      </c>
      <c r="BO22" s="261">
        <f t="shared" si="40"/>
        <v>0</v>
      </c>
      <c r="BP22" s="261">
        <f t="shared" si="41"/>
        <v>0</v>
      </c>
      <c r="BQ22" s="247">
        <f t="shared" si="17"/>
        <v>0</v>
      </c>
      <c r="BR22" s="286" t="str">
        <f t="shared" si="18"/>
        <v>NO</v>
      </c>
      <c r="BS22" s="261">
        <f t="shared" si="42"/>
        <v>0</v>
      </c>
      <c r="BT22" s="261">
        <f t="shared" si="43"/>
        <v>0</v>
      </c>
      <c r="BU22" s="247">
        <f t="shared" si="19"/>
        <v>0</v>
      </c>
      <c r="BV22" s="286" t="str">
        <f t="shared" si="20"/>
        <v>NO</v>
      </c>
      <c r="BW22" s="261">
        <f t="shared" si="44"/>
        <v>0</v>
      </c>
      <c r="BX22" s="261">
        <f t="shared" si="45"/>
        <v>0</v>
      </c>
      <c r="BY22" s="247">
        <f t="shared" si="21"/>
        <v>0</v>
      </c>
      <c r="BZ22" s="286" t="str">
        <f t="shared" si="22"/>
        <v>NO</v>
      </c>
      <c r="CA22" s="261">
        <f t="shared" si="46"/>
        <v>0</v>
      </c>
      <c r="CB22" s="261">
        <f t="shared" si="47"/>
        <v>0</v>
      </c>
      <c r="CC22" s="247">
        <f t="shared" si="23"/>
        <v>0</v>
      </c>
      <c r="CD22" s="341" t="str">
        <f t="shared" si="24"/>
        <v>NO</v>
      </c>
    </row>
    <row r="23" spans="1:82" x14ac:dyDescent="0.2">
      <c r="A23" s="331">
        <f>[4]Final!A23</f>
        <v>11</v>
      </c>
      <c r="B23" s="386" t="s">
        <v>440</v>
      </c>
      <c r="C23" s="380" t="s">
        <v>474</v>
      </c>
      <c r="D23" s="331" t="str">
        <f>[5]Final!D23</f>
        <v>C+</v>
      </c>
      <c r="E23" s="331">
        <f>[4]Final!E23</f>
        <v>56</v>
      </c>
      <c r="F23" s="331">
        <f t="shared" si="25"/>
        <v>64.700000000000017</v>
      </c>
      <c r="G23" s="331">
        <f t="shared" si="26"/>
        <v>40.700000000000017</v>
      </c>
      <c r="H23" s="331">
        <f t="shared" si="27"/>
        <v>24</v>
      </c>
      <c r="I23" s="258"/>
      <c r="J23" s="247">
        <f>IF([4]Final!DP23="","",ROUNDUP(0.15*[4]Final!DP23,1))</f>
        <v>2</v>
      </c>
      <c r="K23" s="247">
        <f>IF([4]Final!DQ23="","",ROUNDUP(0.15*[4]Final!DQ23,1))</f>
        <v>1.8</v>
      </c>
      <c r="L23" s="247">
        <f>IF([4]Final!DR23="","",ROUNDUP(0.15*[4]Final!DR23,1))</f>
        <v>4.2</v>
      </c>
      <c r="M23" s="247">
        <f>IF([4]Final!DS23="","",ROUNDUP(0.15*[4]Final!DS23,1))</f>
        <v>2.4</v>
      </c>
      <c r="N23" s="247">
        <f>IF([4]Final!DT23="","",ROUNDUP(0.15*[4]Final!DT23,1))</f>
        <v>3</v>
      </c>
      <c r="O23" s="247">
        <f>IF([4]Final!DU23="","",ROUNDUP(0.15*[4]Final!DU23,1))</f>
        <v>3</v>
      </c>
      <c r="P23" s="247">
        <f>IF([4]Final!DV23="","",ROUNDUP(0.15*[4]Final!DV23,1))</f>
        <v>2.3000000000000003</v>
      </c>
      <c r="Q23" s="247">
        <f>IF([4]Final!DW23="","",ROUNDUP(0.15*[4]Final!DW23,1))</f>
        <v>4.2</v>
      </c>
      <c r="R23" s="247">
        <f>IF([4]Final!DX23="","",ROUNDUP(0.15*[4]Final!DX23,1))</f>
        <v>3</v>
      </c>
      <c r="S23" s="247">
        <f>IF([4]Final!DY23="","",ROUNDUP(0.15*[4]Final!DY23,1))</f>
        <v>3</v>
      </c>
      <c r="T23" s="247">
        <f>IF([4]Final!DZ23="","",ROUNDUP(0.15*[4]Final!DZ23,1))</f>
        <v>2.3000000000000003</v>
      </c>
      <c r="U23" s="247">
        <f>IF([4]Final!EA23="","",ROUNDUP([4]Final!EA23/3,1))</f>
        <v>1</v>
      </c>
      <c r="V23" s="247">
        <f>IF([4]Final!EB23="","",ROUNDUP([4]Final!EB23/3,1))</f>
        <v>0.7</v>
      </c>
      <c r="W23" s="247">
        <f>IF([4]Final!EC23="","",ROUNDUP([4]Final!EC23/3,1))</f>
        <v>1</v>
      </c>
      <c r="X23" s="247">
        <f>IF([4]Final!ED23="","",ROUNDUP([4]Final!ED23/3,1))</f>
        <v>0.7</v>
      </c>
      <c r="Y23" s="247">
        <f>IF([4]Final!EE23="","",ROUNDUP([4]Final!EE23/3,1))</f>
        <v>0.7</v>
      </c>
      <c r="Z23" s="247">
        <f>IF([4]Final!EF23="","",ROUNDUP([4]Final!EF23/3,1))</f>
        <v>1</v>
      </c>
      <c r="AA23" s="247">
        <f>IF([4]Final!EG23="","",ROUNDUP([4]Final!EG23/3,1))</f>
        <v>0.7</v>
      </c>
      <c r="AB23" s="247">
        <f>IF([4]Final!EH23="","",ROUNDUP([4]Final!EH23/3,1))</f>
        <v>1</v>
      </c>
      <c r="AC23" s="247">
        <f>IF([4]Final!EI23="","",ROUNDUP([4]Final!EI23/3,1))</f>
        <v>1</v>
      </c>
      <c r="AD23" s="247">
        <f>IF([4]Final!EJ23="","",ROUNDUP([4]Final!EJ23/3,1))</f>
        <v>1</v>
      </c>
      <c r="AE23" s="247">
        <f>IF([4]Final!EK23="","",ROUNDUP([4]Final!EK23/3,1))</f>
        <v>0.7</v>
      </c>
      <c r="AF23" s="247">
        <f>[4]Final!EL23</f>
        <v>2</v>
      </c>
      <c r="AG23" s="247">
        <f>[4]Final!EM23</f>
        <v>2</v>
      </c>
      <c r="AH23" s="247">
        <f>[4]Final!EN23</f>
        <v>2</v>
      </c>
      <c r="AI23" s="247">
        <f>[4]Final!EO23</f>
        <v>1</v>
      </c>
      <c r="AJ23" s="247">
        <f>[4]Final!EP23</f>
        <v>2</v>
      </c>
      <c r="AK23" s="247">
        <f>[4]Final!EQ23</f>
        <v>2</v>
      </c>
      <c r="AL23" s="247">
        <f>[4]Final!ER23</f>
        <v>1</v>
      </c>
      <c r="AM23" s="247">
        <f>[4]Final!ES23</f>
        <v>3</v>
      </c>
      <c r="AN23" s="247">
        <f>[4]Final!ET23</f>
        <v>3</v>
      </c>
      <c r="AO23" s="247">
        <f>[4]Final!EU23</f>
        <v>3</v>
      </c>
      <c r="AP23" s="248">
        <f>[4]Final!EV23</f>
        <v>3</v>
      </c>
      <c r="AQ23" s="252">
        <f t="shared" si="28"/>
        <v>3</v>
      </c>
      <c r="AR23" s="253">
        <f t="shared" si="29"/>
        <v>4.333333333333333</v>
      </c>
      <c r="AS23" s="250">
        <f t="shared" si="5"/>
        <v>69</v>
      </c>
      <c r="AT23" s="310" t="str">
        <f t="shared" si="6"/>
        <v>YES</v>
      </c>
      <c r="AU23" s="253">
        <f t="shared" si="30"/>
        <v>6.2</v>
      </c>
      <c r="AV23" s="253">
        <f t="shared" si="31"/>
        <v>10.166666666666668</v>
      </c>
      <c r="AW23" s="250">
        <f t="shared" si="7"/>
        <v>61</v>
      </c>
      <c r="AX23" s="310" t="str">
        <f t="shared" si="8"/>
        <v>YES</v>
      </c>
      <c r="AY23" s="253">
        <f t="shared" si="32"/>
        <v>18.399999999999999</v>
      </c>
      <c r="AZ23" s="253">
        <f t="shared" si="33"/>
        <v>27.333333333333336</v>
      </c>
      <c r="BA23" s="250">
        <f t="shared" si="9"/>
        <v>67</v>
      </c>
      <c r="BB23" s="310" t="str">
        <f t="shared" si="10"/>
        <v>YES</v>
      </c>
      <c r="BC23" s="253">
        <f t="shared" si="34"/>
        <v>7.0000000000000009</v>
      </c>
      <c r="BD23" s="253">
        <f t="shared" si="35"/>
        <v>10.166666666666666</v>
      </c>
      <c r="BE23" s="250">
        <f t="shared" si="11"/>
        <v>69</v>
      </c>
      <c r="BF23" s="310" t="str">
        <f t="shared" si="12"/>
        <v>YES</v>
      </c>
      <c r="BG23" s="253">
        <f t="shared" si="36"/>
        <v>6.1000000000000005</v>
      </c>
      <c r="BH23" s="253">
        <f t="shared" si="37"/>
        <v>8</v>
      </c>
      <c r="BI23" s="250">
        <f t="shared" si="13"/>
        <v>76</v>
      </c>
      <c r="BJ23" s="311" t="str">
        <f t="shared" si="14"/>
        <v>YES</v>
      </c>
      <c r="BK23" s="252">
        <f t="shared" si="38"/>
        <v>2</v>
      </c>
      <c r="BL23" s="253">
        <f t="shared" si="39"/>
        <v>2</v>
      </c>
      <c r="BM23" s="250">
        <f t="shared" si="15"/>
        <v>100</v>
      </c>
      <c r="BN23" s="310" t="str">
        <f t="shared" si="16"/>
        <v>YES</v>
      </c>
      <c r="BO23" s="253">
        <f t="shared" si="40"/>
        <v>4</v>
      </c>
      <c r="BP23" s="253">
        <f t="shared" si="41"/>
        <v>7</v>
      </c>
      <c r="BQ23" s="250">
        <f t="shared" si="17"/>
        <v>57</v>
      </c>
      <c r="BR23" s="310" t="str">
        <f t="shared" si="18"/>
        <v>NO</v>
      </c>
      <c r="BS23" s="253">
        <f t="shared" si="42"/>
        <v>10</v>
      </c>
      <c r="BT23" s="253">
        <f t="shared" si="43"/>
        <v>17</v>
      </c>
      <c r="BU23" s="250">
        <f t="shared" si="19"/>
        <v>59</v>
      </c>
      <c r="BV23" s="310" t="str">
        <f t="shared" si="20"/>
        <v>NO</v>
      </c>
      <c r="BW23" s="253">
        <f t="shared" si="44"/>
        <v>4</v>
      </c>
      <c r="BX23" s="253">
        <f t="shared" si="45"/>
        <v>7</v>
      </c>
      <c r="BY23" s="250">
        <f t="shared" si="21"/>
        <v>57</v>
      </c>
      <c r="BZ23" s="310" t="str">
        <f t="shared" si="22"/>
        <v>NO</v>
      </c>
      <c r="CA23" s="253">
        <f t="shared" si="46"/>
        <v>4</v>
      </c>
      <c r="CB23" s="253">
        <f t="shared" si="47"/>
        <v>7</v>
      </c>
      <c r="CC23" s="250">
        <f t="shared" si="23"/>
        <v>57</v>
      </c>
      <c r="CD23" s="312" t="str">
        <f t="shared" si="24"/>
        <v>NO</v>
      </c>
    </row>
    <row r="24" spans="1:82" ht="13.5" thickBot="1" x14ac:dyDescent="0.25">
      <c r="A24" s="331">
        <f>[4]Final!A24</f>
        <v>12</v>
      </c>
      <c r="B24" s="386" t="s">
        <v>441</v>
      </c>
      <c r="C24" s="380" t="s">
        <v>475</v>
      </c>
      <c r="D24" s="331" t="str">
        <f>[5]Final!D24</f>
        <v>B+</v>
      </c>
      <c r="E24" s="331">
        <f>[4]Final!E24</f>
        <v>78</v>
      </c>
      <c r="F24" s="331">
        <f t="shared" si="25"/>
        <v>80.7</v>
      </c>
      <c r="G24" s="331">
        <f t="shared" si="26"/>
        <v>48.7</v>
      </c>
      <c r="H24" s="331">
        <f t="shared" si="27"/>
        <v>32</v>
      </c>
      <c r="I24" s="258"/>
      <c r="J24" s="247">
        <f>IF([4]Final!DP24="","",ROUNDUP(0.15*[4]Final!DP24,1))</f>
        <v>2.4</v>
      </c>
      <c r="K24" s="247">
        <f>IF([4]Final!DQ24="","",ROUNDUP(0.15*[4]Final!DQ24,1))</f>
        <v>2.3000000000000003</v>
      </c>
      <c r="L24" s="247">
        <f>IF([4]Final!DR24="","",ROUNDUP(0.15*[4]Final!DR24,1))</f>
        <v>4.8</v>
      </c>
      <c r="M24" s="247">
        <f>IF([4]Final!DS24="","",ROUNDUP(0.15*[4]Final!DS24,1))</f>
        <v>2.1</v>
      </c>
      <c r="N24" s="247">
        <f>IF([4]Final!DT24="","",ROUNDUP(0.15*[4]Final!DT24,1))</f>
        <v>3.6</v>
      </c>
      <c r="O24" s="247">
        <f>IF([4]Final!DU24="","",ROUNDUP(0.15*[4]Final!DU24,1))</f>
        <v>3.9</v>
      </c>
      <c r="P24" s="247">
        <f>IF([4]Final!DV24="","",ROUNDUP(0.15*[4]Final!DV24,1))</f>
        <v>2.6</v>
      </c>
      <c r="Q24" s="247">
        <f>IF([4]Final!DW24="","",ROUNDUP(0.15*[4]Final!DW24,1))</f>
        <v>5.4</v>
      </c>
      <c r="R24" s="247">
        <f>IF([4]Final!DX24="","",ROUNDUP(0.15*[4]Final!DX24,1))</f>
        <v>4.0999999999999996</v>
      </c>
      <c r="S24" s="247">
        <f>IF([4]Final!DY24="","",ROUNDUP(0.15*[4]Final!DY24,1))</f>
        <v>3.9</v>
      </c>
      <c r="T24" s="247">
        <f>IF([4]Final!DZ24="","",ROUNDUP(0.15*[4]Final!DZ24,1))</f>
        <v>2.1</v>
      </c>
      <c r="U24" s="247">
        <f>IF([4]Final!EA24="","",ROUNDUP([4]Final!EA24/3,1))</f>
        <v>1</v>
      </c>
      <c r="V24" s="247">
        <f>IF([4]Final!EB24="","",ROUNDUP([4]Final!EB24/3,1))</f>
        <v>1</v>
      </c>
      <c r="W24" s="247">
        <f>IF([4]Final!EC24="","",ROUNDUP([4]Final!EC24/3,1))</f>
        <v>1</v>
      </c>
      <c r="X24" s="247">
        <f>IF([4]Final!ED24="","",ROUNDUP([4]Final!ED24/3,1))</f>
        <v>1</v>
      </c>
      <c r="Y24" s="247">
        <f>IF([4]Final!EE24="","",ROUNDUP([4]Final!EE24/3,1))</f>
        <v>1.4000000000000001</v>
      </c>
      <c r="Z24" s="247">
        <f>IF([4]Final!EF24="","",ROUNDUP([4]Final!EF24/3,1))</f>
        <v>1.4000000000000001</v>
      </c>
      <c r="AA24" s="247">
        <f>IF([4]Final!EG24="","",ROUNDUP([4]Final!EG24/3,1))</f>
        <v>1</v>
      </c>
      <c r="AB24" s="247">
        <f>IF([4]Final!EH24="","",ROUNDUP([4]Final!EH24/3,1))</f>
        <v>1</v>
      </c>
      <c r="AC24" s="247">
        <f>IF([4]Final!EI24="","",ROUNDUP([4]Final!EI24/3,1))</f>
        <v>1</v>
      </c>
      <c r="AD24" s="247">
        <f>IF([4]Final!EJ24="","",ROUNDUP([4]Final!EJ24/3,1))</f>
        <v>0.7</v>
      </c>
      <c r="AE24" s="247">
        <f>IF([4]Final!EK24="","",ROUNDUP([4]Final!EK24/3,1))</f>
        <v>1</v>
      </c>
      <c r="AF24" s="247">
        <f>[4]Final!EL24</f>
        <v>1</v>
      </c>
      <c r="AG24" s="247">
        <f>[4]Final!EM24</f>
        <v>2</v>
      </c>
      <c r="AH24" s="247">
        <f>[4]Final!EN24</f>
        <v>3</v>
      </c>
      <c r="AI24" s="247">
        <f>[4]Final!EO24</f>
        <v>1</v>
      </c>
      <c r="AJ24" s="247">
        <f>[4]Final!EP24</f>
        <v>3</v>
      </c>
      <c r="AK24" s="247">
        <f>[4]Final!EQ24</f>
        <v>4</v>
      </c>
      <c r="AL24" s="247">
        <f>[4]Final!ER24</f>
        <v>2</v>
      </c>
      <c r="AM24" s="247">
        <f>[4]Final!ES24</f>
        <v>4</v>
      </c>
      <c r="AN24" s="247">
        <f>[4]Final!ET24</f>
        <v>4</v>
      </c>
      <c r="AO24" s="247">
        <f>[4]Final!EU24</f>
        <v>4</v>
      </c>
      <c r="AP24" s="248">
        <f>[4]Final!EV24</f>
        <v>4</v>
      </c>
      <c r="AQ24" s="260">
        <f t="shared" si="28"/>
        <v>3.4</v>
      </c>
      <c r="AR24" s="261">
        <f t="shared" si="29"/>
        <v>4.333333333333333</v>
      </c>
      <c r="AS24" s="247">
        <f t="shared" si="5"/>
        <v>78</v>
      </c>
      <c r="AT24" s="286" t="str">
        <f t="shared" si="6"/>
        <v>YES</v>
      </c>
      <c r="AU24" s="261">
        <f t="shared" si="30"/>
        <v>8.3000000000000007</v>
      </c>
      <c r="AV24" s="261">
        <f t="shared" si="31"/>
        <v>10.166666666666668</v>
      </c>
      <c r="AW24" s="247">
        <f t="shared" si="7"/>
        <v>82</v>
      </c>
      <c r="AX24" s="286" t="str">
        <f t="shared" si="8"/>
        <v>YES</v>
      </c>
      <c r="AY24" s="261">
        <f t="shared" si="32"/>
        <v>22.599999999999998</v>
      </c>
      <c r="AZ24" s="261">
        <f t="shared" si="33"/>
        <v>27.333333333333336</v>
      </c>
      <c r="BA24" s="247">
        <f t="shared" si="9"/>
        <v>83</v>
      </c>
      <c r="BB24" s="286" t="str">
        <f t="shared" si="10"/>
        <v>YES</v>
      </c>
      <c r="BC24" s="261">
        <f t="shared" si="34"/>
        <v>8.1999999999999993</v>
      </c>
      <c r="BD24" s="261">
        <f t="shared" si="35"/>
        <v>10.166666666666666</v>
      </c>
      <c r="BE24" s="247">
        <f t="shared" si="11"/>
        <v>81</v>
      </c>
      <c r="BF24" s="286" t="str">
        <f t="shared" si="12"/>
        <v>YES</v>
      </c>
      <c r="BG24" s="261">
        <f t="shared" si="36"/>
        <v>6.2</v>
      </c>
      <c r="BH24" s="261">
        <f t="shared" si="37"/>
        <v>8</v>
      </c>
      <c r="BI24" s="247">
        <f t="shared" si="13"/>
        <v>78</v>
      </c>
      <c r="BJ24" s="340" t="str">
        <f t="shared" si="14"/>
        <v>YES</v>
      </c>
      <c r="BK24" s="260">
        <f t="shared" si="38"/>
        <v>1</v>
      </c>
      <c r="BL24" s="261">
        <f t="shared" si="39"/>
        <v>2</v>
      </c>
      <c r="BM24" s="247">
        <f t="shared" si="15"/>
        <v>50</v>
      </c>
      <c r="BN24" s="286" t="str">
        <f t="shared" si="16"/>
        <v>NO</v>
      </c>
      <c r="BO24" s="261">
        <f t="shared" si="40"/>
        <v>5</v>
      </c>
      <c r="BP24" s="261">
        <f t="shared" si="41"/>
        <v>7</v>
      </c>
      <c r="BQ24" s="247">
        <f t="shared" si="17"/>
        <v>71</v>
      </c>
      <c r="BR24" s="286" t="str">
        <f t="shared" si="18"/>
        <v>YES</v>
      </c>
      <c r="BS24" s="261">
        <f t="shared" si="42"/>
        <v>15</v>
      </c>
      <c r="BT24" s="261">
        <f t="shared" si="43"/>
        <v>17</v>
      </c>
      <c r="BU24" s="247">
        <f t="shared" si="19"/>
        <v>88</v>
      </c>
      <c r="BV24" s="286" t="str">
        <f t="shared" si="20"/>
        <v>YES</v>
      </c>
      <c r="BW24" s="261">
        <f t="shared" si="44"/>
        <v>6</v>
      </c>
      <c r="BX24" s="261">
        <f t="shared" si="45"/>
        <v>7</v>
      </c>
      <c r="BY24" s="247">
        <f t="shared" si="21"/>
        <v>86</v>
      </c>
      <c r="BZ24" s="286" t="str">
        <f t="shared" si="22"/>
        <v>YES</v>
      </c>
      <c r="CA24" s="261">
        <f t="shared" si="46"/>
        <v>5</v>
      </c>
      <c r="CB24" s="261">
        <f t="shared" si="47"/>
        <v>7</v>
      </c>
      <c r="CC24" s="247">
        <f t="shared" si="23"/>
        <v>71</v>
      </c>
      <c r="CD24" s="341" t="str">
        <f t="shared" si="24"/>
        <v>YES</v>
      </c>
    </row>
    <row r="25" spans="1:82" x14ac:dyDescent="0.2">
      <c r="A25" s="331">
        <f>[4]Final!A25</f>
        <v>13</v>
      </c>
      <c r="B25" s="386" t="s">
        <v>442</v>
      </c>
      <c r="C25" s="380" t="s">
        <v>476</v>
      </c>
      <c r="D25" s="331" t="str">
        <f>[5]Final!D25</f>
        <v>C+</v>
      </c>
      <c r="E25" s="331">
        <f>[4]Final!E25</f>
        <v>57</v>
      </c>
      <c r="F25" s="331">
        <f t="shared" si="25"/>
        <v>65.800000000000011</v>
      </c>
      <c r="G25" s="331">
        <f t="shared" si="26"/>
        <v>39.800000000000011</v>
      </c>
      <c r="H25" s="331">
        <f t="shared" si="27"/>
        <v>26</v>
      </c>
      <c r="I25" s="258"/>
      <c r="J25" s="247">
        <f>IF([4]Final!DP25="","",ROUNDUP(0.15*[4]Final!DP25,1))</f>
        <v>1.8</v>
      </c>
      <c r="K25" s="247">
        <f>IF([4]Final!DQ25="","",ROUNDUP(0.15*[4]Final!DQ25,1))</f>
        <v>2.3000000000000003</v>
      </c>
      <c r="L25" s="247">
        <f>IF([4]Final!DR25="","",ROUNDUP(0.15*[4]Final!DR25,1))</f>
        <v>3.5</v>
      </c>
      <c r="M25" s="247">
        <f>IF([4]Final!DS25="","",ROUNDUP(0.15*[4]Final!DS25,1))</f>
        <v>2.3000000000000003</v>
      </c>
      <c r="N25" s="247">
        <f>IF([4]Final!DT25="","",ROUNDUP(0.15*[4]Final!DT25,1))</f>
        <v>3</v>
      </c>
      <c r="O25" s="247">
        <f>IF([4]Final!DU25="","",ROUNDUP(0.15*[4]Final!DU25,1))</f>
        <v>3</v>
      </c>
      <c r="P25" s="247">
        <f>IF([4]Final!DV25="","",ROUNDUP(0.15*[4]Final!DV25,1))</f>
        <v>2.4</v>
      </c>
      <c r="Q25" s="247">
        <f>IF([4]Final!DW25="","",ROUNDUP(0.15*[4]Final!DW25,1))</f>
        <v>3.9</v>
      </c>
      <c r="R25" s="247">
        <f>IF([4]Final!DX25="","",ROUNDUP(0.15*[4]Final!DX25,1))</f>
        <v>3</v>
      </c>
      <c r="S25" s="247">
        <f>IF([4]Final!DY25="","",ROUNDUP(0.15*[4]Final!DY25,1))</f>
        <v>3</v>
      </c>
      <c r="T25" s="247">
        <f>IF([4]Final!DZ25="","",ROUNDUP(0.15*[4]Final!DZ25,1))</f>
        <v>2.4</v>
      </c>
      <c r="U25" s="247">
        <f>IF([4]Final!EA25="","",ROUNDUP([4]Final!EA25/3,1))</f>
        <v>1</v>
      </c>
      <c r="V25" s="247">
        <f>IF([4]Final!EB25="","",ROUNDUP([4]Final!EB25/3,1))</f>
        <v>0.7</v>
      </c>
      <c r="W25" s="247">
        <f>IF([4]Final!EC25="","",ROUNDUP([4]Final!EC25/3,1))</f>
        <v>0.7</v>
      </c>
      <c r="X25" s="247">
        <f>IF([4]Final!ED25="","",ROUNDUP([4]Final!ED25/3,1))</f>
        <v>0.7</v>
      </c>
      <c r="Y25" s="247">
        <f>IF([4]Final!EE25="","",ROUNDUP([4]Final!EE25/3,1))</f>
        <v>0.7</v>
      </c>
      <c r="Z25" s="247">
        <f>IF([4]Final!EF25="","",ROUNDUP([4]Final!EF25/3,1))</f>
        <v>1</v>
      </c>
      <c r="AA25" s="247">
        <f>IF([4]Final!EG25="","",ROUNDUP([4]Final!EG25/3,1))</f>
        <v>0.7</v>
      </c>
      <c r="AB25" s="247">
        <f>IF([4]Final!EH25="","",ROUNDUP([4]Final!EH25/3,1))</f>
        <v>1</v>
      </c>
      <c r="AC25" s="247">
        <f>IF([4]Final!EI25="","",ROUNDUP([4]Final!EI25/3,1))</f>
        <v>1</v>
      </c>
      <c r="AD25" s="247">
        <f>IF([4]Final!EJ25="","",ROUNDUP([4]Final!EJ25/3,1))</f>
        <v>1</v>
      </c>
      <c r="AE25" s="247">
        <f>IF([4]Final!EK25="","",ROUNDUP([4]Final!EK25/3,1))</f>
        <v>0.7</v>
      </c>
      <c r="AF25" s="247">
        <f>[4]Final!EL25</f>
        <v>2</v>
      </c>
      <c r="AG25" s="247">
        <f>[4]Final!EM25</f>
        <v>2</v>
      </c>
      <c r="AH25" s="247">
        <f>[4]Final!EN25</f>
        <v>2</v>
      </c>
      <c r="AI25" s="247">
        <f>[4]Final!EO25</f>
        <v>2</v>
      </c>
      <c r="AJ25" s="247">
        <f>[4]Final!EP25</f>
        <v>2</v>
      </c>
      <c r="AK25" s="247">
        <f>[4]Final!EQ25</f>
        <v>3</v>
      </c>
      <c r="AL25" s="247">
        <f>[4]Final!ER25</f>
        <v>1</v>
      </c>
      <c r="AM25" s="247">
        <f>[4]Final!ES25</f>
        <v>3</v>
      </c>
      <c r="AN25" s="247">
        <f>[4]Final!ET25</f>
        <v>3</v>
      </c>
      <c r="AO25" s="247">
        <f>[4]Final!EU25</f>
        <v>3</v>
      </c>
      <c r="AP25" s="248">
        <f>[4]Final!EV25</f>
        <v>3</v>
      </c>
      <c r="AQ25" s="252">
        <f t="shared" si="28"/>
        <v>2.8</v>
      </c>
      <c r="AR25" s="253">
        <f t="shared" si="29"/>
        <v>4.333333333333333</v>
      </c>
      <c r="AS25" s="250">
        <f t="shared" si="5"/>
        <v>65</v>
      </c>
      <c r="AT25" s="310" t="str">
        <f t="shared" si="6"/>
        <v>YES</v>
      </c>
      <c r="AU25" s="253">
        <f t="shared" si="30"/>
        <v>6.7000000000000011</v>
      </c>
      <c r="AV25" s="253">
        <f t="shared" si="31"/>
        <v>10.166666666666668</v>
      </c>
      <c r="AW25" s="250">
        <f t="shared" si="7"/>
        <v>66</v>
      </c>
      <c r="AX25" s="310" t="str">
        <f t="shared" si="8"/>
        <v>YES</v>
      </c>
      <c r="AY25" s="253">
        <f t="shared" si="32"/>
        <v>17.100000000000001</v>
      </c>
      <c r="AZ25" s="253">
        <f t="shared" si="33"/>
        <v>27.333333333333336</v>
      </c>
      <c r="BA25" s="250">
        <f t="shared" si="9"/>
        <v>63</v>
      </c>
      <c r="BB25" s="310" t="str">
        <f t="shared" si="10"/>
        <v>YES</v>
      </c>
      <c r="BC25" s="253">
        <f t="shared" si="34"/>
        <v>7.1000000000000005</v>
      </c>
      <c r="BD25" s="253">
        <f t="shared" si="35"/>
        <v>10.166666666666666</v>
      </c>
      <c r="BE25" s="250">
        <f t="shared" si="11"/>
        <v>70</v>
      </c>
      <c r="BF25" s="310" t="str">
        <f t="shared" si="12"/>
        <v>YES</v>
      </c>
      <c r="BG25" s="253">
        <f t="shared" si="36"/>
        <v>6.1000000000000005</v>
      </c>
      <c r="BH25" s="253">
        <f t="shared" si="37"/>
        <v>8</v>
      </c>
      <c r="BI25" s="250">
        <f t="shared" si="13"/>
        <v>76</v>
      </c>
      <c r="BJ25" s="311" t="str">
        <f t="shared" si="14"/>
        <v>YES</v>
      </c>
      <c r="BK25" s="252">
        <f t="shared" si="38"/>
        <v>2</v>
      </c>
      <c r="BL25" s="253">
        <f t="shared" si="39"/>
        <v>2</v>
      </c>
      <c r="BM25" s="250">
        <f t="shared" si="15"/>
        <v>100</v>
      </c>
      <c r="BN25" s="310" t="str">
        <f t="shared" si="16"/>
        <v>YES</v>
      </c>
      <c r="BO25" s="253">
        <f t="shared" si="40"/>
        <v>4</v>
      </c>
      <c r="BP25" s="253">
        <f t="shared" si="41"/>
        <v>7</v>
      </c>
      <c r="BQ25" s="250">
        <f t="shared" si="17"/>
        <v>57</v>
      </c>
      <c r="BR25" s="310" t="str">
        <f t="shared" si="18"/>
        <v>NO</v>
      </c>
      <c r="BS25" s="253">
        <f t="shared" si="42"/>
        <v>11</v>
      </c>
      <c r="BT25" s="253">
        <f t="shared" si="43"/>
        <v>17</v>
      </c>
      <c r="BU25" s="250">
        <f t="shared" si="19"/>
        <v>65</v>
      </c>
      <c r="BV25" s="310" t="str">
        <f t="shared" si="20"/>
        <v>YES</v>
      </c>
      <c r="BW25" s="253">
        <f t="shared" si="44"/>
        <v>4</v>
      </c>
      <c r="BX25" s="253">
        <f t="shared" si="45"/>
        <v>7</v>
      </c>
      <c r="BY25" s="250">
        <f t="shared" si="21"/>
        <v>57</v>
      </c>
      <c r="BZ25" s="310" t="str">
        <f t="shared" si="22"/>
        <v>NO</v>
      </c>
      <c r="CA25" s="253">
        <f t="shared" si="46"/>
        <v>5</v>
      </c>
      <c r="CB25" s="253">
        <f t="shared" si="47"/>
        <v>7</v>
      </c>
      <c r="CC25" s="250">
        <f t="shared" si="23"/>
        <v>71</v>
      </c>
      <c r="CD25" s="312" t="str">
        <f t="shared" si="24"/>
        <v>YES</v>
      </c>
    </row>
    <row r="26" spans="1:82" ht="13.5" thickBot="1" x14ac:dyDescent="0.25">
      <c r="A26" s="331">
        <f>[4]Final!A26</f>
        <v>14</v>
      </c>
      <c r="B26" s="386" t="s">
        <v>443</v>
      </c>
      <c r="C26" s="380" t="s">
        <v>477</v>
      </c>
      <c r="D26" s="331" t="str">
        <f>[5]Final!D26</f>
        <v>B</v>
      </c>
      <c r="E26" s="331">
        <f>[4]Final!E26</f>
        <v>74</v>
      </c>
      <c r="F26" s="331">
        <f t="shared" si="25"/>
        <v>76.900000000000006</v>
      </c>
      <c r="G26" s="331">
        <f t="shared" si="26"/>
        <v>45.900000000000006</v>
      </c>
      <c r="H26" s="331">
        <f t="shared" si="27"/>
        <v>31</v>
      </c>
      <c r="I26" s="258"/>
      <c r="J26" s="247">
        <f>IF([4]Final!DP26="","",ROUNDUP(0.15*[4]Final!DP26,1))</f>
        <v>2.3000000000000003</v>
      </c>
      <c r="K26" s="247">
        <f>IF([4]Final!DQ26="","",ROUNDUP(0.15*[4]Final!DQ26,1))</f>
        <v>2.4</v>
      </c>
      <c r="L26" s="247">
        <f>IF([4]Final!DR26="","",ROUNDUP(0.15*[4]Final!DR26,1))</f>
        <v>4.5</v>
      </c>
      <c r="M26" s="247">
        <f>IF([4]Final!DS26="","",ROUNDUP(0.15*[4]Final!DS26,1))</f>
        <v>2.3000000000000003</v>
      </c>
      <c r="N26" s="247">
        <f>IF([4]Final!DT26="","",ROUNDUP(0.15*[4]Final!DT26,1))</f>
        <v>3.9</v>
      </c>
      <c r="O26" s="247">
        <f>IF([4]Final!DU26="","",ROUNDUP(0.15*[4]Final!DU26,1))</f>
        <v>3.8000000000000003</v>
      </c>
      <c r="P26" s="247">
        <f>IF([4]Final!DV26="","",ROUNDUP(0.15*[4]Final!DV26,1))</f>
        <v>2.1</v>
      </c>
      <c r="Q26" s="247">
        <f>IF([4]Final!DW26="","",ROUNDUP(0.15*[4]Final!DW26,1))</f>
        <v>4.5</v>
      </c>
      <c r="R26" s="247">
        <f>IF([4]Final!DX26="","",ROUNDUP(0.15*[4]Final!DX26,1))</f>
        <v>3.9</v>
      </c>
      <c r="S26" s="247">
        <f>IF([4]Final!DY26="","",ROUNDUP(0.15*[4]Final!DY26,1))</f>
        <v>3.8000000000000003</v>
      </c>
      <c r="T26" s="247">
        <f>IF([4]Final!DZ26="","",ROUNDUP(0.15*[4]Final!DZ26,1))</f>
        <v>2.3000000000000003</v>
      </c>
      <c r="U26" s="247">
        <f>IF([4]Final!EA26="","",ROUNDUP([4]Final!EA26/3,1))</f>
        <v>1</v>
      </c>
      <c r="V26" s="247">
        <f>IF([4]Final!EB26="","",ROUNDUP([4]Final!EB26/3,1))</f>
        <v>1</v>
      </c>
      <c r="W26" s="247">
        <f>IF([4]Final!EC26="","",ROUNDUP([4]Final!EC26/3,1))</f>
        <v>1</v>
      </c>
      <c r="X26" s="247">
        <f>IF([4]Final!ED26="","",ROUNDUP([4]Final!ED26/3,1))</f>
        <v>0.7</v>
      </c>
      <c r="Y26" s="247">
        <f>IF([4]Final!EE26="","",ROUNDUP([4]Final!EE26/3,1))</f>
        <v>1</v>
      </c>
      <c r="Z26" s="247">
        <f>IF([4]Final!EF26="","",ROUNDUP([4]Final!EF26/3,1))</f>
        <v>1</v>
      </c>
      <c r="AA26" s="247">
        <f>IF([4]Final!EG26="","",ROUNDUP([4]Final!EG26/3,1))</f>
        <v>1</v>
      </c>
      <c r="AB26" s="247">
        <f>IF([4]Final!EH26="","",ROUNDUP([4]Final!EH26/3,1))</f>
        <v>1</v>
      </c>
      <c r="AC26" s="247">
        <f>IF([4]Final!EI26="","",ROUNDUP([4]Final!EI26/3,1))</f>
        <v>1</v>
      </c>
      <c r="AD26" s="247">
        <f>IF([4]Final!EJ26="","",ROUNDUP([4]Final!EJ26/3,1))</f>
        <v>0.7</v>
      </c>
      <c r="AE26" s="247">
        <f>IF([4]Final!EK26="","",ROUNDUP([4]Final!EK26/3,1))</f>
        <v>0.7</v>
      </c>
      <c r="AF26" s="247">
        <f>[4]Final!EL26</f>
        <v>2</v>
      </c>
      <c r="AG26" s="247">
        <f>[4]Final!EM26</f>
        <v>3</v>
      </c>
      <c r="AH26" s="247">
        <f>[4]Final!EN26</f>
        <v>3</v>
      </c>
      <c r="AI26" s="247">
        <f>[4]Final!EO26</f>
        <v>2</v>
      </c>
      <c r="AJ26" s="247">
        <f>[4]Final!EP26</f>
        <v>3</v>
      </c>
      <c r="AK26" s="247">
        <f>[4]Final!EQ26</f>
        <v>3</v>
      </c>
      <c r="AL26" s="247">
        <f>[4]Final!ER26</f>
        <v>1</v>
      </c>
      <c r="AM26" s="247">
        <f>[4]Final!ES26</f>
        <v>3</v>
      </c>
      <c r="AN26" s="247">
        <f>[4]Final!ET26</f>
        <v>4</v>
      </c>
      <c r="AO26" s="247">
        <f>[4]Final!EU26</f>
        <v>4</v>
      </c>
      <c r="AP26" s="248">
        <f>[4]Final!EV26</f>
        <v>3</v>
      </c>
      <c r="AQ26" s="260">
        <f t="shared" si="28"/>
        <v>3.3000000000000003</v>
      </c>
      <c r="AR26" s="261">
        <f t="shared" si="29"/>
        <v>4.333333333333333</v>
      </c>
      <c r="AS26" s="247">
        <f t="shared" si="5"/>
        <v>76</v>
      </c>
      <c r="AT26" s="286" t="str">
        <f t="shared" si="6"/>
        <v>YES</v>
      </c>
      <c r="AU26" s="261">
        <f t="shared" si="30"/>
        <v>8.3000000000000007</v>
      </c>
      <c r="AV26" s="261">
        <f t="shared" si="31"/>
        <v>10.166666666666668</v>
      </c>
      <c r="AW26" s="247">
        <f t="shared" si="7"/>
        <v>82</v>
      </c>
      <c r="AX26" s="286" t="str">
        <f t="shared" si="8"/>
        <v>YES</v>
      </c>
      <c r="AY26" s="261">
        <f t="shared" si="32"/>
        <v>20.7</v>
      </c>
      <c r="AZ26" s="261">
        <f t="shared" si="33"/>
        <v>27.333333333333336</v>
      </c>
      <c r="BA26" s="247">
        <f t="shared" si="9"/>
        <v>76</v>
      </c>
      <c r="BB26" s="286" t="str">
        <f t="shared" si="10"/>
        <v>YES</v>
      </c>
      <c r="BC26" s="261">
        <f t="shared" si="34"/>
        <v>7.6000000000000005</v>
      </c>
      <c r="BD26" s="261">
        <f t="shared" si="35"/>
        <v>10.166666666666666</v>
      </c>
      <c r="BE26" s="247">
        <f t="shared" si="11"/>
        <v>75</v>
      </c>
      <c r="BF26" s="286" t="str">
        <f t="shared" si="12"/>
        <v>YES</v>
      </c>
      <c r="BG26" s="261">
        <f t="shared" si="36"/>
        <v>6.0000000000000009</v>
      </c>
      <c r="BH26" s="261">
        <f t="shared" si="37"/>
        <v>8</v>
      </c>
      <c r="BI26" s="247">
        <f t="shared" si="13"/>
        <v>75</v>
      </c>
      <c r="BJ26" s="340" t="str">
        <f t="shared" si="14"/>
        <v>YES</v>
      </c>
      <c r="BK26" s="260">
        <f t="shared" si="38"/>
        <v>2</v>
      </c>
      <c r="BL26" s="261">
        <f t="shared" si="39"/>
        <v>2</v>
      </c>
      <c r="BM26" s="247">
        <f t="shared" si="15"/>
        <v>100</v>
      </c>
      <c r="BN26" s="286" t="str">
        <f t="shared" si="16"/>
        <v>YES</v>
      </c>
      <c r="BO26" s="261">
        <f t="shared" si="40"/>
        <v>6</v>
      </c>
      <c r="BP26" s="261">
        <f t="shared" si="41"/>
        <v>7</v>
      </c>
      <c r="BQ26" s="247">
        <f t="shared" si="17"/>
        <v>86</v>
      </c>
      <c r="BR26" s="286" t="str">
        <f t="shared" si="18"/>
        <v>YES</v>
      </c>
      <c r="BS26" s="261">
        <f t="shared" si="42"/>
        <v>13</v>
      </c>
      <c r="BT26" s="261">
        <f t="shared" si="43"/>
        <v>17</v>
      </c>
      <c r="BU26" s="247">
        <f t="shared" si="19"/>
        <v>76</v>
      </c>
      <c r="BV26" s="286" t="str">
        <f t="shared" si="20"/>
        <v>YES</v>
      </c>
      <c r="BW26" s="261">
        <f t="shared" si="44"/>
        <v>5</v>
      </c>
      <c r="BX26" s="261">
        <f t="shared" si="45"/>
        <v>7</v>
      </c>
      <c r="BY26" s="247">
        <f t="shared" si="21"/>
        <v>71</v>
      </c>
      <c r="BZ26" s="286" t="str">
        <f t="shared" si="22"/>
        <v>YES</v>
      </c>
      <c r="CA26" s="261">
        <f t="shared" si="46"/>
        <v>5</v>
      </c>
      <c r="CB26" s="261">
        <f t="shared" si="47"/>
        <v>7</v>
      </c>
      <c r="CC26" s="247">
        <f t="shared" si="23"/>
        <v>71</v>
      </c>
      <c r="CD26" s="341" t="str">
        <f t="shared" si="24"/>
        <v>YES</v>
      </c>
    </row>
    <row r="27" spans="1:82" x14ac:dyDescent="0.2">
      <c r="A27" s="331">
        <f>[4]Final!A27</f>
        <v>15</v>
      </c>
      <c r="B27" s="386" t="s">
        <v>444</v>
      </c>
      <c r="C27" s="380" t="s">
        <v>478</v>
      </c>
      <c r="D27" s="331" t="str">
        <f>[5]Final!D27</f>
        <v>B+</v>
      </c>
      <c r="E27" s="331">
        <f>[4]Final!E27</f>
        <v>80</v>
      </c>
      <c r="F27" s="331">
        <f t="shared" si="25"/>
        <v>83.199999999999989</v>
      </c>
      <c r="G27" s="331">
        <f t="shared" si="26"/>
        <v>50.199999999999996</v>
      </c>
      <c r="H27" s="331">
        <f t="shared" si="27"/>
        <v>33</v>
      </c>
      <c r="I27" s="258"/>
      <c r="J27" s="247">
        <f>IF([4]Final!DP27="","",ROUNDUP(0.15*[4]Final!DP27,1))</f>
        <v>2.6</v>
      </c>
      <c r="K27" s="247">
        <f>IF([4]Final!DQ27="","",ROUNDUP(0.15*[4]Final!DQ27,1))</f>
        <v>2</v>
      </c>
      <c r="L27" s="247">
        <f>IF([4]Final!DR27="","",ROUNDUP(0.15*[4]Final!DR27,1))</f>
        <v>5.7</v>
      </c>
      <c r="M27" s="247">
        <f>IF([4]Final!DS27="","",ROUNDUP(0.15*[4]Final!DS27,1))</f>
        <v>2</v>
      </c>
      <c r="N27" s="247">
        <f>IF([4]Final!DT27="","",ROUNDUP(0.15*[4]Final!DT27,1))</f>
        <v>3.9</v>
      </c>
      <c r="O27" s="247">
        <f>IF([4]Final!DU27="","",ROUNDUP(0.15*[4]Final!DU27,1))</f>
        <v>4.0999999999999996</v>
      </c>
      <c r="P27" s="247">
        <f>IF([4]Final!DV27="","",ROUNDUP(0.15*[4]Final!DV27,1))</f>
        <v>2.3000000000000003</v>
      </c>
      <c r="Q27" s="247">
        <f>IF([4]Final!DW27="","",ROUNDUP(0.15*[4]Final!DW27,1))</f>
        <v>4.8</v>
      </c>
      <c r="R27" s="247">
        <f>IF([4]Final!DX27="","",ROUNDUP(0.15*[4]Final!DX27,1))</f>
        <v>3.8000000000000003</v>
      </c>
      <c r="S27" s="247">
        <f>IF([4]Final!DY27="","",ROUNDUP(0.15*[4]Final!DY27,1))</f>
        <v>3.8000000000000003</v>
      </c>
      <c r="T27" s="247">
        <f>IF([4]Final!DZ27="","",ROUNDUP(0.15*[4]Final!DZ27,1))</f>
        <v>2.1</v>
      </c>
      <c r="U27" s="247">
        <f>IF([4]Final!EA27="","",ROUNDUP([4]Final!EA27/3,1))</f>
        <v>1.4000000000000001</v>
      </c>
      <c r="V27" s="247">
        <f>IF([4]Final!EB27="","",ROUNDUP([4]Final!EB27/3,1))</f>
        <v>1.4000000000000001</v>
      </c>
      <c r="W27" s="247">
        <f>IF([4]Final!EC27="","",ROUNDUP([4]Final!EC27/3,1))</f>
        <v>1</v>
      </c>
      <c r="X27" s="247">
        <f>IF([4]Final!ED27="","",ROUNDUP([4]Final!ED27/3,1))</f>
        <v>1</v>
      </c>
      <c r="Y27" s="247">
        <f>IF([4]Final!EE27="","",ROUNDUP([4]Final!EE27/3,1))</f>
        <v>1</v>
      </c>
      <c r="Z27" s="247">
        <f>IF([4]Final!EF27="","",ROUNDUP([4]Final!EF27/3,1))</f>
        <v>1.4000000000000001</v>
      </c>
      <c r="AA27" s="247">
        <f>IF([4]Final!EG27="","",ROUNDUP([4]Final!EG27/3,1))</f>
        <v>1</v>
      </c>
      <c r="AB27" s="247">
        <f>IF([4]Final!EH27="","",ROUNDUP([4]Final!EH27/3,1))</f>
        <v>1.4000000000000001</v>
      </c>
      <c r="AC27" s="247">
        <f>IF([4]Final!EI27="","",ROUNDUP([4]Final!EI27/3,1))</f>
        <v>1.4000000000000001</v>
      </c>
      <c r="AD27" s="247">
        <f>IF([4]Final!EJ27="","",ROUNDUP([4]Final!EJ27/3,1))</f>
        <v>1.4000000000000001</v>
      </c>
      <c r="AE27" s="247">
        <f>IF([4]Final!EK27="","",ROUNDUP([4]Final!EK27/3,1))</f>
        <v>0.7</v>
      </c>
      <c r="AF27" s="247">
        <f>[4]Final!EL27</f>
        <v>1</v>
      </c>
      <c r="AG27" s="247">
        <f>[4]Final!EM27</f>
        <v>3</v>
      </c>
      <c r="AH27" s="247">
        <f>[4]Final!EN27</f>
        <v>2</v>
      </c>
      <c r="AI27" s="247">
        <f>[4]Final!EO27</f>
        <v>2</v>
      </c>
      <c r="AJ27" s="247">
        <f>[4]Final!EP27</f>
        <v>4</v>
      </c>
      <c r="AK27" s="247">
        <f>[4]Final!EQ27</f>
        <v>3</v>
      </c>
      <c r="AL27" s="247">
        <f>[4]Final!ER27</f>
        <v>2</v>
      </c>
      <c r="AM27" s="247">
        <f>[4]Final!ES27</f>
        <v>4</v>
      </c>
      <c r="AN27" s="247">
        <f>[4]Final!ET27</f>
        <v>4</v>
      </c>
      <c r="AO27" s="247">
        <f>[4]Final!EU27</f>
        <v>4</v>
      </c>
      <c r="AP27" s="248">
        <f>[4]Final!EV27</f>
        <v>4</v>
      </c>
      <c r="AQ27" s="252">
        <f t="shared" si="28"/>
        <v>4</v>
      </c>
      <c r="AR27" s="253">
        <f t="shared" si="29"/>
        <v>4.333333333333333</v>
      </c>
      <c r="AS27" s="250">
        <f t="shared" si="5"/>
        <v>92</v>
      </c>
      <c r="AT27" s="310" t="str">
        <f t="shared" si="6"/>
        <v>YES</v>
      </c>
      <c r="AU27" s="253">
        <f t="shared" si="30"/>
        <v>8.3000000000000007</v>
      </c>
      <c r="AV27" s="253">
        <f t="shared" si="31"/>
        <v>10.166666666666668</v>
      </c>
      <c r="AW27" s="250">
        <f t="shared" si="7"/>
        <v>82</v>
      </c>
      <c r="AX27" s="310" t="str">
        <f t="shared" si="8"/>
        <v>YES</v>
      </c>
      <c r="AY27" s="253">
        <f t="shared" si="32"/>
        <v>23.599999999999998</v>
      </c>
      <c r="AZ27" s="253">
        <f t="shared" si="33"/>
        <v>27.333333333333336</v>
      </c>
      <c r="BA27" s="250">
        <f t="shared" si="9"/>
        <v>86</v>
      </c>
      <c r="BB27" s="310" t="str">
        <f t="shared" si="10"/>
        <v>YES</v>
      </c>
      <c r="BC27" s="253">
        <f t="shared" si="34"/>
        <v>8.5</v>
      </c>
      <c r="BD27" s="253">
        <f t="shared" si="35"/>
        <v>10.166666666666666</v>
      </c>
      <c r="BE27" s="250">
        <f t="shared" si="11"/>
        <v>84</v>
      </c>
      <c r="BF27" s="310" t="str">
        <f t="shared" si="12"/>
        <v>YES</v>
      </c>
      <c r="BG27" s="253">
        <f t="shared" si="36"/>
        <v>5.8</v>
      </c>
      <c r="BH27" s="253">
        <f t="shared" si="37"/>
        <v>8</v>
      </c>
      <c r="BI27" s="250">
        <f t="shared" si="13"/>
        <v>73</v>
      </c>
      <c r="BJ27" s="311" t="str">
        <f t="shared" si="14"/>
        <v>YES</v>
      </c>
      <c r="BK27" s="252">
        <f t="shared" si="38"/>
        <v>1</v>
      </c>
      <c r="BL27" s="253">
        <f t="shared" si="39"/>
        <v>2</v>
      </c>
      <c r="BM27" s="250">
        <f t="shared" si="15"/>
        <v>50</v>
      </c>
      <c r="BN27" s="310" t="str">
        <f t="shared" si="16"/>
        <v>NO</v>
      </c>
      <c r="BO27" s="253">
        <f t="shared" si="40"/>
        <v>7</v>
      </c>
      <c r="BP27" s="253">
        <f t="shared" si="41"/>
        <v>7</v>
      </c>
      <c r="BQ27" s="250">
        <f t="shared" si="17"/>
        <v>100</v>
      </c>
      <c r="BR27" s="310" t="str">
        <f t="shared" si="18"/>
        <v>YES</v>
      </c>
      <c r="BS27" s="253">
        <f t="shared" si="42"/>
        <v>13</v>
      </c>
      <c r="BT27" s="253">
        <f t="shared" si="43"/>
        <v>17</v>
      </c>
      <c r="BU27" s="250">
        <f t="shared" si="19"/>
        <v>76</v>
      </c>
      <c r="BV27" s="310" t="str">
        <f t="shared" si="20"/>
        <v>YES</v>
      </c>
      <c r="BW27" s="253">
        <f t="shared" si="44"/>
        <v>6</v>
      </c>
      <c r="BX27" s="253">
        <f t="shared" si="45"/>
        <v>7</v>
      </c>
      <c r="BY27" s="250">
        <f t="shared" si="21"/>
        <v>86</v>
      </c>
      <c r="BZ27" s="310" t="str">
        <f t="shared" si="22"/>
        <v>YES</v>
      </c>
      <c r="CA27" s="253">
        <f t="shared" si="46"/>
        <v>6</v>
      </c>
      <c r="CB27" s="253">
        <f t="shared" si="47"/>
        <v>7</v>
      </c>
      <c r="CC27" s="250">
        <f t="shared" si="23"/>
        <v>86</v>
      </c>
      <c r="CD27" s="312" t="str">
        <f t="shared" si="24"/>
        <v>YES</v>
      </c>
    </row>
    <row r="28" spans="1:82" ht="13.5" thickBot="1" x14ac:dyDescent="0.25">
      <c r="A28" s="331">
        <f>[4]Final!A28</f>
        <v>16</v>
      </c>
      <c r="B28" s="386" t="s">
        <v>445</v>
      </c>
      <c r="C28" s="380" t="s">
        <v>479</v>
      </c>
      <c r="D28" s="331" t="str">
        <f>[5]Final!D28</f>
        <v>F</v>
      </c>
      <c r="E28" s="331">
        <f>[4]Final!E28</f>
        <v>20</v>
      </c>
      <c r="F28" s="331">
        <f t="shared" si="25"/>
        <v>34.499999999999993</v>
      </c>
      <c r="G28" s="331">
        <f t="shared" si="26"/>
        <v>19.499999999999993</v>
      </c>
      <c r="H28" s="331">
        <f t="shared" si="27"/>
        <v>15</v>
      </c>
      <c r="I28" s="258"/>
      <c r="J28" s="247">
        <f>IF([4]Final!DP28="","",ROUNDUP(0.15*[4]Final!DP28,1))</f>
        <v>0.79999999999999993</v>
      </c>
      <c r="K28" s="247">
        <f>IF([4]Final!DQ28="","",ROUNDUP(0.15*[4]Final!DQ28,1))</f>
        <v>0.79999999999999993</v>
      </c>
      <c r="L28" s="247">
        <f>IF([4]Final!DR28="","",ROUNDUP(0.15*[4]Final!DR28,1))</f>
        <v>2.6</v>
      </c>
      <c r="M28" s="247">
        <f>IF([4]Final!DS28="","",ROUNDUP(0.15*[4]Final!DS28,1))</f>
        <v>0.6</v>
      </c>
      <c r="N28" s="247">
        <f>IF([4]Final!DT28="","",ROUNDUP(0.15*[4]Final!DT28,1))</f>
        <v>1.8</v>
      </c>
      <c r="O28" s="247">
        <f>IF([4]Final!DU28="","",ROUNDUP(0.15*[4]Final!DU28,1))</f>
        <v>1.1000000000000001</v>
      </c>
      <c r="P28" s="247">
        <f>IF([4]Final!DV28="","",ROUNDUP(0.15*[4]Final!DV28,1))</f>
        <v>0.5</v>
      </c>
      <c r="Q28" s="247">
        <f>IF([4]Final!DW28="","",ROUNDUP(0.15*[4]Final!DW28,1))</f>
        <v>2.6</v>
      </c>
      <c r="R28" s="247">
        <f>IF([4]Final!DX28="","",ROUNDUP(0.15*[4]Final!DX28,1))</f>
        <v>1.1000000000000001</v>
      </c>
      <c r="S28" s="247">
        <f>IF([4]Final!DY28="","",ROUNDUP(0.15*[4]Final!DY28,1))</f>
        <v>1.1000000000000001</v>
      </c>
      <c r="T28" s="247">
        <f>IF([4]Final!DZ28="","",ROUNDUP(0.15*[4]Final!DZ28,1))</f>
        <v>0.9</v>
      </c>
      <c r="U28" s="247">
        <f>IF([4]Final!EA28="","",ROUNDUP([4]Final!EA28/3,1))</f>
        <v>0.4</v>
      </c>
      <c r="V28" s="247">
        <f>IF([4]Final!EB28="","",ROUNDUP([4]Final!EB28/3,1))</f>
        <v>0.4</v>
      </c>
      <c r="W28" s="247">
        <f>IF([4]Final!EC28="","",ROUNDUP([4]Final!EC28/3,1))</f>
        <v>0.7</v>
      </c>
      <c r="X28" s="247">
        <f>IF([4]Final!ED28="","",ROUNDUP([4]Final!ED28/3,1))</f>
        <v>0.4</v>
      </c>
      <c r="Y28" s="247">
        <f>IF([4]Final!EE28="","",ROUNDUP([4]Final!EE28/3,1))</f>
        <v>0.7</v>
      </c>
      <c r="Z28" s="247">
        <f>IF([4]Final!EF28="","",ROUNDUP([4]Final!EF28/3,1))</f>
        <v>0.7</v>
      </c>
      <c r="AA28" s="247">
        <f>IF([4]Final!EG28="","",ROUNDUP([4]Final!EG28/3,1))</f>
        <v>0.4</v>
      </c>
      <c r="AB28" s="247">
        <f>IF([4]Final!EH28="","",ROUNDUP([4]Final!EH28/3,1))</f>
        <v>0.4</v>
      </c>
      <c r="AC28" s="247">
        <f>IF([4]Final!EI28="","",ROUNDUP([4]Final!EI28/3,1))</f>
        <v>0.7</v>
      </c>
      <c r="AD28" s="247">
        <f>IF([4]Final!EJ28="","",ROUNDUP([4]Final!EJ28/3,1))</f>
        <v>0.4</v>
      </c>
      <c r="AE28" s="247">
        <f>IF([4]Final!EK28="","",ROUNDUP([4]Final!EK28/3,1))</f>
        <v>0.4</v>
      </c>
      <c r="AF28" s="247">
        <f>[4]Final!EL28</f>
        <v>0</v>
      </c>
      <c r="AG28" s="247">
        <f>[4]Final!EM28</f>
        <v>1</v>
      </c>
      <c r="AH28" s="247">
        <f>[4]Final!EN28</f>
        <v>1</v>
      </c>
      <c r="AI28" s="247">
        <f>[4]Final!EO28</f>
        <v>1</v>
      </c>
      <c r="AJ28" s="247">
        <f>[4]Final!EP28</f>
        <v>1</v>
      </c>
      <c r="AK28" s="247">
        <f>[4]Final!EQ28</f>
        <v>2</v>
      </c>
      <c r="AL28" s="247">
        <f>[4]Final!ER28</f>
        <v>1</v>
      </c>
      <c r="AM28" s="247">
        <f>[4]Final!ES28</f>
        <v>2</v>
      </c>
      <c r="AN28" s="247">
        <f>[4]Final!ET28</f>
        <v>2</v>
      </c>
      <c r="AO28" s="247">
        <f>[4]Final!EU28</f>
        <v>2</v>
      </c>
      <c r="AP28" s="248">
        <f>[4]Final!EV28</f>
        <v>2</v>
      </c>
      <c r="AQ28" s="260">
        <f t="shared" si="28"/>
        <v>1.2</v>
      </c>
      <c r="AR28" s="261">
        <f t="shared" si="29"/>
        <v>4.333333333333333</v>
      </c>
      <c r="AS28" s="247">
        <f t="shared" si="5"/>
        <v>28</v>
      </c>
      <c r="AT28" s="286" t="str">
        <f t="shared" si="6"/>
        <v>NO</v>
      </c>
      <c r="AU28" s="261">
        <f t="shared" si="30"/>
        <v>3.7</v>
      </c>
      <c r="AV28" s="261">
        <f t="shared" si="31"/>
        <v>10.166666666666668</v>
      </c>
      <c r="AW28" s="247">
        <f t="shared" si="7"/>
        <v>36</v>
      </c>
      <c r="AX28" s="286" t="str">
        <f t="shared" si="8"/>
        <v>NO</v>
      </c>
      <c r="AY28" s="261">
        <f t="shared" si="32"/>
        <v>9.8999999999999986</v>
      </c>
      <c r="AZ28" s="261">
        <f t="shared" si="33"/>
        <v>27.333333333333336</v>
      </c>
      <c r="BA28" s="247">
        <f t="shared" si="9"/>
        <v>36</v>
      </c>
      <c r="BB28" s="286" t="str">
        <f t="shared" si="10"/>
        <v>NO</v>
      </c>
      <c r="BC28" s="261">
        <f t="shared" si="34"/>
        <v>2.4</v>
      </c>
      <c r="BD28" s="261">
        <f t="shared" si="35"/>
        <v>10.166666666666666</v>
      </c>
      <c r="BE28" s="247">
        <f t="shared" si="11"/>
        <v>24</v>
      </c>
      <c r="BF28" s="286" t="str">
        <f t="shared" si="12"/>
        <v>NO</v>
      </c>
      <c r="BG28" s="261">
        <f t="shared" si="36"/>
        <v>2.2999999999999998</v>
      </c>
      <c r="BH28" s="261">
        <f t="shared" si="37"/>
        <v>8</v>
      </c>
      <c r="BI28" s="247">
        <f t="shared" si="13"/>
        <v>29</v>
      </c>
      <c r="BJ28" s="340" t="str">
        <f t="shared" si="14"/>
        <v>NO</v>
      </c>
      <c r="BK28" s="260">
        <v>2</v>
      </c>
      <c r="BL28" s="261">
        <f t="shared" si="39"/>
        <v>2</v>
      </c>
      <c r="BM28" s="247">
        <f t="shared" si="15"/>
        <v>100</v>
      </c>
      <c r="BN28" s="286" t="str">
        <f t="shared" si="16"/>
        <v>YES</v>
      </c>
      <c r="BO28" s="261">
        <f t="shared" si="40"/>
        <v>2</v>
      </c>
      <c r="BP28" s="261">
        <f t="shared" si="41"/>
        <v>7</v>
      </c>
      <c r="BQ28" s="247">
        <f t="shared" si="17"/>
        <v>29</v>
      </c>
      <c r="BR28" s="286" t="str">
        <f t="shared" si="18"/>
        <v>NO</v>
      </c>
      <c r="BS28" s="261">
        <f t="shared" si="42"/>
        <v>7</v>
      </c>
      <c r="BT28" s="261">
        <f t="shared" si="43"/>
        <v>17</v>
      </c>
      <c r="BU28" s="247">
        <f t="shared" si="19"/>
        <v>41</v>
      </c>
      <c r="BV28" s="286" t="str">
        <f t="shared" si="20"/>
        <v>NO</v>
      </c>
      <c r="BW28" s="261">
        <f t="shared" si="44"/>
        <v>3</v>
      </c>
      <c r="BX28" s="261">
        <f t="shared" si="45"/>
        <v>7</v>
      </c>
      <c r="BY28" s="247">
        <f t="shared" si="21"/>
        <v>43</v>
      </c>
      <c r="BZ28" s="286" t="str">
        <f t="shared" si="22"/>
        <v>NO</v>
      </c>
      <c r="CA28" s="261">
        <f t="shared" si="46"/>
        <v>3</v>
      </c>
      <c r="CB28" s="261">
        <f t="shared" si="47"/>
        <v>7</v>
      </c>
      <c r="CC28" s="247">
        <f t="shared" si="23"/>
        <v>43</v>
      </c>
      <c r="CD28" s="341" t="str">
        <f t="shared" si="24"/>
        <v>NO</v>
      </c>
    </row>
    <row r="29" spans="1:82" x14ac:dyDescent="0.2">
      <c r="A29" s="331">
        <f>[4]Final!A29</f>
        <v>17</v>
      </c>
      <c r="B29" s="386" t="s">
        <v>446</v>
      </c>
      <c r="C29" s="380" t="s">
        <v>480</v>
      </c>
      <c r="D29" s="331" t="str">
        <f>[5]Final!D29</f>
        <v>E</v>
      </c>
      <c r="E29" s="331">
        <f>[4]Final!E29</f>
        <v>30</v>
      </c>
      <c r="F29" s="331">
        <f t="shared" si="25"/>
        <v>38.600000000000009</v>
      </c>
      <c r="G29" s="331">
        <f t="shared" si="26"/>
        <v>38.600000000000009</v>
      </c>
      <c r="H29" s="331">
        <f t="shared" si="27"/>
        <v>0</v>
      </c>
      <c r="I29" s="258"/>
      <c r="J29" s="247">
        <f>IF([4]Final!DP29="","",ROUNDUP(0.15*[4]Final!DP29,1))</f>
        <v>1.5</v>
      </c>
      <c r="K29" s="247">
        <f>IF([4]Final!DQ29="","",ROUNDUP(0.15*[4]Final!DQ29,1))</f>
        <v>1.5</v>
      </c>
      <c r="L29" s="247">
        <f>IF([4]Final!DR29="","",ROUNDUP(0.15*[4]Final!DR29,1))</f>
        <v>4.5</v>
      </c>
      <c r="M29" s="247">
        <f>IF([4]Final!DS29="","",ROUNDUP(0.15*[4]Final!DS29,1))</f>
        <v>1.5</v>
      </c>
      <c r="N29" s="247">
        <f>IF([4]Final!DT29="","",ROUNDUP(0.15*[4]Final!DT29,1))</f>
        <v>3</v>
      </c>
      <c r="O29" s="247">
        <f>IF([4]Final!DU29="","",ROUNDUP(0.15*[4]Final!DU29,1))</f>
        <v>3</v>
      </c>
      <c r="P29" s="247">
        <f>IF([4]Final!DV29="","",ROUNDUP(0.15*[4]Final!DV29,1))</f>
        <v>1.5</v>
      </c>
      <c r="Q29" s="247">
        <f>IF([4]Final!DW29="","",ROUNDUP(0.15*[4]Final!DW29,1))</f>
        <v>4.5</v>
      </c>
      <c r="R29" s="247">
        <f>IF([4]Final!DX29="","",ROUNDUP(0.15*[4]Final!DX29,1))</f>
        <v>3</v>
      </c>
      <c r="S29" s="247">
        <f>IF([4]Final!DY29="","",ROUNDUP(0.15*[4]Final!DY29,1))</f>
        <v>3</v>
      </c>
      <c r="T29" s="247">
        <f>IF([4]Final!DZ29="","",ROUNDUP(0.15*[4]Final!DZ29,1))</f>
        <v>1.5</v>
      </c>
      <c r="U29" s="247">
        <f>IF([4]Final!EA29="","",ROUNDUP([4]Final!EA29/3,1))</f>
        <v>1</v>
      </c>
      <c r="V29" s="247">
        <f>IF([4]Final!EB29="","",ROUNDUP([4]Final!EB29/3,1))</f>
        <v>1</v>
      </c>
      <c r="W29" s="247">
        <f>IF([4]Final!EC29="","",ROUNDUP([4]Final!EC29/3,1))</f>
        <v>1</v>
      </c>
      <c r="X29" s="247">
        <f>IF([4]Final!ED29="","",ROUNDUP([4]Final!ED29/3,1))</f>
        <v>0.7</v>
      </c>
      <c r="Y29" s="247">
        <f>IF([4]Final!EE29="","",ROUNDUP([4]Final!EE29/3,1))</f>
        <v>1</v>
      </c>
      <c r="Z29" s="247">
        <f>IF([4]Final!EF29="","",ROUNDUP([4]Final!EF29/3,1))</f>
        <v>1</v>
      </c>
      <c r="AA29" s="247">
        <f>IF([4]Final!EG29="","",ROUNDUP([4]Final!EG29/3,1))</f>
        <v>0.7</v>
      </c>
      <c r="AB29" s="247">
        <f>IF([4]Final!EH29="","",ROUNDUP([4]Final!EH29/3,1))</f>
        <v>1</v>
      </c>
      <c r="AC29" s="247">
        <f>IF([4]Final!EI29="","",ROUNDUP([4]Final!EI29/3,1))</f>
        <v>1</v>
      </c>
      <c r="AD29" s="247">
        <f>IF([4]Final!EJ29="","",ROUNDUP([4]Final!EJ29/3,1))</f>
        <v>1</v>
      </c>
      <c r="AE29" s="247">
        <f>IF([4]Final!EK29="","",ROUNDUP([4]Final!EK29/3,1))</f>
        <v>0.7</v>
      </c>
      <c r="AF29" s="247" t="str">
        <f>[4]Final!EL29</f>
        <v/>
      </c>
      <c r="AG29" s="247" t="str">
        <f>[4]Final!EM29</f>
        <v/>
      </c>
      <c r="AH29" s="247" t="str">
        <f>[4]Final!EN29</f>
        <v/>
      </c>
      <c r="AI29" s="247" t="str">
        <f>[4]Final!EO29</f>
        <v/>
      </c>
      <c r="AJ29" s="247" t="str">
        <f>[4]Final!EP29</f>
        <v/>
      </c>
      <c r="AK29" s="247" t="str">
        <f>[4]Final!EQ29</f>
        <v/>
      </c>
      <c r="AL29" s="247" t="str">
        <f>[4]Final!ER29</f>
        <v/>
      </c>
      <c r="AM29" s="247" t="str">
        <f>[4]Final!ES29</f>
        <v/>
      </c>
      <c r="AN29" s="247" t="str">
        <f>[4]Final!ET29</f>
        <v/>
      </c>
      <c r="AO29" s="247" t="str">
        <f>[4]Final!EU29</f>
        <v/>
      </c>
      <c r="AP29" s="248" t="str">
        <f>[4]Final!EV29</f>
        <v/>
      </c>
      <c r="AQ29" s="252">
        <f t="shared" si="28"/>
        <v>2.5</v>
      </c>
      <c r="AR29" s="253">
        <f t="shared" si="29"/>
        <v>4.333333333333333</v>
      </c>
      <c r="AS29" s="250">
        <f t="shared" si="5"/>
        <v>58</v>
      </c>
      <c r="AT29" s="310" t="str">
        <f t="shared" si="6"/>
        <v>NO</v>
      </c>
      <c r="AU29" s="253">
        <f t="shared" si="30"/>
        <v>6.5</v>
      </c>
      <c r="AV29" s="253">
        <f t="shared" si="31"/>
        <v>10.166666666666668</v>
      </c>
      <c r="AW29" s="250">
        <f t="shared" si="7"/>
        <v>64</v>
      </c>
      <c r="AX29" s="310" t="str">
        <f t="shared" si="8"/>
        <v>YES</v>
      </c>
      <c r="AY29" s="253">
        <f t="shared" si="32"/>
        <v>19</v>
      </c>
      <c r="AZ29" s="253">
        <f t="shared" si="33"/>
        <v>27.333333333333336</v>
      </c>
      <c r="BA29" s="250">
        <f t="shared" si="9"/>
        <v>70</v>
      </c>
      <c r="BB29" s="310" t="str">
        <f t="shared" si="10"/>
        <v>YES</v>
      </c>
      <c r="BC29" s="253">
        <f t="shared" si="34"/>
        <v>6.2</v>
      </c>
      <c r="BD29" s="253">
        <f t="shared" si="35"/>
        <v>10.166666666666666</v>
      </c>
      <c r="BE29" s="250">
        <f t="shared" si="11"/>
        <v>61</v>
      </c>
      <c r="BF29" s="310" t="str">
        <f t="shared" si="12"/>
        <v>YES</v>
      </c>
      <c r="BG29" s="253">
        <f t="shared" si="36"/>
        <v>4.4000000000000004</v>
      </c>
      <c r="BH29" s="253">
        <f t="shared" si="37"/>
        <v>8</v>
      </c>
      <c r="BI29" s="250">
        <f t="shared" si="13"/>
        <v>55</v>
      </c>
      <c r="BJ29" s="311" t="str">
        <f t="shared" si="14"/>
        <v>NO</v>
      </c>
      <c r="BK29" s="252"/>
      <c r="BL29" s="253"/>
      <c r="BM29" s="250">
        <f t="shared" si="15"/>
        <v>0</v>
      </c>
      <c r="BN29" s="310" t="str">
        <f t="shared" si="16"/>
        <v>NO</v>
      </c>
      <c r="BO29" s="253">
        <f t="shared" si="40"/>
        <v>0</v>
      </c>
      <c r="BP29" s="253">
        <f t="shared" si="41"/>
        <v>0</v>
      </c>
      <c r="BQ29" s="250">
        <f t="shared" si="17"/>
        <v>0</v>
      </c>
      <c r="BR29" s="310" t="str">
        <f t="shared" si="18"/>
        <v>NO</v>
      </c>
      <c r="BS29" s="253">
        <f t="shared" si="42"/>
        <v>0</v>
      </c>
      <c r="BT29" s="253">
        <f t="shared" si="43"/>
        <v>0</v>
      </c>
      <c r="BU29" s="250">
        <f t="shared" si="19"/>
        <v>0</v>
      </c>
      <c r="BV29" s="310" t="str">
        <f t="shared" si="20"/>
        <v>NO</v>
      </c>
      <c r="BW29" s="253">
        <f t="shared" si="44"/>
        <v>0</v>
      </c>
      <c r="BX29" s="253">
        <f t="shared" si="45"/>
        <v>0</v>
      </c>
      <c r="BY29" s="250">
        <f t="shared" si="21"/>
        <v>0</v>
      </c>
      <c r="BZ29" s="310" t="str">
        <f t="shared" si="22"/>
        <v>NO</v>
      </c>
      <c r="CA29" s="253">
        <f t="shared" si="46"/>
        <v>0</v>
      </c>
      <c r="CB29" s="253">
        <f t="shared" si="47"/>
        <v>0</v>
      </c>
      <c r="CC29" s="250">
        <f t="shared" si="23"/>
        <v>0</v>
      </c>
      <c r="CD29" s="312" t="str">
        <f t="shared" si="24"/>
        <v>NO</v>
      </c>
    </row>
    <row r="30" spans="1:82" ht="13.5" thickBot="1" x14ac:dyDescent="0.25">
      <c r="A30" s="331">
        <f>[4]Final!A30</f>
        <v>18</v>
      </c>
      <c r="B30" s="386" t="s">
        <v>447</v>
      </c>
      <c r="C30" s="380" t="s">
        <v>481</v>
      </c>
      <c r="D30" s="331" t="str">
        <f>[5]Final!D30</f>
        <v>B+</v>
      </c>
      <c r="E30" s="331">
        <f>[4]Final!E30</f>
        <v>76</v>
      </c>
      <c r="F30" s="331">
        <f t="shared" si="25"/>
        <v>80.900000000000006</v>
      </c>
      <c r="G30" s="331">
        <f t="shared" si="26"/>
        <v>49.9</v>
      </c>
      <c r="H30" s="331">
        <f t="shared" si="27"/>
        <v>31</v>
      </c>
      <c r="I30" s="258"/>
      <c r="J30" s="247">
        <f>IF([4]Final!DP30="","",ROUNDUP(0.15*[4]Final!DP30,1))</f>
        <v>2.3000000000000003</v>
      </c>
      <c r="K30" s="247">
        <f>IF([4]Final!DQ30="","",ROUNDUP(0.15*[4]Final!DQ30,1))</f>
        <v>2.1</v>
      </c>
      <c r="L30" s="247">
        <f>IF([4]Final!DR30="","",ROUNDUP(0.15*[4]Final!DR30,1))</f>
        <v>5.4</v>
      </c>
      <c r="M30" s="247">
        <f>IF([4]Final!DS30="","",ROUNDUP(0.15*[4]Final!DS30,1))</f>
        <v>2.3000000000000003</v>
      </c>
      <c r="N30" s="247">
        <f>IF([4]Final!DT30="","",ROUNDUP(0.15*[4]Final!DT30,1))</f>
        <v>4.5</v>
      </c>
      <c r="O30" s="247">
        <f>IF([4]Final!DU30="","",ROUNDUP(0.15*[4]Final!DU30,1))</f>
        <v>3.6</v>
      </c>
      <c r="P30" s="247">
        <f>IF([4]Final!DV30="","",ROUNDUP(0.15*[4]Final!DV30,1))</f>
        <v>2.1</v>
      </c>
      <c r="Q30" s="247">
        <f>IF([4]Final!DW30="","",ROUNDUP(0.15*[4]Final!DW30,1))</f>
        <v>5.6</v>
      </c>
      <c r="R30" s="247">
        <f>IF([4]Final!DX30="","",ROUNDUP(0.15*[4]Final!DX30,1))</f>
        <v>3.9</v>
      </c>
      <c r="S30" s="247">
        <f>IF([4]Final!DY30="","",ROUNDUP(0.15*[4]Final!DY30,1))</f>
        <v>3.8000000000000003</v>
      </c>
      <c r="T30" s="247">
        <f>IF([4]Final!DZ30="","",ROUNDUP(0.15*[4]Final!DZ30,1))</f>
        <v>2.3000000000000003</v>
      </c>
      <c r="U30" s="247">
        <f>IF([4]Final!EA30="","",ROUNDUP([4]Final!EA30/3,1))</f>
        <v>1.4000000000000001</v>
      </c>
      <c r="V30" s="247">
        <f>IF([4]Final!EB30="","",ROUNDUP([4]Final!EB30/3,1))</f>
        <v>1</v>
      </c>
      <c r="W30" s="247">
        <f>IF([4]Final!EC30="","",ROUNDUP([4]Final!EC30/3,1))</f>
        <v>1.4000000000000001</v>
      </c>
      <c r="X30" s="247">
        <f>IF([4]Final!ED30="","",ROUNDUP([4]Final!ED30/3,1))</f>
        <v>1</v>
      </c>
      <c r="Y30" s="247">
        <f>IF([4]Final!EE30="","",ROUNDUP([4]Final!EE30/3,1))</f>
        <v>1.4000000000000001</v>
      </c>
      <c r="Z30" s="247">
        <f>IF([4]Final!EF30="","",ROUNDUP([4]Final!EF30/3,1))</f>
        <v>1.4000000000000001</v>
      </c>
      <c r="AA30" s="247">
        <f>IF([4]Final!EG30="","",ROUNDUP([4]Final!EG30/3,1))</f>
        <v>0.7</v>
      </c>
      <c r="AB30" s="247">
        <f>IF([4]Final!EH30="","",ROUNDUP([4]Final!EH30/3,1))</f>
        <v>1</v>
      </c>
      <c r="AC30" s="247">
        <f>IF([4]Final!EI30="","",ROUNDUP([4]Final!EI30/3,1))</f>
        <v>1</v>
      </c>
      <c r="AD30" s="247">
        <f>IF([4]Final!EJ30="","",ROUNDUP([4]Final!EJ30/3,1))</f>
        <v>0.7</v>
      </c>
      <c r="AE30" s="247">
        <f>IF([4]Final!EK30="","",ROUNDUP([4]Final!EK30/3,1))</f>
        <v>1</v>
      </c>
      <c r="AF30" s="247">
        <f>[4]Final!EL30</f>
        <v>1</v>
      </c>
      <c r="AG30" s="247">
        <f>[4]Final!EM30</f>
        <v>2</v>
      </c>
      <c r="AH30" s="247">
        <f>[4]Final!EN30</f>
        <v>2</v>
      </c>
      <c r="AI30" s="247">
        <f>[4]Final!EO30</f>
        <v>1</v>
      </c>
      <c r="AJ30" s="247">
        <f>[4]Final!EP30</f>
        <v>4</v>
      </c>
      <c r="AK30" s="247">
        <f>[4]Final!EQ30</f>
        <v>4</v>
      </c>
      <c r="AL30" s="247">
        <f>[4]Final!ER30</f>
        <v>1</v>
      </c>
      <c r="AM30" s="247">
        <f>[4]Final!ES30</f>
        <v>4</v>
      </c>
      <c r="AN30" s="247">
        <f>[4]Final!ET30</f>
        <v>4</v>
      </c>
      <c r="AO30" s="247">
        <f>[4]Final!EU30</f>
        <v>4</v>
      </c>
      <c r="AP30" s="248">
        <f>[4]Final!EV30</f>
        <v>4</v>
      </c>
      <c r="AQ30" s="260">
        <f t="shared" si="28"/>
        <v>3.7</v>
      </c>
      <c r="AR30" s="261">
        <f t="shared" si="29"/>
        <v>4.333333333333333</v>
      </c>
      <c r="AS30" s="247">
        <f t="shared" si="5"/>
        <v>85</v>
      </c>
      <c r="AT30" s="286" t="str">
        <f t="shared" si="6"/>
        <v>YES</v>
      </c>
      <c r="AU30" s="261">
        <f t="shared" si="30"/>
        <v>9</v>
      </c>
      <c r="AV30" s="261">
        <f t="shared" si="31"/>
        <v>10.166666666666668</v>
      </c>
      <c r="AW30" s="247">
        <f t="shared" si="7"/>
        <v>89</v>
      </c>
      <c r="AX30" s="286" t="str">
        <f t="shared" si="8"/>
        <v>YES</v>
      </c>
      <c r="AY30" s="261">
        <f t="shared" si="32"/>
        <v>23.299999999999997</v>
      </c>
      <c r="AZ30" s="261">
        <f t="shared" si="33"/>
        <v>27.333333333333336</v>
      </c>
      <c r="BA30" s="247">
        <f t="shared" si="9"/>
        <v>85</v>
      </c>
      <c r="BB30" s="286" t="str">
        <f t="shared" si="10"/>
        <v>YES</v>
      </c>
      <c r="BC30" s="261">
        <f t="shared" si="34"/>
        <v>7.3000000000000007</v>
      </c>
      <c r="BD30" s="261">
        <f t="shared" si="35"/>
        <v>10.166666666666666</v>
      </c>
      <c r="BE30" s="247">
        <f t="shared" si="11"/>
        <v>72</v>
      </c>
      <c r="BF30" s="286" t="str">
        <f t="shared" si="12"/>
        <v>YES</v>
      </c>
      <c r="BG30" s="261">
        <f t="shared" si="36"/>
        <v>6.6000000000000005</v>
      </c>
      <c r="BH30" s="261">
        <f t="shared" si="37"/>
        <v>8</v>
      </c>
      <c r="BI30" s="247">
        <f t="shared" si="13"/>
        <v>83</v>
      </c>
      <c r="BJ30" s="340" t="str">
        <f t="shared" si="14"/>
        <v>YES</v>
      </c>
      <c r="BK30" s="260">
        <f t="shared" si="38"/>
        <v>1</v>
      </c>
      <c r="BL30" s="261">
        <f t="shared" si="39"/>
        <v>2</v>
      </c>
      <c r="BM30" s="247">
        <f t="shared" si="15"/>
        <v>50</v>
      </c>
      <c r="BN30" s="286" t="str">
        <f t="shared" si="16"/>
        <v>NO</v>
      </c>
      <c r="BO30" s="261">
        <f t="shared" si="40"/>
        <v>6</v>
      </c>
      <c r="BP30" s="261">
        <f t="shared" si="41"/>
        <v>7</v>
      </c>
      <c r="BQ30" s="247">
        <f t="shared" si="17"/>
        <v>86</v>
      </c>
      <c r="BR30" s="286" t="str">
        <f t="shared" si="18"/>
        <v>YES</v>
      </c>
      <c r="BS30" s="261">
        <f t="shared" si="42"/>
        <v>14</v>
      </c>
      <c r="BT30" s="261">
        <f t="shared" si="43"/>
        <v>17</v>
      </c>
      <c r="BU30" s="247">
        <f t="shared" si="19"/>
        <v>82</v>
      </c>
      <c r="BV30" s="286" t="str">
        <f t="shared" si="20"/>
        <v>YES</v>
      </c>
      <c r="BW30" s="261">
        <f t="shared" si="44"/>
        <v>5</v>
      </c>
      <c r="BX30" s="261">
        <f t="shared" si="45"/>
        <v>7</v>
      </c>
      <c r="BY30" s="247">
        <f t="shared" si="21"/>
        <v>71</v>
      </c>
      <c r="BZ30" s="286" t="str">
        <f t="shared" si="22"/>
        <v>YES</v>
      </c>
      <c r="CA30" s="261">
        <f t="shared" si="46"/>
        <v>5</v>
      </c>
      <c r="CB30" s="261">
        <f t="shared" si="47"/>
        <v>7</v>
      </c>
      <c r="CC30" s="247">
        <f t="shared" si="23"/>
        <v>71</v>
      </c>
      <c r="CD30" s="341" t="str">
        <f t="shared" si="24"/>
        <v>YES</v>
      </c>
    </row>
    <row r="31" spans="1:82" x14ac:dyDescent="0.2">
      <c r="A31" s="331">
        <f>[4]Final!A31</f>
        <v>19</v>
      </c>
      <c r="B31" s="386" t="s">
        <v>448</v>
      </c>
      <c r="C31" s="380" t="s">
        <v>482</v>
      </c>
      <c r="D31" s="331" t="str">
        <f>[5]Final!D31</f>
        <v>C+</v>
      </c>
      <c r="E31" s="331">
        <f>[4]Final!E31</f>
        <v>60</v>
      </c>
      <c r="F31" s="331">
        <f t="shared" si="25"/>
        <v>66.40000000000002</v>
      </c>
      <c r="G31" s="331">
        <f t="shared" si="26"/>
        <v>41.40000000000002</v>
      </c>
      <c r="H31" s="331">
        <f t="shared" si="27"/>
        <v>25</v>
      </c>
      <c r="I31" s="258"/>
      <c r="J31" s="247">
        <f>IF([4]Final!DP31="","",ROUNDUP(0.15*[4]Final!DP31,1))</f>
        <v>2.6</v>
      </c>
      <c r="K31" s="247">
        <f>IF([4]Final!DQ31="","",ROUNDUP(0.15*[4]Final!DQ31,1))</f>
        <v>2.6</v>
      </c>
      <c r="L31" s="247">
        <f>IF([4]Final!DR31="","",ROUNDUP(0.15*[4]Final!DR31,1))</f>
        <v>4.3999999999999995</v>
      </c>
      <c r="M31" s="247">
        <f>IF([4]Final!DS31="","",ROUNDUP(0.15*[4]Final!DS31,1))</f>
        <v>2.7</v>
      </c>
      <c r="N31" s="247">
        <f>IF([4]Final!DT31="","",ROUNDUP(0.15*[4]Final!DT31,1))</f>
        <v>3</v>
      </c>
      <c r="O31" s="247">
        <f>IF([4]Final!DU31="","",ROUNDUP(0.15*[4]Final!DU31,1))</f>
        <v>3</v>
      </c>
      <c r="P31" s="247">
        <f>IF([4]Final!DV31="","",ROUNDUP(0.15*[4]Final!DV31,1))</f>
        <v>2.1</v>
      </c>
      <c r="Q31" s="247">
        <f>IF([4]Final!DW31="","",ROUNDUP(0.15*[4]Final!DW31,1))</f>
        <v>3.5</v>
      </c>
      <c r="R31" s="247">
        <f>IF([4]Final!DX31="","",ROUNDUP(0.15*[4]Final!DX31,1))</f>
        <v>3</v>
      </c>
      <c r="S31" s="247">
        <f>IF([4]Final!DY31="","",ROUNDUP(0.15*[4]Final!DY31,1))</f>
        <v>3</v>
      </c>
      <c r="T31" s="247">
        <f>IF([4]Final!DZ31="","",ROUNDUP(0.15*[4]Final!DZ31,1))</f>
        <v>2.3000000000000003</v>
      </c>
      <c r="U31" s="247">
        <f>IF([4]Final!EA31="","",ROUNDUP([4]Final!EA31/3,1))</f>
        <v>0.7</v>
      </c>
      <c r="V31" s="247">
        <f>IF([4]Final!EB31="","",ROUNDUP([4]Final!EB31/3,1))</f>
        <v>1</v>
      </c>
      <c r="W31" s="247">
        <f>IF([4]Final!EC31="","",ROUNDUP([4]Final!EC31/3,1))</f>
        <v>0.7</v>
      </c>
      <c r="X31" s="247">
        <f>IF([4]Final!ED31="","",ROUNDUP([4]Final!ED31/3,1))</f>
        <v>0.7</v>
      </c>
      <c r="Y31" s="247">
        <f>IF([4]Final!EE31="","",ROUNDUP([4]Final!EE31/3,1))</f>
        <v>0.7</v>
      </c>
      <c r="Z31" s="247">
        <f>IF([4]Final!EF31="","",ROUNDUP([4]Final!EF31/3,1))</f>
        <v>1</v>
      </c>
      <c r="AA31" s="247">
        <f>IF([4]Final!EG31="","",ROUNDUP([4]Final!EG31/3,1))</f>
        <v>0.7</v>
      </c>
      <c r="AB31" s="247">
        <f>IF([4]Final!EH31="","",ROUNDUP([4]Final!EH31/3,1))</f>
        <v>1</v>
      </c>
      <c r="AC31" s="247">
        <f>IF([4]Final!EI31="","",ROUNDUP([4]Final!EI31/3,1))</f>
        <v>1</v>
      </c>
      <c r="AD31" s="247">
        <f>IF([4]Final!EJ31="","",ROUNDUP([4]Final!EJ31/3,1))</f>
        <v>1</v>
      </c>
      <c r="AE31" s="247">
        <f>IF([4]Final!EK31="","",ROUNDUP([4]Final!EK31/3,1))</f>
        <v>0.7</v>
      </c>
      <c r="AF31" s="247">
        <f>[4]Final!EL31</f>
        <v>2</v>
      </c>
      <c r="AG31" s="247">
        <f>[4]Final!EM31</f>
        <v>2</v>
      </c>
      <c r="AH31" s="247">
        <f>[4]Final!EN31</f>
        <v>2</v>
      </c>
      <c r="AI31" s="247">
        <f>[4]Final!EO31</f>
        <v>2</v>
      </c>
      <c r="AJ31" s="247">
        <f>[4]Final!EP31</f>
        <v>2</v>
      </c>
      <c r="AK31" s="247">
        <f>[4]Final!EQ31</f>
        <v>2</v>
      </c>
      <c r="AL31" s="247">
        <f>[4]Final!ER31</f>
        <v>1</v>
      </c>
      <c r="AM31" s="247">
        <f>[4]Final!ES31</f>
        <v>3</v>
      </c>
      <c r="AN31" s="247">
        <f>[4]Final!ET31</f>
        <v>3</v>
      </c>
      <c r="AO31" s="247">
        <f>[4]Final!EU31</f>
        <v>3</v>
      </c>
      <c r="AP31" s="248">
        <f>[4]Final!EV31</f>
        <v>3</v>
      </c>
      <c r="AQ31" s="252">
        <f t="shared" si="28"/>
        <v>3.3</v>
      </c>
      <c r="AR31" s="253">
        <f t="shared" si="29"/>
        <v>4.333333333333333</v>
      </c>
      <c r="AS31" s="250">
        <f t="shared" si="5"/>
        <v>76</v>
      </c>
      <c r="AT31" s="310" t="str">
        <f t="shared" si="6"/>
        <v>YES</v>
      </c>
      <c r="AU31" s="253">
        <f t="shared" si="30"/>
        <v>7.3</v>
      </c>
      <c r="AV31" s="253">
        <f t="shared" si="31"/>
        <v>10.166666666666668</v>
      </c>
      <c r="AW31" s="250">
        <f t="shared" si="7"/>
        <v>72</v>
      </c>
      <c r="AX31" s="310" t="str">
        <f t="shared" si="8"/>
        <v>YES</v>
      </c>
      <c r="AY31" s="253">
        <f t="shared" si="32"/>
        <v>17.599999999999998</v>
      </c>
      <c r="AZ31" s="253">
        <f t="shared" si="33"/>
        <v>27.333333333333336</v>
      </c>
      <c r="BA31" s="250">
        <f t="shared" si="9"/>
        <v>64</v>
      </c>
      <c r="BB31" s="310" t="str">
        <f t="shared" si="10"/>
        <v>YES</v>
      </c>
      <c r="BC31" s="253">
        <f t="shared" si="34"/>
        <v>6.8</v>
      </c>
      <c r="BD31" s="253">
        <f t="shared" si="35"/>
        <v>10.166666666666666</v>
      </c>
      <c r="BE31" s="250">
        <f t="shared" si="11"/>
        <v>67</v>
      </c>
      <c r="BF31" s="310" t="str">
        <f t="shared" si="12"/>
        <v>YES</v>
      </c>
      <c r="BG31" s="253">
        <f t="shared" si="36"/>
        <v>6.4</v>
      </c>
      <c r="BH31" s="253">
        <f t="shared" si="37"/>
        <v>8</v>
      </c>
      <c r="BI31" s="250">
        <f t="shared" si="13"/>
        <v>80</v>
      </c>
      <c r="BJ31" s="311" t="str">
        <f t="shared" si="14"/>
        <v>YES</v>
      </c>
      <c r="BK31" s="252">
        <f t="shared" si="38"/>
        <v>2</v>
      </c>
      <c r="BL31" s="253">
        <f t="shared" si="39"/>
        <v>2</v>
      </c>
      <c r="BM31" s="250">
        <f t="shared" si="15"/>
        <v>100</v>
      </c>
      <c r="BN31" s="310" t="str">
        <f t="shared" si="16"/>
        <v>YES</v>
      </c>
      <c r="BO31" s="253">
        <f t="shared" si="40"/>
        <v>4</v>
      </c>
      <c r="BP31" s="253">
        <f t="shared" si="41"/>
        <v>7</v>
      </c>
      <c r="BQ31" s="250">
        <f t="shared" si="17"/>
        <v>57</v>
      </c>
      <c r="BR31" s="310" t="str">
        <f t="shared" si="18"/>
        <v>NO</v>
      </c>
      <c r="BS31" s="253">
        <f t="shared" si="42"/>
        <v>10</v>
      </c>
      <c r="BT31" s="253">
        <f t="shared" si="43"/>
        <v>17</v>
      </c>
      <c r="BU31" s="250">
        <f t="shared" si="19"/>
        <v>59</v>
      </c>
      <c r="BV31" s="310" t="str">
        <f t="shared" si="20"/>
        <v>NO</v>
      </c>
      <c r="BW31" s="253">
        <f t="shared" si="44"/>
        <v>4</v>
      </c>
      <c r="BX31" s="253">
        <f t="shared" si="45"/>
        <v>7</v>
      </c>
      <c r="BY31" s="250">
        <f t="shared" si="21"/>
        <v>57</v>
      </c>
      <c r="BZ31" s="310" t="str">
        <f t="shared" si="22"/>
        <v>NO</v>
      </c>
      <c r="CA31" s="253">
        <f t="shared" si="46"/>
        <v>5</v>
      </c>
      <c r="CB31" s="253">
        <f t="shared" si="47"/>
        <v>7</v>
      </c>
      <c r="CC31" s="250">
        <f t="shared" si="23"/>
        <v>71</v>
      </c>
      <c r="CD31" s="312" t="str">
        <f t="shared" si="24"/>
        <v>YES</v>
      </c>
    </row>
    <row r="32" spans="1:82" ht="13.5" thickBot="1" x14ac:dyDescent="0.25">
      <c r="A32" s="331">
        <f>[4]Final!A32</f>
        <v>20</v>
      </c>
      <c r="B32" s="386" t="s">
        <v>449</v>
      </c>
      <c r="C32" s="380" t="s">
        <v>483</v>
      </c>
      <c r="D32" s="331" t="str">
        <f>[5]Final!D32</f>
        <v>B+</v>
      </c>
      <c r="E32" s="331">
        <f>[4]Final!E32</f>
        <v>83</v>
      </c>
      <c r="F32" s="331">
        <f t="shared" si="25"/>
        <v>85.2</v>
      </c>
      <c r="G32" s="331">
        <f t="shared" si="26"/>
        <v>49.2</v>
      </c>
      <c r="H32" s="331">
        <f t="shared" si="27"/>
        <v>36</v>
      </c>
      <c r="I32" s="258"/>
      <c r="J32" s="247">
        <f>IF([4]Final!DP32="","",ROUNDUP(0.15*[4]Final!DP32,1))</f>
        <v>2.3000000000000003</v>
      </c>
      <c r="K32" s="247">
        <f>IF([4]Final!DQ32="","",ROUNDUP(0.15*[4]Final!DQ32,1))</f>
        <v>2.4</v>
      </c>
      <c r="L32" s="247">
        <f>IF([4]Final!DR32="","",ROUNDUP(0.15*[4]Final!DR32,1))</f>
        <v>5.6</v>
      </c>
      <c r="M32" s="247">
        <f>IF([4]Final!DS32="","",ROUNDUP(0.15*[4]Final!DS32,1))</f>
        <v>2.4</v>
      </c>
      <c r="N32" s="247">
        <f>IF([4]Final!DT32="","",ROUNDUP(0.15*[4]Final!DT32,1))</f>
        <v>3.6</v>
      </c>
      <c r="O32" s="247">
        <f>IF([4]Final!DU32="","",ROUNDUP(0.15*[4]Final!DU32,1))</f>
        <v>3.6</v>
      </c>
      <c r="P32" s="247">
        <f>IF([4]Final!DV32="","",ROUNDUP(0.15*[4]Final!DV32,1))</f>
        <v>2</v>
      </c>
      <c r="Q32" s="247">
        <f>IF([4]Final!DW32="","",ROUNDUP(0.15*[4]Final!DW32,1))</f>
        <v>5</v>
      </c>
      <c r="R32" s="247">
        <f>IF([4]Final!DX32="","",ROUNDUP(0.15*[4]Final!DX32,1))</f>
        <v>3.5</v>
      </c>
      <c r="S32" s="247">
        <f>IF([4]Final!DY32="","",ROUNDUP(0.15*[4]Final!DY32,1))</f>
        <v>3.9</v>
      </c>
      <c r="T32" s="247">
        <f>IF([4]Final!DZ32="","",ROUNDUP(0.15*[4]Final!DZ32,1))</f>
        <v>2.3000000000000003</v>
      </c>
      <c r="U32" s="247">
        <f>IF([4]Final!EA32="","",ROUNDUP([4]Final!EA32/3,1))</f>
        <v>1.4000000000000001</v>
      </c>
      <c r="V32" s="247">
        <f>IF([4]Final!EB32="","",ROUNDUP([4]Final!EB32/3,1))</f>
        <v>1</v>
      </c>
      <c r="W32" s="247">
        <f>IF([4]Final!EC32="","",ROUNDUP([4]Final!EC32/3,1))</f>
        <v>1</v>
      </c>
      <c r="X32" s="247">
        <f>IF([4]Final!ED32="","",ROUNDUP([4]Final!ED32/3,1))</f>
        <v>1</v>
      </c>
      <c r="Y32" s="247">
        <f>IF([4]Final!EE32="","",ROUNDUP([4]Final!EE32/3,1))</f>
        <v>1.4000000000000001</v>
      </c>
      <c r="Z32" s="247">
        <f>IF([4]Final!EF32="","",ROUNDUP([4]Final!EF32/3,1))</f>
        <v>1.7000000000000002</v>
      </c>
      <c r="AA32" s="247">
        <f>IF([4]Final!EG32="","",ROUNDUP([4]Final!EG32/3,1))</f>
        <v>0.7</v>
      </c>
      <c r="AB32" s="247">
        <f>IF([4]Final!EH32="","",ROUNDUP([4]Final!EH32/3,1))</f>
        <v>1.4000000000000001</v>
      </c>
      <c r="AC32" s="247">
        <f>IF([4]Final!EI32="","",ROUNDUP([4]Final!EI32/3,1))</f>
        <v>1</v>
      </c>
      <c r="AD32" s="247">
        <f>IF([4]Final!EJ32="","",ROUNDUP([4]Final!EJ32/3,1))</f>
        <v>1</v>
      </c>
      <c r="AE32" s="247">
        <f>IF([4]Final!EK32="","",ROUNDUP([4]Final!EK32/3,1))</f>
        <v>1</v>
      </c>
      <c r="AF32" s="247">
        <f>[4]Final!EL32</f>
        <v>2</v>
      </c>
      <c r="AG32" s="247">
        <f>[4]Final!EM32</f>
        <v>2</v>
      </c>
      <c r="AH32" s="247">
        <f>[4]Final!EN32</f>
        <v>2</v>
      </c>
      <c r="AI32" s="247">
        <f>[4]Final!EO32</f>
        <v>1</v>
      </c>
      <c r="AJ32" s="247">
        <f>[4]Final!EP32</f>
        <v>4</v>
      </c>
      <c r="AK32" s="247">
        <f>[4]Final!EQ32</f>
        <v>4</v>
      </c>
      <c r="AL32" s="247">
        <f>[4]Final!ER32</f>
        <v>2</v>
      </c>
      <c r="AM32" s="247">
        <f>[4]Final!ES32</f>
        <v>5</v>
      </c>
      <c r="AN32" s="247">
        <f>[4]Final!ET32</f>
        <v>5</v>
      </c>
      <c r="AO32" s="247">
        <f>[4]Final!EU32</f>
        <v>4</v>
      </c>
      <c r="AP32" s="248">
        <f>[4]Final!EV32</f>
        <v>5</v>
      </c>
      <c r="AQ32" s="260">
        <f t="shared" si="28"/>
        <v>3.7</v>
      </c>
      <c r="AR32" s="261">
        <f t="shared" si="29"/>
        <v>4.333333333333333</v>
      </c>
      <c r="AS32" s="247">
        <f t="shared" si="5"/>
        <v>85</v>
      </c>
      <c r="AT32" s="286" t="str">
        <f t="shared" si="6"/>
        <v>YES</v>
      </c>
      <c r="AU32" s="261">
        <f t="shared" si="30"/>
        <v>8.4</v>
      </c>
      <c r="AV32" s="261">
        <f t="shared" si="31"/>
        <v>10.166666666666668</v>
      </c>
      <c r="AW32" s="247">
        <f t="shared" si="7"/>
        <v>83</v>
      </c>
      <c r="AX32" s="286" t="str">
        <f t="shared" si="8"/>
        <v>YES</v>
      </c>
      <c r="AY32" s="261">
        <f t="shared" si="32"/>
        <v>22.799999999999997</v>
      </c>
      <c r="AZ32" s="261">
        <f t="shared" si="33"/>
        <v>27.333333333333336</v>
      </c>
      <c r="BA32" s="247">
        <f t="shared" si="9"/>
        <v>83</v>
      </c>
      <c r="BB32" s="286" t="str">
        <f t="shared" si="10"/>
        <v>YES</v>
      </c>
      <c r="BC32" s="261">
        <f t="shared" si="34"/>
        <v>7.6000000000000005</v>
      </c>
      <c r="BD32" s="261">
        <f t="shared" si="35"/>
        <v>10.166666666666666</v>
      </c>
      <c r="BE32" s="247">
        <f t="shared" si="11"/>
        <v>75</v>
      </c>
      <c r="BF32" s="286" t="str">
        <f t="shared" si="12"/>
        <v>YES</v>
      </c>
      <c r="BG32" s="261">
        <f t="shared" si="36"/>
        <v>6.7</v>
      </c>
      <c r="BH32" s="261">
        <f t="shared" si="37"/>
        <v>8</v>
      </c>
      <c r="BI32" s="247">
        <f t="shared" si="13"/>
        <v>84</v>
      </c>
      <c r="BJ32" s="340" t="str">
        <f t="shared" si="14"/>
        <v>YES</v>
      </c>
      <c r="BK32" s="260">
        <f t="shared" si="38"/>
        <v>2</v>
      </c>
      <c r="BL32" s="261">
        <f t="shared" si="39"/>
        <v>2</v>
      </c>
      <c r="BM32" s="247">
        <f t="shared" si="15"/>
        <v>100</v>
      </c>
      <c r="BN32" s="286" t="str">
        <f t="shared" si="16"/>
        <v>YES</v>
      </c>
      <c r="BO32" s="261">
        <f t="shared" si="40"/>
        <v>6</v>
      </c>
      <c r="BP32" s="261">
        <f t="shared" si="41"/>
        <v>7</v>
      </c>
      <c r="BQ32" s="247">
        <f t="shared" si="17"/>
        <v>86</v>
      </c>
      <c r="BR32" s="286" t="str">
        <f t="shared" si="18"/>
        <v>YES</v>
      </c>
      <c r="BS32" s="261">
        <f t="shared" si="42"/>
        <v>16</v>
      </c>
      <c r="BT32" s="261">
        <f t="shared" si="43"/>
        <v>17</v>
      </c>
      <c r="BU32" s="247">
        <f t="shared" si="19"/>
        <v>94</v>
      </c>
      <c r="BV32" s="286" t="str">
        <f t="shared" si="20"/>
        <v>YES</v>
      </c>
      <c r="BW32" s="261">
        <f t="shared" si="44"/>
        <v>6</v>
      </c>
      <c r="BX32" s="261">
        <f t="shared" si="45"/>
        <v>7</v>
      </c>
      <c r="BY32" s="247">
        <f t="shared" si="21"/>
        <v>86</v>
      </c>
      <c r="BZ32" s="286" t="str">
        <f t="shared" si="22"/>
        <v>YES</v>
      </c>
      <c r="CA32" s="261">
        <f t="shared" si="46"/>
        <v>6</v>
      </c>
      <c r="CB32" s="261">
        <f t="shared" si="47"/>
        <v>7</v>
      </c>
      <c r="CC32" s="247">
        <f t="shared" si="23"/>
        <v>86</v>
      </c>
      <c r="CD32" s="341" t="str">
        <f t="shared" si="24"/>
        <v>YES</v>
      </c>
    </row>
    <row r="33" spans="1:82" x14ac:dyDescent="0.2">
      <c r="A33" s="331">
        <f>[4]Final!A33</f>
        <v>21</v>
      </c>
      <c r="B33" s="386" t="s">
        <v>450</v>
      </c>
      <c r="C33" s="380" t="s">
        <v>464</v>
      </c>
      <c r="D33" s="331" t="str">
        <f>[5]Final!D33</f>
        <v>B+</v>
      </c>
      <c r="E33" s="331">
        <f>[4]Final!E33</f>
        <v>76</v>
      </c>
      <c r="F33" s="331">
        <f t="shared" si="25"/>
        <v>81.599999999999994</v>
      </c>
      <c r="G33" s="331">
        <f t="shared" si="26"/>
        <v>50.6</v>
      </c>
      <c r="H33" s="331">
        <f t="shared" si="27"/>
        <v>31</v>
      </c>
      <c r="I33" s="258"/>
      <c r="J33" s="247">
        <f>IF([4]Final!DP33="","",ROUNDUP(0.15*[4]Final!DP33,1))</f>
        <v>2.6</v>
      </c>
      <c r="K33" s="247">
        <f>IF([4]Final!DQ33="","",ROUNDUP(0.15*[4]Final!DQ33,1))</f>
        <v>2.3000000000000003</v>
      </c>
      <c r="L33" s="247">
        <f>IF([4]Final!DR33="","",ROUNDUP(0.15*[4]Final!DR33,1))</f>
        <v>5.0999999999999996</v>
      </c>
      <c r="M33" s="247">
        <f>IF([4]Final!DS33="","",ROUNDUP(0.15*[4]Final!DS33,1))</f>
        <v>2.4</v>
      </c>
      <c r="N33" s="247">
        <f>IF([4]Final!DT33="","",ROUNDUP(0.15*[4]Final!DT33,1))</f>
        <v>3.5</v>
      </c>
      <c r="O33" s="247">
        <f>IF([4]Final!DU33="","",ROUNDUP(0.15*[4]Final!DU33,1))</f>
        <v>3.6</v>
      </c>
      <c r="P33" s="247">
        <f>IF([4]Final!DV33="","",ROUNDUP(0.15*[4]Final!DV33,1))</f>
        <v>2.1</v>
      </c>
      <c r="Q33" s="247">
        <f>IF([4]Final!DW33="","",ROUNDUP(0.15*[4]Final!DW33,1))</f>
        <v>5.0999999999999996</v>
      </c>
      <c r="R33" s="247">
        <f>IF([4]Final!DX33="","",ROUNDUP(0.15*[4]Final!DX33,1))</f>
        <v>3.5</v>
      </c>
      <c r="S33" s="247">
        <f>IF([4]Final!DY33="","",ROUNDUP(0.15*[4]Final!DY33,1))</f>
        <v>4.2</v>
      </c>
      <c r="T33" s="247">
        <f>IF([4]Final!DZ33="","",ROUNDUP(0.15*[4]Final!DZ33,1))</f>
        <v>2.7</v>
      </c>
      <c r="U33" s="247">
        <f>IF([4]Final!EA33="","",ROUNDUP([4]Final!EA33/3,1))</f>
        <v>1.4000000000000001</v>
      </c>
      <c r="V33" s="247">
        <f>IF([4]Final!EB33="","",ROUNDUP([4]Final!EB33/3,1))</f>
        <v>1.4000000000000001</v>
      </c>
      <c r="W33" s="247">
        <f>IF([4]Final!EC33="","",ROUNDUP([4]Final!EC33/3,1))</f>
        <v>1.4000000000000001</v>
      </c>
      <c r="X33" s="247">
        <f>IF([4]Final!ED33="","",ROUNDUP([4]Final!ED33/3,1))</f>
        <v>1</v>
      </c>
      <c r="Y33" s="247">
        <f>IF([4]Final!EE33="","",ROUNDUP([4]Final!EE33/3,1))</f>
        <v>1</v>
      </c>
      <c r="Z33" s="247">
        <f>IF([4]Final!EF33="","",ROUNDUP([4]Final!EF33/3,1))</f>
        <v>1.4000000000000001</v>
      </c>
      <c r="AA33" s="247">
        <f>IF([4]Final!EG33="","",ROUNDUP([4]Final!EG33/3,1))</f>
        <v>1</v>
      </c>
      <c r="AB33" s="247">
        <f>IF([4]Final!EH33="","",ROUNDUP([4]Final!EH33/3,1))</f>
        <v>1.4000000000000001</v>
      </c>
      <c r="AC33" s="247">
        <f>IF([4]Final!EI33="","",ROUNDUP([4]Final!EI33/3,1))</f>
        <v>1.4000000000000001</v>
      </c>
      <c r="AD33" s="247">
        <f>IF([4]Final!EJ33="","",ROUNDUP([4]Final!EJ33/3,1))</f>
        <v>1.4000000000000001</v>
      </c>
      <c r="AE33" s="247">
        <f>IF([4]Final!EK33="","",ROUNDUP([4]Final!EK33/3,1))</f>
        <v>0.7</v>
      </c>
      <c r="AF33" s="247">
        <f>[4]Final!EL33</f>
        <v>1</v>
      </c>
      <c r="AG33" s="247">
        <f>[4]Final!EM33</f>
        <v>2</v>
      </c>
      <c r="AH33" s="247">
        <f>[4]Final!EN33</f>
        <v>2</v>
      </c>
      <c r="AI33" s="247">
        <f>[4]Final!EO33</f>
        <v>2</v>
      </c>
      <c r="AJ33" s="247">
        <f>[4]Final!EP33</f>
        <v>3</v>
      </c>
      <c r="AK33" s="247">
        <f>[4]Final!EQ33</f>
        <v>4</v>
      </c>
      <c r="AL33" s="247">
        <f>[4]Final!ER33</f>
        <v>1</v>
      </c>
      <c r="AM33" s="247">
        <f>[4]Final!ES33</f>
        <v>4</v>
      </c>
      <c r="AN33" s="247">
        <f>[4]Final!ET33</f>
        <v>4</v>
      </c>
      <c r="AO33" s="247">
        <f>[4]Final!EU33</f>
        <v>4</v>
      </c>
      <c r="AP33" s="248">
        <f>[4]Final!EV33</f>
        <v>4</v>
      </c>
      <c r="AQ33" s="252">
        <f t="shared" si="28"/>
        <v>4</v>
      </c>
      <c r="AR33" s="253">
        <f t="shared" si="29"/>
        <v>4.333333333333333</v>
      </c>
      <c r="AS33" s="250">
        <f t="shared" si="5"/>
        <v>92</v>
      </c>
      <c r="AT33" s="310" t="str">
        <f t="shared" si="6"/>
        <v>YES</v>
      </c>
      <c r="AU33" s="253">
        <f t="shared" si="30"/>
        <v>8.2000000000000011</v>
      </c>
      <c r="AV33" s="253">
        <f t="shared" si="31"/>
        <v>10.166666666666668</v>
      </c>
      <c r="AW33" s="250">
        <f t="shared" si="7"/>
        <v>81</v>
      </c>
      <c r="AX33" s="310" t="str">
        <f t="shared" si="8"/>
        <v>YES</v>
      </c>
      <c r="AY33" s="253">
        <f t="shared" si="32"/>
        <v>22.899999999999991</v>
      </c>
      <c r="AZ33" s="253">
        <f t="shared" si="33"/>
        <v>27.333333333333336</v>
      </c>
      <c r="BA33" s="250">
        <f t="shared" si="9"/>
        <v>84</v>
      </c>
      <c r="BB33" s="310" t="str">
        <f t="shared" si="10"/>
        <v>YES</v>
      </c>
      <c r="BC33" s="253">
        <f t="shared" si="34"/>
        <v>8.7000000000000011</v>
      </c>
      <c r="BD33" s="253">
        <f t="shared" si="35"/>
        <v>10.166666666666666</v>
      </c>
      <c r="BE33" s="250">
        <f t="shared" si="11"/>
        <v>86</v>
      </c>
      <c r="BF33" s="310" t="str">
        <f t="shared" si="12"/>
        <v>YES</v>
      </c>
      <c r="BG33" s="253">
        <f t="shared" si="36"/>
        <v>6.8</v>
      </c>
      <c r="BH33" s="253">
        <f t="shared" si="37"/>
        <v>8</v>
      </c>
      <c r="BI33" s="250">
        <f t="shared" si="13"/>
        <v>85</v>
      </c>
      <c r="BJ33" s="311" t="str">
        <f t="shared" si="14"/>
        <v>YES</v>
      </c>
      <c r="BK33" s="252">
        <v>2</v>
      </c>
      <c r="BL33" s="253">
        <f t="shared" si="39"/>
        <v>2</v>
      </c>
      <c r="BM33" s="250">
        <f t="shared" si="15"/>
        <v>100</v>
      </c>
      <c r="BN33" s="310" t="str">
        <f t="shared" si="16"/>
        <v>YES</v>
      </c>
      <c r="BO33" s="253">
        <f t="shared" si="40"/>
        <v>5</v>
      </c>
      <c r="BP33" s="253">
        <f t="shared" si="41"/>
        <v>7</v>
      </c>
      <c r="BQ33" s="250">
        <f t="shared" si="17"/>
        <v>71</v>
      </c>
      <c r="BR33" s="310" t="str">
        <f t="shared" si="18"/>
        <v>YES</v>
      </c>
      <c r="BS33" s="253">
        <f t="shared" si="42"/>
        <v>14</v>
      </c>
      <c r="BT33" s="253">
        <f t="shared" si="43"/>
        <v>17</v>
      </c>
      <c r="BU33" s="250">
        <f t="shared" si="19"/>
        <v>82</v>
      </c>
      <c r="BV33" s="310" t="str">
        <f t="shared" si="20"/>
        <v>YES</v>
      </c>
      <c r="BW33" s="253">
        <f t="shared" si="44"/>
        <v>5</v>
      </c>
      <c r="BX33" s="253">
        <f t="shared" si="45"/>
        <v>7</v>
      </c>
      <c r="BY33" s="250">
        <f t="shared" si="21"/>
        <v>71</v>
      </c>
      <c r="BZ33" s="310" t="str">
        <f t="shared" si="22"/>
        <v>YES</v>
      </c>
      <c r="CA33" s="253">
        <f t="shared" si="46"/>
        <v>6</v>
      </c>
      <c r="CB33" s="253">
        <f t="shared" si="47"/>
        <v>7</v>
      </c>
      <c r="CC33" s="250">
        <f t="shared" si="23"/>
        <v>86</v>
      </c>
      <c r="CD33" s="312" t="str">
        <f t="shared" si="24"/>
        <v>YES</v>
      </c>
    </row>
    <row r="34" spans="1:82" ht="13.5" thickBot="1" x14ac:dyDescent="0.25">
      <c r="A34" s="331">
        <f>[4]Final!A34</f>
        <v>22</v>
      </c>
      <c r="B34" s="386" t="s">
        <v>451</v>
      </c>
      <c r="C34" s="380" t="s">
        <v>484</v>
      </c>
      <c r="D34" s="331" t="str">
        <f>[5]Final!D34</f>
        <v>B+</v>
      </c>
      <c r="E34" s="331">
        <f>[4]Final!E34</f>
        <v>78</v>
      </c>
      <c r="F34" s="331">
        <f t="shared" si="25"/>
        <v>82.999999999999986</v>
      </c>
      <c r="G34" s="331">
        <f t="shared" si="26"/>
        <v>49.999999999999986</v>
      </c>
      <c r="H34" s="331">
        <f t="shared" si="27"/>
        <v>33</v>
      </c>
      <c r="I34" s="258"/>
      <c r="J34" s="247">
        <f>IF([4]Final!DP34="","",ROUNDUP(0.15*[4]Final!DP34,1))</f>
        <v>2.3000000000000003</v>
      </c>
      <c r="K34" s="247">
        <f>IF([4]Final!DQ34="","",ROUNDUP(0.15*[4]Final!DQ34,1))</f>
        <v>2.1</v>
      </c>
      <c r="L34" s="247">
        <f>IF([4]Final!DR34="","",ROUNDUP(0.15*[4]Final!DR34,1))</f>
        <v>5.3</v>
      </c>
      <c r="M34" s="247">
        <f>IF([4]Final!DS34="","",ROUNDUP(0.15*[4]Final!DS34,1))</f>
        <v>2.3000000000000003</v>
      </c>
      <c r="N34" s="247">
        <f>IF([4]Final!DT34="","",ROUNDUP(0.15*[4]Final!DT34,1))</f>
        <v>4.2</v>
      </c>
      <c r="O34" s="247">
        <f>IF([4]Final!DU34="","",ROUNDUP(0.15*[4]Final!DU34,1))</f>
        <v>4.2</v>
      </c>
      <c r="P34" s="247">
        <f>IF([4]Final!DV34="","",ROUNDUP(0.15*[4]Final!DV34,1))</f>
        <v>1.8</v>
      </c>
      <c r="Q34" s="247">
        <f>IF([4]Final!DW34="","",ROUNDUP(0.15*[4]Final!DW34,1))</f>
        <v>5.0999999999999996</v>
      </c>
      <c r="R34" s="247">
        <f>IF([4]Final!DX34="","",ROUNDUP(0.15*[4]Final!DX34,1))</f>
        <v>3.9</v>
      </c>
      <c r="S34" s="247">
        <f>IF([4]Final!DY34="","",ROUNDUP(0.15*[4]Final!DY34,1))</f>
        <v>3.8000000000000003</v>
      </c>
      <c r="T34" s="247">
        <f>IF([4]Final!DZ34="","",ROUNDUP(0.15*[4]Final!DZ34,1))</f>
        <v>2</v>
      </c>
      <c r="U34" s="247">
        <f>IF([4]Final!EA34="","",ROUNDUP([4]Final!EA34/3,1))</f>
        <v>1</v>
      </c>
      <c r="V34" s="247">
        <f>IF([4]Final!EB34="","",ROUNDUP([4]Final!EB34/3,1))</f>
        <v>1</v>
      </c>
      <c r="W34" s="247">
        <f>IF([4]Final!EC34="","",ROUNDUP([4]Final!EC34/3,1))</f>
        <v>1.4000000000000001</v>
      </c>
      <c r="X34" s="247">
        <f>IF([4]Final!ED34="","",ROUNDUP([4]Final!ED34/3,1))</f>
        <v>1</v>
      </c>
      <c r="Y34" s="247">
        <f>IF([4]Final!EE34="","",ROUNDUP([4]Final!EE34/3,1))</f>
        <v>1.4000000000000001</v>
      </c>
      <c r="Z34" s="247">
        <f>IF([4]Final!EF34="","",ROUNDUP([4]Final!EF34/3,1))</f>
        <v>1.4000000000000001</v>
      </c>
      <c r="AA34" s="247">
        <f>IF([4]Final!EG34="","",ROUNDUP([4]Final!EG34/3,1))</f>
        <v>1</v>
      </c>
      <c r="AB34" s="247">
        <f>IF([4]Final!EH34="","",ROUNDUP([4]Final!EH34/3,1))</f>
        <v>1.4000000000000001</v>
      </c>
      <c r="AC34" s="247">
        <f>IF([4]Final!EI34="","",ROUNDUP([4]Final!EI34/3,1))</f>
        <v>1.4000000000000001</v>
      </c>
      <c r="AD34" s="247">
        <f>IF([4]Final!EJ34="","",ROUNDUP([4]Final!EJ34/3,1))</f>
        <v>1</v>
      </c>
      <c r="AE34" s="247">
        <f>IF([4]Final!EK34="","",ROUNDUP([4]Final!EK34/3,1))</f>
        <v>1</v>
      </c>
      <c r="AF34" s="247">
        <f>[4]Final!EL34</f>
        <v>1</v>
      </c>
      <c r="AG34" s="247">
        <f>[4]Final!EM34</f>
        <v>3</v>
      </c>
      <c r="AH34" s="247">
        <f>[4]Final!EN34</f>
        <v>3</v>
      </c>
      <c r="AI34" s="247">
        <f>[4]Final!EO34</f>
        <v>2</v>
      </c>
      <c r="AJ34" s="247">
        <f>[4]Final!EP34</f>
        <v>3</v>
      </c>
      <c r="AK34" s="247">
        <f>[4]Final!EQ34</f>
        <v>4</v>
      </c>
      <c r="AL34" s="247">
        <f>[4]Final!ER34</f>
        <v>1</v>
      </c>
      <c r="AM34" s="247">
        <f>[4]Final!ES34</f>
        <v>4</v>
      </c>
      <c r="AN34" s="247">
        <f>[4]Final!ET34</f>
        <v>4</v>
      </c>
      <c r="AO34" s="247">
        <f>[4]Final!EU34</f>
        <v>4</v>
      </c>
      <c r="AP34" s="248">
        <f>[4]Final!EV34</f>
        <v>4</v>
      </c>
      <c r="AQ34" s="260">
        <f t="shared" si="28"/>
        <v>3.3000000000000003</v>
      </c>
      <c r="AR34" s="261">
        <f t="shared" si="29"/>
        <v>4.333333333333333</v>
      </c>
      <c r="AS34" s="247">
        <f t="shared" si="5"/>
        <v>76</v>
      </c>
      <c r="AT34" s="286" t="str">
        <f t="shared" si="6"/>
        <v>YES</v>
      </c>
      <c r="AU34" s="261">
        <f t="shared" si="30"/>
        <v>8.7000000000000011</v>
      </c>
      <c r="AV34" s="261">
        <f t="shared" si="31"/>
        <v>10.166666666666668</v>
      </c>
      <c r="AW34" s="247">
        <f t="shared" si="7"/>
        <v>86</v>
      </c>
      <c r="AX34" s="286" t="str">
        <f t="shared" si="8"/>
        <v>YES</v>
      </c>
      <c r="AY34" s="261">
        <f t="shared" si="32"/>
        <v>24.099999999999994</v>
      </c>
      <c r="AZ34" s="261">
        <f t="shared" si="33"/>
        <v>27.333333333333336</v>
      </c>
      <c r="BA34" s="247">
        <f t="shared" si="9"/>
        <v>88</v>
      </c>
      <c r="BB34" s="286" t="str">
        <f t="shared" si="10"/>
        <v>YES</v>
      </c>
      <c r="BC34" s="261">
        <f t="shared" si="34"/>
        <v>7.6000000000000005</v>
      </c>
      <c r="BD34" s="261">
        <f t="shared" si="35"/>
        <v>10.166666666666666</v>
      </c>
      <c r="BE34" s="247">
        <f t="shared" si="11"/>
        <v>75</v>
      </c>
      <c r="BF34" s="286" t="str">
        <f t="shared" si="12"/>
        <v>YES</v>
      </c>
      <c r="BG34" s="261">
        <f t="shared" si="36"/>
        <v>6.3000000000000007</v>
      </c>
      <c r="BH34" s="261">
        <f t="shared" si="37"/>
        <v>8</v>
      </c>
      <c r="BI34" s="247">
        <f t="shared" si="13"/>
        <v>79</v>
      </c>
      <c r="BJ34" s="340" t="str">
        <f t="shared" si="14"/>
        <v>YES</v>
      </c>
      <c r="BK34" s="260">
        <v>2</v>
      </c>
      <c r="BL34" s="261">
        <f t="shared" si="39"/>
        <v>2</v>
      </c>
      <c r="BM34" s="247">
        <f t="shared" si="15"/>
        <v>100</v>
      </c>
      <c r="BN34" s="286" t="str">
        <f t="shared" si="16"/>
        <v>YES</v>
      </c>
      <c r="BO34" s="261">
        <f t="shared" si="40"/>
        <v>6</v>
      </c>
      <c r="BP34" s="261">
        <f t="shared" si="41"/>
        <v>7</v>
      </c>
      <c r="BQ34" s="247">
        <f t="shared" si="17"/>
        <v>86</v>
      </c>
      <c r="BR34" s="286" t="str">
        <f t="shared" si="18"/>
        <v>YES</v>
      </c>
      <c r="BS34" s="261">
        <f t="shared" si="42"/>
        <v>15</v>
      </c>
      <c r="BT34" s="261">
        <f t="shared" si="43"/>
        <v>17</v>
      </c>
      <c r="BU34" s="247">
        <f t="shared" si="19"/>
        <v>88</v>
      </c>
      <c r="BV34" s="286" t="str">
        <f t="shared" si="20"/>
        <v>YES</v>
      </c>
      <c r="BW34" s="261">
        <f t="shared" si="44"/>
        <v>5</v>
      </c>
      <c r="BX34" s="261">
        <f t="shared" si="45"/>
        <v>7</v>
      </c>
      <c r="BY34" s="247">
        <f t="shared" si="21"/>
        <v>71</v>
      </c>
      <c r="BZ34" s="286" t="str">
        <f t="shared" si="22"/>
        <v>YES</v>
      </c>
      <c r="CA34" s="261">
        <f t="shared" si="46"/>
        <v>6</v>
      </c>
      <c r="CB34" s="261">
        <f t="shared" si="47"/>
        <v>7</v>
      </c>
      <c r="CC34" s="247">
        <f t="shared" si="23"/>
        <v>86</v>
      </c>
      <c r="CD34" s="341" t="str">
        <f t="shared" si="24"/>
        <v>YES</v>
      </c>
    </row>
    <row r="35" spans="1:82" x14ac:dyDescent="0.2">
      <c r="A35" s="331">
        <f>[4]Final!A35</f>
        <v>23</v>
      </c>
      <c r="B35" s="386" t="s">
        <v>452</v>
      </c>
      <c r="C35" s="380" t="s">
        <v>485</v>
      </c>
      <c r="D35" s="331" t="str">
        <f>[5]Final!D35</f>
        <v>A</v>
      </c>
      <c r="E35" s="331">
        <f>[4]Final!E35</f>
        <v>88</v>
      </c>
      <c r="F35" s="331">
        <f t="shared" si="25"/>
        <v>87.5</v>
      </c>
      <c r="G35" s="331">
        <f t="shared" si="26"/>
        <v>49.500000000000007</v>
      </c>
      <c r="H35" s="331">
        <f t="shared" si="27"/>
        <v>38</v>
      </c>
      <c r="I35" s="258"/>
      <c r="J35" s="247">
        <f>IF([4]Final!DP35="","",ROUNDUP(0.15*[4]Final!DP35,1))</f>
        <v>2</v>
      </c>
      <c r="K35" s="247">
        <f>IF([4]Final!DQ35="","",ROUNDUP(0.15*[4]Final!DQ35,1))</f>
        <v>2.3000000000000003</v>
      </c>
      <c r="L35" s="247">
        <f>IF([4]Final!DR35="","",ROUNDUP(0.15*[4]Final!DR35,1))</f>
        <v>5.3</v>
      </c>
      <c r="M35" s="247">
        <f>IF([4]Final!DS35="","",ROUNDUP(0.15*[4]Final!DS35,1))</f>
        <v>2.1</v>
      </c>
      <c r="N35" s="247">
        <f>IF([4]Final!DT35="","",ROUNDUP(0.15*[4]Final!DT35,1))</f>
        <v>4.0999999999999996</v>
      </c>
      <c r="O35" s="247">
        <f>IF([4]Final!DU35="","",ROUNDUP(0.15*[4]Final!DU35,1))</f>
        <v>3.5</v>
      </c>
      <c r="P35" s="247">
        <f>IF([4]Final!DV35="","",ROUNDUP(0.15*[4]Final!DV35,1))</f>
        <v>2.1</v>
      </c>
      <c r="Q35" s="247">
        <f>IF([4]Final!DW35="","",ROUNDUP(0.15*[4]Final!DW35,1))</f>
        <v>5.3</v>
      </c>
      <c r="R35" s="247">
        <f>IF([4]Final!DX35="","",ROUNDUP(0.15*[4]Final!DX35,1))</f>
        <v>3.8000000000000003</v>
      </c>
      <c r="S35" s="247">
        <f>IF([4]Final!DY35="","",ROUNDUP(0.15*[4]Final!DY35,1))</f>
        <v>3.3</v>
      </c>
      <c r="T35" s="247">
        <f>IF([4]Final!DZ35="","",ROUNDUP(0.15*[4]Final!DZ35,1))</f>
        <v>2.3000000000000003</v>
      </c>
      <c r="U35" s="247">
        <f>IF([4]Final!EA35="","",ROUNDUP([4]Final!EA35/3,1))</f>
        <v>1</v>
      </c>
      <c r="V35" s="247">
        <f>IF([4]Final!EB35="","",ROUNDUP([4]Final!EB35/3,1))</f>
        <v>1</v>
      </c>
      <c r="W35" s="247">
        <f>IF([4]Final!EC35="","",ROUNDUP([4]Final!EC35/3,1))</f>
        <v>1.4000000000000001</v>
      </c>
      <c r="X35" s="247">
        <f>IF([4]Final!ED35="","",ROUNDUP([4]Final!ED35/3,1))</f>
        <v>1</v>
      </c>
      <c r="Y35" s="247">
        <f>IF([4]Final!EE35="","",ROUNDUP([4]Final!EE35/3,1))</f>
        <v>1.4000000000000001</v>
      </c>
      <c r="Z35" s="247">
        <f>IF([4]Final!EF35="","",ROUNDUP([4]Final!EF35/3,1))</f>
        <v>1.7000000000000002</v>
      </c>
      <c r="AA35" s="247">
        <f>IF([4]Final!EG35="","",ROUNDUP([4]Final!EG35/3,1))</f>
        <v>0.7</v>
      </c>
      <c r="AB35" s="247">
        <f>IF([4]Final!EH35="","",ROUNDUP([4]Final!EH35/3,1))</f>
        <v>1.7000000000000002</v>
      </c>
      <c r="AC35" s="247">
        <f>IF([4]Final!EI35="","",ROUNDUP([4]Final!EI35/3,1))</f>
        <v>1.4000000000000001</v>
      </c>
      <c r="AD35" s="247">
        <f>IF([4]Final!EJ35="","",ROUNDUP([4]Final!EJ35/3,1))</f>
        <v>1.4000000000000001</v>
      </c>
      <c r="AE35" s="247">
        <f>IF([4]Final!EK35="","",ROUNDUP([4]Final!EK35/3,1))</f>
        <v>0.7</v>
      </c>
      <c r="AF35" s="247">
        <f>[4]Final!EL35</f>
        <v>2</v>
      </c>
      <c r="AG35" s="247">
        <f>[4]Final!EM35</f>
        <v>2</v>
      </c>
      <c r="AH35" s="247">
        <f>[4]Final!EN35</f>
        <v>3</v>
      </c>
      <c r="AI35" s="247">
        <f>[4]Final!EO35</f>
        <v>2</v>
      </c>
      <c r="AJ35" s="247">
        <f>[4]Final!EP35</f>
        <v>4</v>
      </c>
      <c r="AK35" s="247">
        <f>[4]Final!EQ35</f>
        <v>4</v>
      </c>
      <c r="AL35" s="247">
        <f>[4]Final!ER35</f>
        <v>1</v>
      </c>
      <c r="AM35" s="247">
        <f>[4]Final!ES35</f>
        <v>5</v>
      </c>
      <c r="AN35" s="247">
        <f>[4]Final!ET35</f>
        <v>5</v>
      </c>
      <c r="AO35" s="247">
        <f>[4]Final!EU35</f>
        <v>5</v>
      </c>
      <c r="AP35" s="248">
        <f>[4]Final!EV35</f>
        <v>5</v>
      </c>
      <c r="AQ35" s="252">
        <f t="shared" si="28"/>
        <v>3</v>
      </c>
      <c r="AR35" s="253">
        <f t="shared" si="29"/>
        <v>4.333333333333333</v>
      </c>
      <c r="AS35" s="250">
        <f t="shared" si="5"/>
        <v>69</v>
      </c>
      <c r="AT35" s="310" t="str">
        <f t="shared" si="6"/>
        <v>YES</v>
      </c>
      <c r="AU35" s="253">
        <f t="shared" si="30"/>
        <v>8.8000000000000007</v>
      </c>
      <c r="AV35" s="253">
        <f t="shared" si="31"/>
        <v>10.166666666666668</v>
      </c>
      <c r="AW35" s="250">
        <f t="shared" si="7"/>
        <v>87</v>
      </c>
      <c r="AX35" s="310" t="str">
        <f t="shared" si="8"/>
        <v>YES</v>
      </c>
      <c r="AY35" s="253">
        <f t="shared" si="32"/>
        <v>24.099999999999998</v>
      </c>
      <c r="AZ35" s="253">
        <f t="shared" si="33"/>
        <v>27.333333333333336</v>
      </c>
      <c r="BA35" s="250">
        <f t="shared" si="9"/>
        <v>88</v>
      </c>
      <c r="BB35" s="310" t="str">
        <f t="shared" si="10"/>
        <v>YES</v>
      </c>
      <c r="BC35" s="253">
        <f t="shared" si="34"/>
        <v>7.5000000000000009</v>
      </c>
      <c r="BD35" s="253">
        <f t="shared" si="35"/>
        <v>10.166666666666666</v>
      </c>
      <c r="BE35" s="250">
        <f t="shared" si="11"/>
        <v>74</v>
      </c>
      <c r="BF35" s="310" t="str">
        <f t="shared" si="12"/>
        <v>YES</v>
      </c>
      <c r="BG35" s="253">
        <f t="shared" si="36"/>
        <v>6.1000000000000005</v>
      </c>
      <c r="BH35" s="253">
        <f t="shared" si="37"/>
        <v>8</v>
      </c>
      <c r="BI35" s="250">
        <f t="shared" si="13"/>
        <v>76</v>
      </c>
      <c r="BJ35" s="311" t="str">
        <f t="shared" si="14"/>
        <v>YES</v>
      </c>
      <c r="BK35" s="252">
        <f t="shared" si="38"/>
        <v>2</v>
      </c>
      <c r="BL35" s="253">
        <f t="shared" si="39"/>
        <v>2</v>
      </c>
      <c r="BM35" s="250">
        <f t="shared" si="15"/>
        <v>100</v>
      </c>
      <c r="BN35" s="310" t="str">
        <f t="shared" si="16"/>
        <v>YES</v>
      </c>
      <c r="BO35" s="253">
        <f t="shared" si="40"/>
        <v>6</v>
      </c>
      <c r="BP35" s="253">
        <f t="shared" si="41"/>
        <v>7</v>
      </c>
      <c r="BQ35" s="250">
        <f t="shared" si="17"/>
        <v>86</v>
      </c>
      <c r="BR35" s="310" t="str">
        <f t="shared" si="18"/>
        <v>YES</v>
      </c>
      <c r="BS35" s="253">
        <f t="shared" si="42"/>
        <v>17</v>
      </c>
      <c r="BT35" s="253">
        <f t="shared" si="43"/>
        <v>17</v>
      </c>
      <c r="BU35" s="250">
        <f t="shared" si="19"/>
        <v>100</v>
      </c>
      <c r="BV35" s="310" t="str">
        <f t="shared" si="20"/>
        <v>YES</v>
      </c>
      <c r="BW35" s="253">
        <f t="shared" si="44"/>
        <v>6</v>
      </c>
      <c r="BX35" s="253">
        <f t="shared" si="45"/>
        <v>7</v>
      </c>
      <c r="BY35" s="250">
        <f t="shared" si="21"/>
        <v>86</v>
      </c>
      <c r="BZ35" s="310" t="str">
        <f t="shared" si="22"/>
        <v>YES</v>
      </c>
      <c r="CA35" s="253">
        <f t="shared" si="46"/>
        <v>7</v>
      </c>
      <c r="CB35" s="253">
        <f t="shared" si="47"/>
        <v>7</v>
      </c>
      <c r="CC35" s="250">
        <f t="shared" si="23"/>
        <v>100</v>
      </c>
      <c r="CD35" s="312" t="str">
        <f t="shared" si="24"/>
        <v>YES</v>
      </c>
    </row>
    <row r="36" spans="1:82" ht="13.5" thickBot="1" x14ac:dyDescent="0.25">
      <c r="A36" s="331">
        <f>[4]Final!A36</f>
        <v>24</v>
      </c>
      <c r="B36" s="386" t="s">
        <v>453</v>
      </c>
      <c r="C36" s="380" t="s">
        <v>486</v>
      </c>
      <c r="D36" s="331" t="str">
        <f>[5]Final!D36</f>
        <v>F</v>
      </c>
      <c r="E36" s="331">
        <f>[4]Final!E36</f>
        <v>17</v>
      </c>
      <c r="F36" s="331">
        <f t="shared" si="25"/>
        <v>18.899999999999999</v>
      </c>
      <c r="G36" s="331">
        <f t="shared" si="26"/>
        <v>9.9</v>
      </c>
      <c r="H36" s="331">
        <f t="shared" si="27"/>
        <v>9</v>
      </c>
      <c r="I36" s="258"/>
      <c r="J36" s="247">
        <f>IF([4]Final!DP36="","",ROUNDUP(0.15*[4]Final!DP36,1))</f>
        <v>0.3</v>
      </c>
      <c r="K36" s="247">
        <f>IF([4]Final!DQ36="","",ROUNDUP(0.15*[4]Final!DQ36,1))</f>
        <v>0.2</v>
      </c>
      <c r="L36" s="247">
        <f>IF([4]Final!DR36="","",ROUNDUP(0.15*[4]Final!DR36,1))</f>
        <v>1.7000000000000002</v>
      </c>
      <c r="M36" s="247">
        <f>IF([4]Final!DS36="","",ROUNDUP(0.15*[4]Final!DS36,1))</f>
        <v>0</v>
      </c>
      <c r="N36" s="247">
        <f>IF([4]Final!DT36="","",ROUNDUP(0.15*[4]Final!DT36,1))</f>
        <v>1.2</v>
      </c>
      <c r="O36" s="247">
        <f>IF([4]Final!DU36="","",ROUNDUP(0.15*[4]Final!DU36,1))</f>
        <v>0.6</v>
      </c>
      <c r="P36" s="247">
        <f>IF([4]Final!DV36="","",ROUNDUP(0.15*[4]Final!DV36,1))</f>
        <v>0</v>
      </c>
      <c r="Q36" s="247">
        <f>IF([4]Final!DW36="","",ROUNDUP(0.15*[4]Final!DW36,1))</f>
        <v>2</v>
      </c>
      <c r="R36" s="247">
        <f>IF([4]Final!DX36="","",ROUNDUP(0.15*[4]Final!DX36,1))</f>
        <v>0.3</v>
      </c>
      <c r="S36" s="247">
        <f>IF([4]Final!DY36="","",ROUNDUP(0.15*[4]Final!DY36,1))</f>
        <v>0.3</v>
      </c>
      <c r="T36" s="247">
        <f>IF([4]Final!DZ36="","",ROUNDUP(0.15*[4]Final!DZ36,1))</f>
        <v>0.2</v>
      </c>
      <c r="U36" s="247">
        <f>IF([4]Final!EA36="","",ROUNDUP([4]Final!EA36/3,1))</f>
        <v>0.4</v>
      </c>
      <c r="V36" s="247">
        <f>IF([4]Final!EB36="","",ROUNDUP([4]Final!EB36/3,1))</f>
        <v>0.4</v>
      </c>
      <c r="W36" s="247">
        <f>IF([4]Final!EC36="","",ROUNDUP([4]Final!EC36/3,1))</f>
        <v>0.4</v>
      </c>
      <c r="X36" s="247">
        <f>IF([4]Final!ED36="","",ROUNDUP([4]Final!ED36/3,1))</f>
        <v>0</v>
      </c>
      <c r="Y36" s="247">
        <f>IF([4]Final!EE36="","",ROUNDUP([4]Final!EE36/3,1))</f>
        <v>0.4</v>
      </c>
      <c r="Z36" s="247">
        <f>IF([4]Final!EF36="","",ROUNDUP([4]Final!EF36/3,1))</f>
        <v>0.7</v>
      </c>
      <c r="AA36" s="247">
        <f>IF([4]Final!EG36="","",ROUNDUP([4]Final!EG36/3,1))</f>
        <v>0</v>
      </c>
      <c r="AB36" s="247">
        <f>IF([4]Final!EH36="","",ROUNDUP([4]Final!EH36/3,1))</f>
        <v>0.4</v>
      </c>
      <c r="AC36" s="247">
        <f>IF([4]Final!EI36="","",ROUNDUP([4]Final!EI36/3,1))</f>
        <v>0.4</v>
      </c>
      <c r="AD36" s="247">
        <f>IF([4]Final!EJ36="","",ROUNDUP([4]Final!EJ36/3,1))</f>
        <v>0</v>
      </c>
      <c r="AE36" s="247">
        <f>IF([4]Final!EK36="","",ROUNDUP([4]Final!EK36/3,1))</f>
        <v>0</v>
      </c>
      <c r="AF36" s="247">
        <f>[4]Final!EL36</f>
        <v>0</v>
      </c>
      <c r="AG36" s="247">
        <f>[4]Final!EM36</f>
        <v>0</v>
      </c>
      <c r="AH36" s="247">
        <f>[4]Final!EN36</f>
        <v>0</v>
      </c>
      <c r="AI36" s="247">
        <f>[4]Final!EO36</f>
        <v>0</v>
      </c>
      <c r="AJ36" s="247">
        <f>[4]Final!EP36</f>
        <v>1</v>
      </c>
      <c r="AK36" s="247">
        <f>[4]Final!EQ36</f>
        <v>1</v>
      </c>
      <c r="AL36" s="247">
        <f>[4]Final!ER36</f>
        <v>0</v>
      </c>
      <c r="AM36" s="247">
        <f>[4]Final!ES36</f>
        <v>2</v>
      </c>
      <c r="AN36" s="247">
        <f>[4]Final!ET36</f>
        <v>2</v>
      </c>
      <c r="AO36" s="247">
        <f>[4]Final!EU36</f>
        <v>2</v>
      </c>
      <c r="AP36" s="248">
        <f>[4]Final!EV36</f>
        <v>1</v>
      </c>
      <c r="AQ36" s="260">
        <f t="shared" si="28"/>
        <v>0.7</v>
      </c>
      <c r="AR36" s="261">
        <f t="shared" si="29"/>
        <v>4.333333333333333</v>
      </c>
      <c r="AS36" s="247">
        <f t="shared" si="5"/>
        <v>16</v>
      </c>
      <c r="AT36" s="286" t="str">
        <f t="shared" si="6"/>
        <v>NO</v>
      </c>
      <c r="AU36" s="261">
        <f t="shared" si="30"/>
        <v>2.1999999999999997</v>
      </c>
      <c r="AV36" s="261">
        <f t="shared" si="31"/>
        <v>10.166666666666668</v>
      </c>
      <c r="AW36" s="247">
        <f t="shared" si="7"/>
        <v>22</v>
      </c>
      <c r="AX36" s="286" t="str">
        <f t="shared" si="8"/>
        <v>NO</v>
      </c>
      <c r="AY36" s="261">
        <f t="shared" si="32"/>
        <v>6.5000000000000018</v>
      </c>
      <c r="AZ36" s="261">
        <f t="shared" si="33"/>
        <v>27.333333333333336</v>
      </c>
      <c r="BA36" s="247">
        <f t="shared" si="9"/>
        <v>24</v>
      </c>
      <c r="BB36" s="286" t="str">
        <f t="shared" si="10"/>
        <v>NO</v>
      </c>
      <c r="BC36" s="261">
        <f t="shared" si="34"/>
        <v>0.3</v>
      </c>
      <c r="BD36" s="261">
        <f t="shared" si="35"/>
        <v>10.166666666666666</v>
      </c>
      <c r="BE36" s="247">
        <f t="shared" si="11"/>
        <v>3</v>
      </c>
      <c r="BF36" s="286" t="str">
        <f t="shared" si="12"/>
        <v>NO</v>
      </c>
      <c r="BG36" s="261">
        <f t="shared" si="36"/>
        <v>0.2</v>
      </c>
      <c r="BH36" s="261">
        <f t="shared" si="37"/>
        <v>8</v>
      </c>
      <c r="BI36" s="247">
        <f t="shared" si="13"/>
        <v>3</v>
      </c>
      <c r="BJ36" s="340" t="str">
        <f t="shared" si="14"/>
        <v>NO</v>
      </c>
      <c r="BK36" s="260">
        <v>2</v>
      </c>
      <c r="BL36" s="261">
        <f t="shared" si="39"/>
        <v>2</v>
      </c>
      <c r="BM36" s="247">
        <f t="shared" si="15"/>
        <v>100</v>
      </c>
      <c r="BN36" s="286" t="str">
        <f t="shared" si="16"/>
        <v>YES</v>
      </c>
      <c r="BO36" s="261">
        <f t="shared" si="40"/>
        <v>1</v>
      </c>
      <c r="BP36" s="261">
        <f t="shared" si="41"/>
        <v>7</v>
      </c>
      <c r="BQ36" s="247">
        <f t="shared" si="17"/>
        <v>14</v>
      </c>
      <c r="BR36" s="286" t="str">
        <f t="shared" si="18"/>
        <v>NO</v>
      </c>
      <c r="BS36" s="261">
        <f t="shared" si="42"/>
        <v>5</v>
      </c>
      <c r="BT36" s="261">
        <f t="shared" si="43"/>
        <v>17</v>
      </c>
      <c r="BU36" s="247">
        <f t="shared" si="19"/>
        <v>29</v>
      </c>
      <c r="BV36" s="286" t="str">
        <f t="shared" si="20"/>
        <v>NO</v>
      </c>
      <c r="BW36" s="261">
        <f t="shared" si="44"/>
        <v>2</v>
      </c>
      <c r="BX36" s="261">
        <f t="shared" si="45"/>
        <v>7</v>
      </c>
      <c r="BY36" s="247">
        <f t="shared" si="21"/>
        <v>29</v>
      </c>
      <c r="BZ36" s="286" t="str">
        <f t="shared" si="22"/>
        <v>NO</v>
      </c>
      <c r="CA36" s="261">
        <f t="shared" si="46"/>
        <v>1</v>
      </c>
      <c r="CB36" s="261">
        <f t="shared" si="47"/>
        <v>7</v>
      </c>
      <c r="CC36" s="247">
        <f t="shared" si="23"/>
        <v>14</v>
      </c>
      <c r="CD36" s="341" t="str">
        <f t="shared" si="24"/>
        <v>NO</v>
      </c>
    </row>
    <row r="37" spans="1:82" x14ac:dyDescent="0.2">
      <c r="A37" s="331">
        <f>[4]Final!A37</f>
        <v>25</v>
      </c>
      <c r="B37" s="386" t="s">
        <v>454</v>
      </c>
      <c r="C37" s="380" t="s">
        <v>487</v>
      </c>
      <c r="D37" s="331" t="str">
        <f>[5]Final!D37</f>
        <v>C+</v>
      </c>
      <c r="E37" s="331">
        <f>[4]Final!E37</f>
        <v>60</v>
      </c>
      <c r="F37" s="331">
        <f t="shared" si="25"/>
        <v>65.600000000000009</v>
      </c>
      <c r="G37" s="331">
        <f t="shared" si="26"/>
        <v>39.600000000000009</v>
      </c>
      <c r="H37" s="331">
        <f t="shared" si="27"/>
        <v>26</v>
      </c>
      <c r="I37" s="258"/>
      <c r="J37" s="247">
        <f>IF([4]Final!DP37="","",ROUNDUP(0.15*[4]Final!DP37,1))</f>
        <v>2.3000000000000003</v>
      </c>
      <c r="K37" s="247">
        <f>IF([4]Final!DQ37="","",ROUNDUP(0.15*[4]Final!DQ37,1))</f>
        <v>2.7</v>
      </c>
      <c r="L37" s="247">
        <f>IF([4]Final!DR37="","",ROUNDUP(0.15*[4]Final!DR37,1))</f>
        <v>3.9</v>
      </c>
      <c r="M37" s="247">
        <f>IF([4]Final!DS37="","",ROUNDUP(0.15*[4]Final!DS37,1))</f>
        <v>2</v>
      </c>
      <c r="N37" s="247">
        <f>IF([4]Final!DT37="","",ROUNDUP(0.15*[4]Final!DT37,1))</f>
        <v>3</v>
      </c>
      <c r="O37" s="247">
        <f>IF([4]Final!DU37="","",ROUNDUP(0.15*[4]Final!DU37,1))</f>
        <v>3</v>
      </c>
      <c r="P37" s="247">
        <f>IF([4]Final!DV37="","",ROUNDUP(0.15*[4]Final!DV37,1))</f>
        <v>1.7000000000000002</v>
      </c>
      <c r="Q37" s="247">
        <f>IF([4]Final!DW37="","",ROUNDUP(0.15*[4]Final!DW37,1))</f>
        <v>3.8000000000000003</v>
      </c>
      <c r="R37" s="247">
        <f>IF([4]Final!DX37="","",ROUNDUP(0.15*[4]Final!DX37,1))</f>
        <v>3</v>
      </c>
      <c r="S37" s="247">
        <f>IF([4]Final!DY37="","",ROUNDUP(0.15*[4]Final!DY37,1))</f>
        <v>3</v>
      </c>
      <c r="T37" s="247">
        <f>IF([4]Final!DZ37="","",ROUNDUP(0.15*[4]Final!DZ37,1))</f>
        <v>1.7000000000000002</v>
      </c>
      <c r="U37" s="247">
        <f>IF([4]Final!EA37="","",ROUNDUP([4]Final!EA37/3,1))</f>
        <v>0.7</v>
      </c>
      <c r="V37" s="247">
        <f>IF([4]Final!EB37="","",ROUNDUP([4]Final!EB37/3,1))</f>
        <v>1</v>
      </c>
      <c r="W37" s="247">
        <f>IF([4]Final!EC37="","",ROUNDUP([4]Final!EC37/3,1))</f>
        <v>1</v>
      </c>
      <c r="X37" s="247">
        <f>IF([4]Final!ED37="","",ROUNDUP([4]Final!ED37/3,1))</f>
        <v>0.7</v>
      </c>
      <c r="Y37" s="247">
        <f>IF([4]Final!EE37="","",ROUNDUP([4]Final!EE37/3,1))</f>
        <v>0.7</v>
      </c>
      <c r="Z37" s="247">
        <f>IF([4]Final!EF37="","",ROUNDUP([4]Final!EF37/3,1))</f>
        <v>1</v>
      </c>
      <c r="AA37" s="247">
        <f>IF([4]Final!EG37="","",ROUNDUP([4]Final!EG37/3,1))</f>
        <v>0.7</v>
      </c>
      <c r="AB37" s="247">
        <f>IF([4]Final!EH37="","",ROUNDUP([4]Final!EH37/3,1))</f>
        <v>1</v>
      </c>
      <c r="AC37" s="247">
        <f>IF([4]Final!EI37="","",ROUNDUP([4]Final!EI37/3,1))</f>
        <v>1</v>
      </c>
      <c r="AD37" s="247">
        <f>IF([4]Final!EJ37="","",ROUNDUP([4]Final!EJ37/3,1))</f>
        <v>1</v>
      </c>
      <c r="AE37" s="247">
        <f>IF([4]Final!EK37="","",ROUNDUP([4]Final!EK37/3,1))</f>
        <v>0.7</v>
      </c>
      <c r="AF37" s="247">
        <f>[4]Final!EL37</f>
        <v>1</v>
      </c>
      <c r="AG37" s="247">
        <f>[4]Final!EM37</f>
        <v>2</v>
      </c>
      <c r="AH37" s="247">
        <f>[4]Final!EN37</f>
        <v>2</v>
      </c>
      <c r="AI37" s="247">
        <f>[4]Final!EO37</f>
        <v>1</v>
      </c>
      <c r="AJ37" s="247">
        <f>[4]Final!EP37</f>
        <v>3</v>
      </c>
      <c r="AK37" s="247">
        <f>[4]Final!EQ37</f>
        <v>3</v>
      </c>
      <c r="AL37" s="247">
        <f>[4]Final!ER37</f>
        <v>2</v>
      </c>
      <c r="AM37" s="247">
        <f>[4]Final!ES37</f>
        <v>3</v>
      </c>
      <c r="AN37" s="247">
        <f>[4]Final!ET37</f>
        <v>3</v>
      </c>
      <c r="AO37" s="247">
        <f>[4]Final!EU37</f>
        <v>3</v>
      </c>
      <c r="AP37" s="248">
        <f>[4]Final!EV37</f>
        <v>3</v>
      </c>
      <c r="AQ37" s="252">
        <f t="shared" si="28"/>
        <v>3</v>
      </c>
      <c r="AR37" s="253">
        <f t="shared" si="29"/>
        <v>4.333333333333333</v>
      </c>
      <c r="AS37" s="250">
        <f t="shared" si="5"/>
        <v>69</v>
      </c>
      <c r="AT37" s="310" t="str">
        <f t="shared" si="6"/>
        <v>YES</v>
      </c>
      <c r="AU37" s="253">
        <f t="shared" si="30"/>
        <v>7.4</v>
      </c>
      <c r="AV37" s="253">
        <f t="shared" si="31"/>
        <v>10.166666666666668</v>
      </c>
      <c r="AW37" s="250">
        <f t="shared" si="7"/>
        <v>73</v>
      </c>
      <c r="AX37" s="310" t="str">
        <f t="shared" si="8"/>
        <v>YES</v>
      </c>
      <c r="AY37" s="253">
        <f t="shared" si="32"/>
        <v>17.700000000000003</v>
      </c>
      <c r="AZ37" s="253">
        <f t="shared" si="33"/>
        <v>27.333333333333336</v>
      </c>
      <c r="BA37" s="250">
        <f t="shared" si="9"/>
        <v>65</v>
      </c>
      <c r="BB37" s="310" t="str">
        <f t="shared" si="10"/>
        <v>YES</v>
      </c>
      <c r="BC37" s="253">
        <f t="shared" si="34"/>
        <v>6.4</v>
      </c>
      <c r="BD37" s="253">
        <f t="shared" si="35"/>
        <v>10.166666666666666</v>
      </c>
      <c r="BE37" s="250">
        <f t="shared" si="11"/>
        <v>63</v>
      </c>
      <c r="BF37" s="310" t="str">
        <f t="shared" si="12"/>
        <v>YES</v>
      </c>
      <c r="BG37" s="253">
        <f t="shared" si="36"/>
        <v>5.1000000000000005</v>
      </c>
      <c r="BH37" s="253">
        <f t="shared" si="37"/>
        <v>8</v>
      </c>
      <c r="BI37" s="250">
        <f t="shared" si="13"/>
        <v>64</v>
      </c>
      <c r="BJ37" s="311" t="str">
        <f t="shared" si="14"/>
        <v>YES</v>
      </c>
      <c r="BK37" s="252">
        <v>2</v>
      </c>
      <c r="BL37" s="253">
        <f t="shared" si="39"/>
        <v>2</v>
      </c>
      <c r="BM37" s="250">
        <f t="shared" si="15"/>
        <v>100</v>
      </c>
      <c r="BN37" s="310" t="str">
        <f t="shared" si="16"/>
        <v>YES</v>
      </c>
      <c r="BO37" s="253">
        <f t="shared" si="40"/>
        <v>5</v>
      </c>
      <c r="BP37" s="253">
        <f t="shared" si="41"/>
        <v>7</v>
      </c>
      <c r="BQ37" s="250">
        <f t="shared" si="17"/>
        <v>71</v>
      </c>
      <c r="BR37" s="310" t="str">
        <f t="shared" si="18"/>
        <v>YES</v>
      </c>
      <c r="BS37" s="253">
        <f t="shared" si="42"/>
        <v>11</v>
      </c>
      <c r="BT37" s="253">
        <f t="shared" si="43"/>
        <v>17</v>
      </c>
      <c r="BU37" s="250">
        <f t="shared" si="19"/>
        <v>65</v>
      </c>
      <c r="BV37" s="310" t="str">
        <f t="shared" si="20"/>
        <v>YES</v>
      </c>
      <c r="BW37" s="253">
        <f t="shared" si="44"/>
        <v>5</v>
      </c>
      <c r="BX37" s="253">
        <f t="shared" si="45"/>
        <v>7</v>
      </c>
      <c r="BY37" s="250">
        <f t="shared" si="21"/>
        <v>71</v>
      </c>
      <c r="BZ37" s="310" t="str">
        <f t="shared" si="22"/>
        <v>YES</v>
      </c>
      <c r="CA37" s="253">
        <f t="shared" si="46"/>
        <v>4</v>
      </c>
      <c r="CB37" s="253">
        <f t="shared" si="47"/>
        <v>7</v>
      </c>
      <c r="CC37" s="250">
        <f t="shared" si="23"/>
        <v>57</v>
      </c>
      <c r="CD37" s="312" t="str">
        <f t="shared" si="24"/>
        <v>NO</v>
      </c>
    </row>
    <row r="38" spans="1:82" ht="13.5" thickBot="1" x14ac:dyDescent="0.25">
      <c r="A38" s="331">
        <f>[4]Final!A38</f>
        <v>26</v>
      </c>
      <c r="B38" s="386" t="s">
        <v>455</v>
      </c>
      <c r="C38" s="380" t="s">
        <v>488</v>
      </c>
      <c r="D38" s="331" t="str">
        <f>[5]Final!D38</f>
        <v>A</v>
      </c>
      <c r="E38" s="331">
        <f>[4]Final!E38</f>
        <v>91</v>
      </c>
      <c r="F38" s="331">
        <f t="shared" si="25"/>
        <v>84.5</v>
      </c>
      <c r="G38" s="331">
        <f t="shared" si="26"/>
        <v>48.500000000000007</v>
      </c>
      <c r="H38" s="331">
        <f t="shared" si="27"/>
        <v>36</v>
      </c>
      <c r="I38" s="258"/>
      <c r="J38" s="247">
        <f>IF([4]Final!DP38="","",ROUNDUP(0.15*[4]Final!DP38,1))</f>
        <v>2.3000000000000003</v>
      </c>
      <c r="K38" s="247">
        <f>IF([4]Final!DQ38="","",ROUNDUP(0.15*[4]Final!DQ38,1))</f>
        <v>2.4</v>
      </c>
      <c r="L38" s="247">
        <f>IF([4]Final!DR38="","",ROUNDUP(0.15*[4]Final!DR38,1))</f>
        <v>4.6999999999999993</v>
      </c>
      <c r="M38" s="247">
        <f>IF([4]Final!DS38="","",ROUNDUP(0.15*[4]Final!DS38,1))</f>
        <v>2.1</v>
      </c>
      <c r="N38" s="247">
        <f>IF([4]Final!DT38="","",ROUNDUP(0.15*[4]Final!DT38,1))</f>
        <v>4.2</v>
      </c>
      <c r="O38" s="247">
        <f>IF([4]Final!DU38="","",ROUNDUP(0.15*[4]Final!DU38,1))</f>
        <v>3.5</v>
      </c>
      <c r="P38" s="247">
        <f>IF([4]Final!DV38="","",ROUNDUP(0.15*[4]Final!DV38,1))</f>
        <v>2</v>
      </c>
      <c r="Q38" s="247">
        <f>IF([4]Final!DW38="","",ROUNDUP(0.15*[4]Final!DW38,1))</f>
        <v>5.3</v>
      </c>
      <c r="R38" s="247">
        <f>IF([4]Final!DX38="","",ROUNDUP(0.15*[4]Final!DX38,1))</f>
        <v>4.0999999999999996</v>
      </c>
      <c r="S38" s="247">
        <f>IF([4]Final!DY38="","",ROUNDUP(0.15*[4]Final!DY38,1))</f>
        <v>3.5</v>
      </c>
      <c r="T38" s="247">
        <f>IF([4]Final!DZ38="","",ROUNDUP(0.15*[4]Final!DZ38,1))</f>
        <v>2.1</v>
      </c>
      <c r="U38" s="247">
        <f>IF([4]Final!EA38="","",ROUNDUP([4]Final!EA38/3,1))</f>
        <v>1.4000000000000001</v>
      </c>
      <c r="V38" s="247">
        <f>IF([4]Final!EB38="","",ROUNDUP([4]Final!EB38/3,1))</f>
        <v>1.4000000000000001</v>
      </c>
      <c r="W38" s="247">
        <f>IF([4]Final!EC38="","",ROUNDUP([4]Final!EC38/3,1))</f>
        <v>1</v>
      </c>
      <c r="X38" s="247">
        <f>IF([4]Final!ED38="","",ROUNDUP([4]Final!ED38/3,1))</f>
        <v>0.7</v>
      </c>
      <c r="Y38" s="247">
        <f>IF([4]Final!EE38="","",ROUNDUP([4]Final!EE38/3,1))</f>
        <v>1.4000000000000001</v>
      </c>
      <c r="Z38" s="247">
        <f>IF([4]Final!EF38="","",ROUNDUP([4]Final!EF38/3,1))</f>
        <v>1.7000000000000002</v>
      </c>
      <c r="AA38" s="247">
        <f>IF([4]Final!EG38="","",ROUNDUP([4]Final!EG38/3,1))</f>
        <v>1</v>
      </c>
      <c r="AB38" s="247">
        <f>IF([4]Final!EH38="","",ROUNDUP([4]Final!EH38/3,1))</f>
        <v>1</v>
      </c>
      <c r="AC38" s="247">
        <f>IF([4]Final!EI38="","",ROUNDUP([4]Final!EI38/3,1))</f>
        <v>1</v>
      </c>
      <c r="AD38" s="247">
        <f>IF([4]Final!EJ38="","",ROUNDUP([4]Final!EJ38/3,1))</f>
        <v>0.7</v>
      </c>
      <c r="AE38" s="247">
        <f>IF([4]Final!EK38="","",ROUNDUP([4]Final!EK38/3,1))</f>
        <v>1</v>
      </c>
      <c r="AF38" s="247">
        <f>[4]Final!EL38</f>
        <v>1</v>
      </c>
      <c r="AG38" s="247">
        <f>[4]Final!EM38</f>
        <v>3</v>
      </c>
      <c r="AH38" s="247">
        <f>[4]Final!EN38</f>
        <v>3</v>
      </c>
      <c r="AI38" s="247">
        <f>[4]Final!EO38</f>
        <v>1</v>
      </c>
      <c r="AJ38" s="247">
        <f>[4]Final!EP38</f>
        <v>4</v>
      </c>
      <c r="AK38" s="247">
        <f>[4]Final!EQ38</f>
        <v>4</v>
      </c>
      <c r="AL38" s="247">
        <f>[4]Final!ER38</f>
        <v>1</v>
      </c>
      <c r="AM38" s="247">
        <f>[4]Final!ES38</f>
        <v>5</v>
      </c>
      <c r="AN38" s="247">
        <f>[4]Final!ET38</f>
        <v>4</v>
      </c>
      <c r="AO38" s="247">
        <f>[4]Final!EU38</f>
        <v>5</v>
      </c>
      <c r="AP38" s="248">
        <f>[4]Final!EV38</f>
        <v>5</v>
      </c>
      <c r="AQ38" s="260">
        <f t="shared" si="28"/>
        <v>3.7</v>
      </c>
      <c r="AR38" s="261">
        <f t="shared" si="29"/>
        <v>4.333333333333333</v>
      </c>
      <c r="AS38" s="247">
        <f t="shared" si="5"/>
        <v>85</v>
      </c>
      <c r="AT38" s="286" t="str">
        <f t="shared" si="6"/>
        <v>YES</v>
      </c>
      <c r="AU38" s="261">
        <f t="shared" si="30"/>
        <v>9.4</v>
      </c>
      <c r="AV38" s="261">
        <f t="shared" si="31"/>
        <v>10.166666666666668</v>
      </c>
      <c r="AW38" s="247">
        <f t="shared" si="7"/>
        <v>92</v>
      </c>
      <c r="AX38" s="286" t="str">
        <f t="shared" si="8"/>
        <v>YES</v>
      </c>
      <c r="AY38" s="261">
        <f t="shared" si="32"/>
        <v>22.3</v>
      </c>
      <c r="AZ38" s="261">
        <f t="shared" si="33"/>
        <v>27.333333333333336</v>
      </c>
      <c r="BA38" s="247">
        <f t="shared" si="9"/>
        <v>82</v>
      </c>
      <c r="BB38" s="286" t="str">
        <f t="shared" si="10"/>
        <v>YES</v>
      </c>
      <c r="BC38" s="261">
        <f t="shared" si="34"/>
        <v>7.2</v>
      </c>
      <c r="BD38" s="261">
        <f t="shared" si="35"/>
        <v>10.166666666666666</v>
      </c>
      <c r="BE38" s="247">
        <f t="shared" si="11"/>
        <v>71</v>
      </c>
      <c r="BF38" s="286" t="str">
        <f t="shared" si="12"/>
        <v>YES</v>
      </c>
      <c r="BG38" s="261">
        <f t="shared" si="36"/>
        <v>5.9</v>
      </c>
      <c r="BH38" s="261">
        <f t="shared" si="37"/>
        <v>8</v>
      </c>
      <c r="BI38" s="247">
        <f t="shared" si="13"/>
        <v>74</v>
      </c>
      <c r="BJ38" s="340" t="str">
        <f t="shared" si="14"/>
        <v>YES</v>
      </c>
      <c r="BK38" s="260">
        <v>2</v>
      </c>
      <c r="BL38" s="261">
        <f t="shared" si="39"/>
        <v>2</v>
      </c>
      <c r="BM38" s="247">
        <f t="shared" si="15"/>
        <v>100</v>
      </c>
      <c r="BN38" s="286" t="str">
        <f t="shared" si="16"/>
        <v>YES</v>
      </c>
      <c r="BO38" s="261">
        <f t="shared" si="40"/>
        <v>7</v>
      </c>
      <c r="BP38" s="261">
        <f t="shared" si="41"/>
        <v>7</v>
      </c>
      <c r="BQ38" s="247">
        <f t="shared" si="17"/>
        <v>100</v>
      </c>
      <c r="BR38" s="286" t="str">
        <f t="shared" si="18"/>
        <v>YES</v>
      </c>
      <c r="BS38" s="261">
        <f t="shared" si="42"/>
        <v>16</v>
      </c>
      <c r="BT38" s="261">
        <f t="shared" si="43"/>
        <v>17</v>
      </c>
      <c r="BU38" s="247">
        <f t="shared" si="19"/>
        <v>94</v>
      </c>
      <c r="BV38" s="286" t="str">
        <f t="shared" si="20"/>
        <v>YES</v>
      </c>
      <c r="BW38" s="261">
        <f t="shared" si="44"/>
        <v>6</v>
      </c>
      <c r="BX38" s="261">
        <f t="shared" si="45"/>
        <v>7</v>
      </c>
      <c r="BY38" s="247">
        <f t="shared" si="21"/>
        <v>86</v>
      </c>
      <c r="BZ38" s="286" t="str">
        <f t="shared" si="22"/>
        <v>YES</v>
      </c>
      <c r="CA38" s="261">
        <f t="shared" si="46"/>
        <v>6</v>
      </c>
      <c r="CB38" s="261">
        <f t="shared" si="47"/>
        <v>7</v>
      </c>
      <c r="CC38" s="247">
        <f t="shared" si="23"/>
        <v>86</v>
      </c>
      <c r="CD38" s="341" t="str">
        <f t="shared" si="24"/>
        <v>YES</v>
      </c>
    </row>
    <row r="39" spans="1:82" x14ac:dyDescent="0.2">
      <c r="A39" s="331">
        <f>[4]Final!A39</f>
        <v>27</v>
      </c>
      <c r="B39" s="386" t="s">
        <v>456</v>
      </c>
      <c r="C39" s="380" t="s">
        <v>489</v>
      </c>
      <c r="D39" s="331" t="str">
        <f>[5]Final!D39</f>
        <v>B+</v>
      </c>
      <c r="E39" s="331">
        <f>[4]Final!E39</f>
        <v>77</v>
      </c>
      <c r="F39" s="331">
        <f t="shared" si="25"/>
        <v>81</v>
      </c>
      <c r="G39" s="331">
        <f t="shared" si="26"/>
        <v>49.999999999999993</v>
      </c>
      <c r="H39" s="331">
        <f t="shared" si="27"/>
        <v>31</v>
      </c>
      <c r="I39" s="258"/>
      <c r="J39" s="247">
        <f>IF([4]Final!DP39="","",ROUNDUP(0.15*[4]Final!DP39,1))</f>
        <v>2.1</v>
      </c>
      <c r="K39" s="247">
        <f>IF([4]Final!DQ39="","",ROUNDUP(0.15*[4]Final!DQ39,1))</f>
        <v>2.3000000000000003</v>
      </c>
      <c r="L39" s="247">
        <f>IF([4]Final!DR39="","",ROUNDUP(0.15*[4]Final!DR39,1))</f>
        <v>5.0999999999999996</v>
      </c>
      <c r="M39" s="247">
        <f>IF([4]Final!DS39="","",ROUNDUP(0.15*[4]Final!DS39,1))</f>
        <v>2.4</v>
      </c>
      <c r="N39" s="247">
        <f>IF([4]Final!DT39="","",ROUNDUP(0.15*[4]Final!DT39,1))</f>
        <v>4.0999999999999996</v>
      </c>
      <c r="O39" s="247">
        <f>IF([4]Final!DU39="","",ROUNDUP(0.15*[4]Final!DU39,1))</f>
        <v>3.5</v>
      </c>
      <c r="P39" s="247">
        <f>IF([4]Final!DV39="","",ROUNDUP(0.15*[4]Final!DV39,1))</f>
        <v>2.1</v>
      </c>
      <c r="Q39" s="247">
        <f>IF([4]Final!DW39="","",ROUNDUP(0.15*[4]Final!DW39,1))</f>
        <v>5.6</v>
      </c>
      <c r="R39" s="247">
        <f>IF([4]Final!DX39="","",ROUNDUP(0.15*[4]Final!DX39,1))</f>
        <v>3.9</v>
      </c>
      <c r="S39" s="247">
        <f>IF([4]Final!DY39="","",ROUNDUP(0.15*[4]Final!DY39,1))</f>
        <v>3.9</v>
      </c>
      <c r="T39" s="247">
        <f>IF([4]Final!DZ39="","",ROUNDUP(0.15*[4]Final!DZ39,1))</f>
        <v>2.3000000000000003</v>
      </c>
      <c r="U39" s="247">
        <f>IF([4]Final!EA39="","",ROUNDUP([4]Final!EA39/3,1))</f>
        <v>1</v>
      </c>
      <c r="V39" s="247">
        <f>IF([4]Final!EB39="","",ROUNDUP([4]Final!EB39/3,1))</f>
        <v>1.4000000000000001</v>
      </c>
      <c r="W39" s="247">
        <f>IF([4]Final!EC39="","",ROUNDUP([4]Final!EC39/3,1))</f>
        <v>1</v>
      </c>
      <c r="X39" s="247">
        <f>IF([4]Final!ED39="","",ROUNDUP([4]Final!ED39/3,1))</f>
        <v>0.7</v>
      </c>
      <c r="Y39" s="247">
        <f>IF([4]Final!EE39="","",ROUNDUP([4]Final!EE39/3,1))</f>
        <v>1</v>
      </c>
      <c r="Z39" s="247">
        <f>IF([4]Final!EF39="","",ROUNDUP([4]Final!EF39/3,1))</f>
        <v>1.4000000000000001</v>
      </c>
      <c r="AA39" s="247">
        <f>IF([4]Final!EG39="","",ROUNDUP([4]Final!EG39/3,1))</f>
        <v>1</v>
      </c>
      <c r="AB39" s="247">
        <f>IF([4]Final!EH39="","",ROUNDUP([4]Final!EH39/3,1))</f>
        <v>1.4000000000000001</v>
      </c>
      <c r="AC39" s="247">
        <f>IF([4]Final!EI39="","",ROUNDUP([4]Final!EI39/3,1))</f>
        <v>1.4000000000000001</v>
      </c>
      <c r="AD39" s="247">
        <f>IF([4]Final!EJ39="","",ROUNDUP([4]Final!EJ39/3,1))</f>
        <v>1.4000000000000001</v>
      </c>
      <c r="AE39" s="247">
        <f>IF([4]Final!EK39="","",ROUNDUP([4]Final!EK39/3,1))</f>
        <v>1</v>
      </c>
      <c r="AF39" s="247">
        <f>[4]Final!EL39</f>
        <v>2</v>
      </c>
      <c r="AG39" s="247">
        <f>[4]Final!EM39</f>
        <v>2</v>
      </c>
      <c r="AH39" s="247">
        <f>[4]Final!EN39</f>
        <v>2</v>
      </c>
      <c r="AI39" s="247">
        <f>[4]Final!EO39</f>
        <v>1</v>
      </c>
      <c r="AJ39" s="247">
        <f>[4]Final!EP39</f>
        <v>3</v>
      </c>
      <c r="AK39" s="247">
        <f>[4]Final!EQ39</f>
        <v>4</v>
      </c>
      <c r="AL39" s="247">
        <f>[4]Final!ER39</f>
        <v>1</v>
      </c>
      <c r="AM39" s="247">
        <f>[4]Final!ES39</f>
        <v>4</v>
      </c>
      <c r="AN39" s="247">
        <f>[4]Final!ET39</f>
        <v>4</v>
      </c>
      <c r="AO39" s="247">
        <f>[4]Final!EU39</f>
        <v>4</v>
      </c>
      <c r="AP39" s="248">
        <f>[4]Final!EV39</f>
        <v>4</v>
      </c>
      <c r="AQ39" s="252">
        <f t="shared" si="28"/>
        <v>3.1</v>
      </c>
      <c r="AR39" s="253">
        <f t="shared" si="29"/>
        <v>4.333333333333333</v>
      </c>
      <c r="AS39" s="250">
        <f t="shared" si="5"/>
        <v>72</v>
      </c>
      <c r="AT39" s="310" t="str">
        <f t="shared" si="6"/>
        <v>YES</v>
      </c>
      <c r="AU39" s="253">
        <f t="shared" si="30"/>
        <v>8.8000000000000007</v>
      </c>
      <c r="AV39" s="253">
        <f t="shared" si="31"/>
        <v>10.166666666666668</v>
      </c>
      <c r="AW39" s="250">
        <f t="shared" si="7"/>
        <v>87</v>
      </c>
      <c r="AX39" s="310" t="str">
        <f t="shared" si="8"/>
        <v>YES</v>
      </c>
      <c r="AY39" s="253">
        <f t="shared" si="32"/>
        <v>23.299999999999994</v>
      </c>
      <c r="AZ39" s="253">
        <f t="shared" si="33"/>
        <v>27.333333333333336</v>
      </c>
      <c r="BA39" s="250">
        <f t="shared" si="9"/>
        <v>85</v>
      </c>
      <c r="BB39" s="310" t="str">
        <f t="shared" si="10"/>
        <v>YES</v>
      </c>
      <c r="BC39" s="253">
        <f t="shared" si="34"/>
        <v>8.4</v>
      </c>
      <c r="BD39" s="253">
        <f t="shared" si="35"/>
        <v>10.166666666666666</v>
      </c>
      <c r="BE39" s="250">
        <f t="shared" si="11"/>
        <v>83</v>
      </c>
      <c r="BF39" s="310" t="str">
        <f t="shared" si="12"/>
        <v>YES</v>
      </c>
      <c r="BG39" s="253">
        <f t="shared" si="36"/>
        <v>6.4</v>
      </c>
      <c r="BH39" s="253">
        <f t="shared" si="37"/>
        <v>8</v>
      </c>
      <c r="BI39" s="250">
        <f t="shared" si="13"/>
        <v>80</v>
      </c>
      <c r="BJ39" s="311" t="str">
        <f t="shared" si="14"/>
        <v>YES</v>
      </c>
      <c r="BK39" s="252">
        <f t="shared" si="38"/>
        <v>2</v>
      </c>
      <c r="BL39" s="253">
        <f t="shared" si="39"/>
        <v>2</v>
      </c>
      <c r="BM39" s="250">
        <f t="shared" si="15"/>
        <v>100</v>
      </c>
      <c r="BN39" s="310" t="str">
        <f t="shared" si="16"/>
        <v>YES</v>
      </c>
      <c r="BO39" s="253">
        <f t="shared" si="40"/>
        <v>5</v>
      </c>
      <c r="BP39" s="253">
        <f t="shared" si="41"/>
        <v>7</v>
      </c>
      <c r="BQ39" s="250">
        <f t="shared" si="17"/>
        <v>71</v>
      </c>
      <c r="BR39" s="310" t="str">
        <f t="shared" si="18"/>
        <v>YES</v>
      </c>
      <c r="BS39" s="253">
        <f t="shared" si="42"/>
        <v>14</v>
      </c>
      <c r="BT39" s="253">
        <f t="shared" si="43"/>
        <v>17</v>
      </c>
      <c r="BU39" s="250">
        <f t="shared" si="19"/>
        <v>82</v>
      </c>
      <c r="BV39" s="310" t="str">
        <f t="shared" si="20"/>
        <v>YES</v>
      </c>
      <c r="BW39" s="253">
        <f t="shared" si="44"/>
        <v>5</v>
      </c>
      <c r="BX39" s="253">
        <f t="shared" si="45"/>
        <v>7</v>
      </c>
      <c r="BY39" s="250">
        <f t="shared" si="21"/>
        <v>71</v>
      </c>
      <c r="BZ39" s="310" t="str">
        <f t="shared" si="22"/>
        <v>YES</v>
      </c>
      <c r="CA39" s="253">
        <f t="shared" si="46"/>
        <v>5</v>
      </c>
      <c r="CB39" s="253">
        <f t="shared" si="47"/>
        <v>7</v>
      </c>
      <c r="CC39" s="250">
        <f t="shared" si="23"/>
        <v>71</v>
      </c>
      <c r="CD39" s="312" t="str">
        <f t="shared" si="24"/>
        <v>YES</v>
      </c>
    </row>
    <row r="40" spans="1:82" ht="13.5" thickBot="1" x14ac:dyDescent="0.25">
      <c r="A40" s="331">
        <f>[4]Final!A40</f>
        <v>28</v>
      </c>
      <c r="B40" s="386" t="s">
        <v>457</v>
      </c>
      <c r="C40" s="380" t="s">
        <v>490</v>
      </c>
      <c r="D40" s="331" t="str">
        <f>[5]Final!D40</f>
        <v>F</v>
      </c>
      <c r="E40" s="331">
        <f>[4]Final!E40</f>
        <v>20</v>
      </c>
      <c r="F40" s="331">
        <f t="shared" si="25"/>
        <v>33.499999999999986</v>
      </c>
      <c r="G40" s="331">
        <f t="shared" si="26"/>
        <v>19.499999999999989</v>
      </c>
      <c r="H40" s="331">
        <f t="shared" si="27"/>
        <v>14</v>
      </c>
      <c r="I40" s="258"/>
      <c r="J40" s="247">
        <f>IF([4]Final!DP40="","",ROUNDUP(0.15*[4]Final!DP40,1))</f>
        <v>0.5</v>
      </c>
      <c r="K40" s="247">
        <f>IF([4]Final!DQ40="","",ROUNDUP(0.15*[4]Final!DQ40,1))</f>
        <v>0.9</v>
      </c>
      <c r="L40" s="247">
        <f>IF([4]Final!DR40="","",ROUNDUP(0.15*[4]Final!DR40,1))</f>
        <v>2.4</v>
      </c>
      <c r="M40" s="247">
        <f>IF([4]Final!DS40="","",ROUNDUP(0.15*[4]Final!DS40,1))</f>
        <v>0.5</v>
      </c>
      <c r="N40" s="247">
        <f>IF([4]Final!DT40="","",ROUNDUP(0.15*[4]Final!DT40,1))</f>
        <v>1.8</v>
      </c>
      <c r="O40" s="247">
        <f>IF([4]Final!DU40="","",ROUNDUP(0.15*[4]Final!DU40,1))</f>
        <v>1.1000000000000001</v>
      </c>
      <c r="P40" s="247">
        <f>IF([4]Final!DV40="","",ROUNDUP(0.15*[4]Final!DV40,1))</f>
        <v>0.79999999999999993</v>
      </c>
      <c r="Q40" s="247">
        <f>IF([4]Final!DW40="","",ROUNDUP(0.15*[4]Final!DW40,1))</f>
        <v>2.6</v>
      </c>
      <c r="R40" s="247">
        <f>IF([4]Final!DX40="","",ROUNDUP(0.15*[4]Final!DX40,1))</f>
        <v>1.1000000000000001</v>
      </c>
      <c r="S40" s="247">
        <f>IF([4]Final!DY40="","",ROUNDUP(0.15*[4]Final!DY40,1))</f>
        <v>1.1000000000000001</v>
      </c>
      <c r="T40" s="247">
        <f>IF([4]Final!DZ40="","",ROUNDUP(0.15*[4]Final!DZ40,1))</f>
        <v>1.1000000000000001</v>
      </c>
      <c r="U40" s="247">
        <f>IF([4]Final!EA40="","",ROUNDUP([4]Final!EA40/3,1))</f>
        <v>0.7</v>
      </c>
      <c r="V40" s="247">
        <f>IF([4]Final!EB40="","",ROUNDUP([4]Final!EB40/3,1))</f>
        <v>0.7</v>
      </c>
      <c r="W40" s="247">
        <f>IF([4]Final!EC40="","",ROUNDUP([4]Final!EC40/3,1))</f>
        <v>0.4</v>
      </c>
      <c r="X40" s="247">
        <f>IF([4]Final!ED40="","",ROUNDUP([4]Final!ED40/3,1))</f>
        <v>0.4</v>
      </c>
      <c r="Y40" s="247">
        <f>IF([4]Final!EE40="","",ROUNDUP([4]Final!EE40/3,1))</f>
        <v>0.4</v>
      </c>
      <c r="Z40" s="247">
        <f>IF([4]Final!EF40="","",ROUNDUP([4]Final!EF40/3,1))</f>
        <v>0.7</v>
      </c>
      <c r="AA40" s="247">
        <f>IF([4]Final!EG40="","",ROUNDUP([4]Final!EG40/3,1))</f>
        <v>0.4</v>
      </c>
      <c r="AB40" s="247">
        <f>IF([4]Final!EH40="","",ROUNDUP([4]Final!EH40/3,1))</f>
        <v>0.7</v>
      </c>
      <c r="AC40" s="247">
        <f>IF([4]Final!EI40="","",ROUNDUP([4]Final!EI40/3,1))</f>
        <v>0.4</v>
      </c>
      <c r="AD40" s="247">
        <f>IF([4]Final!EJ40="","",ROUNDUP([4]Final!EJ40/3,1))</f>
        <v>0.4</v>
      </c>
      <c r="AE40" s="247">
        <f>IF([4]Final!EK40="","",ROUNDUP([4]Final!EK40/3,1))</f>
        <v>0.4</v>
      </c>
      <c r="AF40" s="247">
        <f>[4]Final!EL40</f>
        <v>1</v>
      </c>
      <c r="AG40" s="247">
        <f>[4]Final!EM40</f>
        <v>1</v>
      </c>
      <c r="AH40" s="247">
        <f>[4]Final!EN40</f>
        <v>1</v>
      </c>
      <c r="AI40" s="247">
        <f>[4]Final!EO40</f>
        <v>0</v>
      </c>
      <c r="AJ40" s="247">
        <f>[4]Final!EP40</f>
        <v>2</v>
      </c>
      <c r="AK40" s="247">
        <f>[4]Final!EQ40</f>
        <v>1</v>
      </c>
      <c r="AL40" s="247">
        <f>[4]Final!ER40</f>
        <v>0</v>
      </c>
      <c r="AM40" s="247">
        <f>[4]Final!ES40</f>
        <v>2</v>
      </c>
      <c r="AN40" s="247">
        <f>[4]Final!ET40</f>
        <v>2</v>
      </c>
      <c r="AO40" s="247">
        <f>[4]Final!EU40</f>
        <v>2</v>
      </c>
      <c r="AP40" s="248">
        <f>[4]Final!EV40</f>
        <v>2</v>
      </c>
      <c r="AQ40" s="260">
        <f t="shared" si="28"/>
        <v>1.2</v>
      </c>
      <c r="AR40" s="261">
        <f t="shared" si="29"/>
        <v>4.333333333333333</v>
      </c>
      <c r="AS40" s="247">
        <f t="shared" si="5"/>
        <v>28</v>
      </c>
      <c r="AT40" s="286" t="str">
        <f t="shared" si="6"/>
        <v>NO</v>
      </c>
      <c r="AU40" s="261">
        <f t="shared" si="30"/>
        <v>3.8000000000000003</v>
      </c>
      <c r="AV40" s="261">
        <f t="shared" si="31"/>
        <v>10.166666666666668</v>
      </c>
      <c r="AW40" s="247">
        <f t="shared" si="7"/>
        <v>37</v>
      </c>
      <c r="AX40" s="286" t="str">
        <f t="shared" si="8"/>
        <v>NO</v>
      </c>
      <c r="AY40" s="261">
        <f t="shared" si="32"/>
        <v>9.3999999999999986</v>
      </c>
      <c r="AZ40" s="261">
        <f t="shared" si="33"/>
        <v>27.333333333333336</v>
      </c>
      <c r="BA40" s="247">
        <f t="shared" si="9"/>
        <v>34</v>
      </c>
      <c r="BB40" s="286" t="str">
        <f t="shared" si="10"/>
        <v>NO</v>
      </c>
      <c r="BC40" s="261">
        <f t="shared" si="34"/>
        <v>2.6999999999999997</v>
      </c>
      <c r="BD40" s="261">
        <f t="shared" si="35"/>
        <v>10.166666666666666</v>
      </c>
      <c r="BE40" s="247">
        <f t="shared" si="11"/>
        <v>27</v>
      </c>
      <c r="BF40" s="286" t="str">
        <f t="shared" si="12"/>
        <v>NO</v>
      </c>
      <c r="BG40" s="261">
        <f t="shared" si="36"/>
        <v>2.4</v>
      </c>
      <c r="BH40" s="261">
        <f t="shared" si="37"/>
        <v>8</v>
      </c>
      <c r="BI40" s="247">
        <f t="shared" si="13"/>
        <v>30</v>
      </c>
      <c r="BJ40" s="340" t="str">
        <f t="shared" si="14"/>
        <v>NO</v>
      </c>
      <c r="BK40" s="260">
        <v>2</v>
      </c>
      <c r="BL40" s="261">
        <f t="shared" si="39"/>
        <v>2</v>
      </c>
      <c r="BM40" s="247">
        <f t="shared" si="15"/>
        <v>100</v>
      </c>
      <c r="BN40" s="286" t="str">
        <f t="shared" si="16"/>
        <v>YES</v>
      </c>
      <c r="BO40" s="261">
        <f t="shared" si="40"/>
        <v>3</v>
      </c>
      <c r="BP40" s="261">
        <f t="shared" si="41"/>
        <v>7</v>
      </c>
      <c r="BQ40" s="247">
        <f t="shared" si="17"/>
        <v>43</v>
      </c>
      <c r="BR40" s="286" t="str">
        <f t="shared" si="18"/>
        <v>NO</v>
      </c>
      <c r="BS40" s="261">
        <f t="shared" si="42"/>
        <v>6</v>
      </c>
      <c r="BT40" s="261">
        <f t="shared" si="43"/>
        <v>17</v>
      </c>
      <c r="BU40" s="247">
        <f t="shared" si="19"/>
        <v>35</v>
      </c>
      <c r="BV40" s="286" t="str">
        <f t="shared" si="20"/>
        <v>NO</v>
      </c>
      <c r="BW40" s="261">
        <f t="shared" si="44"/>
        <v>2</v>
      </c>
      <c r="BX40" s="261">
        <f t="shared" si="45"/>
        <v>7</v>
      </c>
      <c r="BY40" s="247">
        <f t="shared" si="21"/>
        <v>29</v>
      </c>
      <c r="BZ40" s="286" t="str">
        <f t="shared" si="22"/>
        <v>NO</v>
      </c>
      <c r="CA40" s="261">
        <f t="shared" si="46"/>
        <v>2</v>
      </c>
      <c r="CB40" s="261">
        <f t="shared" si="47"/>
        <v>7</v>
      </c>
      <c r="CC40" s="247">
        <f t="shared" si="23"/>
        <v>29</v>
      </c>
      <c r="CD40" s="341" t="str">
        <f t="shared" si="24"/>
        <v>NO</v>
      </c>
    </row>
    <row r="41" spans="1:82" x14ac:dyDescent="0.2">
      <c r="A41" s="331">
        <f>[4]Final!A41</f>
        <v>29</v>
      </c>
      <c r="B41" s="386" t="s">
        <v>458</v>
      </c>
      <c r="C41" s="380" t="s">
        <v>491</v>
      </c>
      <c r="D41" s="331" t="str">
        <f>[5]Final!D41</f>
        <v>C+</v>
      </c>
      <c r="E41" s="331">
        <f>[4]Final!E41</f>
        <v>61</v>
      </c>
      <c r="F41" s="331">
        <f t="shared" si="25"/>
        <v>67.500000000000014</v>
      </c>
      <c r="G41" s="331">
        <f t="shared" si="26"/>
        <v>40.500000000000014</v>
      </c>
      <c r="H41" s="331">
        <f t="shared" si="27"/>
        <v>27</v>
      </c>
      <c r="I41" s="258"/>
      <c r="J41" s="247">
        <f>IF([4]Final!DP41="","",ROUNDUP(0.15*[4]Final!DP41,1))</f>
        <v>2.1</v>
      </c>
      <c r="K41" s="247">
        <f>IF([4]Final!DQ41="","",ROUNDUP(0.15*[4]Final!DQ41,1))</f>
        <v>1.8</v>
      </c>
      <c r="L41" s="247">
        <f>IF([4]Final!DR41="","",ROUNDUP(0.15*[4]Final!DR41,1))</f>
        <v>4.0999999999999996</v>
      </c>
      <c r="M41" s="247">
        <f>IF([4]Final!DS41="","",ROUNDUP(0.15*[4]Final!DS41,1))</f>
        <v>2.3000000000000003</v>
      </c>
      <c r="N41" s="247">
        <f>IF([4]Final!DT41="","",ROUNDUP(0.15*[4]Final!DT41,1))</f>
        <v>3</v>
      </c>
      <c r="O41" s="247">
        <f>IF([4]Final!DU41="","",ROUNDUP(0.15*[4]Final!DU41,1))</f>
        <v>3</v>
      </c>
      <c r="P41" s="247">
        <f>IF([4]Final!DV41="","",ROUNDUP(0.15*[4]Final!DV41,1))</f>
        <v>2.1</v>
      </c>
      <c r="Q41" s="247">
        <f>IF([4]Final!DW41="","",ROUNDUP(0.15*[4]Final!DW41,1))</f>
        <v>3.6</v>
      </c>
      <c r="R41" s="247">
        <f>IF([4]Final!DX41="","",ROUNDUP(0.15*[4]Final!DX41,1))</f>
        <v>3</v>
      </c>
      <c r="S41" s="247">
        <f>IF([4]Final!DY41="","",ROUNDUP(0.15*[4]Final!DY41,1))</f>
        <v>3</v>
      </c>
      <c r="T41" s="247">
        <f>IF([4]Final!DZ41="","",ROUNDUP(0.15*[4]Final!DZ41,1))</f>
        <v>2.1</v>
      </c>
      <c r="U41" s="247">
        <f>IF([4]Final!EA41="","",ROUNDUP([4]Final!EA41/3,1))</f>
        <v>1</v>
      </c>
      <c r="V41" s="247">
        <f>IF([4]Final!EB41="","",ROUNDUP([4]Final!EB41/3,1))</f>
        <v>0.7</v>
      </c>
      <c r="W41" s="247">
        <f>IF([4]Final!EC41="","",ROUNDUP([4]Final!EC41/3,1))</f>
        <v>0.7</v>
      </c>
      <c r="X41" s="247">
        <f>IF([4]Final!ED41="","",ROUNDUP([4]Final!ED41/3,1))</f>
        <v>0.7</v>
      </c>
      <c r="Y41" s="247">
        <f>IF([4]Final!EE41="","",ROUNDUP([4]Final!EE41/3,1))</f>
        <v>0.7</v>
      </c>
      <c r="Z41" s="247">
        <f>IF([4]Final!EF41="","",ROUNDUP([4]Final!EF41/3,1))</f>
        <v>1</v>
      </c>
      <c r="AA41" s="247">
        <f>IF([4]Final!EG41="","",ROUNDUP([4]Final!EG41/3,1))</f>
        <v>0.7</v>
      </c>
      <c r="AB41" s="247">
        <f>IF([4]Final!EH41="","",ROUNDUP([4]Final!EH41/3,1))</f>
        <v>1.4000000000000001</v>
      </c>
      <c r="AC41" s="247">
        <f>IF([4]Final!EI41="","",ROUNDUP([4]Final!EI41/3,1))</f>
        <v>1.4000000000000001</v>
      </c>
      <c r="AD41" s="247">
        <f>IF([4]Final!EJ41="","",ROUNDUP([4]Final!EJ41/3,1))</f>
        <v>1.4000000000000001</v>
      </c>
      <c r="AE41" s="247">
        <f>IF([4]Final!EK41="","",ROUNDUP([4]Final!EK41/3,1))</f>
        <v>0.7</v>
      </c>
      <c r="AF41" s="247">
        <f>[4]Final!EL41</f>
        <v>1</v>
      </c>
      <c r="AG41" s="247">
        <f>[4]Final!EM41</f>
        <v>2</v>
      </c>
      <c r="AH41" s="247">
        <f>[4]Final!EN41</f>
        <v>2</v>
      </c>
      <c r="AI41" s="247">
        <f>[4]Final!EO41</f>
        <v>1</v>
      </c>
      <c r="AJ41" s="247">
        <f>[4]Final!EP41</f>
        <v>2</v>
      </c>
      <c r="AK41" s="247">
        <f>[4]Final!EQ41</f>
        <v>3</v>
      </c>
      <c r="AL41" s="247">
        <f>[4]Final!ER41</f>
        <v>2</v>
      </c>
      <c r="AM41" s="247">
        <f>[4]Final!ES41</f>
        <v>3</v>
      </c>
      <c r="AN41" s="247">
        <f>[4]Final!ET41</f>
        <v>4</v>
      </c>
      <c r="AO41" s="247">
        <f>[4]Final!EU41</f>
        <v>3</v>
      </c>
      <c r="AP41" s="248">
        <f>[4]Final!EV41</f>
        <v>4</v>
      </c>
      <c r="AQ41" s="252">
        <f t="shared" si="28"/>
        <v>3.1</v>
      </c>
      <c r="AR41" s="253">
        <f t="shared" si="29"/>
        <v>4.333333333333333</v>
      </c>
      <c r="AS41" s="250">
        <f t="shared" si="5"/>
        <v>72</v>
      </c>
      <c r="AT41" s="310" t="str">
        <f t="shared" si="6"/>
        <v>YES</v>
      </c>
      <c r="AU41" s="253">
        <f t="shared" si="30"/>
        <v>6.2</v>
      </c>
      <c r="AV41" s="253">
        <f t="shared" si="31"/>
        <v>10.166666666666668</v>
      </c>
      <c r="AW41" s="250">
        <f t="shared" si="7"/>
        <v>61</v>
      </c>
      <c r="AX41" s="310" t="str">
        <f t="shared" si="8"/>
        <v>YES</v>
      </c>
      <c r="AY41" s="253">
        <f t="shared" si="32"/>
        <v>18.199999999999996</v>
      </c>
      <c r="AZ41" s="253">
        <f t="shared" si="33"/>
        <v>27.333333333333336</v>
      </c>
      <c r="BA41" s="250">
        <f t="shared" si="9"/>
        <v>67</v>
      </c>
      <c r="BB41" s="310" t="str">
        <f t="shared" si="10"/>
        <v>YES</v>
      </c>
      <c r="BC41" s="253">
        <f t="shared" si="34"/>
        <v>7.2</v>
      </c>
      <c r="BD41" s="253">
        <f t="shared" si="35"/>
        <v>10.166666666666666</v>
      </c>
      <c r="BE41" s="250">
        <f t="shared" si="11"/>
        <v>71</v>
      </c>
      <c r="BF41" s="310" t="str">
        <f t="shared" si="12"/>
        <v>YES</v>
      </c>
      <c r="BG41" s="253">
        <f t="shared" si="36"/>
        <v>5.8000000000000007</v>
      </c>
      <c r="BH41" s="253">
        <f t="shared" si="37"/>
        <v>8</v>
      </c>
      <c r="BI41" s="250">
        <f t="shared" si="13"/>
        <v>73</v>
      </c>
      <c r="BJ41" s="311" t="str">
        <f t="shared" si="14"/>
        <v>YES</v>
      </c>
      <c r="BK41" s="252">
        <v>2</v>
      </c>
      <c r="BL41" s="253">
        <f t="shared" si="39"/>
        <v>2</v>
      </c>
      <c r="BM41" s="250">
        <f t="shared" si="15"/>
        <v>100</v>
      </c>
      <c r="BN41" s="310" t="str">
        <f t="shared" si="16"/>
        <v>YES</v>
      </c>
      <c r="BO41" s="253">
        <f t="shared" si="40"/>
        <v>4</v>
      </c>
      <c r="BP41" s="253">
        <f t="shared" si="41"/>
        <v>7</v>
      </c>
      <c r="BQ41" s="250">
        <f t="shared" si="17"/>
        <v>57</v>
      </c>
      <c r="BR41" s="310" t="str">
        <f t="shared" si="18"/>
        <v>NO</v>
      </c>
      <c r="BS41" s="253">
        <f t="shared" si="42"/>
        <v>12</v>
      </c>
      <c r="BT41" s="253">
        <f t="shared" si="43"/>
        <v>17</v>
      </c>
      <c r="BU41" s="250">
        <f t="shared" si="19"/>
        <v>71</v>
      </c>
      <c r="BV41" s="310" t="str">
        <f t="shared" si="20"/>
        <v>YES</v>
      </c>
      <c r="BW41" s="253">
        <f t="shared" si="44"/>
        <v>5</v>
      </c>
      <c r="BX41" s="253">
        <f t="shared" si="45"/>
        <v>7</v>
      </c>
      <c r="BY41" s="250">
        <f t="shared" si="21"/>
        <v>71</v>
      </c>
      <c r="BZ41" s="310" t="str">
        <f t="shared" si="22"/>
        <v>YES</v>
      </c>
      <c r="CA41" s="253">
        <f t="shared" si="46"/>
        <v>5</v>
      </c>
      <c r="CB41" s="253">
        <f t="shared" si="47"/>
        <v>7</v>
      </c>
      <c r="CC41" s="250">
        <f t="shared" si="23"/>
        <v>71</v>
      </c>
      <c r="CD41" s="312" t="str">
        <f t="shared" si="24"/>
        <v>YES</v>
      </c>
    </row>
    <row r="42" spans="1:82" ht="13.5" thickBot="1" x14ac:dyDescent="0.25">
      <c r="A42" s="331">
        <f>[4]Final!A42</f>
        <v>30</v>
      </c>
      <c r="B42" s="386" t="s">
        <v>459</v>
      </c>
      <c r="C42" s="380" t="s">
        <v>492</v>
      </c>
      <c r="D42" s="331" t="str">
        <f>[5]Final!D42</f>
        <v>B</v>
      </c>
      <c r="E42" s="331">
        <f>[4]Final!E42</f>
        <v>75</v>
      </c>
      <c r="F42" s="331">
        <f t="shared" si="25"/>
        <v>75.900000000000006</v>
      </c>
      <c r="G42" s="331">
        <f t="shared" si="26"/>
        <v>46.900000000000006</v>
      </c>
      <c r="H42" s="331">
        <f t="shared" si="27"/>
        <v>29</v>
      </c>
      <c r="I42" s="258"/>
      <c r="J42" s="247">
        <f>IF([4]Final!DP42="","",ROUNDUP(0.15*[4]Final!DP42,1))</f>
        <v>2.1</v>
      </c>
      <c r="K42" s="247">
        <f>IF([4]Final!DQ42="","",ROUNDUP(0.15*[4]Final!DQ42,1))</f>
        <v>2.4</v>
      </c>
      <c r="L42" s="247">
        <f>IF([4]Final!DR42="","",ROUNDUP(0.15*[4]Final!DR42,1))</f>
        <v>4.5</v>
      </c>
      <c r="M42" s="247">
        <f>IF([4]Final!DS42="","",ROUNDUP(0.15*[4]Final!DS42,1))</f>
        <v>2.4</v>
      </c>
      <c r="N42" s="247">
        <f>IF([4]Final!DT42="","",ROUNDUP(0.15*[4]Final!DT42,1))</f>
        <v>4.0999999999999996</v>
      </c>
      <c r="O42" s="247">
        <f>IF([4]Final!DU42="","",ROUNDUP(0.15*[4]Final!DU42,1))</f>
        <v>4.0999999999999996</v>
      </c>
      <c r="P42" s="247">
        <f>IF([4]Final!DV42="","",ROUNDUP(0.15*[4]Final!DV42,1))</f>
        <v>2.4</v>
      </c>
      <c r="Q42" s="247">
        <f>IF([4]Final!DW42="","",ROUNDUP(0.15*[4]Final!DW42,1))</f>
        <v>4.5</v>
      </c>
      <c r="R42" s="247">
        <f>IF([4]Final!DX42="","",ROUNDUP(0.15*[4]Final!DX42,1))</f>
        <v>3.8000000000000003</v>
      </c>
      <c r="S42" s="247">
        <f>IF([4]Final!DY42="","",ROUNDUP(0.15*[4]Final!DY42,1))</f>
        <v>3.8000000000000003</v>
      </c>
      <c r="T42" s="247">
        <f>IF([4]Final!DZ42="","",ROUNDUP(0.15*[4]Final!DZ42,1))</f>
        <v>2.3000000000000003</v>
      </c>
      <c r="U42" s="247">
        <f>IF([4]Final!EA42="","",ROUNDUP([4]Final!EA42/3,1))</f>
        <v>1</v>
      </c>
      <c r="V42" s="247">
        <f>IF([4]Final!EB42="","",ROUNDUP([4]Final!EB42/3,1))</f>
        <v>1</v>
      </c>
      <c r="W42" s="247">
        <f>IF([4]Final!EC42="","",ROUNDUP([4]Final!EC42/3,1))</f>
        <v>1</v>
      </c>
      <c r="X42" s="247">
        <f>IF([4]Final!ED42="","",ROUNDUP([4]Final!ED42/3,1))</f>
        <v>0.7</v>
      </c>
      <c r="Y42" s="247">
        <f>IF([4]Final!EE42="","",ROUNDUP([4]Final!EE42/3,1))</f>
        <v>1</v>
      </c>
      <c r="Z42" s="247">
        <f>IF([4]Final!EF42="","",ROUNDUP([4]Final!EF42/3,1))</f>
        <v>1.4000000000000001</v>
      </c>
      <c r="AA42" s="247">
        <f>IF([4]Final!EG42="","",ROUNDUP([4]Final!EG42/3,1))</f>
        <v>1</v>
      </c>
      <c r="AB42" s="247">
        <f>IF([4]Final!EH42="","",ROUNDUP([4]Final!EH42/3,1))</f>
        <v>1</v>
      </c>
      <c r="AC42" s="247">
        <f>IF([4]Final!EI42="","",ROUNDUP([4]Final!EI42/3,1))</f>
        <v>1</v>
      </c>
      <c r="AD42" s="247">
        <f>IF([4]Final!EJ42="","",ROUNDUP([4]Final!EJ42/3,1))</f>
        <v>0.7</v>
      </c>
      <c r="AE42" s="247">
        <f>IF([4]Final!EK42="","",ROUNDUP([4]Final!EK42/3,1))</f>
        <v>0.7</v>
      </c>
      <c r="AF42" s="247">
        <f>[4]Final!EL42</f>
        <v>1</v>
      </c>
      <c r="AG42" s="247">
        <f>[4]Final!EM42</f>
        <v>2</v>
      </c>
      <c r="AH42" s="247">
        <f>[4]Final!EN42</f>
        <v>3</v>
      </c>
      <c r="AI42" s="247">
        <f>[4]Final!EO42</f>
        <v>2</v>
      </c>
      <c r="AJ42" s="247">
        <f>[4]Final!EP42</f>
        <v>3</v>
      </c>
      <c r="AK42" s="247">
        <f>[4]Final!EQ42</f>
        <v>3</v>
      </c>
      <c r="AL42" s="247">
        <f>[4]Final!ER42</f>
        <v>1</v>
      </c>
      <c r="AM42" s="247">
        <f>[4]Final!ES42</f>
        <v>4</v>
      </c>
      <c r="AN42" s="247">
        <f>[4]Final!ET42</f>
        <v>3</v>
      </c>
      <c r="AO42" s="247">
        <f>[4]Final!EU42</f>
        <v>3</v>
      </c>
      <c r="AP42" s="248">
        <f>[4]Final!EV42</f>
        <v>4</v>
      </c>
      <c r="AQ42" s="260">
        <f t="shared" si="28"/>
        <v>3.1</v>
      </c>
      <c r="AR42" s="261">
        <f t="shared" si="29"/>
        <v>4.333333333333333</v>
      </c>
      <c r="AS42" s="247">
        <f t="shared" si="5"/>
        <v>72</v>
      </c>
      <c r="AT42" s="286" t="str">
        <f t="shared" si="6"/>
        <v>YES</v>
      </c>
      <c r="AU42" s="261">
        <f t="shared" si="30"/>
        <v>8.5</v>
      </c>
      <c r="AV42" s="261">
        <f t="shared" si="31"/>
        <v>10.166666666666668</v>
      </c>
      <c r="AW42" s="247">
        <f t="shared" si="7"/>
        <v>84</v>
      </c>
      <c r="AX42" s="286" t="str">
        <f t="shared" si="8"/>
        <v>YES</v>
      </c>
      <c r="AY42" s="261">
        <f t="shared" si="32"/>
        <v>21.299999999999997</v>
      </c>
      <c r="AZ42" s="261">
        <f t="shared" si="33"/>
        <v>27.333333333333336</v>
      </c>
      <c r="BA42" s="247">
        <f t="shared" si="9"/>
        <v>78</v>
      </c>
      <c r="BB42" s="286" t="str">
        <f t="shared" si="10"/>
        <v>YES</v>
      </c>
      <c r="BC42" s="261">
        <f t="shared" si="34"/>
        <v>7.9</v>
      </c>
      <c r="BD42" s="261">
        <f t="shared" si="35"/>
        <v>10.166666666666666</v>
      </c>
      <c r="BE42" s="247">
        <f t="shared" si="11"/>
        <v>78</v>
      </c>
      <c r="BF42" s="286" t="str">
        <f t="shared" si="12"/>
        <v>YES</v>
      </c>
      <c r="BG42" s="261">
        <f t="shared" si="36"/>
        <v>6.1000000000000005</v>
      </c>
      <c r="BH42" s="261">
        <f t="shared" si="37"/>
        <v>8</v>
      </c>
      <c r="BI42" s="247">
        <f t="shared" si="13"/>
        <v>76</v>
      </c>
      <c r="BJ42" s="340" t="str">
        <f t="shared" si="14"/>
        <v>YES</v>
      </c>
      <c r="BK42" s="260">
        <v>2</v>
      </c>
      <c r="BL42" s="261">
        <f t="shared" si="39"/>
        <v>2</v>
      </c>
      <c r="BM42" s="247">
        <f t="shared" si="15"/>
        <v>100</v>
      </c>
      <c r="BN42" s="286" t="str">
        <f t="shared" si="16"/>
        <v>YES</v>
      </c>
      <c r="BO42" s="261">
        <f t="shared" si="40"/>
        <v>5</v>
      </c>
      <c r="BP42" s="261">
        <f t="shared" si="41"/>
        <v>7</v>
      </c>
      <c r="BQ42" s="247">
        <f t="shared" si="17"/>
        <v>71</v>
      </c>
      <c r="BR42" s="286" t="str">
        <f t="shared" si="18"/>
        <v>YES</v>
      </c>
      <c r="BS42" s="261">
        <f t="shared" si="42"/>
        <v>13</v>
      </c>
      <c r="BT42" s="261">
        <f t="shared" si="43"/>
        <v>17</v>
      </c>
      <c r="BU42" s="247">
        <f t="shared" si="19"/>
        <v>76</v>
      </c>
      <c r="BV42" s="286" t="str">
        <f t="shared" si="20"/>
        <v>YES</v>
      </c>
      <c r="BW42" s="261">
        <f t="shared" si="44"/>
        <v>4</v>
      </c>
      <c r="BX42" s="261">
        <f t="shared" si="45"/>
        <v>7</v>
      </c>
      <c r="BY42" s="247">
        <f t="shared" si="21"/>
        <v>57</v>
      </c>
      <c r="BZ42" s="286" t="str">
        <f t="shared" si="22"/>
        <v>NO</v>
      </c>
      <c r="CA42" s="261">
        <f t="shared" si="46"/>
        <v>6</v>
      </c>
      <c r="CB42" s="261">
        <f t="shared" si="47"/>
        <v>7</v>
      </c>
      <c r="CC42" s="247">
        <f t="shared" si="23"/>
        <v>86</v>
      </c>
      <c r="CD42" s="341" t="str">
        <f t="shared" si="24"/>
        <v>YES</v>
      </c>
    </row>
    <row r="43" spans="1:82" x14ac:dyDescent="0.2">
      <c r="A43" s="331">
        <f>[4]Final!A43</f>
        <v>31</v>
      </c>
      <c r="B43" s="386" t="s">
        <v>460</v>
      </c>
      <c r="C43" s="380" t="s">
        <v>493</v>
      </c>
      <c r="D43" s="331" t="str">
        <f>[5]Final!D43</f>
        <v>C+</v>
      </c>
      <c r="E43" s="331">
        <f>[4]Final!E43</f>
        <v>57</v>
      </c>
      <c r="F43" s="331">
        <f t="shared" si="25"/>
        <v>67.000000000000014</v>
      </c>
      <c r="G43" s="331">
        <f t="shared" si="26"/>
        <v>40.000000000000014</v>
      </c>
      <c r="H43" s="331">
        <f t="shared" si="27"/>
        <v>27</v>
      </c>
      <c r="I43" s="258"/>
      <c r="J43" s="247">
        <f>IF([4]Final!DP43="","",ROUNDUP(0.15*[4]Final!DP43,1))</f>
        <v>2.1</v>
      </c>
      <c r="K43" s="247">
        <f>IF([4]Final!DQ43="","",ROUNDUP(0.15*[4]Final!DQ43,1))</f>
        <v>2.3000000000000003</v>
      </c>
      <c r="L43" s="247">
        <f>IF([4]Final!DR43="","",ROUNDUP(0.15*[4]Final!DR43,1))</f>
        <v>3.3</v>
      </c>
      <c r="M43" s="247">
        <f>IF([4]Final!DS43="","",ROUNDUP(0.15*[4]Final!DS43,1))</f>
        <v>2.6</v>
      </c>
      <c r="N43" s="247">
        <f>IF([4]Final!DT43="","",ROUNDUP(0.15*[4]Final!DT43,1))</f>
        <v>3</v>
      </c>
      <c r="O43" s="247">
        <f>IF([4]Final!DU43="","",ROUNDUP(0.15*[4]Final!DU43,1))</f>
        <v>3</v>
      </c>
      <c r="P43" s="247">
        <f>IF([4]Final!DV43="","",ROUNDUP(0.15*[4]Final!DV43,1))</f>
        <v>2</v>
      </c>
      <c r="Q43" s="247">
        <f>IF([4]Final!DW43="","",ROUNDUP(0.15*[4]Final!DW43,1))</f>
        <v>3.8000000000000003</v>
      </c>
      <c r="R43" s="247">
        <f>IF([4]Final!DX43="","",ROUNDUP(0.15*[4]Final!DX43,1))</f>
        <v>3</v>
      </c>
      <c r="S43" s="247">
        <f>IF([4]Final!DY43="","",ROUNDUP(0.15*[4]Final!DY43,1))</f>
        <v>3</v>
      </c>
      <c r="T43" s="247">
        <f>IF([4]Final!DZ43="","",ROUNDUP(0.15*[4]Final!DZ43,1))</f>
        <v>2.4</v>
      </c>
      <c r="U43" s="247">
        <f>IF([4]Final!EA43="","",ROUNDUP([4]Final!EA43/3,1))</f>
        <v>1</v>
      </c>
      <c r="V43" s="247">
        <f>IF([4]Final!EB43="","",ROUNDUP([4]Final!EB43/3,1))</f>
        <v>0.7</v>
      </c>
      <c r="W43" s="247">
        <f>IF([4]Final!EC43="","",ROUNDUP([4]Final!EC43/3,1))</f>
        <v>1</v>
      </c>
      <c r="X43" s="247">
        <f>IF([4]Final!ED43="","",ROUNDUP([4]Final!ED43/3,1))</f>
        <v>0.7</v>
      </c>
      <c r="Y43" s="247">
        <f>IF([4]Final!EE43="","",ROUNDUP([4]Final!EE43/3,1))</f>
        <v>0.7</v>
      </c>
      <c r="Z43" s="247">
        <f>IF([4]Final!EF43="","",ROUNDUP([4]Final!EF43/3,1))</f>
        <v>1</v>
      </c>
      <c r="AA43" s="247">
        <f>IF([4]Final!EG43="","",ROUNDUP([4]Final!EG43/3,1))</f>
        <v>0.7</v>
      </c>
      <c r="AB43" s="247">
        <f>IF([4]Final!EH43="","",ROUNDUP([4]Final!EH43/3,1))</f>
        <v>1</v>
      </c>
      <c r="AC43" s="247">
        <f>IF([4]Final!EI43="","",ROUNDUP([4]Final!EI43/3,1))</f>
        <v>1</v>
      </c>
      <c r="AD43" s="247">
        <f>IF([4]Final!EJ43="","",ROUNDUP([4]Final!EJ43/3,1))</f>
        <v>1</v>
      </c>
      <c r="AE43" s="247">
        <f>IF([4]Final!EK43="","",ROUNDUP([4]Final!EK43/3,1))</f>
        <v>0.7</v>
      </c>
      <c r="AF43" s="247">
        <f>[4]Final!EL43</f>
        <v>2</v>
      </c>
      <c r="AG43" s="247">
        <f>[4]Final!EM43</f>
        <v>2</v>
      </c>
      <c r="AH43" s="247">
        <f>[4]Final!EN43</f>
        <v>2</v>
      </c>
      <c r="AI43" s="247">
        <f>[4]Final!EO43</f>
        <v>2</v>
      </c>
      <c r="AJ43" s="247">
        <f>[4]Final!EP43</f>
        <v>2</v>
      </c>
      <c r="AK43" s="247">
        <f>[4]Final!EQ43</f>
        <v>3</v>
      </c>
      <c r="AL43" s="247">
        <f>[4]Final!ER43</f>
        <v>2</v>
      </c>
      <c r="AM43" s="247">
        <f>[4]Final!ES43</f>
        <v>3</v>
      </c>
      <c r="AN43" s="247">
        <f>[4]Final!ET43</f>
        <v>3</v>
      </c>
      <c r="AO43" s="247">
        <f>[4]Final!EU43</f>
        <v>3</v>
      </c>
      <c r="AP43" s="248">
        <f>[4]Final!EV43</f>
        <v>3</v>
      </c>
      <c r="AQ43" s="252">
        <f t="shared" si="28"/>
        <v>3.1</v>
      </c>
      <c r="AR43" s="253">
        <f t="shared" si="29"/>
        <v>4.333333333333333</v>
      </c>
      <c r="AS43" s="250">
        <f t="shared" si="5"/>
        <v>72</v>
      </c>
      <c r="AT43" s="310" t="str">
        <f t="shared" si="6"/>
        <v>YES</v>
      </c>
      <c r="AU43" s="253">
        <f t="shared" si="30"/>
        <v>6.7000000000000011</v>
      </c>
      <c r="AV43" s="253">
        <f t="shared" si="31"/>
        <v>10.166666666666668</v>
      </c>
      <c r="AW43" s="250">
        <f t="shared" si="7"/>
        <v>66</v>
      </c>
      <c r="AX43" s="310" t="str">
        <f t="shared" si="8"/>
        <v>YES</v>
      </c>
      <c r="AY43" s="253">
        <f t="shared" si="32"/>
        <v>17.100000000000001</v>
      </c>
      <c r="AZ43" s="253">
        <f t="shared" si="33"/>
        <v>27.333333333333336</v>
      </c>
      <c r="BA43" s="250">
        <f t="shared" si="9"/>
        <v>63</v>
      </c>
      <c r="BB43" s="310" t="str">
        <f t="shared" si="10"/>
        <v>YES</v>
      </c>
      <c r="BC43" s="253">
        <f t="shared" si="34"/>
        <v>6.7</v>
      </c>
      <c r="BD43" s="253">
        <f t="shared" si="35"/>
        <v>10.166666666666666</v>
      </c>
      <c r="BE43" s="250">
        <f t="shared" si="11"/>
        <v>66</v>
      </c>
      <c r="BF43" s="310" t="str">
        <f t="shared" si="12"/>
        <v>YES</v>
      </c>
      <c r="BG43" s="253">
        <f t="shared" si="36"/>
        <v>6.4</v>
      </c>
      <c r="BH43" s="253">
        <f t="shared" si="37"/>
        <v>8</v>
      </c>
      <c r="BI43" s="250">
        <f t="shared" si="13"/>
        <v>80</v>
      </c>
      <c r="BJ43" s="311" t="str">
        <f t="shared" si="14"/>
        <v>YES</v>
      </c>
      <c r="BK43" s="252">
        <f t="shared" si="38"/>
        <v>2</v>
      </c>
      <c r="BL43" s="253">
        <f t="shared" si="39"/>
        <v>2</v>
      </c>
      <c r="BM43" s="250">
        <f t="shared" si="15"/>
        <v>100</v>
      </c>
      <c r="BN43" s="310" t="str">
        <f t="shared" si="16"/>
        <v>YES</v>
      </c>
      <c r="BO43" s="253">
        <f t="shared" si="40"/>
        <v>4</v>
      </c>
      <c r="BP43" s="253">
        <f t="shared" si="41"/>
        <v>7</v>
      </c>
      <c r="BQ43" s="250">
        <f t="shared" si="17"/>
        <v>57</v>
      </c>
      <c r="BR43" s="310" t="str">
        <f t="shared" si="18"/>
        <v>NO</v>
      </c>
      <c r="BS43" s="253">
        <f t="shared" si="42"/>
        <v>11</v>
      </c>
      <c r="BT43" s="253">
        <f t="shared" si="43"/>
        <v>17</v>
      </c>
      <c r="BU43" s="250">
        <f t="shared" si="19"/>
        <v>65</v>
      </c>
      <c r="BV43" s="310" t="str">
        <f t="shared" si="20"/>
        <v>YES</v>
      </c>
      <c r="BW43" s="253">
        <f t="shared" si="44"/>
        <v>5</v>
      </c>
      <c r="BX43" s="253">
        <f t="shared" si="45"/>
        <v>7</v>
      </c>
      <c r="BY43" s="250">
        <f t="shared" si="21"/>
        <v>71</v>
      </c>
      <c r="BZ43" s="310" t="str">
        <f t="shared" si="22"/>
        <v>YES</v>
      </c>
      <c r="CA43" s="253">
        <f t="shared" si="46"/>
        <v>5</v>
      </c>
      <c r="CB43" s="253">
        <f t="shared" si="47"/>
        <v>7</v>
      </c>
      <c r="CC43" s="250">
        <f t="shared" si="23"/>
        <v>71</v>
      </c>
      <c r="CD43" s="312" t="str">
        <f t="shared" si="24"/>
        <v>YES</v>
      </c>
    </row>
    <row r="44" spans="1:82" ht="13.5" thickBot="1" x14ac:dyDescent="0.25">
      <c r="A44" s="331">
        <f>[4]Final!A44</f>
        <v>32</v>
      </c>
      <c r="B44" s="386" t="s">
        <v>461</v>
      </c>
      <c r="C44" s="380" t="s">
        <v>494</v>
      </c>
      <c r="D44" s="331" t="str">
        <f>[5]Final!D44</f>
        <v>B</v>
      </c>
      <c r="E44" s="331">
        <f>[4]Final!E44</f>
        <v>66</v>
      </c>
      <c r="F44" s="331">
        <f t="shared" si="25"/>
        <v>66.90000000000002</v>
      </c>
      <c r="G44" s="331">
        <f t="shared" si="26"/>
        <v>38.90000000000002</v>
      </c>
      <c r="H44" s="331">
        <f t="shared" si="27"/>
        <v>28</v>
      </c>
      <c r="I44" s="258"/>
      <c r="J44" s="247">
        <f>IF([4]Final!DP44="","",ROUNDUP(0.15*[4]Final!DP44,1))</f>
        <v>2.3000000000000003</v>
      </c>
      <c r="K44" s="247">
        <f>IF([4]Final!DQ44="","",ROUNDUP(0.15*[4]Final!DQ44,1))</f>
        <v>1.8</v>
      </c>
      <c r="L44" s="247">
        <f>IF([4]Final!DR44="","",ROUNDUP(0.15*[4]Final!DR44,1))</f>
        <v>3.8000000000000003</v>
      </c>
      <c r="M44" s="247">
        <f>IF([4]Final!DS44="","",ROUNDUP(0.15*[4]Final!DS44,1))</f>
        <v>2.3000000000000003</v>
      </c>
      <c r="N44" s="247">
        <f>IF([4]Final!DT44="","",ROUNDUP(0.15*[4]Final!DT44,1))</f>
        <v>3</v>
      </c>
      <c r="O44" s="247">
        <f>IF([4]Final!DU44="","",ROUNDUP(0.15*[4]Final!DU44,1))</f>
        <v>3</v>
      </c>
      <c r="P44" s="247">
        <f>IF([4]Final!DV44="","",ROUNDUP(0.15*[4]Final!DV44,1))</f>
        <v>2.1</v>
      </c>
      <c r="Q44" s="247">
        <f>IF([4]Final!DW44="","",ROUNDUP(0.15*[4]Final!DW44,1))</f>
        <v>3.6</v>
      </c>
      <c r="R44" s="247">
        <f>IF([4]Final!DX44="","",ROUNDUP(0.15*[4]Final!DX44,1))</f>
        <v>3</v>
      </c>
      <c r="S44" s="247">
        <f>IF([4]Final!DY44="","",ROUNDUP(0.15*[4]Final!DY44,1))</f>
        <v>3</v>
      </c>
      <c r="T44" s="247">
        <f>IF([4]Final!DZ44="","",ROUNDUP(0.15*[4]Final!DZ44,1))</f>
        <v>2</v>
      </c>
      <c r="U44" s="247">
        <f>IF([4]Final!EA44="","",ROUNDUP([4]Final!EA44/3,1))</f>
        <v>0.7</v>
      </c>
      <c r="V44" s="247">
        <f>IF([4]Final!EB44="","",ROUNDUP([4]Final!EB44/3,1))</f>
        <v>1</v>
      </c>
      <c r="W44" s="247">
        <f>IF([4]Final!EC44="","",ROUNDUP([4]Final!EC44/3,1))</f>
        <v>0.7</v>
      </c>
      <c r="X44" s="247">
        <f>IF([4]Final!ED44="","",ROUNDUP([4]Final!ED44/3,1))</f>
        <v>0.7</v>
      </c>
      <c r="Y44" s="247">
        <f>IF([4]Final!EE44="","",ROUNDUP([4]Final!EE44/3,1))</f>
        <v>0.7</v>
      </c>
      <c r="Z44" s="247">
        <f>IF([4]Final!EF44="","",ROUNDUP([4]Final!EF44/3,1))</f>
        <v>1.4000000000000001</v>
      </c>
      <c r="AA44" s="247">
        <f>IF([4]Final!EG44="","",ROUNDUP([4]Final!EG44/3,1))</f>
        <v>0.7</v>
      </c>
      <c r="AB44" s="247">
        <f>IF([4]Final!EH44="","",ROUNDUP([4]Final!EH44/3,1))</f>
        <v>0.7</v>
      </c>
      <c r="AC44" s="247">
        <f>IF([4]Final!EI44="","",ROUNDUP([4]Final!EI44/3,1))</f>
        <v>1</v>
      </c>
      <c r="AD44" s="247">
        <f>IF([4]Final!EJ44="","",ROUNDUP([4]Final!EJ44/3,1))</f>
        <v>0.7</v>
      </c>
      <c r="AE44" s="247">
        <f>IF([4]Final!EK44="","",ROUNDUP([4]Final!EK44/3,1))</f>
        <v>0.7</v>
      </c>
      <c r="AF44" s="247">
        <f>[4]Final!EL44</f>
        <v>1</v>
      </c>
      <c r="AG44" s="247">
        <f>[4]Final!EM44</f>
        <v>2</v>
      </c>
      <c r="AH44" s="247">
        <f>[4]Final!EN44</f>
        <v>2</v>
      </c>
      <c r="AI44" s="247">
        <f>[4]Final!EO44</f>
        <v>2</v>
      </c>
      <c r="AJ44" s="247">
        <f>[4]Final!EP44</f>
        <v>2</v>
      </c>
      <c r="AK44" s="247">
        <f>[4]Final!EQ44</f>
        <v>3</v>
      </c>
      <c r="AL44" s="247">
        <f>[4]Final!ER44</f>
        <v>1</v>
      </c>
      <c r="AM44" s="247">
        <f>[4]Final!ES44</f>
        <v>3</v>
      </c>
      <c r="AN44" s="247">
        <f>[4]Final!ET44</f>
        <v>4</v>
      </c>
      <c r="AO44" s="247">
        <f>[4]Final!EU44</f>
        <v>4</v>
      </c>
      <c r="AP44" s="248">
        <f>[4]Final!EV44</f>
        <v>4</v>
      </c>
      <c r="AQ44" s="260">
        <f t="shared" si="28"/>
        <v>3</v>
      </c>
      <c r="AR44" s="261">
        <f t="shared" si="29"/>
        <v>4.333333333333333</v>
      </c>
      <c r="AS44" s="247">
        <f t="shared" si="5"/>
        <v>69</v>
      </c>
      <c r="AT44" s="286" t="str">
        <f t="shared" si="6"/>
        <v>YES</v>
      </c>
      <c r="AU44" s="261">
        <f t="shared" si="30"/>
        <v>6.5</v>
      </c>
      <c r="AV44" s="261">
        <f t="shared" si="31"/>
        <v>10.166666666666668</v>
      </c>
      <c r="AW44" s="247">
        <f t="shared" si="7"/>
        <v>64</v>
      </c>
      <c r="AX44" s="286" t="str">
        <f t="shared" si="8"/>
        <v>YES</v>
      </c>
      <c r="AY44" s="261">
        <f t="shared" si="32"/>
        <v>17.2</v>
      </c>
      <c r="AZ44" s="261">
        <f t="shared" si="33"/>
        <v>27.333333333333336</v>
      </c>
      <c r="BA44" s="247">
        <f t="shared" si="9"/>
        <v>63</v>
      </c>
      <c r="BB44" s="286" t="str">
        <f t="shared" si="10"/>
        <v>YES</v>
      </c>
      <c r="BC44" s="261">
        <f t="shared" si="34"/>
        <v>6.5</v>
      </c>
      <c r="BD44" s="261">
        <f t="shared" si="35"/>
        <v>10.166666666666666</v>
      </c>
      <c r="BE44" s="247">
        <f t="shared" si="11"/>
        <v>64</v>
      </c>
      <c r="BF44" s="286" t="str">
        <f t="shared" si="12"/>
        <v>YES</v>
      </c>
      <c r="BG44" s="261">
        <f t="shared" si="36"/>
        <v>5.7000000000000011</v>
      </c>
      <c r="BH44" s="261">
        <f t="shared" si="37"/>
        <v>8</v>
      </c>
      <c r="BI44" s="247">
        <f t="shared" si="13"/>
        <v>71</v>
      </c>
      <c r="BJ44" s="340" t="str">
        <f t="shared" si="14"/>
        <v>YES</v>
      </c>
      <c r="BK44" s="260">
        <v>2</v>
      </c>
      <c r="BL44" s="261">
        <f t="shared" si="39"/>
        <v>2</v>
      </c>
      <c r="BM44" s="247">
        <f t="shared" si="15"/>
        <v>100</v>
      </c>
      <c r="BN44" s="286" t="str">
        <f t="shared" si="16"/>
        <v>YES</v>
      </c>
      <c r="BO44" s="261">
        <f t="shared" si="40"/>
        <v>4</v>
      </c>
      <c r="BP44" s="261">
        <f t="shared" si="41"/>
        <v>7</v>
      </c>
      <c r="BQ44" s="247">
        <f t="shared" si="17"/>
        <v>57</v>
      </c>
      <c r="BR44" s="286" t="str">
        <f t="shared" si="18"/>
        <v>NO</v>
      </c>
      <c r="BS44" s="261">
        <f t="shared" si="42"/>
        <v>12</v>
      </c>
      <c r="BT44" s="261">
        <f t="shared" si="43"/>
        <v>17</v>
      </c>
      <c r="BU44" s="247">
        <f t="shared" si="19"/>
        <v>71</v>
      </c>
      <c r="BV44" s="286" t="str">
        <f t="shared" si="20"/>
        <v>YES</v>
      </c>
      <c r="BW44" s="261">
        <f t="shared" si="44"/>
        <v>5</v>
      </c>
      <c r="BX44" s="261">
        <f t="shared" si="45"/>
        <v>7</v>
      </c>
      <c r="BY44" s="247">
        <f t="shared" si="21"/>
        <v>71</v>
      </c>
      <c r="BZ44" s="286" t="str">
        <f t="shared" si="22"/>
        <v>YES</v>
      </c>
      <c r="CA44" s="261">
        <f t="shared" si="46"/>
        <v>6</v>
      </c>
      <c r="CB44" s="261">
        <f t="shared" si="47"/>
        <v>7</v>
      </c>
      <c r="CC44" s="247">
        <f t="shared" si="23"/>
        <v>86</v>
      </c>
      <c r="CD44" s="341" t="str">
        <f t="shared" si="24"/>
        <v>YES</v>
      </c>
    </row>
    <row r="45" spans="1:82" x14ac:dyDescent="0.2">
      <c r="A45" s="331">
        <f>[4]Final!A45</f>
        <v>33</v>
      </c>
      <c r="B45" s="386" t="s">
        <v>462</v>
      </c>
      <c r="C45" s="380" t="s">
        <v>495</v>
      </c>
      <c r="D45" s="331" t="str">
        <f>[5]Final!D45</f>
        <v>C+</v>
      </c>
      <c r="E45" s="331">
        <f>[4]Final!E45</f>
        <v>57</v>
      </c>
      <c r="F45" s="331">
        <f t="shared" si="25"/>
        <v>64.500000000000014</v>
      </c>
      <c r="G45" s="331">
        <f t="shared" si="26"/>
        <v>40.500000000000014</v>
      </c>
      <c r="H45" s="331">
        <f t="shared" si="27"/>
        <v>24</v>
      </c>
      <c r="I45" s="258"/>
      <c r="J45" s="247">
        <f>IF([4]Final!DP45="","",ROUNDUP(0.15*[4]Final!DP45,1))</f>
        <v>2.6</v>
      </c>
      <c r="K45" s="247">
        <f>IF([4]Final!DQ45="","",ROUNDUP(0.15*[4]Final!DQ45,1))</f>
        <v>2.3000000000000003</v>
      </c>
      <c r="L45" s="247">
        <f>IF([4]Final!DR45="","",ROUNDUP(0.15*[4]Final!DR45,1))</f>
        <v>3.6</v>
      </c>
      <c r="M45" s="247">
        <f>IF([4]Final!DS45="","",ROUNDUP(0.15*[4]Final!DS45,1))</f>
        <v>2.7</v>
      </c>
      <c r="N45" s="247">
        <f>IF([4]Final!DT45="","",ROUNDUP(0.15*[4]Final!DT45,1))</f>
        <v>3</v>
      </c>
      <c r="O45" s="247">
        <f>IF([4]Final!DU45="","",ROUNDUP(0.15*[4]Final!DU45,1))</f>
        <v>3</v>
      </c>
      <c r="P45" s="247">
        <f>IF([4]Final!DV45="","",ROUNDUP(0.15*[4]Final!DV45,1))</f>
        <v>2.4</v>
      </c>
      <c r="Q45" s="247">
        <f>IF([4]Final!DW45="","",ROUNDUP(0.15*[4]Final!DW45,1))</f>
        <v>3.6</v>
      </c>
      <c r="R45" s="247">
        <f>IF([4]Final!DX45="","",ROUNDUP(0.15*[4]Final!DX45,1))</f>
        <v>3</v>
      </c>
      <c r="S45" s="247">
        <f>IF([4]Final!DY45="","",ROUNDUP(0.15*[4]Final!DY45,1))</f>
        <v>3</v>
      </c>
      <c r="T45" s="247">
        <f>IF([4]Final!DZ45="","",ROUNDUP(0.15*[4]Final!DZ45,1))</f>
        <v>1.8</v>
      </c>
      <c r="U45" s="247">
        <f>IF([4]Final!EA45="","",ROUNDUP([4]Final!EA45/3,1))</f>
        <v>0.7</v>
      </c>
      <c r="V45" s="247">
        <f>IF([4]Final!EB45="","",ROUNDUP([4]Final!EB45/3,1))</f>
        <v>1</v>
      </c>
      <c r="W45" s="247">
        <f>IF([4]Final!EC45="","",ROUNDUP([4]Final!EC45/3,1))</f>
        <v>0.7</v>
      </c>
      <c r="X45" s="247">
        <f>IF([4]Final!ED45="","",ROUNDUP([4]Final!ED45/3,1))</f>
        <v>0.7</v>
      </c>
      <c r="Y45" s="247">
        <f>IF([4]Final!EE45="","",ROUNDUP([4]Final!EE45/3,1))</f>
        <v>1</v>
      </c>
      <c r="Z45" s="247">
        <f>IF([4]Final!EF45="","",ROUNDUP([4]Final!EF45/3,1))</f>
        <v>1</v>
      </c>
      <c r="AA45" s="247">
        <f>IF([4]Final!EG45="","",ROUNDUP([4]Final!EG45/3,1))</f>
        <v>0.7</v>
      </c>
      <c r="AB45" s="247">
        <f>IF([4]Final!EH45="","",ROUNDUP([4]Final!EH45/3,1))</f>
        <v>1</v>
      </c>
      <c r="AC45" s="247">
        <f>IF([4]Final!EI45="","",ROUNDUP([4]Final!EI45/3,1))</f>
        <v>1</v>
      </c>
      <c r="AD45" s="247">
        <f>IF([4]Final!EJ45="","",ROUNDUP([4]Final!EJ45/3,1))</f>
        <v>1</v>
      </c>
      <c r="AE45" s="247">
        <f>IF([4]Final!EK45="","",ROUNDUP([4]Final!EK45/3,1))</f>
        <v>0.7</v>
      </c>
      <c r="AF45" s="247">
        <f>[4]Final!EL45</f>
        <v>1</v>
      </c>
      <c r="AG45" s="247">
        <f>[4]Final!EM45</f>
        <v>2</v>
      </c>
      <c r="AH45" s="247">
        <f>[4]Final!EN45</f>
        <v>2</v>
      </c>
      <c r="AI45" s="247">
        <f>[4]Final!EO45</f>
        <v>1</v>
      </c>
      <c r="AJ45" s="247">
        <f>[4]Final!EP45</f>
        <v>3</v>
      </c>
      <c r="AK45" s="247">
        <f>[4]Final!EQ45</f>
        <v>2</v>
      </c>
      <c r="AL45" s="247">
        <f>[4]Final!ER45</f>
        <v>1</v>
      </c>
      <c r="AM45" s="247">
        <f>[4]Final!ES45</f>
        <v>3</v>
      </c>
      <c r="AN45" s="247">
        <f>[4]Final!ET45</f>
        <v>3</v>
      </c>
      <c r="AO45" s="247">
        <f>[4]Final!EU45</f>
        <v>3</v>
      </c>
      <c r="AP45" s="248">
        <f>[4]Final!EV45</f>
        <v>3</v>
      </c>
      <c r="AQ45" s="252">
        <f t="shared" si="28"/>
        <v>3.3</v>
      </c>
      <c r="AR45" s="253">
        <f t="shared" si="29"/>
        <v>4.333333333333333</v>
      </c>
      <c r="AS45" s="250">
        <f t="shared" si="5"/>
        <v>76</v>
      </c>
      <c r="AT45" s="310" t="str">
        <f t="shared" si="6"/>
        <v>YES</v>
      </c>
      <c r="AU45" s="253">
        <f t="shared" si="30"/>
        <v>7.3000000000000007</v>
      </c>
      <c r="AV45" s="253">
        <f t="shared" si="31"/>
        <v>10.166666666666668</v>
      </c>
      <c r="AW45" s="250">
        <f t="shared" si="7"/>
        <v>72</v>
      </c>
      <c r="AX45" s="310" t="str">
        <f t="shared" si="8"/>
        <v>YES</v>
      </c>
      <c r="AY45" s="253">
        <f t="shared" si="32"/>
        <v>16.899999999999999</v>
      </c>
      <c r="AZ45" s="253">
        <f t="shared" si="33"/>
        <v>27.333333333333336</v>
      </c>
      <c r="BA45" s="250">
        <f t="shared" si="9"/>
        <v>62</v>
      </c>
      <c r="BB45" s="310" t="str">
        <f t="shared" si="10"/>
        <v>YES</v>
      </c>
      <c r="BC45" s="253">
        <f t="shared" si="34"/>
        <v>7.1000000000000005</v>
      </c>
      <c r="BD45" s="253">
        <f t="shared" si="35"/>
        <v>10.166666666666666</v>
      </c>
      <c r="BE45" s="250">
        <f t="shared" si="11"/>
        <v>70</v>
      </c>
      <c r="BF45" s="310" t="str">
        <f t="shared" si="12"/>
        <v>YES</v>
      </c>
      <c r="BG45" s="253">
        <f t="shared" si="36"/>
        <v>5.9</v>
      </c>
      <c r="BH45" s="253">
        <f t="shared" si="37"/>
        <v>8</v>
      </c>
      <c r="BI45" s="250">
        <f t="shared" si="13"/>
        <v>74</v>
      </c>
      <c r="BJ45" s="311" t="str">
        <f t="shared" si="14"/>
        <v>YES</v>
      </c>
      <c r="BK45" s="252">
        <v>2</v>
      </c>
      <c r="BL45" s="253">
        <f t="shared" si="39"/>
        <v>2</v>
      </c>
      <c r="BM45" s="250">
        <f t="shared" si="15"/>
        <v>100</v>
      </c>
      <c r="BN45" s="310" t="str">
        <f t="shared" si="16"/>
        <v>YES</v>
      </c>
      <c r="BO45" s="253">
        <f t="shared" si="40"/>
        <v>5</v>
      </c>
      <c r="BP45" s="253">
        <f t="shared" si="41"/>
        <v>7</v>
      </c>
      <c r="BQ45" s="250">
        <f t="shared" si="17"/>
        <v>71</v>
      </c>
      <c r="BR45" s="310" t="str">
        <f t="shared" si="18"/>
        <v>YES</v>
      </c>
      <c r="BS45" s="253">
        <f t="shared" si="42"/>
        <v>10</v>
      </c>
      <c r="BT45" s="253">
        <f t="shared" si="43"/>
        <v>17</v>
      </c>
      <c r="BU45" s="250">
        <f t="shared" si="19"/>
        <v>59</v>
      </c>
      <c r="BV45" s="310" t="str">
        <f t="shared" si="20"/>
        <v>NO</v>
      </c>
      <c r="BW45" s="253">
        <f t="shared" si="44"/>
        <v>4</v>
      </c>
      <c r="BX45" s="253">
        <f t="shared" si="45"/>
        <v>7</v>
      </c>
      <c r="BY45" s="250">
        <f t="shared" si="21"/>
        <v>57</v>
      </c>
      <c r="BZ45" s="310" t="str">
        <f t="shared" si="22"/>
        <v>NO</v>
      </c>
      <c r="CA45" s="253">
        <f t="shared" si="46"/>
        <v>4</v>
      </c>
      <c r="CB45" s="253">
        <f t="shared" si="47"/>
        <v>7</v>
      </c>
      <c r="CC45" s="250">
        <f t="shared" si="23"/>
        <v>57</v>
      </c>
      <c r="CD45" s="312" t="str">
        <f t="shared" si="24"/>
        <v>NO</v>
      </c>
    </row>
    <row r="46" spans="1:82" ht="13.5" thickBot="1" x14ac:dyDescent="0.25">
      <c r="A46" s="331">
        <f>[4]Final!A46</f>
        <v>34</v>
      </c>
      <c r="B46" s="387" t="s">
        <v>463</v>
      </c>
      <c r="C46" s="381"/>
      <c r="D46" s="331" t="str">
        <f>[5]Final!D46</f>
        <v>C+</v>
      </c>
      <c r="E46" s="331">
        <f>[4]Final!E46</f>
        <v>56</v>
      </c>
      <c r="F46" s="331">
        <f t="shared" si="25"/>
        <v>65.300000000000011</v>
      </c>
      <c r="G46" s="331">
        <f t="shared" si="26"/>
        <v>40.300000000000011</v>
      </c>
      <c r="H46" s="331">
        <f t="shared" si="27"/>
        <v>25</v>
      </c>
      <c r="I46" s="258"/>
      <c r="J46" s="247">
        <f>IF([4]Final!DP46="","",ROUNDUP(0.15*[4]Final!DP46,1))</f>
        <v>2.1</v>
      </c>
      <c r="K46" s="247">
        <f>IF([4]Final!DQ46="","",ROUNDUP(0.15*[4]Final!DQ46,1))</f>
        <v>2</v>
      </c>
      <c r="L46" s="247">
        <f>IF([4]Final!DR46="","",ROUNDUP(0.15*[4]Final!DR46,1))</f>
        <v>3.8000000000000003</v>
      </c>
      <c r="M46" s="247">
        <f>IF([4]Final!DS46="","",ROUNDUP(0.15*[4]Final!DS46,1))</f>
        <v>2.6</v>
      </c>
      <c r="N46" s="247">
        <f>IF([4]Final!DT46="","",ROUNDUP(0.15*[4]Final!DT46,1))</f>
        <v>3</v>
      </c>
      <c r="O46" s="247">
        <f>IF([4]Final!DU46="","",ROUNDUP(0.15*[4]Final!DU46,1))</f>
        <v>3</v>
      </c>
      <c r="P46" s="247">
        <f>IF([4]Final!DV46="","",ROUNDUP(0.15*[4]Final!DV46,1))</f>
        <v>2.3000000000000003</v>
      </c>
      <c r="Q46" s="247">
        <f>IF([4]Final!DW46="","",ROUNDUP(0.15*[4]Final!DW46,1))</f>
        <v>3.6</v>
      </c>
      <c r="R46" s="247">
        <f>IF([4]Final!DX46="","",ROUNDUP(0.15*[4]Final!DX46,1))</f>
        <v>3</v>
      </c>
      <c r="S46" s="247">
        <f>IF([4]Final!DY46="","",ROUNDUP(0.15*[4]Final!DY46,1))</f>
        <v>3</v>
      </c>
      <c r="T46" s="247">
        <f>IF([4]Final!DZ46="","",ROUNDUP(0.15*[4]Final!DZ46,1))</f>
        <v>2.4</v>
      </c>
      <c r="U46" s="247">
        <f>IF([4]Final!EA46="","",ROUNDUP([4]Final!EA46/3,1))</f>
        <v>1</v>
      </c>
      <c r="V46" s="247">
        <f>IF([4]Final!EB46="","",ROUNDUP([4]Final!EB46/3,1))</f>
        <v>1</v>
      </c>
      <c r="W46" s="247">
        <f>IF([4]Final!EC46="","",ROUNDUP([4]Final!EC46/3,1))</f>
        <v>1</v>
      </c>
      <c r="X46" s="247">
        <f>IF([4]Final!ED46="","",ROUNDUP([4]Final!ED46/3,1))</f>
        <v>0.7</v>
      </c>
      <c r="Y46" s="247">
        <f>IF([4]Final!EE46="","",ROUNDUP([4]Final!EE46/3,1))</f>
        <v>1</v>
      </c>
      <c r="Z46" s="247">
        <f>IF([4]Final!EF46="","",ROUNDUP([4]Final!EF46/3,1))</f>
        <v>1</v>
      </c>
      <c r="AA46" s="247">
        <f>IF([4]Final!EG46="","",ROUNDUP([4]Final!EG46/3,1))</f>
        <v>0.7</v>
      </c>
      <c r="AB46" s="247">
        <f>IF([4]Final!EH46="","",ROUNDUP([4]Final!EH46/3,1))</f>
        <v>0.7</v>
      </c>
      <c r="AC46" s="247">
        <f>IF([4]Final!EI46="","",ROUNDUP([4]Final!EI46/3,1))</f>
        <v>1</v>
      </c>
      <c r="AD46" s="247">
        <f>IF([4]Final!EJ46="","",ROUNDUP([4]Final!EJ46/3,1))</f>
        <v>0.7</v>
      </c>
      <c r="AE46" s="247">
        <f>IF([4]Final!EK46="","",ROUNDUP([4]Final!EK46/3,1))</f>
        <v>0.7</v>
      </c>
      <c r="AF46" s="247">
        <f>[4]Final!EL46</f>
        <v>2</v>
      </c>
      <c r="AG46" s="247">
        <f>[4]Final!EM46</f>
        <v>2</v>
      </c>
      <c r="AH46" s="247">
        <f>[4]Final!EN46</f>
        <v>2</v>
      </c>
      <c r="AI46" s="247">
        <f>[4]Final!EO46</f>
        <v>1</v>
      </c>
      <c r="AJ46" s="247">
        <f>[4]Final!EP46</f>
        <v>2</v>
      </c>
      <c r="AK46" s="247">
        <f>[4]Final!EQ46</f>
        <v>2</v>
      </c>
      <c r="AL46" s="247">
        <f>[4]Final!ER46</f>
        <v>2</v>
      </c>
      <c r="AM46" s="247">
        <f>[4]Final!ES46</f>
        <v>3</v>
      </c>
      <c r="AN46" s="247">
        <f>[4]Final!ET46</f>
        <v>3</v>
      </c>
      <c r="AO46" s="247">
        <f>[4]Final!EU46</f>
        <v>3</v>
      </c>
      <c r="AP46" s="248">
        <f>[4]Final!EV46</f>
        <v>3</v>
      </c>
      <c r="AQ46" s="260">
        <f t="shared" si="28"/>
        <v>3.1</v>
      </c>
      <c r="AR46" s="261">
        <f t="shared" si="29"/>
        <v>4.333333333333333</v>
      </c>
      <c r="AS46" s="247">
        <f t="shared" si="5"/>
        <v>72</v>
      </c>
      <c r="AT46" s="286" t="str">
        <f t="shared" si="6"/>
        <v>YES</v>
      </c>
      <c r="AU46" s="261">
        <f t="shared" si="30"/>
        <v>7</v>
      </c>
      <c r="AV46" s="261">
        <f t="shared" si="31"/>
        <v>10.166666666666668</v>
      </c>
      <c r="AW46" s="247">
        <f t="shared" si="7"/>
        <v>69</v>
      </c>
      <c r="AX46" s="286" t="str">
        <f t="shared" si="8"/>
        <v>YES</v>
      </c>
      <c r="AY46" s="261">
        <f t="shared" si="32"/>
        <v>17.100000000000001</v>
      </c>
      <c r="AZ46" s="261">
        <f t="shared" si="33"/>
        <v>27.333333333333336</v>
      </c>
      <c r="BA46" s="247">
        <f t="shared" si="9"/>
        <v>63</v>
      </c>
      <c r="BB46" s="286" t="str">
        <f t="shared" si="10"/>
        <v>YES</v>
      </c>
      <c r="BC46" s="261">
        <f t="shared" si="34"/>
        <v>6.7000000000000011</v>
      </c>
      <c r="BD46" s="261">
        <f t="shared" si="35"/>
        <v>10.166666666666666</v>
      </c>
      <c r="BE46" s="247">
        <f t="shared" si="11"/>
        <v>66</v>
      </c>
      <c r="BF46" s="286" t="str">
        <f t="shared" si="12"/>
        <v>YES</v>
      </c>
      <c r="BG46" s="261">
        <f t="shared" si="36"/>
        <v>6.4</v>
      </c>
      <c r="BH46" s="261">
        <f t="shared" si="37"/>
        <v>8</v>
      </c>
      <c r="BI46" s="247">
        <f t="shared" si="13"/>
        <v>80</v>
      </c>
      <c r="BJ46" s="340" t="str">
        <f t="shared" si="14"/>
        <v>YES</v>
      </c>
      <c r="BK46" s="260">
        <f t="shared" si="38"/>
        <v>2</v>
      </c>
      <c r="BL46" s="261">
        <f t="shared" si="39"/>
        <v>2</v>
      </c>
      <c r="BM46" s="247">
        <f t="shared" si="15"/>
        <v>100</v>
      </c>
      <c r="BN46" s="286" t="str">
        <f t="shared" si="16"/>
        <v>YES</v>
      </c>
      <c r="BO46" s="261">
        <f t="shared" si="40"/>
        <v>4</v>
      </c>
      <c r="BP46" s="261">
        <f t="shared" si="41"/>
        <v>7</v>
      </c>
      <c r="BQ46" s="247">
        <f t="shared" si="17"/>
        <v>57</v>
      </c>
      <c r="BR46" s="286" t="str">
        <f t="shared" si="18"/>
        <v>NO</v>
      </c>
      <c r="BS46" s="261">
        <f t="shared" si="42"/>
        <v>10</v>
      </c>
      <c r="BT46" s="261">
        <f t="shared" si="43"/>
        <v>17</v>
      </c>
      <c r="BU46" s="247">
        <f t="shared" si="19"/>
        <v>59</v>
      </c>
      <c r="BV46" s="286" t="str">
        <f t="shared" si="20"/>
        <v>NO</v>
      </c>
      <c r="BW46" s="261">
        <f t="shared" si="44"/>
        <v>5</v>
      </c>
      <c r="BX46" s="261">
        <f t="shared" si="45"/>
        <v>7</v>
      </c>
      <c r="BY46" s="247">
        <f t="shared" si="21"/>
        <v>71</v>
      </c>
      <c r="BZ46" s="286" t="str">
        <f t="shared" si="22"/>
        <v>YES</v>
      </c>
      <c r="CA46" s="261">
        <f t="shared" si="46"/>
        <v>4</v>
      </c>
      <c r="CB46" s="261">
        <f t="shared" si="47"/>
        <v>7</v>
      </c>
      <c r="CC46" s="247">
        <f t="shared" si="23"/>
        <v>57</v>
      </c>
      <c r="CD46" s="341" t="str">
        <f t="shared" si="24"/>
        <v>NO</v>
      </c>
    </row>
    <row r="47" spans="1:82" x14ac:dyDescent="0.2">
      <c r="A47" s="331">
        <f>[4]Final!A47</f>
        <v>35</v>
      </c>
      <c r="B47" s="388" t="s">
        <v>496</v>
      </c>
      <c r="C47" s="382" t="s">
        <v>522</v>
      </c>
      <c r="D47" s="331" t="str">
        <f>[5]Final!D47</f>
        <v>C+</v>
      </c>
      <c r="E47" s="331">
        <f>[4]Final!E47</f>
        <v>57</v>
      </c>
      <c r="F47" s="331">
        <f t="shared" si="25"/>
        <v>66</v>
      </c>
      <c r="G47" s="331">
        <f t="shared" si="26"/>
        <v>40.000000000000007</v>
      </c>
      <c r="H47" s="331">
        <f t="shared" si="27"/>
        <v>26</v>
      </c>
      <c r="I47" s="258"/>
      <c r="J47" s="247">
        <f>IF([4]Final!DP47="","",ROUNDUP(0.15*[4]Final!DP47,1))</f>
        <v>2.3000000000000003</v>
      </c>
      <c r="K47" s="247">
        <f>IF([4]Final!DQ47="","",ROUNDUP(0.15*[4]Final!DQ47,1))</f>
        <v>2.1</v>
      </c>
      <c r="L47" s="247">
        <f>IF([4]Final!DR47="","",ROUNDUP(0.15*[4]Final!DR47,1))</f>
        <v>3.6</v>
      </c>
      <c r="M47" s="247">
        <f>IF([4]Final!DS47="","",ROUNDUP(0.15*[4]Final!DS47,1))</f>
        <v>2.3000000000000003</v>
      </c>
      <c r="N47" s="247">
        <f>IF([4]Final!DT47="","",ROUNDUP(0.15*[4]Final!DT47,1))</f>
        <v>3</v>
      </c>
      <c r="O47" s="247">
        <f>IF([4]Final!DU47="","",ROUNDUP(0.15*[4]Final!DU47,1))</f>
        <v>3</v>
      </c>
      <c r="P47" s="247">
        <f>IF([4]Final!DV47="","",ROUNDUP(0.15*[4]Final!DV47,1))</f>
        <v>2.4</v>
      </c>
      <c r="Q47" s="247">
        <f>IF([4]Final!DW47="","",ROUNDUP(0.15*[4]Final!DW47,1))</f>
        <v>3.8000000000000003</v>
      </c>
      <c r="R47" s="247">
        <f>IF([4]Final!DX47="","",ROUNDUP(0.15*[4]Final!DX47,1))</f>
        <v>3</v>
      </c>
      <c r="S47" s="247">
        <f>IF([4]Final!DY47="","",ROUNDUP(0.15*[4]Final!DY47,1))</f>
        <v>3</v>
      </c>
      <c r="T47" s="247">
        <f>IF([4]Final!DZ47="","",ROUNDUP(0.15*[4]Final!DZ47,1))</f>
        <v>2</v>
      </c>
      <c r="U47" s="247">
        <f>IF([4]Final!EA47="","",ROUNDUP([4]Final!EA47/3,1))</f>
        <v>0.7</v>
      </c>
      <c r="V47" s="247">
        <f>IF([4]Final!EB47="","",ROUNDUP([4]Final!EB47/3,1))</f>
        <v>0.7</v>
      </c>
      <c r="W47" s="247">
        <f>IF([4]Final!EC47="","",ROUNDUP([4]Final!EC47/3,1))</f>
        <v>1</v>
      </c>
      <c r="X47" s="247">
        <f>IF([4]Final!ED47="","",ROUNDUP([4]Final!ED47/3,1))</f>
        <v>0.7</v>
      </c>
      <c r="Y47" s="247">
        <f>IF([4]Final!EE47="","",ROUNDUP([4]Final!EE47/3,1))</f>
        <v>1</v>
      </c>
      <c r="Z47" s="247">
        <f>IF([4]Final!EF47="","",ROUNDUP([4]Final!EF47/3,1))</f>
        <v>1</v>
      </c>
      <c r="AA47" s="247">
        <f>IF([4]Final!EG47="","",ROUNDUP([4]Final!EG47/3,1))</f>
        <v>0.7</v>
      </c>
      <c r="AB47" s="247">
        <f>IF([4]Final!EH47="","",ROUNDUP([4]Final!EH47/3,1))</f>
        <v>1</v>
      </c>
      <c r="AC47" s="247">
        <f>IF([4]Final!EI47="","",ROUNDUP([4]Final!EI47/3,1))</f>
        <v>1</v>
      </c>
      <c r="AD47" s="247">
        <f>IF([4]Final!EJ47="","",ROUNDUP([4]Final!EJ47/3,1))</f>
        <v>1</v>
      </c>
      <c r="AE47" s="247">
        <f>IF([4]Final!EK47="","",ROUNDUP([4]Final!EK47/3,1))</f>
        <v>0.7</v>
      </c>
      <c r="AF47" s="247">
        <f>[4]Final!EL47</f>
        <v>1</v>
      </c>
      <c r="AG47" s="247">
        <f>[4]Final!EM47</f>
        <v>2</v>
      </c>
      <c r="AH47" s="247">
        <f>[4]Final!EN47</f>
        <v>2</v>
      </c>
      <c r="AI47" s="247">
        <f>[4]Final!EO47</f>
        <v>2</v>
      </c>
      <c r="AJ47" s="247">
        <f>[4]Final!EP47</f>
        <v>2</v>
      </c>
      <c r="AK47" s="247">
        <f>[4]Final!EQ47</f>
        <v>3</v>
      </c>
      <c r="AL47" s="247">
        <f>[4]Final!ER47</f>
        <v>2</v>
      </c>
      <c r="AM47" s="247">
        <f>[4]Final!ES47</f>
        <v>3</v>
      </c>
      <c r="AN47" s="247">
        <f>[4]Final!ET47</f>
        <v>3</v>
      </c>
      <c r="AO47" s="247">
        <f>[4]Final!EU47</f>
        <v>3</v>
      </c>
      <c r="AP47" s="248">
        <f>[4]Final!EV47</f>
        <v>3</v>
      </c>
      <c r="AQ47" s="252">
        <f t="shared" si="28"/>
        <v>3</v>
      </c>
      <c r="AR47" s="253">
        <f t="shared" si="29"/>
        <v>4.333333333333333</v>
      </c>
      <c r="AS47" s="250">
        <f t="shared" si="5"/>
        <v>69</v>
      </c>
      <c r="AT47" s="310" t="str">
        <f t="shared" si="6"/>
        <v>YES</v>
      </c>
      <c r="AU47" s="253">
        <f t="shared" si="30"/>
        <v>6.8</v>
      </c>
      <c r="AV47" s="253">
        <f t="shared" si="31"/>
        <v>10.166666666666668</v>
      </c>
      <c r="AW47" s="250">
        <f t="shared" si="7"/>
        <v>67</v>
      </c>
      <c r="AX47" s="310" t="str">
        <f t="shared" si="8"/>
        <v>YES</v>
      </c>
      <c r="AY47" s="253">
        <f t="shared" si="32"/>
        <v>17.399999999999999</v>
      </c>
      <c r="AZ47" s="253">
        <f t="shared" si="33"/>
        <v>27.333333333333336</v>
      </c>
      <c r="BA47" s="250">
        <f t="shared" si="9"/>
        <v>64</v>
      </c>
      <c r="BB47" s="310" t="str">
        <f t="shared" si="10"/>
        <v>YES</v>
      </c>
      <c r="BC47" s="253">
        <f t="shared" si="34"/>
        <v>7.1000000000000005</v>
      </c>
      <c r="BD47" s="253">
        <f t="shared" si="35"/>
        <v>10.166666666666666</v>
      </c>
      <c r="BE47" s="250">
        <f t="shared" si="11"/>
        <v>70</v>
      </c>
      <c r="BF47" s="310" t="str">
        <f t="shared" si="12"/>
        <v>YES</v>
      </c>
      <c r="BG47" s="253">
        <f t="shared" si="36"/>
        <v>5.7000000000000011</v>
      </c>
      <c r="BH47" s="253">
        <f t="shared" si="37"/>
        <v>8</v>
      </c>
      <c r="BI47" s="250">
        <f t="shared" si="13"/>
        <v>71</v>
      </c>
      <c r="BJ47" s="311" t="str">
        <f t="shared" si="14"/>
        <v>YES</v>
      </c>
      <c r="BK47" s="252">
        <v>2</v>
      </c>
      <c r="BL47" s="253">
        <f t="shared" si="39"/>
        <v>2</v>
      </c>
      <c r="BM47" s="250">
        <f t="shared" si="15"/>
        <v>100</v>
      </c>
      <c r="BN47" s="310" t="str">
        <f t="shared" si="16"/>
        <v>YES</v>
      </c>
      <c r="BO47" s="253">
        <f t="shared" si="40"/>
        <v>4</v>
      </c>
      <c r="BP47" s="253">
        <f t="shared" si="41"/>
        <v>7</v>
      </c>
      <c r="BQ47" s="250">
        <f t="shared" si="17"/>
        <v>57</v>
      </c>
      <c r="BR47" s="310" t="str">
        <f t="shared" si="18"/>
        <v>NO</v>
      </c>
      <c r="BS47" s="253">
        <f t="shared" si="42"/>
        <v>11</v>
      </c>
      <c r="BT47" s="253">
        <f t="shared" si="43"/>
        <v>17</v>
      </c>
      <c r="BU47" s="250">
        <f t="shared" si="19"/>
        <v>65</v>
      </c>
      <c r="BV47" s="310" t="str">
        <f t="shared" si="20"/>
        <v>YES</v>
      </c>
      <c r="BW47" s="253">
        <f t="shared" si="44"/>
        <v>5</v>
      </c>
      <c r="BX47" s="253">
        <f t="shared" si="45"/>
        <v>7</v>
      </c>
      <c r="BY47" s="250">
        <f t="shared" si="21"/>
        <v>71</v>
      </c>
      <c r="BZ47" s="310" t="str">
        <f t="shared" si="22"/>
        <v>YES</v>
      </c>
      <c r="CA47" s="253">
        <f t="shared" si="46"/>
        <v>5</v>
      </c>
      <c r="CB47" s="253">
        <f t="shared" si="47"/>
        <v>7</v>
      </c>
      <c r="CC47" s="250">
        <f t="shared" si="23"/>
        <v>71</v>
      </c>
      <c r="CD47" s="312" t="str">
        <f t="shared" si="24"/>
        <v>YES</v>
      </c>
    </row>
    <row r="48" spans="1:82" ht="13.5" thickBot="1" x14ac:dyDescent="0.25">
      <c r="A48" s="331">
        <f>[4]Final!A48</f>
        <v>36</v>
      </c>
      <c r="B48" s="388" t="s">
        <v>497</v>
      </c>
      <c r="C48" s="382" t="s">
        <v>523</v>
      </c>
      <c r="D48" s="331" t="str">
        <f>[5]Final!D48</f>
        <v>B</v>
      </c>
      <c r="E48" s="331">
        <f>[4]Final!E48</f>
        <v>67</v>
      </c>
      <c r="F48" s="331">
        <f t="shared" si="25"/>
        <v>75.100000000000009</v>
      </c>
      <c r="G48" s="331">
        <f t="shared" si="26"/>
        <v>46.100000000000009</v>
      </c>
      <c r="H48" s="331">
        <f t="shared" si="27"/>
        <v>29</v>
      </c>
      <c r="I48" s="258"/>
      <c r="J48" s="247">
        <f>IF([4]Final!DP48="","",ROUNDUP(0.15*[4]Final!DP48,1))</f>
        <v>2.1</v>
      </c>
      <c r="K48" s="247">
        <f>IF([4]Final!DQ48="","",ROUNDUP(0.15*[4]Final!DQ48,1))</f>
        <v>2.3000000000000003</v>
      </c>
      <c r="L48" s="247">
        <f>IF([4]Final!DR48="","",ROUNDUP(0.15*[4]Final!DR48,1))</f>
        <v>4.5</v>
      </c>
      <c r="M48" s="247">
        <f>IF([4]Final!DS48="","",ROUNDUP(0.15*[4]Final!DS48,1))</f>
        <v>2.9</v>
      </c>
      <c r="N48" s="247">
        <f>IF([4]Final!DT48="","",ROUNDUP(0.15*[4]Final!DT48,1))</f>
        <v>3.5</v>
      </c>
      <c r="O48" s="247">
        <f>IF([4]Final!DU48="","",ROUNDUP(0.15*[4]Final!DU48,1))</f>
        <v>3.6</v>
      </c>
      <c r="P48" s="247">
        <f>IF([4]Final!DV48="","",ROUNDUP(0.15*[4]Final!DV48,1))</f>
        <v>2.3000000000000003</v>
      </c>
      <c r="Q48" s="247">
        <f>IF([4]Final!DW48="","",ROUNDUP(0.15*[4]Final!DW48,1))</f>
        <v>4.5</v>
      </c>
      <c r="R48" s="247">
        <f>IF([4]Final!DX48="","",ROUNDUP(0.15*[4]Final!DX48,1))</f>
        <v>3.9</v>
      </c>
      <c r="S48" s="247">
        <f>IF([4]Final!DY48="","",ROUNDUP(0.15*[4]Final!DY48,1))</f>
        <v>3.8000000000000003</v>
      </c>
      <c r="T48" s="247">
        <f>IF([4]Final!DZ48="","",ROUNDUP(0.15*[4]Final!DZ48,1))</f>
        <v>2.6</v>
      </c>
      <c r="U48" s="247">
        <f>IF([4]Final!EA48="","",ROUNDUP([4]Final!EA48/3,1))</f>
        <v>1</v>
      </c>
      <c r="V48" s="247">
        <f>IF([4]Final!EB48="","",ROUNDUP([4]Final!EB48/3,1))</f>
        <v>1</v>
      </c>
      <c r="W48" s="247">
        <f>IF([4]Final!EC48="","",ROUNDUP([4]Final!EC48/3,1))</f>
        <v>1</v>
      </c>
      <c r="X48" s="247">
        <f>IF([4]Final!ED48="","",ROUNDUP([4]Final!ED48/3,1))</f>
        <v>0.7</v>
      </c>
      <c r="Y48" s="247">
        <f>IF([4]Final!EE48="","",ROUNDUP([4]Final!EE48/3,1))</f>
        <v>1</v>
      </c>
      <c r="Z48" s="247">
        <f>IF([4]Final!EF48="","",ROUNDUP([4]Final!EF48/3,1))</f>
        <v>1</v>
      </c>
      <c r="AA48" s="247">
        <f>IF([4]Final!EG48="","",ROUNDUP([4]Final!EG48/3,1))</f>
        <v>1</v>
      </c>
      <c r="AB48" s="247">
        <f>IF([4]Final!EH48="","",ROUNDUP([4]Final!EH48/3,1))</f>
        <v>1</v>
      </c>
      <c r="AC48" s="247">
        <f>IF([4]Final!EI48="","",ROUNDUP([4]Final!EI48/3,1))</f>
        <v>1</v>
      </c>
      <c r="AD48" s="247">
        <f>IF([4]Final!EJ48="","",ROUNDUP([4]Final!EJ48/3,1))</f>
        <v>0.7</v>
      </c>
      <c r="AE48" s="247">
        <f>IF([4]Final!EK48="","",ROUNDUP([4]Final!EK48/3,1))</f>
        <v>0.7</v>
      </c>
      <c r="AF48" s="247">
        <f>[4]Final!EL48</f>
        <v>1</v>
      </c>
      <c r="AG48" s="247">
        <f>[4]Final!EM48</f>
        <v>3</v>
      </c>
      <c r="AH48" s="247">
        <f>[4]Final!EN48</f>
        <v>2</v>
      </c>
      <c r="AI48" s="247">
        <f>[4]Final!EO48</f>
        <v>1</v>
      </c>
      <c r="AJ48" s="247">
        <f>[4]Final!EP48</f>
        <v>3</v>
      </c>
      <c r="AK48" s="247">
        <f>[4]Final!EQ48</f>
        <v>3</v>
      </c>
      <c r="AL48" s="247">
        <f>[4]Final!ER48</f>
        <v>2</v>
      </c>
      <c r="AM48" s="247">
        <f>[4]Final!ES48</f>
        <v>4</v>
      </c>
      <c r="AN48" s="247">
        <f>[4]Final!ET48</f>
        <v>3</v>
      </c>
      <c r="AO48" s="247">
        <f>[4]Final!EU48</f>
        <v>3</v>
      </c>
      <c r="AP48" s="248">
        <f>[4]Final!EV48</f>
        <v>4</v>
      </c>
      <c r="AQ48" s="260">
        <f t="shared" si="28"/>
        <v>3.1</v>
      </c>
      <c r="AR48" s="261">
        <f t="shared" si="29"/>
        <v>4.333333333333333</v>
      </c>
      <c r="AS48" s="247">
        <f t="shared" si="5"/>
        <v>72</v>
      </c>
      <c r="AT48" s="286" t="str">
        <f t="shared" si="6"/>
        <v>YES</v>
      </c>
      <c r="AU48" s="261">
        <f t="shared" si="30"/>
        <v>7.8000000000000007</v>
      </c>
      <c r="AV48" s="261">
        <f t="shared" si="31"/>
        <v>10.166666666666668</v>
      </c>
      <c r="AW48" s="247">
        <f t="shared" si="7"/>
        <v>77</v>
      </c>
      <c r="AX48" s="286" t="str">
        <f t="shared" si="8"/>
        <v>YES</v>
      </c>
      <c r="AY48" s="261">
        <f t="shared" si="32"/>
        <v>20.5</v>
      </c>
      <c r="AZ48" s="261">
        <f t="shared" si="33"/>
        <v>27.333333333333336</v>
      </c>
      <c r="BA48" s="247">
        <f t="shared" si="9"/>
        <v>75</v>
      </c>
      <c r="BB48" s="286" t="str">
        <f t="shared" si="10"/>
        <v>YES</v>
      </c>
      <c r="BC48" s="261">
        <f t="shared" si="34"/>
        <v>7.8000000000000007</v>
      </c>
      <c r="BD48" s="261">
        <f t="shared" si="35"/>
        <v>10.166666666666666</v>
      </c>
      <c r="BE48" s="247">
        <f t="shared" si="11"/>
        <v>77</v>
      </c>
      <c r="BF48" s="286" t="str">
        <f t="shared" si="12"/>
        <v>YES</v>
      </c>
      <c r="BG48" s="261">
        <f t="shared" si="36"/>
        <v>6.9</v>
      </c>
      <c r="BH48" s="261">
        <f t="shared" si="37"/>
        <v>8</v>
      </c>
      <c r="BI48" s="247">
        <f t="shared" si="13"/>
        <v>86</v>
      </c>
      <c r="BJ48" s="340" t="str">
        <f t="shared" si="14"/>
        <v>YES</v>
      </c>
      <c r="BK48" s="260">
        <f t="shared" si="38"/>
        <v>1</v>
      </c>
      <c r="BL48" s="261">
        <f t="shared" si="39"/>
        <v>2</v>
      </c>
      <c r="BM48" s="247">
        <f t="shared" si="15"/>
        <v>50</v>
      </c>
      <c r="BN48" s="286" t="str">
        <f t="shared" si="16"/>
        <v>NO</v>
      </c>
      <c r="BO48" s="261">
        <f t="shared" si="40"/>
        <v>6</v>
      </c>
      <c r="BP48" s="261">
        <f t="shared" si="41"/>
        <v>7</v>
      </c>
      <c r="BQ48" s="247">
        <f t="shared" si="17"/>
        <v>86</v>
      </c>
      <c r="BR48" s="286" t="str">
        <f t="shared" si="18"/>
        <v>YES</v>
      </c>
      <c r="BS48" s="261">
        <f t="shared" si="42"/>
        <v>12</v>
      </c>
      <c r="BT48" s="261">
        <f t="shared" si="43"/>
        <v>17</v>
      </c>
      <c r="BU48" s="247">
        <f t="shared" si="19"/>
        <v>71</v>
      </c>
      <c r="BV48" s="286" t="str">
        <f t="shared" si="20"/>
        <v>YES</v>
      </c>
      <c r="BW48" s="261">
        <f t="shared" si="44"/>
        <v>5</v>
      </c>
      <c r="BX48" s="261">
        <f t="shared" si="45"/>
        <v>7</v>
      </c>
      <c r="BY48" s="247">
        <f t="shared" si="21"/>
        <v>71</v>
      </c>
      <c r="BZ48" s="286" t="str">
        <f t="shared" si="22"/>
        <v>YES</v>
      </c>
      <c r="CA48" s="261">
        <f t="shared" si="46"/>
        <v>5</v>
      </c>
      <c r="CB48" s="261">
        <f t="shared" si="47"/>
        <v>7</v>
      </c>
      <c r="CC48" s="247">
        <f t="shared" si="23"/>
        <v>71</v>
      </c>
      <c r="CD48" s="341" t="str">
        <f t="shared" si="24"/>
        <v>YES</v>
      </c>
    </row>
    <row r="49" spans="1:82" x14ac:dyDescent="0.2">
      <c r="A49" s="331">
        <f>[4]Final!A49</f>
        <v>37</v>
      </c>
      <c r="B49" s="388" t="s">
        <v>498</v>
      </c>
      <c r="C49" s="382" t="s">
        <v>524</v>
      </c>
      <c r="D49" s="331" t="str">
        <f>[5]Final!D49</f>
        <v>F</v>
      </c>
      <c r="E49" s="331">
        <f>[4]Final!E49</f>
        <v>24</v>
      </c>
      <c r="F49" s="331">
        <f t="shared" si="25"/>
        <v>38.499999999999993</v>
      </c>
      <c r="G49" s="331">
        <f t="shared" si="26"/>
        <v>20.499999999999993</v>
      </c>
      <c r="H49" s="331">
        <f t="shared" si="27"/>
        <v>18</v>
      </c>
      <c r="I49" s="258"/>
      <c r="J49" s="247">
        <f>IF([4]Final!DP49="","",ROUNDUP(0.15*[4]Final!DP49,1))</f>
        <v>1.2</v>
      </c>
      <c r="K49" s="247">
        <f>IF([4]Final!DQ49="","",ROUNDUP(0.15*[4]Final!DQ49,1))</f>
        <v>0.6</v>
      </c>
      <c r="L49" s="247">
        <f>IF([4]Final!DR49="","",ROUNDUP(0.15*[4]Final!DR49,1))</f>
        <v>3.2</v>
      </c>
      <c r="M49" s="247">
        <f>IF([4]Final!DS49="","",ROUNDUP(0.15*[4]Final!DS49,1))</f>
        <v>0.5</v>
      </c>
      <c r="N49" s="247">
        <f>IF([4]Final!DT49="","",ROUNDUP(0.15*[4]Final!DT49,1))</f>
        <v>1.5</v>
      </c>
      <c r="O49" s="247">
        <f>IF([4]Final!DU49="","",ROUNDUP(0.15*[4]Final!DU49,1))</f>
        <v>1.1000000000000001</v>
      </c>
      <c r="P49" s="247">
        <f>IF([4]Final!DV49="","",ROUNDUP(0.15*[4]Final!DV49,1))</f>
        <v>0.6</v>
      </c>
      <c r="Q49" s="247">
        <f>IF([4]Final!DW49="","",ROUNDUP(0.15*[4]Final!DW49,1))</f>
        <v>2.6</v>
      </c>
      <c r="R49" s="247">
        <f>IF([4]Final!DX49="","",ROUNDUP(0.15*[4]Final!DX49,1))</f>
        <v>1.1000000000000001</v>
      </c>
      <c r="S49" s="247">
        <f>IF([4]Final!DY49="","",ROUNDUP(0.15*[4]Final!DY49,1))</f>
        <v>1.1000000000000001</v>
      </c>
      <c r="T49" s="247">
        <f>IF([4]Final!DZ49="","",ROUNDUP(0.15*[4]Final!DZ49,1))</f>
        <v>0.5</v>
      </c>
      <c r="U49" s="247">
        <f>IF([4]Final!EA49="","",ROUNDUP([4]Final!EA49/3,1))</f>
        <v>0.7</v>
      </c>
      <c r="V49" s="247">
        <f>IF([4]Final!EB49="","",ROUNDUP([4]Final!EB49/3,1))</f>
        <v>0.4</v>
      </c>
      <c r="W49" s="247">
        <f>IF([4]Final!EC49="","",ROUNDUP([4]Final!EC49/3,1))</f>
        <v>0.4</v>
      </c>
      <c r="X49" s="247">
        <f>IF([4]Final!ED49="","",ROUNDUP([4]Final!ED49/3,1))</f>
        <v>0.4</v>
      </c>
      <c r="Y49" s="247">
        <f>IF([4]Final!EE49="","",ROUNDUP([4]Final!EE49/3,1))</f>
        <v>0.7</v>
      </c>
      <c r="Z49" s="247">
        <f>IF([4]Final!EF49="","",ROUNDUP([4]Final!EF49/3,1))</f>
        <v>0.7</v>
      </c>
      <c r="AA49" s="247">
        <f>IF([4]Final!EG49="","",ROUNDUP([4]Final!EG49/3,1))</f>
        <v>0.4</v>
      </c>
      <c r="AB49" s="247">
        <f>IF([4]Final!EH49="","",ROUNDUP([4]Final!EH49/3,1))</f>
        <v>0.7</v>
      </c>
      <c r="AC49" s="247">
        <f>IF([4]Final!EI49="","",ROUNDUP([4]Final!EI49/3,1))</f>
        <v>0.7</v>
      </c>
      <c r="AD49" s="247">
        <f>IF([4]Final!EJ49="","",ROUNDUP([4]Final!EJ49/3,1))</f>
        <v>1</v>
      </c>
      <c r="AE49" s="247">
        <f>IF([4]Final!EK49="","",ROUNDUP([4]Final!EK49/3,1))</f>
        <v>0.4</v>
      </c>
      <c r="AF49" s="247">
        <f>[4]Final!EL49</f>
        <v>0</v>
      </c>
      <c r="AG49" s="247">
        <f>[4]Final!EM49</f>
        <v>1</v>
      </c>
      <c r="AH49" s="247">
        <f>[4]Final!EN49</f>
        <v>1</v>
      </c>
      <c r="AI49" s="247">
        <f>[4]Final!EO49</f>
        <v>0</v>
      </c>
      <c r="AJ49" s="247">
        <f>[4]Final!EP49</f>
        <v>2</v>
      </c>
      <c r="AK49" s="247">
        <f>[4]Final!EQ49</f>
        <v>2</v>
      </c>
      <c r="AL49" s="247">
        <f>[4]Final!ER49</f>
        <v>1</v>
      </c>
      <c r="AM49" s="247">
        <f>[4]Final!ES49</f>
        <v>3</v>
      </c>
      <c r="AN49" s="247">
        <f>[4]Final!ET49</f>
        <v>2</v>
      </c>
      <c r="AO49" s="247">
        <f>[4]Final!EU49</f>
        <v>3</v>
      </c>
      <c r="AP49" s="248">
        <f>[4]Final!EV49</f>
        <v>3</v>
      </c>
      <c r="AQ49" s="252">
        <f t="shared" si="28"/>
        <v>1.9</v>
      </c>
      <c r="AR49" s="253">
        <f t="shared" si="29"/>
        <v>4.333333333333333</v>
      </c>
      <c r="AS49" s="250">
        <f t="shared" si="5"/>
        <v>44</v>
      </c>
      <c r="AT49" s="310" t="str">
        <f t="shared" si="6"/>
        <v>NO</v>
      </c>
      <c r="AU49" s="253">
        <f t="shared" si="30"/>
        <v>3.2</v>
      </c>
      <c r="AV49" s="253">
        <f t="shared" si="31"/>
        <v>10.166666666666668</v>
      </c>
      <c r="AW49" s="250">
        <f t="shared" si="7"/>
        <v>31</v>
      </c>
      <c r="AX49" s="310" t="str">
        <f t="shared" si="8"/>
        <v>NO</v>
      </c>
      <c r="AY49" s="253">
        <f t="shared" si="32"/>
        <v>10.499999999999998</v>
      </c>
      <c r="AZ49" s="253">
        <f t="shared" si="33"/>
        <v>27.333333333333336</v>
      </c>
      <c r="BA49" s="250">
        <f t="shared" si="9"/>
        <v>38</v>
      </c>
      <c r="BB49" s="310" t="str">
        <f t="shared" si="10"/>
        <v>NO</v>
      </c>
      <c r="BC49" s="253">
        <f t="shared" si="34"/>
        <v>3.1</v>
      </c>
      <c r="BD49" s="253">
        <f t="shared" si="35"/>
        <v>10.166666666666666</v>
      </c>
      <c r="BE49" s="250">
        <f t="shared" si="11"/>
        <v>30</v>
      </c>
      <c r="BF49" s="310" t="str">
        <f t="shared" si="12"/>
        <v>NO</v>
      </c>
      <c r="BG49" s="253">
        <f t="shared" si="36"/>
        <v>1.7999999999999998</v>
      </c>
      <c r="BH49" s="253">
        <f t="shared" si="37"/>
        <v>8</v>
      </c>
      <c r="BI49" s="250">
        <f t="shared" si="13"/>
        <v>23</v>
      </c>
      <c r="BJ49" s="311" t="str">
        <f t="shared" si="14"/>
        <v>NO</v>
      </c>
      <c r="BK49" s="252">
        <v>2</v>
      </c>
      <c r="BL49" s="253">
        <f t="shared" si="39"/>
        <v>2</v>
      </c>
      <c r="BM49" s="250">
        <f t="shared" si="15"/>
        <v>100</v>
      </c>
      <c r="BN49" s="310" t="str">
        <f t="shared" si="16"/>
        <v>YES</v>
      </c>
      <c r="BO49" s="253">
        <f t="shared" si="40"/>
        <v>3</v>
      </c>
      <c r="BP49" s="253">
        <f t="shared" si="41"/>
        <v>7</v>
      </c>
      <c r="BQ49" s="250">
        <f t="shared" si="17"/>
        <v>43</v>
      </c>
      <c r="BR49" s="310" t="str">
        <f t="shared" si="18"/>
        <v>NO</v>
      </c>
      <c r="BS49" s="253">
        <f t="shared" si="42"/>
        <v>8</v>
      </c>
      <c r="BT49" s="253">
        <f t="shared" si="43"/>
        <v>17</v>
      </c>
      <c r="BU49" s="250">
        <f t="shared" si="19"/>
        <v>47</v>
      </c>
      <c r="BV49" s="310" t="str">
        <f t="shared" si="20"/>
        <v>NO</v>
      </c>
      <c r="BW49" s="253">
        <f t="shared" si="44"/>
        <v>4</v>
      </c>
      <c r="BX49" s="253">
        <f t="shared" si="45"/>
        <v>7</v>
      </c>
      <c r="BY49" s="250">
        <f t="shared" si="21"/>
        <v>57</v>
      </c>
      <c r="BZ49" s="310" t="str">
        <f t="shared" si="22"/>
        <v>NO</v>
      </c>
      <c r="CA49" s="253">
        <f t="shared" si="46"/>
        <v>3</v>
      </c>
      <c r="CB49" s="253">
        <f t="shared" si="47"/>
        <v>7</v>
      </c>
      <c r="CC49" s="250">
        <f t="shared" si="23"/>
        <v>43</v>
      </c>
      <c r="CD49" s="312" t="str">
        <f t="shared" si="24"/>
        <v>NO</v>
      </c>
    </row>
    <row r="50" spans="1:82" ht="13.5" thickBot="1" x14ac:dyDescent="0.25">
      <c r="A50" s="331">
        <f>[4]Final!A50</f>
        <v>38</v>
      </c>
      <c r="B50" s="388" t="s">
        <v>499</v>
      </c>
      <c r="C50" s="382" t="s">
        <v>525</v>
      </c>
      <c r="D50" s="331" t="str">
        <f>[5]Final!D50</f>
        <v>B</v>
      </c>
      <c r="E50" s="331">
        <f>[4]Final!E50</f>
        <v>75</v>
      </c>
      <c r="F50" s="331">
        <f t="shared" si="25"/>
        <v>74.5</v>
      </c>
      <c r="G50" s="331">
        <f t="shared" si="26"/>
        <v>45.500000000000007</v>
      </c>
      <c r="H50" s="331">
        <f t="shared" si="27"/>
        <v>29</v>
      </c>
      <c r="I50" s="258"/>
      <c r="J50" s="247">
        <f>IF([4]Final!DP50="","",ROUNDUP(0.15*[4]Final!DP50,1))</f>
        <v>2.1</v>
      </c>
      <c r="K50" s="247">
        <f>IF([4]Final!DQ50="","",ROUNDUP(0.15*[4]Final!DQ50,1))</f>
        <v>2.3000000000000003</v>
      </c>
      <c r="L50" s="247">
        <f>IF([4]Final!DR50="","",ROUNDUP(0.15*[4]Final!DR50,1))</f>
        <v>4.5</v>
      </c>
      <c r="M50" s="247">
        <f>IF([4]Final!DS50="","",ROUNDUP(0.15*[4]Final!DS50,1))</f>
        <v>2.3000000000000003</v>
      </c>
      <c r="N50" s="247">
        <f>IF([4]Final!DT50="","",ROUNDUP(0.15*[4]Final!DT50,1))</f>
        <v>3.9</v>
      </c>
      <c r="O50" s="247">
        <f>IF([4]Final!DU50="","",ROUNDUP(0.15*[4]Final!DU50,1))</f>
        <v>3.6</v>
      </c>
      <c r="P50" s="247">
        <f>IF([4]Final!DV50="","",ROUNDUP(0.15*[4]Final!DV50,1))</f>
        <v>2.4</v>
      </c>
      <c r="Q50" s="247">
        <f>IF([4]Final!DW50="","",ROUNDUP(0.15*[4]Final!DW50,1))</f>
        <v>4.5</v>
      </c>
      <c r="R50" s="247">
        <f>IF([4]Final!DX50="","",ROUNDUP(0.15*[4]Final!DX50,1))</f>
        <v>3.8000000000000003</v>
      </c>
      <c r="S50" s="247">
        <f>IF([4]Final!DY50="","",ROUNDUP(0.15*[4]Final!DY50,1))</f>
        <v>3.6</v>
      </c>
      <c r="T50" s="247">
        <f>IF([4]Final!DZ50="","",ROUNDUP(0.15*[4]Final!DZ50,1))</f>
        <v>2.4</v>
      </c>
      <c r="U50" s="247">
        <f>IF([4]Final!EA50="","",ROUNDUP([4]Final!EA50/3,1))</f>
        <v>1</v>
      </c>
      <c r="V50" s="247">
        <f>IF([4]Final!EB50="","",ROUNDUP([4]Final!EB50/3,1))</f>
        <v>1</v>
      </c>
      <c r="W50" s="247">
        <f>IF([4]Final!EC50="","",ROUNDUP([4]Final!EC50/3,1))</f>
        <v>1</v>
      </c>
      <c r="X50" s="247">
        <f>IF([4]Final!ED50="","",ROUNDUP([4]Final!ED50/3,1))</f>
        <v>0.7</v>
      </c>
      <c r="Y50" s="247">
        <f>IF([4]Final!EE50="","",ROUNDUP([4]Final!EE50/3,1))</f>
        <v>1</v>
      </c>
      <c r="Z50" s="247">
        <f>IF([4]Final!EF50="","",ROUNDUP([4]Final!EF50/3,1))</f>
        <v>1</v>
      </c>
      <c r="AA50" s="247">
        <f>IF([4]Final!EG50="","",ROUNDUP([4]Final!EG50/3,1))</f>
        <v>0.7</v>
      </c>
      <c r="AB50" s="247">
        <f>IF([4]Final!EH50="","",ROUNDUP([4]Final!EH50/3,1))</f>
        <v>1</v>
      </c>
      <c r="AC50" s="247">
        <f>IF([4]Final!EI50="","",ROUNDUP([4]Final!EI50/3,1))</f>
        <v>1</v>
      </c>
      <c r="AD50" s="247">
        <f>IF([4]Final!EJ50="","",ROUNDUP([4]Final!EJ50/3,1))</f>
        <v>1</v>
      </c>
      <c r="AE50" s="247">
        <f>IF([4]Final!EK50="","",ROUNDUP([4]Final!EK50/3,1))</f>
        <v>0.7</v>
      </c>
      <c r="AF50" s="247">
        <f>[4]Final!EL50</f>
        <v>1</v>
      </c>
      <c r="AG50" s="247">
        <f>[4]Final!EM50</f>
        <v>3</v>
      </c>
      <c r="AH50" s="247">
        <f>[4]Final!EN50</f>
        <v>3</v>
      </c>
      <c r="AI50" s="247">
        <f>[4]Final!EO50</f>
        <v>1</v>
      </c>
      <c r="AJ50" s="247">
        <f>[4]Final!EP50</f>
        <v>3</v>
      </c>
      <c r="AK50" s="247">
        <f>[4]Final!EQ50</f>
        <v>3</v>
      </c>
      <c r="AL50" s="247">
        <f>[4]Final!ER50</f>
        <v>2</v>
      </c>
      <c r="AM50" s="247">
        <f>[4]Final!ES50</f>
        <v>4</v>
      </c>
      <c r="AN50" s="247">
        <f>[4]Final!ET50</f>
        <v>3</v>
      </c>
      <c r="AO50" s="247">
        <f>[4]Final!EU50</f>
        <v>3</v>
      </c>
      <c r="AP50" s="248">
        <f>[4]Final!EV50</f>
        <v>3</v>
      </c>
      <c r="AQ50" s="260">
        <f t="shared" si="28"/>
        <v>3.1</v>
      </c>
      <c r="AR50" s="261">
        <f t="shared" si="29"/>
        <v>4.333333333333333</v>
      </c>
      <c r="AS50" s="247">
        <f t="shared" si="5"/>
        <v>72</v>
      </c>
      <c r="AT50" s="286" t="str">
        <f t="shared" si="6"/>
        <v>YES</v>
      </c>
      <c r="AU50" s="261">
        <f t="shared" si="30"/>
        <v>8.1999999999999993</v>
      </c>
      <c r="AV50" s="261">
        <f t="shared" si="31"/>
        <v>10.166666666666668</v>
      </c>
      <c r="AW50" s="247">
        <f t="shared" si="7"/>
        <v>81</v>
      </c>
      <c r="AX50" s="286" t="str">
        <f t="shared" si="8"/>
        <v>YES</v>
      </c>
      <c r="AY50" s="261">
        <f t="shared" si="32"/>
        <v>20.399999999999999</v>
      </c>
      <c r="AZ50" s="261">
        <f t="shared" si="33"/>
        <v>27.333333333333336</v>
      </c>
      <c r="BA50" s="247">
        <f t="shared" si="9"/>
        <v>75</v>
      </c>
      <c r="BB50" s="286" t="str">
        <f t="shared" si="10"/>
        <v>YES</v>
      </c>
      <c r="BC50" s="261">
        <f t="shared" si="34"/>
        <v>7.7</v>
      </c>
      <c r="BD50" s="261">
        <f t="shared" si="35"/>
        <v>10.166666666666666</v>
      </c>
      <c r="BE50" s="247">
        <f t="shared" si="11"/>
        <v>76</v>
      </c>
      <c r="BF50" s="286" t="str">
        <f t="shared" si="12"/>
        <v>YES</v>
      </c>
      <c r="BG50" s="261">
        <f t="shared" si="36"/>
        <v>6.1000000000000005</v>
      </c>
      <c r="BH50" s="261">
        <f t="shared" si="37"/>
        <v>8</v>
      </c>
      <c r="BI50" s="247">
        <f t="shared" si="13"/>
        <v>76</v>
      </c>
      <c r="BJ50" s="340" t="str">
        <f t="shared" si="14"/>
        <v>YES</v>
      </c>
      <c r="BK50" s="260">
        <f t="shared" si="38"/>
        <v>1</v>
      </c>
      <c r="BL50" s="261">
        <f t="shared" si="39"/>
        <v>2</v>
      </c>
      <c r="BM50" s="247">
        <f t="shared" si="15"/>
        <v>50</v>
      </c>
      <c r="BN50" s="286" t="str">
        <f t="shared" si="16"/>
        <v>NO</v>
      </c>
      <c r="BO50" s="261">
        <f t="shared" si="40"/>
        <v>6</v>
      </c>
      <c r="BP50" s="261">
        <f t="shared" si="41"/>
        <v>7</v>
      </c>
      <c r="BQ50" s="247">
        <f t="shared" si="17"/>
        <v>86</v>
      </c>
      <c r="BR50" s="286" t="str">
        <f t="shared" si="18"/>
        <v>YES</v>
      </c>
      <c r="BS50" s="261">
        <f t="shared" si="42"/>
        <v>13</v>
      </c>
      <c r="BT50" s="261">
        <f t="shared" si="43"/>
        <v>17</v>
      </c>
      <c r="BU50" s="247">
        <f t="shared" si="19"/>
        <v>76</v>
      </c>
      <c r="BV50" s="286" t="str">
        <f t="shared" si="20"/>
        <v>YES</v>
      </c>
      <c r="BW50" s="261">
        <f t="shared" si="44"/>
        <v>5</v>
      </c>
      <c r="BX50" s="261">
        <f t="shared" si="45"/>
        <v>7</v>
      </c>
      <c r="BY50" s="247">
        <f t="shared" si="21"/>
        <v>71</v>
      </c>
      <c r="BZ50" s="286" t="str">
        <f t="shared" si="22"/>
        <v>YES</v>
      </c>
      <c r="CA50" s="261">
        <f t="shared" si="46"/>
        <v>4</v>
      </c>
      <c r="CB50" s="261">
        <f t="shared" si="47"/>
        <v>7</v>
      </c>
      <c r="CC50" s="247">
        <f t="shared" si="23"/>
        <v>57</v>
      </c>
      <c r="CD50" s="341" t="str">
        <f t="shared" si="24"/>
        <v>NO</v>
      </c>
    </row>
    <row r="51" spans="1:82" x14ac:dyDescent="0.2">
      <c r="A51" s="331">
        <f>[4]Final!A51</f>
        <v>39</v>
      </c>
      <c r="B51" s="389" t="s">
        <v>500</v>
      </c>
      <c r="C51" s="381"/>
      <c r="D51" s="331" t="str">
        <f>[5]Final!D51</f>
        <v>C</v>
      </c>
      <c r="E51" s="331">
        <f>[4]Final!E51</f>
        <v>54</v>
      </c>
      <c r="F51" s="331">
        <f t="shared" si="25"/>
        <v>67.300000000000011</v>
      </c>
      <c r="G51" s="331">
        <f t="shared" si="26"/>
        <v>41.300000000000011</v>
      </c>
      <c r="H51" s="331">
        <f t="shared" si="27"/>
        <v>26</v>
      </c>
      <c r="I51" s="258"/>
      <c r="J51" s="247">
        <f>IF([4]Final!DP51="","",ROUNDUP(0.15*[4]Final!DP51,1))</f>
        <v>2.4</v>
      </c>
      <c r="K51" s="247">
        <f>IF([4]Final!DQ51="","",ROUNDUP(0.15*[4]Final!DQ51,1))</f>
        <v>2.1</v>
      </c>
      <c r="L51" s="247">
        <f>IF([4]Final!DR51="","",ROUNDUP(0.15*[4]Final!DR51,1))</f>
        <v>3.9</v>
      </c>
      <c r="M51" s="247">
        <f>IF([4]Final!DS51="","",ROUNDUP(0.15*[4]Final!DS51,1))</f>
        <v>2.1</v>
      </c>
      <c r="N51" s="247">
        <f>IF([4]Final!DT51="","",ROUNDUP(0.15*[4]Final!DT51,1))</f>
        <v>3</v>
      </c>
      <c r="O51" s="247">
        <f>IF([4]Final!DU51="","",ROUNDUP(0.15*[4]Final!DU51,1))</f>
        <v>3</v>
      </c>
      <c r="P51" s="247">
        <f>IF([4]Final!DV51="","",ROUNDUP(0.15*[4]Final!DV51,1))</f>
        <v>2</v>
      </c>
      <c r="Q51" s="247">
        <f>IF([4]Final!DW51="","",ROUNDUP(0.15*[4]Final!DW51,1))</f>
        <v>3.8000000000000003</v>
      </c>
      <c r="R51" s="247">
        <f>IF([4]Final!DX51="","",ROUNDUP(0.15*[4]Final!DX51,1))</f>
        <v>3</v>
      </c>
      <c r="S51" s="247">
        <f>IF([4]Final!DY51="","",ROUNDUP(0.15*[4]Final!DY51,1))</f>
        <v>3</v>
      </c>
      <c r="T51" s="247">
        <f>IF([4]Final!DZ51="","",ROUNDUP(0.15*[4]Final!DZ51,1))</f>
        <v>2.9</v>
      </c>
      <c r="U51" s="247">
        <f>IF([4]Final!EA51="","",ROUNDUP([4]Final!EA51/3,1))</f>
        <v>1</v>
      </c>
      <c r="V51" s="247">
        <f>IF([4]Final!EB51="","",ROUNDUP([4]Final!EB51/3,1))</f>
        <v>1</v>
      </c>
      <c r="W51" s="247">
        <f>IF([4]Final!EC51="","",ROUNDUP([4]Final!EC51/3,1))</f>
        <v>1</v>
      </c>
      <c r="X51" s="247">
        <f>IF([4]Final!ED51="","",ROUNDUP([4]Final!ED51/3,1))</f>
        <v>0.7</v>
      </c>
      <c r="Y51" s="247">
        <f>IF([4]Final!EE51="","",ROUNDUP([4]Final!EE51/3,1))</f>
        <v>1</v>
      </c>
      <c r="Z51" s="247">
        <f>IF([4]Final!EF51="","",ROUNDUP([4]Final!EF51/3,1))</f>
        <v>1</v>
      </c>
      <c r="AA51" s="247">
        <f>IF([4]Final!EG51="","",ROUNDUP([4]Final!EG51/3,1))</f>
        <v>0.7</v>
      </c>
      <c r="AB51" s="247">
        <f>IF([4]Final!EH51="","",ROUNDUP([4]Final!EH51/3,1))</f>
        <v>1</v>
      </c>
      <c r="AC51" s="247">
        <f>IF([4]Final!EI51="","",ROUNDUP([4]Final!EI51/3,1))</f>
        <v>1</v>
      </c>
      <c r="AD51" s="247">
        <f>IF([4]Final!EJ51="","",ROUNDUP([4]Final!EJ51/3,1))</f>
        <v>1</v>
      </c>
      <c r="AE51" s="247">
        <f>IF([4]Final!EK51="","",ROUNDUP([4]Final!EK51/3,1))</f>
        <v>0.7</v>
      </c>
      <c r="AF51" s="247">
        <f>[4]Final!EL51</f>
        <v>1</v>
      </c>
      <c r="AG51" s="247">
        <f>[4]Final!EM51</f>
        <v>2</v>
      </c>
      <c r="AH51" s="247">
        <f>[4]Final!EN51</f>
        <v>2</v>
      </c>
      <c r="AI51" s="247">
        <f>[4]Final!EO51</f>
        <v>2</v>
      </c>
      <c r="AJ51" s="247">
        <f>[4]Final!EP51</f>
        <v>3</v>
      </c>
      <c r="AK51" s="247">
        <f>[4]Final!EQ51</f>
        <v>2</v>
      </c>
      <c r="AL51" s="247">
        <f>[4]Final!ER51</f>
        <v>2</v>
      </c>
      <c r="AM51" s="247">
        <f>[4]Final!ES51</f>
        <v>3</v>
      </c>
      <c r="AN51" s="247">
        <f>[4]Final!ET51</f>
        <v>3</v>
      </c>
      <c r="AO51" s="247">
        <f>[4]Final!EU51</f>
        <v>3</v>
      </c>
      <c r="AP51" s="248">
        <f>[4]Final!EV51</f>
        <v>3</v>
      </c>
      <c r="AQ51" s="252">
        <f t="shared" si="28"/>
        <v>3.4</v>
      </c>
      <c r="AR51" s="253">
        <f t="shared" si="29"/>
        <v>4.333333333333333</v>
      </c>
      <c r="AS51" s="250">
        <f t="shared" si="5"/>
        <v>78</v>
      </c>
      <c r="AT51" s="310" t="str">
        <f t="shared" si="6"/>
        <v>YES</v>
      </c>
      <c r="AU51" s="253">
        <f t="shared" si="30"/>
        <v>7.1</v>
      </c>
      <c r="AV51" s="253">
        <f t="shared" si="31"/>
        <v>10.166666666666668</v>
      </c>
      <c r="AW51" s="250">
        <f t="shared" si="7"/>
        <v>70</v>
      </c>
      <c r="AX51" s="310" t="str">
        <f t="shared" si="8"/>
        <v>YES</v>
      </c>
      <c r="AY51" s="253">
        <f t="shared" si="32"/>
        <v>17.700000000000003</v>
      </c>
      <c r="AZ51" s="253">
        <f t="shared" si="33"/>
        <v>27.333333333333336</v>
      </c>
      <c r="BA51" s="250">
        <f t="shared" si="9"/>
        <v>65</v>
      </c>
      <c r="BB51" s="310" t="str">
        <f t="shared" si="10"/>
        <v>YES</v>
      </c>
      <c r="BC51" s="253">
        <f t="shared" si="34"/>
        <v>6.7</v>
      </c>
      <c r="BD51" s="253">
        <f t="shared" si="35"/>
        <v>10.166666666666666</v>
      </c>
      <c r="BE51" s="250">
        <f t="shared" si="11"/>
        <v>66</v>
      </c>
      <c r="BF51" s="310" t="str">
        <f t="shared" si="12"/>
        <v>YES</v>
      </c>
      <c r="BG51" s="253">
        <f t="shared" si="36"/>
        <v>6.4</v>
      </c>
      <c r="BH51" s="253">
        <f t="shared" si="37"/>
        <v>8</v>
      </c>
      <c r="BI51" s="250">
        <f t="shared" si="13"/>
        <v>80</v>
      </c>
      <c r="BJ51" s="311" t="str">
        <f t="shared" si="14"/>
        <v>YES</v>
      </c>
      <c r="BK51" s="252">
        <f t="shared" si="38"/>
        <v>1</v>
      </c>
      <c r="BL51" s="253">
        <f t="shared" si="39"/>
        <v>2</v>
      </c>
      <c r="BM51" s="250">
        <f t="shared" si="15"/>
        <v>50</v>
      </c>
      <c r="BN51" s="310" t="str">
        <f t="shared" si="16"/>
        <v>NO</v>
      </c>
      <c r="BO51" s="253">
        <f t="shared" si="40"/>
        <v>5</v>
      </c>
      <c r="BP51" s="253">
        <f t="shared" si="41"/>
        <v>7</v>
      </c>
      <c r="BQ51" s="250">
        <f t="shared" si="17"/>
        <v>71</v>
      </c>
      <c r="BR51" s="310" t="str">
        <f t="shared" si="18"/>
        <v>YES</v>
      </c>
      <c r="BS51" s="253">
        <f t="shared" si="42"/>
        <v>10</v>
      </c>
      <c r="BT51" s="253">
        <f t="shared" si="43"/>
        <v>17</v>
      </c>
      <c r="BU51" s="250">
        <f t="shared" si="19"/>
        <v>59</v>
      </c>
      <c r="BV51" s="310" t="str">
        <f t="shared" si="20"/>
        <v>NO</v>
      </c>
      <c r="BW51" s="253">
        <f t="shared" si="44"/>
        <v>5</v>
      </c>
      <c r="BX51" s="253">
        <f t="shared" si="45"/>
        <v>7</v>
      </c>
      <c r="BY51" s="250">
        <f t="shared" si="21"/>
        <v>71</v>
      </c>
      <c r="BZ51" s="310" t="str">
        <f t="shared" si="22"/>
        <v>YES</v>
      </c>
      <c r="CA51" s="253">
        <f t="shared" si="46"/>
        <v>5</v>
      </c>
      <c r="CB51" s="253">
        <f t="shared" si="47"/>
        <v>7</v>
      </c>
      <c r="CC51" s="250">
        <f t="shared" si="23"/>
        <v>71</v>
      </c>
      <c r="CD51" s="312" t="str">
        <f t="shared" si="24"/>
        <v>YES</v>
      </c>
    </row>
    <row r="52" spans="1:82" ht="13.5" thickBot="1" x14ac:dyDescent="0.25">
      <c r="A52" s="331">
        <f>[4]Final!A52</f>
        <v>40</v>
      </c>
      <c r="B52" s="388" t="s">
        <v>501</v>
      </c>
      <c r="C52" s="382" t="s">
        <v>526</v>
      </c>
      <c r="D52" s="331" t="str">
        <f>[5]Final!D52</f>
        <v>C+</v>
      </c>
      <c r="E52" s="331">
        <f>[4]Final!E52</f>
        <v>60</v>
      </c>
      <c r="F52" s="331">
        <f t="shared" si="25"/>
        <v>64.500000000000028</v>
      </c>
      <c r="G52" s="331">
        <f t="shared" si="26"/>
        <v>38.500000000000021</v>
      </c>
      <c r="H52" s="331">
        <f t="shared" si="27"/>
        <v>26</v>
      </c>
      <c r="I52" s="258"/>
      <c r="J52" s="247">
        <f>IF([4]Final!DP52="","",ROUNDUP(0.15*[4]Final!DP52,1))</f>
        <v>2.1</v>
      </c>
      <c r="K52" s="247">
        <f>IF([4]Final!DQ52="","",ROUNDUP(0.15*[4]Final!DQ52,1))</f>
        <v>2.6</v>
      </c>
      <c r="L52" s="247">
        <f>IF([4]Final!DR52="","",ROUNDUP(0.15*[4]Final!DR52,1))</f>
        <v>3.6</v>
      </c>
      <c r="M52" s="247">
        <f>IF([4]Final!DS52="","",ROUNDUP(0.15*[4]Final!DS52,1))</f>
        <v>1.8</v>
      </c>
      <c r="N52" s="247">
        <f>IF([4]Final!DT52="","",ROUNDUP(0.15*[4]Final!DT52,1))</f>
        <v>3</v>
      </c>
      <c r="O52" s="247">
        <f>IF([4]Final!DU52="","",ROUNDUP(0.15*[4]Final!DU52,1))</f>
        <v>3</v>
      </c>
      <c r="P52" s="247">
        <f>IF([4]Final!DV52="","",ROUNDUP(0.15*[4]Final!DV52,1))</f>
        <v>2</v>
      </c>
      <c r="Q52" s="247">
        <f>IF([4]Final!DW52="","",ROUNDUP(0.15*[4]Final!DW52,1))</f>
        <v>3.8000000000000003</v>
      </c>
      <c r="R52" s="247">
        <f>IF([4]Final!DX52="","",ROUNDUP(0.15*[4]Final!DX52,1))</f>
        <v>3</v>
      </c>
      <c r="S52" s="247">
        <f>IF([4]Final!DY52="","",ROUNDUP(0.15*[4]Final!DY52,1))</f>
        <v>3</v>
      </c>
      <c r="T52" s="247">
        <f>IF([4]Final!DZ52="","",ROUNDUP(0.15*[4]Final!DZ52,1))</f>
        <v>2.3000000000000003</v>
      </c>
      <c r="U52" s="247">
        <f>IF([4]Final!EA52="","",ROUNDUP([4]Final!EA52/3,1))</f>
        <v>0.7</v>
      </c>
      <c r="V52" s="247">
        <f>IF([4]Final!EB52="","",ROUNDUP([4]Final!EB52/3,1))</f>
        <v>0.7</v>
      </c>
      <c r="W52" s="247">
        <f>IF([4]Final!EC52="","",ROUNDUP([4]Final!EC52/3,1))</f>
        <v>0.7</v>
      </c>
      <c r="X52" s="247">
        <f>IF([4]Final!ED52="","",ROUNDUP([4]Final!ED52/3,1))</f>
        <v>0.7</v>
      </c>
      <c r="Y52" s="247">
        <f>IF([4]Final!EE52="","",ROUNDUP([4]Final!EE52/3,1))</f>
        <v>0.7</v>
      </c>
      <c r="Z52" s="247">
        <f>IF([4]Final!EF52="","",ROUNDUP([4]Final!EF52/3,1))</f>
        <v>1</v>
      </c>
      <c r="AA52" s="247">
        <f>IF([4]Final!EG52="","",ROUNDUP([4]Final!EG52/3,1))</f>
        <v>0.7</v>
      </c>
      <c r="AB52" s="247">
        <f>IF([4]Final!EH52="","",ROUNDUP([4]Final!EH52/3,1))</f>
        <v>0.7</v>
      </c>
      <c r="AC52" s="247">
        <f>IF([4]Final!EI52="","",ROUNDUP([4]Final!EI52/3,1))</f>
        <v>1</v>
      </c>
      <c r="AD52" s="247">
        <f>IF([4]Final!EJ52="","",ROUNDUP([4]Final!EJ52/3,1))</f>
        <v>0.7</v>
      </c>
      <c r="AE52" s="247">
        <f>IF([4]Final!EK52="","",ROUNDUP([4]Final!EK52/3,1))</f>
        <v>0.7</v>
      </c>
      <c r="AF52" s="247">
        <f>[4]Final!EL52</f>
        <v>1</v>
      </c>
      <c r="AG52" s="247">
        <f>[4]Final!EM52</f>
        <v>2</v>
      </c>
      <c r="AH52" s="247">
        <f>[4]Final!EN52</f>
        <v>2</v>
      </c>
      <c r="AI52" s="247">
        <f>[4]Final!EO52</f>
        <v>1</v>
      </c>
      <c r="AJ52" s="247">
        <f>[4]Final!EP52</f>
        <v>3</v>
      </c>
      <c r="AK52" s="247">
        <f>[4]Final!EQ52</f>
        <v>3</v>
      </c>
      <c r="AL52" s="247">
        <f>[4]Final!ER52</f>
        <v>2</v>
      </c>
      <c r="AM52" s="247">
        <f>[4]Final!ES52</f>
        <v>3</v>
      </c>
      <c r="AN52" s="247">
        <f>[4]Final!ET52</f>
        <v>3</v>
      </c>
      <c r="AO52" s="247">
        <f>[4]Final!EU52</f>
        <v>3</v>
      </c>
      <c r="AP52" s="248">
        <f>[4]Final!EV52</f>
        <v>3</v>
      </c>
      <c r="AQ52" s="260">
        <f t="shared" si="28"/>
        <v>2.8</v>
      </c>
      <c r="AR52" s="261">
        <f t="shared" si="29"/>
        <v>4.333333333333333</v>
      </c>
      <c r="AS52" s="247">
        <f t="shared" si="5"/>
        <v>65</v>
      </c>
      <c r="AT52" s="286" t="str">
        <f t="shared" si="6"/>
        <v>YES</v>
      </c>
      <c r="AU52" s="261">
        <f t="shared" si="30"/>
        <v>7</v>
      </c>
      <c r="AV52" s="261">
        <f t="shared" si="31"/>
        <v>10.166666666666668</v>
      </c>
      <c r="AW52" s="247">
        <f t="shared" si="7"/>
        <v>69</v>
      </c>
      <c r="AX52" s="286" t="str">
        <f t="shared" si="8"/>
        <v>YES</v>
      </c>
      <c r="AY52" s="261">
        <f t="shared" si="32"/>
        <v>16.799999999999997</v>
      </c>
      <c r="AZ52" s="261">
        <f t="shared" si="33"/>
        <v>27.333333333333336</v>
      </c>
      <c r="BA52" s="247">
        <f t="shared" si="9"/>
        <v>61</v>
      </c>
      <c r="BB52" s="286" t="str">
        <f t="shared" si="10"/>
        <v>YES</v>
      </c>
      <c r="BC52" s="261">
        <f t="shared" si="34"/>
        <v>6.4</v>
      </c>
      <c r="BD52" s="261">
        <f t="shared" si="35"/>
        <v>10.166666666666666</v>
      </c>
      <c r="BE52" s="247">
        <f t="shared" si="11"/>
        <v>63</v>
      </c>
      <c r="BF52" s="286" t="str">
        <f t="shared" si="12"/>
        <v>YES</v>
      </c>
      <c r="BG52" s="261">
        <f t="shared" si="36"/>
        <v>5.5000000000000009</v>
      </c>
      <c r="BH52" s="261">
        <f t="shared" si="37"/>
        <v>8</v>
      </c>
      <c r="BI52" s="247">
        <f t="shared" si="13"/>
        <v>69</v>
      </c>
      <c r="BJ52" s="340" t="str">
        <f t="shared" si="14"/>
        <v>YES</v>
      </c>
      <c r="BK52" s="260">
        <f t="shared" si="38"/>
        <v>1</v>
      </c>
      <c r="BL52" s="261">
        <f t="shared" si="39"/>
        <v>2</v>
      </c>
      <c r="BM52" s="247">
        <f t="shared" si="15"/>
        <v>50</v>
      </c>
      <c r="BN52" s="286" t="str">
        <f t="shared" si="16"/>
        <v>NO</v>
      </c>
      <c r="BO52" s="261">
        <f t="shared" si="40"/>
        <v>5</v>
      </c>
      <c r="BP52" s="261">
        <f t="shared" si="41"/>
        <v>7</v>
      </c>
      <c r="BQ52" s="247">
        <f t="shared" si="17"/>
        <v>71</v>
      </c>
      <c r="BR52" s="286" t="str">
        <f t="shared" si="18"/>
        <v>YES</v>
      </c>
      <c r="BS52" s="261">
        <f t="shared" si="42"/>
        <v>11</v>
      </c>
      <c r="BT52" s="261">
        <f t="shared" si="43"/>
        <v>17</v>
      </c>
      <c r="BU52" s="247">
        <f t="shared" si="19"/>
        <v>65</v>
      </c>
      <c r="BV52" s="286" t="str">
        <f t="shared" si="20"/>
        <v>YES</v>
      </c>
      <c r="BW52" s="261">
        <f t="shared" si="44"/>
        <v>5</v>
      </c>
      <c r="BX52" s="261">
        <f t="shared" si="45"/>
        <v>7</v>
      </c>
      <c r="BY52" s="247">
        <f t="shared" si="21"/>
        <v>71</v>
      </c>
      <c r="BZ52" s="286" t="str">
        <f t="shared" si="22"/>
        <v>YES</v>
      </c>
      <c r="CA52" s="261">
        <f t="shared" si="46"/>
        <v>4</v>
      </c>
      <c r="CB52" s="261">
        <f t="shared" si="47"/>
        <v>7</v>
      </c>
      <c r="CC52" s="247">
        <f t="shared" si="23"/>
        <v>57</v>
      </c>
      <c r="CD52" s="341" t="str">
        <f t="shared" si="24"/>
        <v>NO</v>
      </c>
    </row>
    <row r="53" spans="1:82" x14ac:dyDescent="0.2">
      <c r="A53" s="331">
        <f>[4]Final!A53</f>
        <v>41</v>
      </c>
      <c r="B53" s="388" t="s">
        <v>502</v>
      </c>
      <c r="C53" s="382" t="s">
        <v>527</v>
      </c>
      <c r="D53" s="331" t="str">
        <f>[5]Final!D53</f>
        <v>F</v>
      </c>
      <c r="E53" s="331">
        <f>[4]Final!E53</f>
        <v>21</v>
      </c>
      <c r="F53" s="331">
        <f t="shared" si="25"/>
        <v>34.899999999999991</v>
      </c>
      <c r="G53" s="331">
        <f t="shared" si="26"/>
        <v>18.899999999999991</v>
      </c>
      <c r="H53" s="331">
        <f t="shared" si="27"/>
        <v>16</v>
      </c>
      <c r="I53" s="258"/>
      <c r="J53" s="247">
        <f>IF([4]Final!DP53="","",ROUNDUP(0.15*[4]Final!DP53,1))</f>
        <v>0.6</v>
      </c>
      <c r="K53" s="247">
        <f>IF([4]Final!DQ53="","",ROUNDUP(0.15*[4]Final!DQ53,1))</f>
        <v>0.6</v>
      </c>
      <c r="L53" s="247">
        <f>IF([4]Final!DR53="","",ROUNDUP(0.15*[4]Final!DR53,1))</f>
        <v>2.4</v>
      </c>
      <c r="M53" s="247">
        <f>IF([4]Final!DS53="","",ROUNDUP(0.15*[4]Final!DS53,1))</f>
        <v>0.79999999999999993</v>
      </c>
      <c r="N53" s="247">
        <f>IF([4]Final!DT53="","",ROUNDUP(0.15*[4]Final!DT53,1))</f>
        <v>1.8</v>
      </c>
      <c r="O53" s="247">
        <f>IF([4]Final!DU53="","",ROUNDUP(0.15*[4]Final!DU53,1))</f>
        <v>1.1000000000000001</v>
      </c>
      <c r="P53" s="247">
        <f>IF([4]Final!DV53="","",ROUNDUP(0.15*[4]Final!DV53,1))</f>
        <v>0.2</v>
      </c>
      <c r="Q53" s="247">
        <f>IF([4]Final!DW53="","",ROUNDUP(0.15*[4]Final!DW53,1))</f>
        <v>2.4</v>
      </c>
      <c r="R53" s="247">
        <f>IF([4]Final!DX53="","",ROUNDUP(0.15*[4]Final!DX53,1))</f>
        <v>1.1000000000000001</v>
      </c>
      <c r="S53" s="247">
        <f>IF([4]Final!DY53="","",ROUNDUP(0.15*[4]Final!DY53,1))</f>
        <v>1.1000000000000001</v>
      </c>
      <c r="T53" s="247">
        <f>IF([4]Final!DZ53="","",ROUNDUP(0.15*[4]Final!DZ53,1))</f>
        <v>0.6</v>
      </c>
      <c r="U53" s="247">
        <f>IF([4]Final!EA53="","",ROUNDUP([4]Final!EA53/3,1))</f>
        <v>0.7</v>
      </c>
      <c r="V53" s="247">
        <f>IF([4]Final!EB53="","",ROUNDUP([4]Final!EB53/3,1))</f>
        <v>0.4</v>
      </c>
      <c r="W53" s="247">
        <f>IF([4]Final!EC53="","",ROUNDUP([4]Final!EC53/3,1))</f>
        <v>0.7</v>
      </c>
      <c r="X53" s="247">
        <f>IF([4]Final!ED53="","",ROUNDUP([4]Final!ED53/3,1))</f>
        <v>0.4</v>
      </c>
      <c r="Y53" s="247">
        <f>IF([4]Final!EE53="","",ROUNDUP([4]Final!EE53/3,1))</f>
        <v>0.4</v>
      </c>
      <c r="Z53" s="247">
        <f>IF([4]Final!EF53="","",ROUNDUP([4]Final!EF53/3,1))</f>
        <v>0.7</v>
      </c>
      <c r="AA53" s="247">
        <f>IF([4]Final!EG53="","",ROUNDUP([4]Final!EG53/3,1))</f>
        <v>0.4</v>
      </c>
      <c r="AB53" s="247">
        <f>IF([4]Final!EH53="","",ROUNDUP([4]Final!EH53/3,1))</f>
        <v>0.7</v>
      </c>
      <c r="AC53" s="247">
        <f>IF([4]Final!EI53="","",ROUNDUP([4]Final!EI53/3,1))</f>
        <v>0.7</v>
      </c>
      <c r="AD53" s="247">
        <f>IF([4]Final!EJ53="","",ROUNDUP([4]Final!EJ53/3,1))</f>
        <v>0.7</v>
      </c>
      <c r="AE53" s="247">
        <f>IF([4]Final!EK53="","",ROUNDUP([4]Final!EK53/3,1))</f>
        <v>0.4</v>
      </c>
      <c r="AF53" s="247">
        <f>[4]Final!EL53</f>
        <v>1</v>
      </c>
      <c r="AG53" s="247">
        <f>[4]Final!EM53</f>
        <v>1</v>
      </c>
      <c r="AH53" s="247">
        <f>[4]Final!EN53</f>
        <v>1</v>
      </c>
      <c r="AI53" s="247">
        <f>[4]Final!EO53</f>
        <v>0</v>
      </c>
      <c r="AJ53" s="247">
        <f>[4]Final!EP53</f>
        <v>2</v>
      </c>
      <c r="AK53" s="247">
        <f>[4]Final!EQ53</f>
        <v>2</v>
      </c>
      <c r="AL53" s="247">
        <f>[4]Final!ER53</f>
        <v>1</v>
      </c>
      <c r="AM53" s="247">
        <f>[4]Final!ES53</f>
        <v>2</v>
      </c>
      <c r="AN53" s="247">
        <f>[4]Final!ET53</f>
        <v>2</v>
      </c>
      <c r="AO53" s="247">
        <f>[4]Final!EU53</f>
        <v>2</v>
      </c>
      <c r="AP53" s="248">
        <f>[4]Final!EV53</f>
        <v>2</v>
      </c>
      <c r="AQ53" s="252">
        <f t="shared" si="28"/>
        <v>1.2999999999999998</v>
      </c>
      <c r="AR53" s="253">
        <f t="shared" si="29"/>
        <v>4.333333333333333</v>
      </c>
      <c r="AS53" s="250">
        <f t="shared" si="5"/>
        <v>30</v>
      </c>
      <c r="AT53" s="310" t="str">
        <f t="shared" si="6"/>
        <v>NO</v>
      </c>
      <c r="AU53" s="253">
        <f t="shared" si="30"/>
        <v>3.1999999999999997</v>
      </c>
      <c r="AV53" s="253">
        <f t="shared" si="31"/>
        <v>10.166666666666668</v>
      </c>
      <c r="AW53" s="250">
        <f t="shared" si="7"/>
        <v>31</v>
      </c>
      <c r="AX53" s="310" t="str">
        <f t="shared" si="8"/>
        <v>NO</v>
      </c>
      <c r="AY53" s="253">
        <f t="shared" si="32"/>
        <v>9.7999999999999989</v>
      </c>
      <c r="AZ53" s="253">
        <f t="shared" si="33"/>
        <v>27.333333333333336</v>
      </c>
      <c r="BA53" s="250">
        <f t="shared" si="9"/>
        <v>36</v>
      </c>
      <c r="BB53" s="310" t="str">
        <f t="shared" si="10"/>
        <v>NO</v>
      </c>
      <c r="BC53" s="253">
        <f t="shared" si="34"/>
        <v>2.4000000000000004</v>
      </c>
      <c r="BD53" s="253">
        <f t="shared" si="35"/>
        <v>10.166666666666666</v>
      </c>
      <c r="BE53" s="250">
        <f t="shared" si="11"/>
        <v>24</v>
      </c>
      <c r="BF53" s="310" t="str">
        <f t="shared" si="12"/>
        <v>NO</v>
      </c>
      <c r="BG53" s="253">
        <f t="shared" si="36"/>
        <v>2.1999999999999997</v>
      </c>
      <c r="BH53" s="253">
        <f t="shared" si="37"/>
        <v>8</v>
      </c>
      <c r="BI53" s="250">
        <f t="shared" si="13"/>
        <v>28</v>
      </c>
      <c r="BJ53" s="311" t="str">
        <f t="shared" si="14"/>
        <v>NO</v>
      </c>
      <c r="BK53" s="252">
        <f t="shared" si="38"/>
        <v>1</v>
      </c>
      <c r="BL53" s="253">
        <f t="shared" si="39"/>
        <v>2</v>
      </c>
      <c r="BM53" s="250">
        <f t="shared" si="15"/>
        <v>50</v>
      </c>
      <c r="BN53" s="310" t="str">
        <f t="shared" si="16"/>
        <v>NO</v>
      </c>
      <c r="BO53" s="253">
        <v>5</v>
      </c>
      <c r="BP53" s="253">
        <f t="shared" si="41"/>
        <v>7</v>
      </c>
      <c r="BQ53" s="250">
        <f t="shared" si="17"/>
        <v>71</v>
      </c>
      <c r="BR53" s="310" t="str">
        <f t="shared" si="18"/>
        <v>YES</v>
      </c>
      <c r="BS53" s="253">
        <v>11</v>
      </c>
      <c r="BT53" s="253">
        <f t="shared" si="43"/>
        <v>17</v>
      </c>
      <c r="BU53" s="250">
        <f t="shared" si="19"/>
        <v>65</v>
      </c>
      <c r="BV53" s="310" t="str">
        <f t="shared" si="20"/>
        <v>YES</v>
      </c>
      <c r="BW53" s="253">
        <f t="shared" si="44"/>
        <v>3</v>
      </c>
      <c r="BX53" s="253">
        <f t="shared" si="45"/>
        <v>7</v>
      </c>
      <c r="BY53" s="250">
        <f t="shared" si="21"/>
        <v>43</v>
      </c>
      <c r="BZ53" s="310" t="str">
        <f t="shared" si="22"/>
        <v>NO</v>
      </c>
      <c r="CA53" s="253">
        <f t="shared" si="46"/>
        <v>2</v>
      </c>
      <c r="CB53" s="253">
        <f t="shared" si="47"/>
        <v>7</v>
      </c>
      <c r="CC53" s="250">
        <f t="shared" si="23"/>
        <v>29</v>
      </c>
      <c r="CD53" s="312" t="str">
        <f t="shared" si="24"/>
        <v>NO</v>
      </c>
    </row>
    <row r="54" spans="1:82" ht="13.5" thickBot="1" x14ac:dyDescent="0.25">
      <c r="A54" s="331">
        <f>[4]Final!A54</f>
        <v>42</v>
      </c>
      <c r="B54" s="388" t="s">
        <v>503</v>
      </c>
      <c r="C54" s="382" t="s">
        <v>528</v>
      </c>
      <c r="D54" s="331" t="str">
        <f>[5]Final!D54</f>
        <v>C+</v>
      </c>
      <c r="E54" s="331">
        <f>[4]Final!E54</f>
        <v>64</v>
      </c>
      <c r="F54" s="331">
        <f t="shared" si="25"/>
        <v>66.500000000000028</v>
      </c>
      <c r="G54" s="331">
        <f t="shared" si="26"/>
        <v>40.500000000000021</v>
      </c>
      <c r="H54" s="331">
        <f t="shared" si="27"/>
        <v>26</v>
      </c>
      <c r="I54" s="258"/>
      <c r="J54" s="247">
        <f>IF([4]Final!DP54="","",ROUNDUP(0.15*[4]Final!DP54,1))</f>
        <v>2.1</v>
      </c>
      <c r="K54" s="247">
        <f>IF([4]Final!DQ54="","",ROUNDUP(0.15*[4]Final!DQ54,1))</f>
        <v>2.3000000000000003</v>
      </c>
      <c r="L54" s="247">
        <f>IF([4]Final!DR54="","",ROUNDUP(0.15*[4]Final!DR54,1))</f>
        <v>4.3999999999999995</v>
      </c>
      <c r="M54" s="247">
        <f>IF([4]Final!DS54="","",ROUNDUP(0.15*[4]Final!DS54,1))</f>
        <v>2.3000000000000003</v>
      </c>
      <c r="N54" s="247">
        <f>IF([4]Final!DT54="","",ROUNDUP(0.15*[4]Final!DT54,1))</f>
        <v>3</v>
      </c>
      <c r="O54" s="247">
        <f>IF([4]Final!DU54="","",ROUNDUP(0.15*[4]Final!DU54,1))</f>
        <v>3</v>
      </c>
      <c r="P54" s="247">
        <f>IF([4]Final!DV54="","",ROUNDUP(0.15*[4]Final!DV54,1))</f>
        <v>2</v>
      </c>
      <c r="Q54" s="247">
        <f>IF([4]Final!DW54="","",ROUNDUP(0.15*[4]Final!DW54,1))</f>
        <v>4.0999999999999996</v>
      </c>
      <c r="R54" s="247">
        <f>IF([4]Final!DX54="","",ROUNDUP(0.15*[4]Final!DX54,1))</f>
        <v>3</v>
      </c>
      <c r="S54" s="247">
        <f>IF([4]Final!DY54="","",ROUNDUP(0.15*[4]Final!DY54,1))</f>
        <v>3</v>
      </c>
      <c r="T54" s="247">
        <f>IF([4]Final!DZ54="","",ROUNDUP(0.15*[4]Final!DZ54,1))</f>
        <v>2.3000000000000003</v>
      </c>
      <c r="U54" s="247">
        <f>IF([4]Final!EA54="","",ROUNDUP([4]Final!EA54/3,1))</f>
        <v>0.7</v>
      </c>
      <c r="V54" s="247">
        <f>IF([4]Final!EB54="","",ROUNDUP([4]Final!EB54/3,1))</f>
        <v>0.7</v>
      </c>
      <c r="W54" s="247">
        <f>IF([4]Final!EC54="","",ROUNDUP([4]Final!EC54/3,1))</f>
        <v>0.7</v>
      </c>
      <c r="X54" s="247">
        <f>IF([4]Final!ED54="","",ROUNDUP([4]Final!ED54/3,1))</f>
        <v>0.7</v>
      </c>
      <c r="Y54" s="247">
        <f>IF([4]Final!EE54="","",ROUNDUP([4]Final!EE54/3,1))</f>
        <v>1</v>
      </c>
      <c r="Z54" s="247">
        <f>IF([4]Final!EF54="","",ROUNDUP([4]Final!EF54/3,1))</f>
        <v>1.4000000000000001</v>
      </c>
      <c r="AA54" s="247">
        <f>IF([4]Final!EG54="","",ROUNDUP([4]Final!EG54/3,1))</f>
        <v>0.7</v>
      </c>
      <c r="AB54" s="247">
        <f>IF([4]Final!EH54="","",ROUNDUP([4]Final!EH54/3,1))</f>
        <v>1</v>
      </c>
      <c r="AC54" s="247">
        <f>IF([4]Final!EI54="","",ROUNDUP([4]Final!EI54/3,1))</f>
        <v>0.7</v>
      </c>
      <c r="AD54" s="247">
        <f>IF([4]Final!EJ54="","",ROUNDUP([4]Final!EJ54/3,1))</f>
        <v>0.7</v>
      </c>
      <c r="AE54" s="247">
        <f>IF([4]Final!EK54="","",ROUNDUP([4]Final!EK54/3,1))</f>
        <v>0.7</v>
      </c>
      <c r="AF54" s="247">
        <f>[4]Final!EL54</f>
        <v>1</v>
      </c>
      <c r="AG54" s="247">
        <f>[4]Final!EM54</f>
        <v>2</v>
      </c>
      <c r="AH54" s="247">
        <f>[4]Final!EN54</f>
        <v>2</v>
      </c>
      <c r="AI54" s="247">
        <f>[4]Final!EO54</f>
        <v>2</v>
      </c>
      <c r="AJ54" s="247">
        <f>[4]Final!EP54</f>
        <v>3</v>
      </c>
      <c r="AK54" s="247">
        <f>[4]Final!EQ54</f>
        <v>2</v>
      </c>
      <c r="AL54" s="247">
        <f>[4]Final!ER54</f>
        <v>1</v>
      </c>
      <c r="AM54" s="247">
        <f>[4]Final!ES54</f>
        <v>3</v>
      </c>
      <c r="AN54" s="247">
        <f>[4]Final!ET54</f>
        <v>3</v>
      </c>
      <c r="AO54" s="247">
        <f>[4]Final!EU54</f>
        <v>4</v>
      </c>
      <c r="AP54" s="248">
        <f>[4]Final!EV54</f>
        <v>3</v>
      </c>
      <c r="AQ54" s="260">
        <f t="shared" si="28"/>
        <v>2.8</v>
      </c>
      <c r="AR54" s="261">
        <f t="shared" si="29"/>
        <v>4.333333333333333</v>
      </c>
      <c r="AS54" s="247">
        <f t="shared" si="5"/>
        <v>65</v>
      </c>
      <c r="AT54" s="286" t="str">
        <f t="shared" si="6"/>
        <v>YES</v>
      </c>
      <c r="AU54" s="261">
        <f t="shared" si="30"/>
        <v>7.0000000000000009</v>
      </c>
      <c r="AV54" s="261">
        <f t="shared" si="31"/>
        <v>10.166666666666668</v>
      </c>
      <c r="AW54" s="247">
        <f t="shared" si="7"/>
        <v>69</v>
      </c>
      <c r="AX54" s="286" t="str">
        <f t="shared" si="8"/>
        <v>YES</v>
      </c>
      <c r="AY54" s="261">
        <f t="shared" si="32"/>
        <v>18.299999999999997</v>
      </c>
      <c r="AZ54" s="261">
        <f t="shared" si="33"/>
        <v>27.333333333333336</v>
      </c>
      <c r="BA54" s="247">
        <f t="shared" si="9"/>
        <v>67</v>
      </c>
      <c r="BB54" s="286" t="str">
        <f t="shared" si="10"/>
        <v>YES</v>
      </c>
      <c r="BC54" s="261">
        <f t="shared" si="34"/>
        <v>6.4</v>
      </c>
      <c r="BD54" s="261">
        <f t="shared" si="35"/>
        <v>10.166666666666666</v>
      </c>
      <c r="BE54" s="247">
        <f t="shared" si="11"/>
        <v>63</v>
      </c>
      <c r="BF54" s="286" t="str">
        <f t="shared" si="12"/>
        <v>YES</v>
      </c>
      <c r="BG54" s="261">
        <f t="shared" si="36"/>
        <v>6.0000000000000009</v>
      </c>
      <c r="BH54" s="261">
        <f t="shared" si="37"/>
        <v>8</v>
      </c>
      <c r="BI54" s="247">
        <f t="shared" si="13"/>
        <v>75</v>
      </c>
      <c r="BJ54" s="340" t="str">
        <f t="shared" si="14"/>
        <v>YES</v>
      </c>
      <c r="BK54" s="260">
        <f t="shared" si="38"/>
        <v>1</v>
      </c>
      <c r="BL54" s="261">
        <f t="shared" si="39"/>
        <v>2</v>
      </c>
      <c r="BM54" s="247">
        <f t="shared" si="15"/>
        <v>50</v>
      </c>
      <c r="BN54" s="286" t="str">
        <f t="shared" si="16"/>
        <v>NO</v>
      </c>
      <c r="BO54" s="261">
        <f t="shared" si="40"/>
        <v>5</v>
      </c>
      <c r="BP54" s="261">
        <f t="shared" si="41"/>
        <v>7</v>
      </c>
      <c r="BQ54" s="247">
        <f t="shared" si="17"/>
        <v>71</v>
      </c>
      <c r="BR54" s="286" t="str">
        <f t="shared" si="18"/>
        <v>YES</v>
      </c>
      <c r="BS54" s="261">
        <v>11</v>
      </c>
      <c r="BT54" s="261">
        <f t="shared" si="43"/>
        <v>17</v>
      </c>
      <c r="BU54" s="247">
        <f t="shared" si="19"/>
        <v>65</v>
      </c>
      <c r="BV54" s="286" t="str">
        <f t="shared" si="20"/>
        <v>YES</v>
      </c>
      <c r="BW54" s="261">
        <f t="shared" si="44"/>
        <v>5</v>
      </c>
      <c r="BX54" s="261">
        <f t="shared" si="45"/>
        <v>7</v>
      </c>
      <c r="BY54" s="247">
        <f t="shared" si="21"/>
        <v>71</v>
      </c>
      <c r="BZ54" s="286" t="str">
        <f t="shared" si="22"/>
        <v>YES</v>
      </c>
      <c r="CA54" s="261">
        <f t="shared" si="46"/>
        <v>5</v>
      </c>
      <c r="CB54" s="261">
        <f t="shared" si="47"/>
        <v>7</v>
      </c>
      <c r="CC54" s="247">
        <f t="shared" si="23"/>
        <v>71</v>
      </c>
      <c r="CD54" s="341" t="str">
        <f t="shared" si="24"/>
        <v>YES</v>
      </c>
    </row>
    <row r="55" spans="1:82" x14ac:dyDescent="0.2">
      <c r="A55" s="331">
        <f>[4]Final!A55</f>
        <v>43</v>
      </c>
      <c r="B55" s="388" t="s">
        <v>504</v>
      </c>
      <c r="C55" s="382" t="s">
        <v>529</v>
      </c>
      <c r="D55" s="331" t="str">
        <f>[5]Final!D55</f>
        <v>C+</v>
      </c>
      <c r="E55" s="331">
        <f>[4]Final!E55</f>
        <v>57</v>
      </c>
      <c r="F55" s="331">
        <f t="shared" si="25"/>
        <v>66.400000000000006</v>
      </c>
      <c r="G55" s="331">
        <f t="shared" si="26"/>
        <v>40.400000000000013</v>
      </c>
      <c r="H55" s="331">
        <f t="shared" si="27"/>
        <v>26</v>
      </c>
      <c r="I55" s="258"/>
      <c r="J55" s="247">
        <f>IF([4]Final!DP55="","",ROUNDUP(0.15*[4]Final!DP55,1))</f>
        <v>2.3000000000000003</v>
      </c>
      <c r="K55" s="247">
        <f>IF([4]Final!DQ55="","",ROUNDUP(0.15*[4]Final!DQ55,1))</f>
        <v>2.3000000000000003</v>
      </c>
      <c r="L55" s="247">
        <f>IF([4]Final!DR55="","",ROUNDUP(0.15*[4]Final!DR55,1))</f>
        <v>3.8000000000000003</v>
      </c>
      <c r="M55" s="247">
        <f>IF([4]Final!DS55="","",ROUNDUP(0.15*[4]Final!DS55,1))</f>
        <v>2.3000000000000003</v>
      </c>
      <c r="N55" s="247">
        <f>IF([4]Final!DT55="","",ROUNDUP(0.15*[4]Final!DT55,1))</f>
        <v>3</v>
      </c>
      <c r="O55" s="247">
        <f>IF([4]Final!DU55="","",ROUNDUP(0.15*[4]Final!DU55,1))</f>
        <v>3</v>
      </c>
      <c r="P55" s="247">
        <f>IF([4]Final!DV55="","",ROUNDUP(0.15*[4]Final!DV55,1))</f>
        <v>2.1</v>
      </c>
      <c r="Q55" s="247">
        <f>IF([4]Final!DW55="","",ROUNDUP(0.15*[4]Final!DW55,1))</f>
        <v>3.5</v>
      </c>
      <c r="R55" s="247">
        <f>IF([4]Final!DX55="","",ROUNDUP(0.15*[4]Final!DX55,1))</f>
        <v>3</v>
      </c>
      <c r="S55" s="247">
        <f>IF([4]Final!DY55="","",ROUNDUP(0.15*[4]Final!DY55,1))</f>
        <v>3</v>
      </c>
      <c r="T55" s="247">
        <f>IF([4]Final!DZ55="","",ROUNDUP(0.15*[4]Final!DZ55,1))</f>
        <v>2.3000000000000003</v>
      </c>
      <c r="U55" s="247">
        <f>IF([4]Final!EA55="","",ROUNDUP([4]Final!EA55/3,1))</f>
        <v>1</v>
      </c>
      <c r="V55" s="247">
        <f>IF([4]Final!EB55="","",ROUNDUP([4]Final!EB55/3,1))</f>
        <v>0.7</v>
      </c>
      <c r="W55" s="247">
        <f>IF([4]Final!EC55="","",ROUNDUP([4]Final!EC55/3,1))</f>
        <v>1</v>
      </c>
      <c r="X55" s="247">
        <f>IF([4]Final!ED55="","",ROUNDUP([4]Final!ED55/3,1))</f>
        <v>0.7</v>
      </c>
      <c r="Y55" s="247">
        <f>IF([4]Final!EE55="","",ROUNDUP([4]Final!EE55/3,1))</f>
        <v>1</v>
      </c>
      <c r="Z55" s="247">
        <f>IF([4]Final!EF55="","",ROUNDUP([4]Final!EF55/3,1))</f>
        <v>1</v>
      </c>
      <c r="AA55" s="247">
        <f>IF([4]Final!EG55="","",ROUNDUP([4]Final!EG55/3,1))</f>
        <v>0.7</v>
      </c>
      <c r="AB55" s="247">
        <f>IF([4]Final!EH55="","",ROUNDUP([4]Final!EH55/3,1))</f>
        <v>1</v>
      </c>
      <c r="AC55" s="247">
        <f>IF([4]Final!EI55="","",ROUNDUP([4]Final!EI55/3,1))</f>
        <v>1</v>
      </c>
      <c r="AD55" s="247">
        <f>IF([4]Final!EJ55="","",ROUNDUP([4]Final!EJ55/3,1))</f>
        <v>1</v>
      </c>
      <c r="AE55" s="247">
        <f>IF([4]Final!EK55="","",ROUNDUP([4]Final!EK55/3,1))</f>
        <v>0.7</v>
      </c>
      <c r="AF55" s="247">
        <f>[4]Final!EL55</f>
        <v>1</v>
      </c>
      <c r="AG55" s="247">
        <f>[4]Final!EM55</f>
        <v>2</v>
      </c>
      <c r="AH55" s="247">
        <f>[4]Final!EN55</f>
        <v>2</v>
      </c>
      <c r="AI55" s="247">
        <f>[4]Final!EO55</f>
        <v>2</v>
      </c>
      <c r="AJ55" s="247">
        <f>[4]Final!EP55</f>
        <v>3</v>
      </c>
      <c r="AK55" s="247">
        <f>[4]Final!EQ55</f>
        <v>3</v>
      </c>
      <c r="AL55" s="247">
        <f>[4]Final!ER55</f>
        <v>1</v>
      </c>
      <c r="AM55" s="247">
        <f>[4]Final!ES55</f>
        <v>3</v>
      </c>
      <c r="AN55" s="247">
        <f>[4]Final!ET55</f>
        <v>3</v>
      </c>
      <c r="AO55" s="247">
        <f>[4]Final!EU55</f>
        <v>3</v>
      </c>
      <c r="AP55" s="248">
        <f>[4]Final!EV55</f>
        <v>3</v>
      </c>
      <c r="AQ55" s="252">
        <f t="shared" si="28"/>
        <v>3.3000000000000003</v>
      </c>
      <c r="AR55" s="253">
        <f t="shared" si="29"/>
        <v>4.333333333333333</v>
      </c>
      <c r="AS55" s="250">
        <f t="shared" si="5"/>
        <v>76</v>
      </c>
      <c r="AT55" s="310" t="str">
        <f t="shared" si="6"/>
        <v>YES</v>
      </c>
      <c r="AU55" s="253">
        <f t="shared" si="30"/>
        <v>7.0000000000000009</v>
      </c>
      <c r="AV55" s="253">
        <f t="shared" si="31"/>
        <v>10.166666666666668</v>
      </c>
      <c r="AW55" s="250">
        <f t="shared" si="7"/>
        <v>69</v>
      </c>
      <c r="AX55" s="310" t="str">
        <f t="shared" si="8"/>
        <v>YES</v>
      </c>
      <c r="AY55" s="253">
        <f t="shared" si="32"/>
        <v>17.3</v>
      </c>
      <c r="AZ55" s="253">
        <f t="shared" si="33"/>
        <v>27.333333333333336</v>
      </c>
      <c r="BA55" s="250">
        <f t="shared" si="9"/>
        <v>63</v>
      </c>
      <c r="BB55" s="310" t="str">
        <f t="shared" si="10"/>
        <v>YES</v>
      </c>
      <c r="BC55" s="253">
        <f t="shared" si="34"/>
        <v>6.8</v>
      </c>
      <c r="BD55" s="253">
        <f t="shared" si="35"/>
        <v>10.166666666666666</v>
      </c>
      <c r="BE55" s="250">
        <f t="shared" si="11"/>
        <v>67</v>
      </c>
      <c r="BF55" s="310" t="str">
        <f t="shared" si="12"/>
        <v>YES</v>
      </c>
      <c r="BG55" s="253">
        <f t="shared" si="36"/>
        <v>6.0000000000000009</v>
      </c>
      <c r="BH55" s="253">
        <f t="shared" si="37"/>
        <v>8</v>
      </c>
      <c r="BI55" s="250">
        <f t="shared" si="13"/>
        <v>75</v>
      </c>
      <c r="BJ55" s="311" t="str">
        <f t="shared" si="14"/>
        <v>YES</v>
      </c>
      <c r="BK55" s="252">
        <f t="shared" si="38"/>
        <v>1</v>
      </c>
      <c r="BL55" s="253">
        <f t="shared" si="39"/>
        <v>2</v>
      </c>
      <c r="BM55" s="250">
        <f t="shared" si="15"/>
        <v>50</v>
      </c>
      <c r="BN55" s="310" t="str">
        <f t="shared" si="16"/>
        <v>NO</v>
      </c>
      <c r="BO55" s="253">
        <f t="shared" si="40"/>
        <v>5</v>
      </c>
      <c r="BP55" s="253">
        <f t="shared" si="41"/>
        <v>7</v>
      </c>
      <c r="BQ55" s="250">
        <f t="shared" si="17"/>
        <v>71</v>
      </c>
      <c r="BR55" s="310" t="str">
        <f t="shared" si="18"/>
        <v>YES</v>
      </c>
      <c r="BS55" s="253">
        <f t="shared" si="42"/>
        <v>11</v>
      </c>
      <c r="BT55" s="253">
        <f t="shared" si="43"/>
        <v>17</v>
      </c>
      <c r="BU55" s="250">
        <f t="shared" si="19"/>
        <v>65</v>
      </c>
      <c r="BV55" s="310" t="str">
        <f t="shared" si="20"/>
        <v>YES</v>
      </c>
      <c r="BW55" s="253">
        <f t="shared" si="44"/>
        <v>4</v>
      </c>
      <c r="BX55" s="253">
        <f t="shared" si="45"/>
        <v>7</v>
      </c>
      <c r="BY55" s="250">
        <f t="shared" si="21"/>
        <v>57</v>
      </c>
      <c r="BZ55" s="310" t="str">
        <f t="shared" si="22"/>
        <v>NO</v>
      </c>
      <c r="CA55" s="253">
        <f t="shared" si="46"/>
        <v>5</v>
      </c>
      <c r="CB55" s="253">
        <f t="shared" si="47"/>
        <v>7</v>
      </c>
      <c r="CC55" s="250">
        <f t="shared" si="23"/>
        <v>71</v>
      </c>
      <c r="CD55" s="312" t="str">
        <f t="shared" si="24"/>
        <v>YES</v>
      </c>
    </row>
    <row r="56" spans="1:82" ht="13.5" thickBot="1" x14ac:dyDescent="0.25">
      <c r="A56" s="331">
        <f>[4]Final!A56</f>
        <v>44</v>
      </c>
      <c r="B56" s="389" t="s">
        <v>505</v>
      </c>
      <c r="C56" s="381"/>
      <c r="D56" s="331" t="str">
        <f>[5]Final!D56</f>
        <v>C+</v>
      </c>
      <c r="E56" s="331">
        <f>[4]Final!E56</f>
        <v>64</v>
      </c>
      <c r="F56" s="331">
        <f t="shared" si="25"/>
        <v>70.200000000000017</v>
      </c>
      <c r="G56" s="331">
        <f t="shared" si="26"/>
        <v>41.200000000000024</v>
      </c>
      <c r="H56" s="331">
        <f t="shared" si="27"/>
        <v>29</v>
      </c>
      <c r="I56" s="258"/>
      <c r="J56" s="247">
        <f>IF([4]Final!DP56="","",ROUNDUP(0.15*[4]Final!DP56,1))</f>
        <v>2.3000000000000003</v>
      </c>
      <c r="K56" s="247">
        <f>IF([4]Final!DQ56="","",ROUNDUP(0.15*[4]Final!DQ56,1))</f>
        <v>2.7</v>
      </c>
      <c r="L56" s="247">
        <f>IF([4]Final!DR56="","",ROUNDUP(0.15*[4]Final!DR56,1))</f>
        <v>3.9</v>
      </c>
      <c r="M56" s="247">
        <f>IF([4]Final!DS56="","",ROUNDUP(0.15*[4]Final!DS56,1))</f>
        <v>2.4</v>
      </c>
      <c r="N56" s="247">
        <f>IF([4]Final!DT56="","",ROUNDUP(0.15*[4]Final!DT56,1))</f>
        <v>3</v>
      </c>
      <c r="O56" s="247">
        <f>IF([4]Final!DU56="","",ROUNDUP(0.15*[4]Final!DU56,1))</f>
        <v>3</v>
      </c>
      <c r="P56" s="247">
        <f>IF([4]Final!DV56="","",ROUNDUP(0.15*[4]Final!DV56,1))</f>
        <v>2.7</v>
      </c>
      <c r="Q56" s="247">
        <f>IF([4]Final!DW56="","",ROUNDUP(0.15*[4]Final!DW56,1))</f>
        <v>3.6</v>
      </c>
      <c r="R56" s="247">
        <f>IF([4]Final!DX56="","",ROUNDUP(0.15*[4]Final!DX56,1))</f>
        <v>3</v>
      </c>
      <c r="S56" s="247">
        <f>IF([4]Final!DY56="","",ROUNDUP(0.15*[4]Final!DY56,1))</f>
        <v>3</v>
      </c>
      <c r="T56" s="247">
        <f>IF([4]Final!DZ56="","",ROUNDUP(0.15*[4]Final!DZ56,1))</f>
        <v>2.7</v>
      </c>
      <c r="U56" s="247">
        <f>IF([4]Final!EA56="","",ROUNDUP([4]Final!EA56/3,1))</f>
        <v>0.7</v>
      </c>
      <c r="V56" s="247">
        <f>IF([4]Final!EB56="","",ROUNDUP([4]Final!EB56/3,1))</f>
        <v>0.7</v>
      </c>
      <c r="W56" s="247">
        <f>IF([4]Final!EC56="","",ROUNDUP([4]Final!EC56/3,1))</f>
        <v>1</v>
      </c>
      <c r="X56" s="247">
        <f>IF([4]Final!ED56="","",ROUNDUP([4]Final!ED56/3,1))</f>
        <v>0.7</v>
      </c>
      <c r="Y56" s="247">
        <f>IF([4]Final!EE56="","",ROUNDUP([4]Final!EE56/3,1))</f>
        <v>1</v>
      </c>
      <c r="Z56" s="247">
        <f>IF([4]Final!EF56="","",ROUNDUP([4]Final!EF56/3,1))</f>
        <v>1</v>
      </c>
      <c r="AA56" s="247">
        <f>IF([4]Final!EG56="","",ROUNDUP([4]Final!EG56/3,1))</f>
        <v>0.7</v>
      </c>
      <c r="AB56" s="247">
        <f>IF([4]Final!EH56="","",ROUNDUP([4]Final!EH56/3,1))</f>
        <v>1</v>
      </c>
      <c r="AC56" s="247">
        <f>IF([4]Final!EI56="","",ROUNDUP([4]Final!EI56/3,1))</f>
        <v>0.7</v>
      </c>
      <c r="AD56" s="247">
        <f>IF([4]Final!EJ56="","",ROUNDUP([4]Final!EJ56/3,1))</f>
        <v>0.7</v>
      </c>
      <c r="AE56" s="247">
        <f>IF([4]Final!EK56="","",ROUNDUP([4]Final!EK56/3,1))</f>
        <v>0.7</v>
      </c>
      <c r="AF56" s="247">
        <f>[4]Final!EL56</f>
        <v>2</v>
      </c>
      <c r="AG56" s="247">
        <f>[4]Final!EM56</f>
        <v>2</v>
      </c>
      <c r="AH56" s="247">
        <f>[4]Final!EN56</f>
        <v>2</v>
      </c>
      <c r="AI56" s="247">
        <f>[4]Final!EO56</f>
        <v>2</v>
      </c>
      <c r="AJ56" s="247">
        <f>[4]Final!EP56</f>
        <v>3</v>
      </c>
      <c r="AK56" s="247">
        <f>[4]Final!EQ56</f>
        <v>3</v>
      </c>
      <c r="AL56" s="247">
        <f>[4]Final!ER56</f>
        <v>1</v>
      </c>
      <c r="AM56" s="247">
        <f>[4]Final!ES56</f>
        <v>3</v>
      </c>
      <c r="AN56" s="247">
        <f>[4]Final!ET56</f>
        <v>4</v>
      </c>
      <c r="AO56" s="247">
        <f>[4]Final!EU56</f>
        <v>4</v>
      </c>
      <c r="AP56" s="248">
        <f>[4]Final!EV56</f>
        <v>3</v>
      </c>
      <c r="AQ56" s="260">
        <f t="shared" si="28"/>
        <v>3</v>
      </c>
      <c r="AR56" s="261">
        <f t="shared" si="29"/>
        <v>4.333333333333333</v>
      </c>
      <c r="AS56" s="247">
        <f t="shared" si="5"/>
        <v>69</v>
      </c>
      <c r="AT56" s="286" t="str">
        <f t="shared" si="6"/>
        <v>YES</v>
      </c>
      <c r="AU56" s="261">
        <f t="shared" si="30"/>
        <v>7.4</v>
      </c>
      <c r="AV56" s="261">
        <f t="shared" si="31"/>
        <v>10.166666666666668</v>
      </c>
      <c r="AW56" s="247">
        <f t="shared" si="7"/>
        <v>73</v>
      </c>
      <c r="AX56" s="286" t="str">
        <f t="shared" si="8"/>
        <v>YES</v>
      </c>
      <c r="AY56" s="261">
        <f t="shared" si="32"/>
        <v>17.2</v>
      </c>
      <c r="AZ56" s="261">
        <f t="shared" si="33"/>
        <v>27.333333333333336</v>
      </c>
      <c r="BA56" s="247">
        <f t="shared" si="9"/>
        <v>63</v>
      </c>
      <c r="BB56" s="286" t="str">
        <f t="shared" si="10"/>
        <v>YES</v>
      </c>
      <c r="BC56" s="261">
        <f t="shared" si="34"/>
        <v>7.1000000000000005</v>
      </c>
      <c r="BD56" s="261">
        <f t="shared" si="35"/>
        <v>10.166666666666666</v>
      </c>
      <c r="BE56" s="247">
        <f t="shared" si="11"/>
        <v>70</v>
      </c>
      <c r="BF56" s="286" t="str">
        <f t="shared" si="12"/>
        <v>YES</v>
      </c>
      <c r="BG56" s="261">
        <f t="shared" si="36"/>
        <v>6.5</v>
      </c>
      <c r="BH56" s="261">
        <f t="shared" si="37"/>
        <v>8</v>
      </c>
      <c r="BI56" s="247">
        <f t="shared" si="13"/>
        <v>81</v>
      </c>
      <c r="BJ56" s="340" t="str">
        <f t="shared" si="14"/>
        <v>YES</v>
      </c>
      <c r="BK56" s="260">
        <f t="shared" si="38"/>
        <v>2</v>
      </c>
      <c r="BL56" s="261">
        <f t="shared" si="39"/>
        <v>2</v>
      </c>
      <c r="BM56" s="247">
        <f t="shared" si="15"/>
        <v>100</v>
      </c>
      <c r="BN56" s="286" t="str">
        <f t="shared" si="16"/>
        <v>YES</v>
      </c>
      <c r="BO56" s="261">
        <f t="shared" si="40"/>
        <v>5</v>
      </c>
      <c r="BP56" s="261">
        <f t="shared" si="41"/>
        <v>7</v>
      </c>
      <c r="BQ56" s="247">
        <f t="shared" si="17"/>
        <v>71</v>
      </c>
      <c r="BR56" s="286" t="str">
        <f t="shared" si="18"/>
        <v>YES</v>
      </c>
      <c r="BS56" s="261">
        <f t="shared" si="42"/>
        <v>12</v>
      </c>
      <c r="BT56" s="261">
        <f t="shared" si="43"/>
        <v>17</v>
      </c>
      <c r="BU56" s="247">
        <f t="shared" si="19"/>
        <v>71</v>
      </c>
      <c r="BV56" s="286" t="str">
        <f t="shared" si="20"/>
        <v>YES</v>
      </c>
      <c r="BW56" s="261">
        <f t="shared" si="44"/>
        <v>5</v>
      </c>
      <c r="BX56" s="261">
        <f t="shared" si="45"/>
        <v>7</v>
      </c>
      <c r="BY56" s="247">
        <f t="shared" si="21"/>
        <v>71</v>
      </c>
      <c r="BZ56" s="286" t="str">
        <f t="shared" si="22"/>
        <v>YES</v>
      </c>
      <c r="CA56" s="261">
        <f t="shared" si="46"/>
        <v>5</v>
      </c>
      <c r="CB56" s="261">
        <f t="shared" si="47"/>
        <v>7</v>
      </c>
      <c r="CC56" s="247">
        <f t="shared" si="23"/>
        <v>71</v>
      </c>
      <c r="CD56" s="341" t="str">
        <f t="shared" si="24"/>
        <v>YES</v>
      </c>
    </row>
    <row r="57" spans="1:82" x14ac:dyDescent="0.2">
      <c r="A57" s="331">
        <f>[4]Final!A57</f>
        <v>45</v>
      </c>
      <c r="B57" s="389" t="s">
        <v>506</v>
      </c>
      <c r="C57" s="381"/>
      <c r="D57" s="331" t="str">
        <f>[5]Final!D57</f>
        <v>B+</v>
      </c>
      <c r="E57" s="331">
        <f>[4]Final!E57</f>
        <v>78</v>
      </c>
      <c r="F57" s="331">
        <f t="shared" si="25"/>
        <v>79.7</v>
      </c>
      <c r="G57" s="331">
        <f t="shared" si="26"/>
        <v>48.7</v>
      </c>
      <c r="H57" s="331">
        <f t="shared" si="27"/>
        <v>31</v>
      </c>
      <c r="I57" s="258"/>
      <c r="J57" s="247">
        <f>IF([4]Final!DP57="","",ROUNDUP(0.15*[4]Final!DP57,1))</f>
        <v>2.3000000000000003</v>
      </c>
      <c r="K57" s="247">
        <f>IF([4]Final!DQ57="","",ROUNDUP(0.15*[4]Final!DQ57,1))</f>
        <v>2.1</v>
      </c>
      <c r="L57" s="247">
        <f>IF([4]Final!DR57="","",ROUNDUP(0.15*[4]Final!DR57,1))</f>
        <v>5.4</v>
      </c>
      <c r="M57" s="247">
        <f>IF([4]Final!DS57="","",ROUNDUP(0.15*[4]Final!DS57,1))</f>
        <v>2.3000000000000003</v>
      </c>
      <c r="N57" s="247">
        <f>IF([4]Final!DT57="","",ROUNDUP(0.15*[4]Final!DT57,1))</f>
        <v>3.3</v>
      </c>
      <c r="O57" s="247">
        <f>IF([4]Final!DU57="","",ROUNDUP(0.15*[4]Final!DU57,1))</f>
        <v>3.6</v>
      </c>
      <c r="P57" s="247">
        <f>IF([4]Final!DV57="","",ROUNDUP(0.15*[4]Final!DV57,1))</f>
        <v>2.3000000000000003</v>
      </c>
      <c r="Q57" s="247">
        <f>IF([4]Final!DW57="","",ROUNDUP(0.15*[4]Final!DW57,1))</f>
        <v>5.0999999999999996</v>
      </c>
      <c r="R57" s="247">
        <f>IF([4]Final!DX57="","",ROUNDUP(0.15*[4]Final!DX57,1))</f>
        <v>3.8000000000000003</v>
      </c>
      <c r="S57" s="247">
        <f>IF([4]Final!DY57="","",ROUNDUP(0.15*[4]Final!DY57,1))</f>
        <v>3.6</v>
      </c>
      <c r="T57" s="247">
        <f>IF([4]Final!DZ57="","",ROUNDUP(0.15*[4]Final!DZ57,1))</f>
        <v>2.1</v>
      </c>
      <c r="U57" s="247">
        <f>IF([4]Final!EA57="","",ROUNDUP([4]Final!EA57/3,1))</f>
        <v>1</v>
      </c>
      <c r="V57" s="247">
        <f>IF([4]Final!EB57="","",ROUNDUP([4]Final!EB57/3,1))</f>
        <v>1</v>
      </c>
      <c r="W57" s="247">
        <f>IF([4]Final!EC57="","",ROUNDUP([4]Final!EC57/3,1))</f>
        <v>1.4000000000000001</v>
      </c>
      <c r="X57" s="247">
        <f>IF([4]Final!ED57="","",ROUNDUP([4]Final!ED57/3,1))</f>
        <v>1</v>
      </c>
      <c r="Y57" s="247">
        <f>IF([4]Final!EE57="","",ROUNDUP([4]Final!EE57/3,1))</f>
        <v>1.4000000000000001</v>
      </c>
      <c r="Z57" s="247">
        <f>IF([4]Final!EF57="","",ROUNDUP([4]Final!EF57/3,1))</f>
        <v>1.4000000000000001</v>
      </c>
      <c r="AA57" s="247">
        <f>IF([4]Final!EG57="","",ROUNDUP([4]Final!EG57/3,1))</f>
        <v>0.7</v>
      </c>
      <c r="AB57" s="247">
        <f>IF([4]Final!EH57="","",ROUNDUP([4]Final!EH57/3,1))</f>
        <v>1.4000000000000001</v>
      </c>
      <c r="AC57" s="247">
        <f>IF([4]Final!EI57="","",ROUNDUP([4]Final!EI57/3,1))</f>
        <v>1.4000000000000001</v>
      </c>
      <c r="AD57" s="247">
        <f>IF([4]Final!EJ57="","",ROUNDUP([4]Final!EJ57/3,1))</f>
        <v>1.4000000000000001</v>
      </c>
      <c r="AE57" s="247">
        <f>IF([4]Final!EK57="","",ROUNDUP([4]Final!EK57/3,1))</f>
        <v>0.7</v>
      </c>
      <c r="AF57" s="247">
        <f>[4]Final!EL57</f>
        <v>2</v>
      </c>
      <c r="AG57" s="247">
        <f>[4]Final!EM57</f>
        <v>2</v>
      </c>
      <c r="AH57" s="247">
        <f>[4]Final!EN57</f>
        <v>2</v>
      </c>
      <c r="AI57" s="247">
        <f>[4]Final!EO57</f>
        <v>1</v>
      </c>
      <c r="AJ57" s="247">
        <f>[4]Final!EP57</f>
        <v>4</v>
      </c>
      <c r="AK57" s="247">
        <f>[4]Final!EQ57</f>
        <v>3</v>
      </c>
      <c r="AL57" s="247">
        <f>[4]Final!ER57</f>
        <v>1</v>
      </c>
      <c r="AM57" s="247">
        <f>[4]Final!ES57</f>
        <v>4</v>
      </c>
      <c r="AN57" s="247">
        <f>[4]Final!ET57</f>
        <v>4</v>
      </c>
      <c r="AO57" s="247">
        <f>[4]Final!EU57</f>
        <v>4</v>
      </c>
      <c r="AP57" s="248">
        <f>[4]Final!EV57</f>
        <v>4</v>
      </c>
      <c r="AQ57" s="252">
        <f t="shared" si="28"/>
        <v>3.3000000000000003</v>
      </c>
      <c r="AR57" s="253">
        <f t="shared" si="29"/>
        <v>4.333333333333333</v>
      </c>
      <c r="AS57" s="250">
        <f t="shared" si="5"/>
        <v>76</v>
      </c>
      <c r="AT57" s="310" t="str">
        <f t="shared" si="6"/>
        <v>YES</v>
      </c>
      <c r="AU57" s="253">
        <f t="shared" si="30"/>
        <v>7.8000000000000007</v>
      </c>
      <c r="AV57" s="253">
        <f t="shared" si="31"/>
        <v>10.166666666666668</v>
      </c>
      <c r="AW57" s="250">
        <f t="shared" si="7"/>
        <v>77</v>
      </c>
      <c r="AX57" s="310" t="str">
        <f t="shared" si="8"/>
        <v>YES</v>
      </c>
      <c r="AY57" s="253">
        <f t="shared" si="32"/>
        <v>23.499999999999993</v>
      </c>
      <c r="AZ57" s="253">
        <f t="shared" si="33"/>
        <v>27.333333333333336</v>
      </c>
      <c r="BA57" s="250">
        <f t="shared" si="9"/>
        <v>86</v>
      </c>
      <c r="BB57" s="310" t="str">
        <f t="shared" si="10"/>
        <v>YES</v>
      </c>
      <c r="BC57" s="253">
        <f t="shared" si="34"/>
        <v>8</v>
      </c>
      <c r="BD57" s="253">
        <f t="shared" si="35"/>
        <v>10.166666666666666</v>
      </c>
      <c r="BE57" s="250">
        <f t="shared" si="11"/>
        <v>79</v>
      </c>
      <c r="BF57" s="310" t="str">
        <f t="shared" si="12"/>
        <v>YES</v>
      </c>
      <c r="BG57" s="253">
        <f t="shared" si="36"/>
        <v>6.1000000000000005</v>
      </c>
      <c r="BH57" s="253">
        <f t="shared" si="37"/>
        <v>8</v>
      </c>
      <c r="BI57" s="250">
        <f t="shared" si="13"/>
        <v>76</v>
      </c>
      <c r="BJ57" s="311" t="str">
        <f t="shared" si="14"/>
        <v>YES</v>
      </c>
      <c r="BK57" s="252">
        <f t="shared" si="38"/>
        <v>2</v>
      </c>
      <c r="BL57" s="253">
        <f t="shared" si="39"/>
        <v>2</v>
      </c>
      <c r="BM57" s="250">
        <f t="shared" si="15"/>
        <v>100</v>
      </c>
      <c r="BN57" s="310" t="str">
        <f t="shared" si="16"/>
        <v>YES</v>
      </c>
      <c r="BO57" s="253">
        <f t="shared" si="40"/>
        <v>6</v>
      </c>
      <c r="BP57" s="253">
        <f t="shared" si="41"/>
        <v>7</v>
      </c>
      <c r="BQ57" s="250">
        <f t="shared" si="17"/>
        <v>86</v>
      </c>
      <c r="BR57" s="310" t="str">
        <f t="shared" si="18"/>
        <v>YES</v>
      </c>
      <c r="BS57" s="253">
        <f t="shared" si="42"/>
        <v>13</v>
      </c>
      <c r="BT57" s="253">
        <f t="shared" si="43"/>
        <v>17</v>
      </c>
      <c r="BU57" s="250">
        <f t="shared" si="19"/>
        <v>76</v>
      </c>
      <c r="BV57" s="310" t="str">
        <f t="shared" si="20"/>
        <v>YES</v>
      </c>
      <c r="BW57" s="253">
        <f t="shared" si="44"/>
        <v>5</v>
      </c>
      <c r="BX57" s="253">
        <f t="shared" si="45"/>
        <v>7</v>
      </c>
      <c r="BY57" s="250">
        <f t="shared" si="21"/>
        <v>71</v>
      </c>
      <c r="BZ57" s="310" t="str">
        <f t="shared" si="22"/>
        <v>YES</v>
      </c>
      <c r="CA57" s="253">
        <f t="shared" si="46"/>
        <v>5</v>
      </c>
      <c r="CB57" s="253">
        <f t="shared" si="47"/>
        <v>7</v>
      </c>
      <c r="CC57" s="250">
        <f t="shared" si="23"/>
        <v>71</v>
      </c>
      <c r="CD57" s="312" t="str">
        <f t="shared" si="24"/>
        <v>YES</v>
      </c>
    </row>
    <row r="58" spans="1:82" ht="13.5" thickBot="1" x14ac:dyDescent="0.25">
      <c r="A58" s="331">
        <f>[4]Final!A58</f>
        <v>46</v>
      </c>
      <c r="B58" s="388" t="s">
        <v>507</v>
      </c>
      <c r="C58" s="382" t="s">
        <v>530</v>
      </c>
      <c r="D58" s="331" t="str">
        <f>[5]Final!D58</f>
        <v>C+</v>
      </c>
      <c r="E58" s="331">
        <f>[4]Final!E58</f>
        <v>62</v>
      </c>
      <c r="F58" s="331">
        <f t="shared" si="25"/>
        <v>65.100000000000023</v>
      </c>
      <c r="G58" s="331">
        <f t="shared" si="26"/>
        <v>40.100000000000016</v>
      </c>
      <c r="H58" s="331">
        <f t="shared" si="27"/>
        <v>25</v>
      </c>
      <c r="I58" s="258"/>
      <c r="J58" s="247">
        <f>IF([4]Final!DP58="","",ROUNDUP(0.15*[4]Final!DP58,1))</f>
        <v>2.1</v>
      </c>
      <c r="K58" s="247">
        <f>IF([4]Final!DQ58="","",ROUNDUP(0.15*[4]Final!DQ58,1))</f>
        <v>2.4</v>
      </c>
      <c r="L58" s="247">
        <f>IF([4]Final!DR58="","",ROUNDUP(0.15*[4]Final!DR58,1))</f>
        <v>3.8000000000000003</v>
      </c>
      <c r="M58" s="247">
        <f>IF([4]Final!DS58="","",ROUNDUP(0.15*[4]Final!DS58,1))</f>
        <v>2</v>
      </c>
      <c r="N58" s="247">
        <f>IF([4]Final!DT58="","",ROUNDUP(0.15*[4]Final!DT58,1))</f>
        <v>3</v>
      </c>
      <c r="O58" s="247">
        <f>IF([4]Final!DU58="","",ROUNDUP(0.15*[4]Final!DU58,1))</f>
        <v>3</v>
      </c>
      <c r="P58" s="247">
        <f>IF([4]Final!DV58="","",ROUNDUP(0.15*[4]Final!DV58,1))</f>
        <v>2.3000000000000003</v>
      </c>
      <c r="Q58" s="247">
        <f>IF([4]Final!DW58="","",ROUNDUP(0.15*[4]Final!DW58,1))</f>
        <v>3.9</v>
      </c>
      <c r="R58" s="247">
        <f>IF([4]Final!DX58="","",ROUNDUP(0.15*[4]Final!DX58,1))</f>
        <v>3</v>
      </c>
      <c r="S58" s="247">
        <f>IF([4]Final!DY58="","",ROUNDUP(0.15*[4]Final!DY58,1))</f>
        <v>3</v>
      </c>
      <c r="T58" s="247">
        <f>IF([4]Final!DZ58="","",ROUNDUP(0.15*[4]Final!DZ58,1))</f>
        <v>2.1</v>
      </c>
      <c r="U58" s="247">
        <f>IF([4]Final!EA58="","",ROUNDUP([4]Final!EA58/3,1))</f>
        <v>1</v>
      </c>
      <c r="V58" s="247">
        <f>IF([4]Final!EB58="","",ROUNDUP([4]Final!EB58/3,1))</f>
        <v>0.7</v>
      </c>
      <c r="W58" s="247">
        <f>IF([4]Final!EC58="","",ROUNDUP([4]Final!EC58/3,1))</f>
        <v>1</v>
      </c>
      <c r="X58" s="247">
        <f>IF([4]Final!ED58="","",ROUNDUP([4]Final!ED58/3,1))</f>
        <v>0.7</v>
      </c>
      <c r="Y58" s="247">
        <f>IF([4]Final!EE58="","",ROUNDUP([4]Final!EE58/3,1))</f>
        <v>1</v>
      </c>
      <c r="Z58" s="247">
        <f>IF([4]Final!EF58="","",ROUNDUP([4]Final!EF58/3,1))</f>
        <v>1</v>
      </c>
      <c r="AA58" s="247">
        <f>IF([4]Final!EG58="","",ROUNDUP([4]Final!EG58/3,1))</f>
        <v>0.7</v>
      </c>
      <c r="AB58" s="247">
        <f>IF([4]Final!EH58="","",ROUNDUP([4]Final!EH58/3,1))</f>
        <v>1</v>
      </c>
      <c r="AC58" s="247">
        <f>IF([4]Final!EI58="","",ROUNDUP([4]Final!EI58/3,1))</f>
        <v>1</v>
      </c>
      <c r="AD58" s="247">
        <f>IF([4]Final!EJ58="","",ROUNDUP([4]Final!EJ58/3,1))</f>
        <v>0.7</v>
      </c>
      <c r="AE58" s="247">
        <f>IF([4]Final!EK58="","",ROUNDUP([4]Final!EK58/3,1))</f>
        <v>0.7</v>
      </c>
      <c r="AF58" s="247">
        <f>[4]Final!EL58</f>
        <v>2</v>
      </c>
      <c r="AG58" s="247">
        <f>[4]Final!EM58</f>
        <v>2</v>
      </c>
      <c r="AH58" s="247">
        <f>[4]Final!EN58</f>
        <v>2</v>
      </c>
      <c r="AI58" s="247">
        <f>[4]Final!EO58</f>
        <v>1</v>
      </c>
      <c r="AJ58" s="247">
        <f>[4]Final!EP58</f>
        <v>2</v>
      </c>
      <c r="AK58" s="247">
        <f>[4]Final!EQ58</f>
        <v>2</v>
      </c>
      <c r="AL58" s="247">
        <f>[4]Final!ER58</f>
        <v>1</v>
      </c>
      <c r="AM58" s="247">
        <f>[4]Final!ES58</f>
        <v>4</v>
      </c>
      <c r="AN58" s="247">
        <f>[4]Final!ET58</f>
        <v>3</v>
      </c>
      <c r="AO58" s="247">
        <f>[4]Final!EU58</f>
        <v>3</v>
      </c>
      <c r="AP58" s="248">
        <f>[4]Final!EV58</f>
        <v>3</v>
      </c>
      <c r="AQ58" s="260">
        <f t="shared" si="28"/>
        <v>3.1</v>
      </c>
      <c r="AR58" s="261">
        <f t="shared" si="29"/>
        <v>4.333333333333333</v>
      </c>
      <c r="AS58" s="247">
        <f t="shared" si="5"/>
        <v>72</v>
      </c>
      <c r="AT58" s="286" t="str">
        <f t="shared" si="6"/>
        <v>YES</v>
      </c>
      <c r="AU58" s="261">
        <f t="shared" si="30"/>
        <v>7.1000000000000005</v>
      </c>
      <c r="AV58" s="261">
        <f t="shared" si="31"/>
        <v>10.166666666666668</v>
      </c>
      <c r="AW58" s="247">
        <f t="shared" si="7"/>
        <v>70</v>
      </c>
      <c r="AX58" s="286" t="str">
        <f t="shared" si="8"/>
        <v>YES</v>
      </c>
      <c r="AY58" s="261">
        <f t="shared" si="32"/>
        <v>17.700000000000003</v>
      </c>
      <c r="AZ58" s="261">
        <f t="shared" si="33"/>
        <v>27.333333333333336</v>
      </c>
      <c r="BA58" s="247">
        <f t="shared" si="9"/>
        <v>65</v>
      </c>
      <c r="BB58" s="286" t="str">
        <f t="shared" si="10"/>
        <v>YES</v>
      </c>
      <c r="BC58" s="261">
        <f t="shared" si="34"/>
        <v>6.7000000000000011</v>
      </c>
      <c r="BD58" s="261">
        <f t="shared" si="35"/>
        <v>10.166666666666666</v>
      </c>
      <c r="BE58" s="247">
        <f t="shared" si="11"/>
        <v>66</v>
      </c>
      <c r="BF58" s="286" t="str">
        <f t="shared" si="12"/>
        <v>YES</v>
      </c>
      <c r="BG58" s="261">
        <f t="shared" si="36"/>
        <v>5.5</v>
      </c>
      <c r="BH58" s="261">
        <f t="shared" si="37"/>
        <v>8</v>
      </c>
      <c r="BI58" s="247">
        <f t="shared" si="13"/>
        <v>69</v>
      </c>
      <c r="BJ58" s="340" t="str">
        <f t="shared" si="14"/>
        <v>YES</v>
      </c>
      <c r="BK58" s="260">
        <f t="shared" si="38"/>
        <v>2</v>
      </c>
      <c r="BL58" s="261">
        <f t="shared" si="39"/>
        <v>2</v>
      </c>
      <c r="BM58" s="247">
        <f t="shared" si="15"/>
        <v>100</v>
      </c>
      <c r="BN58" s="286" t="str">
        <f t="shared" si="16"/>
        <v>YES</v>
      </c>
      <c r="BO58" s="261">
        <f t="shared" si="40"/>
        <v>4</v>
      </c>
      <c r="BP58" s="261">
        <f t="shared" si="41"/>
        <v>7</v>
      </c>
      <c r="BQ58" s="247">
        <f t="shared" si="17"/>
        <v>57</v>
      </c>
      <c r="BR58" s="286" t="str">
        <f t="shared" si="18"/>
        <v>NO</v>
      </c>
      <c r="BS58" s="261">
        <f t="shared" si="42"/>
        <v>11</v>
      </c>
      <c r="BT58" s="261">
        <f t="shared" si="43"/>
        <v>17</v>
      </c>
      <c r="BU58" s="247">
        <f t="shared" si="19"/>
        <v>65</v>
      </c>
      <c r="BV58" s="286" t="str">
        <f t="shared" si="20"/>
        <v>YES</v>
      </c>
      <c r="BW58" s="261">
        <f t="shared" si="44"/>
        <v>4</v>
      </c>
      <c r="BX58" s="261">
        <f t="shared" si="45"/>
        <v>7</v>
      </c>
      <c r="BY58" s="247">
        <f t="shared" si="21"/>
        <v>57</v>
      </c>
      <c r="BZ58" s="286" t="str">
        <f t="shared" si="22"/>
        <v>NO</v>
      </c>
      <c r="CA58" s="261">
        <f t="shared" si="46"/>
        <v>4</v>
      </c>
      <c r="CB58" s="261">
        <f t="shared" si="47"/>
        <v>7</v>
      </c>
      <c r="CC58" s="247">
        <f t="shared" si="23"/>
        <v>57</v>
      </c>
      <c r="CD58" s="341" t="str">
        <f t="shared" si="24"/>
        <v>NO</v>
      </c>
    </row>
    <row r="59" spans="1:82" x14ac:dyDescent="0.2">
      <c r="A59" s="331">
        <f>[4]Final!A59</f>
        <v>47</v>
      </c>
      <c r="B59" s="388" t="s">
        <v>508</v>
      </c>
      <c r="C59" s="382" t="s">
        <v>531</v>
      </c>
      <c r="D59" s="331" t="str">
        <f>[5]Final!D59</f>
        <v>C+</v>
      </c>
      <c r="E59" s="331">
        <f>[4]Final!E59</f>
        <v>62</v>
      </c>
      <c r="F59" s="331">
        <f t="shared" si="25"/>
        <v>69.700000000000017</v>
      </c>
      <c r="G59" s="331">
        <f t="shared" si="26"/>
        <v>41.70000000000001</v>
      </c>
      <c r="H59" s="331">
        <f t="shared" si="27"/>
        <v>28</v>
      </c>
      <c r="I59" s="258"/>
      <c r="J59" s="247">
        <f>IF([4]Final!DP59="","",ROUNDUP(0.15*[4]Final!DP59,1))</f>
        <v>2.3000000000000003</v>
      </c>
      <c r="K59" s="247">
        <f>IF([4]Final!DQ59="","",ROUNDUP(0.15*[4]Final!DQ59,1))</f>
        <v>2.6</v>
      </c>
      <c r="L59" s="247">
        <f>IF([4]Final!DR59="","",ROUNDUP(0.15*[4]Final!DR59,1))</f>
        <v>4.2</v>
      </c>
      <c r="M59" s="247">
        <f>IF([4]Final!DS59="","",ROUNDUP(0.15*[4]Final!DS59,1))</f>
        <v>2.3000000000000003</v>
      </c>
      <c r="N59" s="247">
        <f>IF([4]Final!DT59="","",ROUNDUP(0.15*[4]Final!DT59,1))</f>
        <v>3</v>
      </c>
      <c r="O59" s="247">
        <f>IF([4]Final!DU59="","",ROUNDUP(0.15*[4]Final!DU59,1))</f>
        <v>3</v>
      </c>
      <c r="P59" s="247">
        <f>IF([4]Final!DV59="","",ROUNDUP(0.15*[4]Final!DV59,1))</f>
        <v>2</v>
      </c>
      <c r="Q59" s="247">
        <f>IF([4]Final!DW59="","",ROUNDUP(0.15*[4]Final!DW59,1))</f>
        <v>3.9</v>
      </c>
      <c r="R59" s="247">
        <f>IF([4]Final!DX59="","",ROUNDUP(0.15*[4]Final!DX59,1))</f>
        <v>3</v>
      </c>
      <c r="S59" s="247">
        <f>IF([4]Final!DY59="","",ROUNDUP(0.15*[4]Final!DY59,1))</f>
        <v>3</v>
      </c>
      <c r="T59" s="247">
        <f>IF([4]Final!DZ59="","",ROUNDUP(0.15*[4]Final!DZ59,1))</f>
        <v>1.7000000000000002</v>
      </c>
      <c r="U59" s="247">
        <f>IF([4]Final!EA59="","",ROUNDUP([4]Final!EA59/3,1))</f>
        <v>0.7</v>
      </c>
      <c r="V59" s="247">
        <f>IF([4]Final!EB59="","",ROUNDUP([4]Final!EB59/3,1))</f>
        <v>1</v>
      </c>
      <c r="W59" s="247">
        <f>IF([4]Final!EC59="","",ROUNDUP([4]Final!EC59/3,1))</f>
        <v>0.7</v>
      </c>
      <c r="X59" s="247">
        <f>IF([4]Final!ED59="","",ROUNDUP([4]Final!ED59/3,1))</f>
        <v>0.7</v>
      </c>
      <c r="Y59" s="247">
        <f>IF([4]Final!EE59="","",ROUNDUP([4]Final!EE59/3,1))</f>
        <v>1</v>
      </c>
      <c r="Z59" s="247">
        <f>IF([4]Final!EF59="","",ROUNDUP([4]Final!EF59/3,1))</f>
        <v>1.4000000000000001</v>
      </c>
      <c r="AA59" s="247">
        <f>IF([4]Final!EG59="","",ROUNDUP([4]Final!EG59/3,1))</f>
        <v>0.7</v>
      </c>
      <c r="AB59" s="247">
        <f>IF([4]Final!EH59="","",ROUNDUP([4]Final!EH59/3,1))</f>
        <v>1</v>
      </c>
      <c r="AC59" s="247">
        <f>IF([4]Final!EI59="","",ROUNDUP([4]Final!EI59/3,1))</f>
        <v>1.4000000000000001</v>
      </c>
      <c r="AD59" s="247">
        <f>IF([4]Final!EJ59="","",ROUNDUP([4]Final!EJ59/3,1))</f>
        <v>1.4000000000000001</v>
      </c>
      <c r="AE59" s="247">
        <f>IF([4]Final!EK59="","",ROUNDUP([4]Final!EK59/3,1))</f>
        <v>0.7</v>
      </c>
      <c r="AF59" s="247">
        <f>[4]Final!EL59</f>
        <v>2</v>
      </c>
      <c r="AG59" s="247">
        <f>[4]Final!EM59</f>
        <v>2</v>
      </c>
      <c r="AH59" s="247">
        <f>[4]Final!EN59</f>
        <v>2</v>
      </c>
      <c r="AI59" s="247">
        <f>[4]Final!EO59</f>
        <v>1</v>
      </c>
      <c r="AJ59" s="247">
        <f>[4]Final!EP59</f>
        <v>2</v>
      </c>
      <c r="AK59" s="247">
        <f>[4]Final!EQ59</f>
        <v>3</v>
      </c>
      <c r="AL59" s="247">
        <f>[4]Final!ER59</f>
        <v>2</v>
      </c>
      <c r="AM59" s="247">
        <f>[4]Final!ES59</f>
        <v>3</v>
      </c>
      <c r="AN59" s="247">
        <f>[4]Final!ET59</f>
        <v>4</v>
      </c>
      <c r="AO59" s="247">
        <f>[4]Final!EU59</f>
        <v>4</v>
      </c>
      <c r="AP59" s="248">
        <f>[4]Final!EV59</f>
        <v>3</v>
      </c>
      <c r="AQ59" s="252">
        <f t="shared" si="28"/>
        <v>3</v>
      </c>
      <c r="AR59" s="253">
        <f t="shared" si="29"/>
        <v>4.333333333333333</v>
      </c>
      <c r="AS59" s="250">
        <f t="shared" si="5"/>
        <v>69</v>
      </c>
      <c r="AT59" s="310" t="str">
        <f t="shared" si="6"/>
        <v>YES</v>
      </c>
      <c r="AU59" s="253">
        <f t="shared" si="30"/>
        <v>7.6</v>
      </c>
      <c r="AV59" s="253">
        <f t="shared" si="31"/>
        <v>10.166666666666668</v>
      </c>
      <c r="AW59" s="250">
        <f t="shared" si="7"/>
        <v>75</v>
      </c>
      <c r="AX59" s="310" t="str">
        <f t="shared" si="8"/>
        <v>YES</v>
      </c>
      <c r="AY59" s="253">
        <f t="shared" si="32"/>
        <v>18.599999999999998</v>
      </c>
      <c r="AZ59" s="253">
        <f t="shared" si="33"/>
        <v>27.333333333333336</v>
      </c>
      <c r="BA59" s="250">
        <f t="shared" si="9"/>
        <v>68</v>
      </c>
      <c r="BB59" s="310" t="str">
        <f t="shared" si="10"/>
        <v>YES</v>
      </c>
      <c r="BC59" s="253">
        <f t="shared" si="34"/>
        <v>7.1000000000000005</v>
      </c>
      <c r="BD59" s="253">
        <f t="shared" si="35"/>
        <v>10.166666666666666</v>
      </c>
      <c r="BE59" s="250">
        <f t="shared" si="11"/>
        <v>70</v>
      </c>
      <c r="BF59" s="310" t="str">
        <f t="shared" si="12"/>
        <v>YES</v>
      </c>
      <c r="BG59" s="253">
        <f t="shared" si="36"/>
        <v>5.4</v>
      </c>
      <c r="BH59" s="253">
        <f t="shared" si="37"/>
        <v>8</v>
      </c>
      <c r="BI59" s="250">
        <f t="shared" si="13"/>
        <v>68</v>
      </c>
      <c r="BJ59" s="311" t="str">
        <f t="shared" si="14"/>
        <v>YES</v>
      </c>
      <c r="BK59" s="252">
        <f t="shared" si="38"/>
        <v>2</v>
      </c>
      <c r="BL59" s="253">
        <f t="shared" si="39"/>
        <v>2</v>
      </c>
      <c r="BM59" s="250">
        <f t="shared" si="15"/>
        <v>100</v>
      </c>
      <c r="BN59" s="310" t="str">
        <f t="shared" si="16"/>
        <v>YES</v>
      </c>
      <c r="BO59" s="253">
        <f t="shared" ref="BO59" si="48">SUMIFS($AF59:$AP59,$AF$12:$AP$12,"CO3")</f>
        <v>12</v>
      </c>
      <c r="BP59" s="253">
        <f t="shared" ref="BP59" si="49">SUMIFS($AF$6:$AP$6,$AF$12:$AP$12,"CO3",$AF59:$AP59,"&gt;=0")</f>
        <v>17</v>
      </c>
      <c r="BQ59" s="250">
        <f t="shared" si="17"/>
        <v>71</v>
      </c>
      <c r="BR59" s="310" t="str">
        <f t="shared" si="18"/>
        <v>YES</v>
      </c>
      <c r="BS59" s="253"/>
      <c r="BT59" s="253"/>
      <c r="BU59" s="250"/>
      <c r="BV59" s="310" t="str">
        <f t="shared" si="20"/>
        <v>NO</v>
      </c>
      <c r="BW59" s="253">
        <f t="shared" si="44"/>
        <v>6</v>
      </c>
      <c r="BX59" s="253">
        <f t="shared" si="45"/>
        <v>7</v>
      </c>
      <c r="BY59" s="250">
        <f t="shared" si="21"/>
        <v>86</v>
      </c>
      <c r="BZ59" s="310" t="str">
        <f t="shared" si="22"/>
        <v>YES</v>
      </c>
      <c r="CA59" s="253">
        <f t="shared" si="46"/>
        <v>4</v>
      </c>
      <c r="CB59" s="253">
        <f t="shared" si="47"/>
        <v>7</v>
      </c>
      <c r="CC59" s="250">
        <f t="shared" si="23"/>
        <v>57</v>
      </c>
      <c r="CD59" s="312" t="str">
        <f t="shared" si="24"/>
        <v>NO</v>
      </c>
    </row>
    <row r="60" spans="1:82" ht="13.5" thickBot="1" x14ac:dyDescent="0.25">
      <c r="A60" s="331">
        <f>[4]Final!A60</f>
        <v>48</v>
      </c>
      <c r="B60" s="389" t="s">
        <v>509</v>
      </c>
      <c r="C60" s="381"/>
      <c r="D60" s="331" t="str">
        <f>[5]Final!D60</f>
        <v>F</v>
      </c>
      <c r="E60" s="331">
        <f>[4]Final!E60</f>
        <v>18</v>
      </c>
      <c r="F60" s="331">
        <f t="shared" si="25"/>
        <v>19.100000000000001</v>
      </c>
      <c r="G60" s="331">
        <f t="shared" si="26"/>
        <v>11.1</v>
      </c>
      <c r="H60" s="331">
        <f t="shared" si="27"/>
        <v>8</v>
      </c>
      <c r="I60" s="258"/>
      <c r="J60" s="247">
        <f>IF([4]Final!DP60="","",ROUNDUP(0.15*[4]Final!DP60,1))</f>
        <v>0</v>
      </c>
      <c r="K60" s="247">
        <f>IF([4]Final!DQ60="","",ROUNDUP(0.15*[4]Final!DQ60,1))</f>
        <v>0.3</v>
      </c>
      <c r="L60" s="247">
        <f>IF([4]Final!DR60="","",ROUNDUP(0.15*[4]Final!DR60,1))</f>
        <v>1.8</v>
      </c>
      <c r="M60" s="247">
        <f>IF([4]Final!DS60="","",ROUNDUP(0.15*[4]Final!DS60,1))</f>
        <v>0.3</v>
      </c>
      <c r="N60" s="247">
        <f>IF([4]Final!DT60="","",ROUNDUP(0.15*[4]Final!DT60,1))</f>
        <v>1.1000000000000001</v>
      </c>
      <c r="O60" s="247">
        <f>IF([4]Final!DU60="","",ROUNDUP(0.15*[4]Final!DU60,1))</f>
        <v>0.6</v>
      </c>
      <c r="P60" s="247">
        <f>IF([4]Final!DV60="","",ROUNDUP(0.15*[4]Final!DV60,1))</f>
        <v>0</v>
      </c>
      <c r="Q60" s="247">
        <f>IF([4]Final!DW60="","",ROUNDUP(0.15*[4]Final!DW60,1))</f>
        <v>1.8</v>
      </c>
      <c r="R60" s="247">
        <f>IF([4]Final!DX60="","",ROUNDUP(0.15*[4]Final!DX60,1))</f>
        <v>0.79999999999999993</v>
      </c>
      <c r="S60" s="247">
        <f>IF([4]Final!DY60="","",ROUNDUP(0.15*[4]Final!DY60,1))</f>
        <v>0.6</v>
      </c>
      <c r="T60" s="247">
        <f>IF([4]Final!DZ60="","",ROUNDUP(0.15*[4]Final!DZ60,1))</f>
        <v>0.3</v>
      </c>
      <c r="U60" s="247">
        <f>IF([4]Final!EA60="","",ROUNDUP([4]Final!EA60/3,1))</f>
        <v>0.4</v>
      </c>
      <c r="V60" s="247">
        <f>IF([4]Final!EB60="","",ROUNDUP([4]Final!EB60/3,1))</f>
        <v>0.4</v>
      </c>
      <c r="W60" s="247">
        <f>IF([4]Final!EC60="","",ROUNDUP([4]Final!EC60/3,1))</f>
        <v>0.4</v>
      </c>
      <c r="X60" s="247">
        <f>IF([4]Final!ED60="","",ROUNDUP([4]Final!ED60/3,1))</f>
        <v>0</v>
      </c>
      <c r="Y60" s="247">
        <f>IF([4]Final!EE60="","",ROUNDUP([4]Final!EE60/3,1))</f>
        <v>0.4</v>
      </c>
      <c r="Z60" s="247">
        <f>IF([4]Final!EF60="","",ROUNDUP([4]Final!EF60/3,1))</f>
        <v>0.7</v>
      </c>
      <c r="AA60" s="247">
        <f>IF([4]Final!EG60="","",ROUNDUP([4]Final!EG60/3,1))</f>
        <v>0</v>
      </c>
      <c r="AB60" s="247">
        <f>IF([4]Final!EH60="","",ROUNDUP([4]Final!EH60/3,1))</f>
        <v>0.4</v>
      </c>
      <c r="AC60" s="247">
        <f>IF([4]Final!EI60="","",ROUNDUP([4]Final!EI60/3,1))</f>
        <v>0.4</v>
      </c>
      <c r="AD60" s="247">
        <f>IF([4]Final!EJ60="","",ROUNDUP([4]Final!EJ60/3,1))</f>
        <v>0</v>
      </c>
      <c r="AE60" s="247">
        <f>IF([4]Final!EK60="","",ROUNDUP([4]Final!EK60/3,1))</f>
        <v>0.4</v>
      </c>
      <c r="AF60" s="247">
        <f>[4]Final!EL60</f>
        <v>0</v>
      </c>
      <c r="AG60" s="247">
        <f>[4]Final!EM60</f>
        <v>0</v>
      </c>
      <c r="AH60" s="247">
        <f>[4]Final!EN60</f>
        <v>0</v>
      </c>
      <c r="AI60" s="247">
        <f>[4]Final!EO60</f>
        <v>0</v>
      </c>
      <c r="AJ60" s="247">
        <f>[4]Final!EP60</f>
        <v>1</v>
      </c>
      <c r="AK60" s="247">
        <f>[4]Final!EQ60</f>
        <v>1</v>
      </c>
      <c r="AL60" s="247">
        <f>[4]Final!ER60</f>
        <v>0</v>
      </c>
      <c r="AM60" s="247">
        <f>[4]Final!ES60</f>
        <v>2</v>
      </c>
      <c r="AN60" s="247">
        <f>[4]Final!ET60</f>
        <v>2</v>
      </c>
      <c r="AO60" s="247">
        <f>[4]Final!EU60</f>
        <v>1</v>
      </c>
      <c r="AP60" s="248">
        <f>[4]Final!EV60</f>
        <v>1</v>
      </c>
      <c r="AQ60" s="260">
        <f t="shared" si="28"/>
        <v>0.4</v>
      </c>
      <c r="AR60" s="261">
        <f t="shared" si="29"/>
        <v>4.333333333333333</v>
      </c>
      <c r="AS60" s="247">
        <f t="shared" si="5"/>
        <v>9</v>
      </c>
      <c r="AT60" s="286" t="str">
        <f t="shared" si="6"/>
        <v>NO</v>
      </c>
      <c r="AU60" s="261">
        <f t="shared" si="30"/>
        <v>2.2000000000000002</v>
      </c>
      <c r="AV60" s="261">
        <f t="shared" si="31"/>
        <v>10.166666666666668</v>
      </c>
      <c r="AW60" s="247">
        <f t="shared" si="7"/>
        <v>22</v>
      </c>
      <c r="AX60" s="286" t="str">
        <f t="shared" si="8"/>
        <v>NO</v>
      </c>
      <c r="AY60" s="261">
        <f t="shared" si="32"/>
        <v>6.9000000000000012</v>
      </c>
      <c r="AZ60" s="261">
        <f t="shared" si="33"/>
        <v>27.333333333333336</v>
      </c>
      <c r="BA60" s="247">
        <f t="shared" si="9"/>
        <v>25</v>
      </c>
      <c r="BB60" s="286" t="str">
        <f t="shared" si="10"/>
        <v>NO</v>
      </c>
      <c r="BC60" s="261">
        <f t="shared" si="34"/>
        <v>0.6</v>
      </c>
      <c r="BD60" s="261">
        <f t="shared" si="35"/>
        <v>10.166666666666666</v>
      </c>
      <c r="BE60" s="247">
        <f t="shared" si="11"/>
        <v>6</v>
      </c>
      <c r="BF60" s="286" t="str">
        <f t="shared" si="12"/>
        <v>NO</v>
      </c>
      <c r="BG60" s="261">
        <f t="shared" si="36"/>
        <v>1</v>
      </c>
      <c r="BH60" s="261">
        <f t="shared" si="37"/>
        <v>8</v>
      </c>
      <c r="BI60" s="247">
        <f t="shared" si="13"/>
        <v>13</v>
      </c>
      <c r="BJ60" s="340" t="str">
        <f t="shared" si="14"/>
        <v>NO</v>
      </c>
      <c r="BK60" s="260">
        <f t="shared" si="38"/>
        <v>0</v>
      </c>
      <c r="BL60" s="261">
        <f t="shared" si="39"/>
        <v>2</v>
      </c>
      <c r="BM60" s="247">
        <f t="shared" si="15"/>
        <v>0</v>
      </c>
      <c r="BN60" s="286" t="str">
        <f t="shared" si="16"/>
        <v>NO</v>
      </c>
      <c r="BO60" s="261">
        <f t="shared" si="40"/>
        <v>1</v>
      </c>
      <c r="BP60" s="261">
        <f t="shared" si="41"/>
        <v>7</v>
      </c>
      <c r="BQ60" s="247">
        <f t="shared" si="17"/>
        <v>14</v>
      </c>
      <c r="BR60" s="286" t="str">
        <f t="shared" si="18"/>
        <v>NO</v>
      </c>
      <c r="BS60" s="261">
        <v>11</v>
      </c>
      <c r="BT60" s="261">
        <f t="shared" si="43"/>
        <v>17</v>
      </c>
      <c r="BU60" s="247">
        <f t="shared" si="19"/>
        <v>65</v>
      </c>
      <c r="BV60" s="286" t="str">
        <f t="shared" si="20"/>
        <v>YES</v>
      </c>
      <c r="BW60" s="261">
        <f t="shared" si="44"/>
        <v>1</v>
      </c>
      <c r="BX60" s="261">
        <f t="shared" si="45"/>
        <v>7</v>
      </c>
      <c r="BY60" s="247">
        <f t="shared" si="21"/>
        <v>14</v>
      </c>
      <c r="BZ60" s="286" t="str">
        <f t="shared" si="22"/>
        <v>NO</v>
      </c>
      <c r="CA60" s="261">
        <f t="shared" si="46"/>
        <v>1</v>
      </c>
      <c r="CB60" s="261">
        <f t="shared" si="47"/>
        <v>7</v>
      </c>
      <c r="CC60" s="247">
        <f t="shared" si="23"/>
        <v>14</v>
      </c>
      <c r="CD60" s="341" t="str">
        <f t="shared" si="24"/>
        <v>NO</v>
      </c>
    </row>
    <row r="61" spans="1:82" x14ac:dyDescent="0.2">
      <c r="A61" s="331">
        <f>[4]Final!A61</f>
        <v>49</v>
      </c>
      <c r="B61" s="388" t="s">
        <v>510</v>
      </c>
      <c r="C61" s="382" t="s">
        <v>532</v>
      </c>
      <c r="D61" s="331" t="str">
        <f>[5]Final!D61</f>
        <v>C+</v>
      </c>
      <c r="E61" s="331">
        <f>[4]Final!E61</f>
        <v>65</v>
      </c>
      <c r="F61" s="331">
        <f t="shared" si="25"/>
        <v>65.500000000000014</v>
      </c>
      <c r="G61" s="331">
        <f t="shared" si="26"/>
        <v>40.500000000000014</v>
      </c>
      <c r="H61" s="331">
        <f t="shared" si="27"/>
        <v>25</v>
      </c>
      <c r="I61" s="258"/>
      <c r="J61" s="247">
        <f>IF([4]Final!DP61="","",ROUNDUP(0.15*[4]Final!DP61,1))</f>
        <v>2.4</v>
      </c>
      <c r="K61" s="247">
        <f>IF([4]Final!DQ61="","",ROUNDUP(0.15*[4]Final!DQ61,1))</f>
        <v>2.3000000000000003</v>
      </c>
      <c r="L61" s="247">
        <f>IF([4]Final!DR61="","",ROUNDUP(0.15*[4]Final!DR61,1))</f>
        <v>3.6</v>
      </c>
      <c r="M61" s="247">
        <f>IF([4]Final!DS61="","",ROUNDUP(0.15*[4]Final!DS61,1))</f>
        <v>2</v>
      </c>
      <c r="N61" s="247">
        <f>IF([4]Final!DT61="","",ROUNDUP(0.15*[4]Final!DT61,1))</f>
        <v>3</v>
      </c>
      <c r="O61" s="247">
        <f>IF([4]Final!DU61="","",ROUNDUP(0.15*[4]Final!DU61,1))</f>
        <v>3</v>
      </c>
      <c r="P61" s="247">
        <f>IF([4]Final!DV61="","",ROUNDUP(0.15*[4]Final!DV61,1))</f>
        <v>2.3000000000000003</v>
      </c>
      <c r="Q61" s="247">
        <f>IF([4]Final!DW61="","",ROUNDUP(0.15*[4]Final!DW61,1))</f>
        <v>3.5</v>
      </c>
      <c r="R61" s="247">
        <f>IF([4]Final!DX61="","",ROUNDUP(0.15*[4]Final!DX61,1))</f>
        <v>3</v>
      </c>
      <c r="S61" s="247">
        <f>IF([4]Final!DY61="","",ROUNDUP(0.15*[4]Final!DY61,1))</f>
        <v>3</v>
      </c>
      <c r="T61" s="247">
        <f>IF([4]Final!DZ61="","",ROUNDUP(0.15*[4]Final!DZ61,1))</f>
        <v>1.8</v>
      </c>
      <c r="U61" s="247">
        <f>IF([4]Final!EA61="","",ROUNDUP([4]Final!EA61/3,1))</f>
        <v>1</v>
      </c>
      <c r="V61" s="247">
        <f>IF([4]Final!EB61="","",ROUNDUP([4]Final!EB61/3,1))</f>
        <v>1</v>
      </c>
      <c r="W61" s="247">
        <f>IF([4]Final!EC61="","",ROUNDUP([4]Final!EC61/3,1))</f>
        <v>1</v>
      </c>
      <c r="X61" s="247">
        <f>IF([4]Final!ED61="","",ROUNDUP([4]Final!ED61/3,1))</f>
        <v>0.7</v>
      </c>
      <c r="Y61" s="247">
        <f>IF([4]Final!EE61="","",ROUNDUP([4]Final!EE61/3,1))</f>
        <v>0.7</v>
      </c>
      <c r="Z61" s="247">
        <f>IF([4]Final!EF61="","",ROUNDUP([4]Final!EF61/3,1))</f>
        <v>1</v>
      </c>
      <c r="AA61" s="247">
        <f>IF([4]Final!EG61="","",ROUNDUP([4]Final!EG61/3,1))</f>
        <v>0.7</v>
      </c>
      <c r="AB61" s="247">
        <f>IF([4]Final!EH61="","",ROUNDUP([4]Final!EH61/3,1))</f>
        <v>1.4000000000000001</v>
      </c>
      <c r="AC61" s="247">
        <f>IF([4]Final!EI61="","",ROUNDUP([4]Final!EI61/3,1))</f>
        <v>1.4000000000000001</v>
      </c>
      <c r="AD61" s="247">
        <f>IF([4]Final!EJ61="","",ROUNDUP([4]Final!EJ61/3,1))</f>
        <v>1</v>
      </c>
      <c r="AE61" s="247">
        <f>IF([4]Final!EK61="","",ROUNDUP([4]Final!EK61/3,1))</f>
        <v>0.7</v>
      </c>
      <c r="AF61" s="247">
        <f>[4]Final!EL61</f>
        <v>1</v>
      </c>
      <c r="AG61" s="247">
        <f>[4]Final!EM61</f>
        <v>2</v>
      </c>
      <c r="AH61" s="247">
        <f>[4]Final!EN61</f>
        <v>2</v>
      </c>
      <c r="AI61" s="247">
        <f>[4]Final!EO61</f>
        <v>2</v>
      </c>
      <c r="AJ61" s="247">
        <f>[4]Final!EP61</f>
        <v>2</v>
      </c>
      <c r="AK61" s="247">
        <f>[4]Final!EQ61</f>
        <v>3</v>
      </c>
      <c r="AL61" s="247">
        <f>[4]Final!ER61</f>
        <v>1</v>
      </c>
      <c r="AM61" s="247">
        <f>[4]Final!ES61</f>
        <v>3</v>
      </c>
      <c r="AN61" s="247">
        <f>[4]Final!ET61</f>
        <v>3</v>
      </c>
      <c r="AO61" s="247">
        <f>[4]Final!EU61</f>
        <v>3</v>
      </c>
      <c r="AP61" s="248">
        <f>[4]Final!EV61</f>
        <v>3</v>
      </c>
      <c r="AQ61" s="252">
        <f t="shared" si="28"/>
        <v>3.4</v>
      </c>
      <c r="AR61" s="253">
        <f t="shared" si="29"/>
        <v>4.333333333333333</v>
      </c>
      <c r="AS61" s="250">
        <f t="shared" si="5"/>
        <v>78</v>
      </c>
      <c r="AT61" s="310" t="str">
        <f t="shared" si="6"/>
        <v>YES</v>
      </c>
      <c r="AU61" s="253">
        <f t="shared" si="30"/>
        <v>7.0000000000000009</v>
      </c>
      <c r="AV61" s="253">
        <f t="shared" si="31"/>
        <v>10.166666666666668</v>
      </c>
      <c r="AW61" s="250">
        <f t="shared" si="7"/>
        <v>69</v>
      </c>
      <c r="AX61" s="310" t="str">
        <f t="shared" si="8"/>
        <v>YES</v>
      </c>
      <c r="AY61" s="253">
        <f t="shared" si="32"/>
        <v>17.899999999999999</v>
      </c>
      <c r="AZ61" s="253">
        <f t="shared" si="33"/>
        <v>27.333333333333336</v>
      </c>
      <c r="BA61" s="250">
        <f t="shared" si="9"/>
        <v>65</v>
      </c>
      <c r="BB61" s="310" t="str">
        <f t="shared" si="10"/>
        <v>YES</v>
      </c>
      <c r="BC61" s="253">
        <f t="shared" si="34"/>
        <v>7.0000000000000009</v>
      </c>
      <c r="BD61" s="253">
        <f t="shared" si="35"/>
        <v>10.166666666666666</v>
      </c>
      <c r="BE61" s="250">
        <f t="shared" si="11"/>
        <v>69</v>
      </c>
      <c r="BF61" s="310" t="str">
        <f t="shared" si="12"/>
        <v>YES</v>
      </c>
      <c r="BG61" s="253">
        <f t="shared" si="36"/>
        <v>5.2</v>
      </c>
      <c r="BH61" s="253">
        <f t="shared" si="37"/>
        <v>8</v>
      </c>
      <c r="BI61" s="250">
        <f t="shared" si="13"/>
        <v>65</v>
      </c>
      <c r="BJ61" s="311" t="str">
        <f t="shared" si="14"/>
        <v>YES</v>
      </c>
      <c r="BK61" s="252">
        <v>2</v>
      </c>
      <c r="BL61" s="253">
        <f t="shared" si="39"/>
        <v>2</v>
      </c>
      <c r="BM61" s="250">
        <f t="shared" si="15"/>
        <v>100</v>
      </c>
      <c r="BN61" s="310" t="str">
        <f t="shared" si="16"/>
        <v>YES</v>
      </c>
      <c r="BO61" s="253">
        <f t="shared" ref="BO61" si="50">SUMIFS($AF61:$AP61,$AF$12:$AP$12,"CO3")</f>
        <v>11</v>
      </c>
      <c r="BP61" s="253">
        <f t="shared" ref="BP61" si="51">SUMIFS($AF$6:$AP$6,$AF$12:$AP$12,"CO3",$AF61:$AP61,"&gt;=0")</f>
        <v>17</v>
      </c>
      <c r="BQ61" s="250">
        <f t="shared" si="17"/>
        <v>65</v>
      </c>
      <c r="BR61" s="310" t="str">
        <f t="shared" si="18"/>
        <v>YES</v>
      </c>
      <c r="BS61" s="253"/>
      <c r="BT61" s="253"/>
      <c r="BU61" s="250"/>
      <c r="BV61" s="310" t="str">
        <f t="shared" si="20"/>
        <v>NO</v>
      </c>
      <c r="BW61" s="253">
        <f t="shared" si="44"/>
        <v>4</v>
      </c>
      <c r="BX61" s="253">
        <f t="shared" si="45"/>
        <v>7</v>
      </c>
      <c r="BY61" s="250">
        <f t="shared" si="21"/>
        <v>57</v>
      </c>
      <c r="BZ61" s="310" t="str">
        <f t="shared" si="22"/>
        <v>NO</v>
      </c>
      <c r="CA61" s="253">
        <f t="shared" si="46"/>
        <v>5</v>
      </c>
      <c r="CB61" s="253">
        <f t="shared" si="47"/>
        <v>7</v>
      </c>
      <c r="CC61" s="250">
        <f t="shared" si="23"/>
        <v>71</v>
      </c>
      <c r="CD61" s="312" t="str">
        <f t="shared" si="24"/>
        <v>YES</v>
      </c>
    </row>
    <row r="62" spans="1:82" ht="13.5" thickBot="1" x14ac:dyDescent="0.25">
      <c r="A62" s="331">
        <f>[4]Final!A62</f>
        <v>50</v>
      </c>
      <c r="B62" s="388" t="s">
        <v>511</v>
      </c>
      <c r="C62" s="382" t="s">
        <v>533</v>
      </c>
      <c r="D62" s="331" t="str">
        <f>[5]Final!D62</f>
        <v>B</v>
      </c>
      <c r="E62" s="331">
        <f>[4]Final!E62</f>
        <v>70</v>
      </c>
      <c r="F62" s="331">
        <f t="shared" si="25"/>
        <v>77.2</v>
      </c>
      <c r="G62" s="331">
        <f t="shared" si="26"/>
        <v>46.2</v>
      </c>
      <c r="H62" s="331">
        <f t="shared" si="27"/>
        <v>31</v>
      </c>
      <c r="I62" s="258"/>
      <c r="J62" s="247">
        <f>IF([4]Final!DP62="","",ROUNDUP(0.15*[4]Final!DP62,1))</f>
        <v>2.3000000000000003</v>
      </c>
      <c r="K62" s="247">
        <f>IF([4]Final!DQ62="","",ROUNDUP(0.15*[4]Final!DQ62,1))</f>
        <v>2</v>
      </c>
      <c r="L62" s="247">
        <f>IF([4]Final!DR62="","",ROUNDUP(0.15*[4]Final!DR62,1))</f>
        <v>4.5</v>
      </c>
      <c r="M62" s="247">
        <f>IF([4]Final!DS62="","",ROUNDUP(0.15*[4]Final!DS62,1))</f>
        <v>2</v>
      </c>
      <c r="N62" s="247">
        <f>IF([4]Final!DT62="","",ROUNDUP(0.15*[4]Final!DT62,1))</f>
        <v>3.8000000000000003</v>
      </c>
      <c r="O62" s="247">
        <f>IF([4]Final!DU62="","",ROUNDUP(0.15*[4]Final!DU62,1))</f>
        <v>3.8000000000000003</v>
      </c>
      <c r="P62" s="247">
        <f>IF([4]Final!DV62="","",ROUNDUP(0.15*[4]Final!DV62,1))</f>
        <v>2.4</v>
      </c>
      <c r="Q62" s="247">
        <f>IF([4]Final!DW62="","",ROUNDUP(0.15*[4]Final!DW62,1))</f>
        <v>4.5</v>
      </c>
      <c r="R62" s="247">
        <f>IF([4]Final!DX62="","",ROUNDUP(0.15*[4]Final!DX62,1))</f>
        <v>3.6</v>
      </c>
      <c r="S62" s="247">
        <f>IF([4]Final!DY62="","",ROUNDUP(0.15*[4]Final!DY62,1))</f>
        <v>3.9</v>
      </c>
      <c r="T62" s="247">
        <f>IF([4]Final!DZ62="","",ROUNDUP(0.15*[4]Final!DZ62,1))</f>
        <v>2.3000000000000003</v>
      </c>
      <c r="U62" s="247">
        <f>IF([4]Final!EA62="","",ROUNDUP([4]Final!EA62/3,1))</f>
        <v>1</v>
      </c>
      <c r="V62" s="247">
        <f>IF([4]Final!EB62="","",ROUNDUP([4]Final!EB62/3,1))</f>
        <v>1</v>
      </c>
      <c r="W62" s="247">
        <f>IF([4]Final!EC62="","",ROUNDUP([4]Final!EC62/3,1))</f>
        <v>1</v>
      </c>
      <c r="X62" s="247">
        <f>IF([4]Final!ED62="","",ROUNDUP([4]Final!ED62/3,1))</f>
        <v>1</v>
      </c>
      <c r="Y62" s="247">
        <f>IF([4]Final!EE62="","",ROUNDUP([4]Final!EE62/3,1))</f>
        <v>1</v>
      </c>
      <c r="Z62" s="247">
        <f>IF([4]Final!EF62="","",ROUNDUP([4]Final!EF62/3,1))</f>
        <v>1.4000000000000001</v>
      </c>
      <c r="AA62" s="247">
        <f>IF([4]Final!EG62="","",ROUNDUP([4]Final!EG62/3,1))</f>
        <v>1</v>
      </c>
      <c r="AB62" s="247">
        <f>IF([4]Final!EH62="","",ROUNDUP([4]Final!EH62/3,1))</f>
        <v>1</v>
      </c>
      <c r="AC62" s="247">
        <f>IF([4]Final!EI62="","",ROUNDUP([4]Final!EI62/3,1))</f>
        <v>1</v>
      </c>
      <c r="AD62" s="247">
        <f>IF([4]Final!EJ62="","",ROUNDUP([4]Final!EJ62/3,1))</f>
        <v>1</v>
      </c>
      <c r="AE62" s="247">
        <f>IF([4]Final!EK62="","",ROUNDUP([4]Final!EK62/3,1))</f>
        <v>0.7</v>
      </c>
      <c r="AF62" s="247">
        <f>[4]Final!EL62</f>
        <v>1</v>
      </c>
      <c r="AG62" s="247">
        <f>[4]Final!EM62</f>
        <v>2</v>
      </c>
      <c r="AH62" s="247">
        <f>[4]Final!EN62</f>
        <v>2</v>
      </c>
      <c r="AI62" s="247">
        <f>[4]Final!EO62</f>
        <v>2</v>
      </c>
      <c r="AJ62" s="247">
        <f>[4]Final!EP62</f>
        <v>3</v>
      </c>
      <c r="AK62" s="247">
        <f>[4]Final!EQ62</f>
        <v>3</v>
      </c>
      <c r="AL62" s="247">
        <f>[4]Final!ER62</f>
        <v>2</v>
      </c>
      <c r="AM62" s="247">
        <f>[4]Final!ES62</f>
        <v>4</v>
      </c>
      <c r="AN62" s="247">
        <f>[4]Final!ET62</f>
        <v>4</v>
      </c>
      <c r="AO62" s="247">
        <f>[4]Final!EU62</f>
        <v>4</v>
      </c>
      <c r="AP62" s="248">
        <f>[4]Final!EV62</f>
        <v>4</v>
      </c>
      <c r="AQ62" s="260">
        <f t="shared" si="28"/>
        <v>3.3000000000000003</v>
      </c>
      <c r="AR62" s="261">
        <f t="shared" si="29"/>
        <v>4.333333333333333</v>
      </c>
      <c r="AS62" s="247">
        <f t="shared" si="5"/>
        <v>76</v>
      </c>
      <c r="AT62" s="286" t="str">
        <f t="shared" si="6"/>
        <v>YES</v>
      </c>
      <c r="AU62" s="261">
        <f t="shared" si="30"/>
        <v>7.8000000000000007</v>
      </c>
      <c r="AV62" s="261">
        <f t="shared" si="31"/>
        <v>10.166666666666668</v>
      </c>
      <c r="AW62" s="247">
        <f t="shared" si="7"/>
        <v>77</v>
      </c>
      <c r="AX62" s="286" t="str">
        <f t="shared" si="8"/>
        <v>YES</v>
      </c>
      <c r="AY62" s="261">
        <f t="shared" si="32"/>
        <v>20.8</v>
      </c>
      <c r="AZ62" s="261">
        <f t="shared" si="33"/>
        <v>27.333333333333336</v>
      </c>
      <c r="BA62" s="247">
        <f t="shared" si="9"/>
        <v>76</v>
      </c>
      <c r="BB62" s="286" t="str">
        <f t="shared" si="10"/>
        <v>YES</v>
      </c>
      <c r="BC62" s="261">
        <f t="shared" si="34"/>
        <v>8.3000000000000007</v>
      </c>
      <c r="BD62" s="261">
        <f t="shared" si="35"/>
        <v>10.166666666666666</v>
      </c>
      <c r="BE62" s="247">
        <f t="shared" si="11"/>
        <v>82</v>
      </c>
      <c r="BF62" s="286" t="str">
        <f t="shared" si="12"/>
        <v>YES</v>
      </c>
      <c r="BG62" s="261">
        <f t="shared" si="36"/>
        <v>6.0000000000000009</v>
      </c>
      <c r="BH62" s="261">
        <f t="shared" si="37"/>
        <v>8</v>
      </c>
      <c r="BI62" s="247">
        <f t="shared" si="13"/>
        <v>75</v>
      </c>
      <c r="BJ62" s="340" t="str">
        <f t="shared" si="14"/>
        <v>YES</v>
      </c>
      <c r="BK62" s="260">
        <v>2</v>
      </c>
      <c r="BL62" s="261">
        <f t="shared" si="39"/>
        <v>2</v>
      </c>
      <c r="BM62" s="247">
        <f t="shared" si="15"/>
        <v>100</v>
      </c>
      <c r="BN62" s="286" t="str">
        <f t="shared" si="16"/>
        <v>YES</v>
      </c>
      <c r="BO62" s="261">
        <f t="shared" si="40"/>
        <v>5</v>
      </c>
      <c r="BP62" s="261">
        <f t="shared" si="41"/>
        <v>7</v>
      </c>
      <c r="BQ62" s="247">
        <f t="shared" si="17"/>
        <v>71</v>
      </c>
      <c r="BR62" s="286" t="str">
        <f t="shared" si="18"/>
        <v>YES</v>
      </c>
      <c r="BS62" s="261">
        <f t="shared" si="42"/>
        <v>13</v>
      </c>
      <c r="BT62" s="261">
        <f t="shared" si="43"/>
        <v>17</v>
      </c>
      <c r="BU62" s="247">
        <f t="shared" si="19"/>
        <v>76</v>
      </c>
      <c r="BV62" s="286" t="str">
        <f t="shared" si="20"/>
        <v>YES</v>
      </c>
      <c r="BW62" s="261">
        <f t="shared" si="44"/>
        <v>6</v>
      </c>
      <c r="BX62" s="261">
        <f t="shared" si="45"/>
        <v>7</v>
      </c>
      <c r="BY62" s="247">
        <f t="shared" si="21"/>
        <v>86</v>
      </c>
      <c r="BZ62" s="286" t="str">
        <f t="shared" si="22"/>
        <v>YES</v>
      </c>
      <c r="CA62" s="261">
        <f t="shared" si="46"/>
        <v>6</v>
      </c>
      <c r="CB62" s="261">
        <f t="shared" si="47"/>
        <v>7</v>
      </c>
      <c r="CC62" s="247">
        <f t="shared" si="23"/>
        <v>86</v>
      </c>
      <c r="CD62" s="341" t="str">
        <f t="shared" si="24"/>
        <v>YES</v>
      </c>
    </row>
    <row r="63" spans="1:82" x14ac:dyDescent="0.2">
      <c r="A63" s="331">
        <f>[4]Final!A63</f>
        <v>51</v>
      </c>
      <c r="B63" s="388" t="s">
        <v>512</v>
      </c>
      <c r="C63" s="382" t="s">
        <v>534</v>
      </c>
      <c r="D63" s="331" t="str">
        <f>[5]Final!D63</f>
        <v>B</v>
      </c>
      <c r="E63" s="331">
        <f>[4]Final!E63</f>
        <v>75</v>
      </c>
      <c r="F63" s="331">
        <f t="shared" si="25"/>
        <v>73.699999999999989</v>
      </c>
      <c r="G63" s="331">
        <f t="shared" si="26"/>
        <v>46.699999999999996</v>
      </c>
      <c r="H63" s="331">
        <f t="shared" si="27"/>
        <v>27</v>
      </c>
      <c r="I63" s="258"/>
      <c r="J63" s="247">
        <f>IF([4]Final!DP63="","",ROUNDUP(0.15*[4]Final!DP63,1))</f>
        <v>2.4</v>
      </c>
      <c r="K63" s="247">
        <f>IF([4]Final!DQ63="","",ROUNDUP(0.15*[4]Final!DQ63,1))</f>
        <v>2.1</v>
      </c>
      <c r="L63" s="247">
        <f>IF([4]Final!DR63="","",ROUNDUP(0.15*[4]Final!DR63,1))</f>
        <v>4.5</v>
      </c>
      <c r="M63" s="247">
        <f>IF([4]Final!DS63="","",ROUNDUP(0.15*[4]Final!DS63,1))</f>
        <v>2.1</v>
      </c>
      <c r="N63" s="247">
        <f>IF([4]Final!DT63="","",ROUNDUP(0.15*[4]Final!DT63,1))</f>
        <v>3.6</v>
      </c>
      <c r="O63" s="247">
        <f>IF([4]Final!DU63="","",ROUNDUP(0.15*[4]Final!DU63,1))</f>
        <v>3.5</v>
      </c>
      <c r="P63" s="247">
        <f>IF([4]Final!DV63="","",ROUNDUP(0.15*[4]Final!DV63,1))</f>
        <v>2.1</v>
      </c>
      <c r="Q63" s="247">
        <f>IF([4]Final!DW63="","",ROUNDUP(0.15*[4]Final!DW63,1))</f>
        <v>4.5</v>
      </c>
      <c r="R63" s="247">
        <f>IF([4]Final!DX63="","",ROUNDUP(0.15*[4]Final!DX63,1))</f>
        <v>4.0999999999999996</v>
      </c>
      <c r="S63" s="247">
        <f>IF([4]Final!DY63="","",ROUNDUP(0.15*[4]Final!DY63,1))</f>
        <v>3.9</v>
      </c>
      <c r="T63" s="247">
        <f>IF([4]Final!DZ63="","",ROUNDUP(0.15*[4]Final!DZ63,1))</f>
        <v>2.4</v>
      </c>
      <c r="U63" s="247">
        <f>IF([4]Final!EA63="","",ROUNDUP([4]Final!EA63/3,1))</f>
        <v>1</v>
      </c>
      <c r="V63" s="247">
        <f>IF([4]Final!EB63="","",ROUNDUP([4]Final!EB63/3,1))</f>
        <v>1</v>
      </c>
      <c r="W63" s="247">
        <f>IF([4]Final!EC63="","",ROUNDUP([4]Final!EC63/3,1))</f>
        <v>1</v>
      </c>
      <c r="X63" s="247">
        <f>IF([4]Final!ED63="","",ROUNDUP([4]Final!ED63/3,1))</f>
        <v>1</v>
      </c>
      <c r="Y63" s="247">
        <f>IF([4]Final!EE63="","",ROUNDUP([4]Final!EE63/3,1))</f>
        <v>1</v>
      </c>
      <c r="Z63" s="247">
        <f>IF([4]Final!EF63="","",ROUNDUP([4]Final!EF63/3,1))</f>
        <v>1</v>
      </c>
      <c r="AA63" s="247">
        <f>IF([4]Final!EG63="","",ROUNDUP([4]Final!EG63/3,1))</f>
        <v>0.7</v>
      </c>
      <c r="AB63" s="247">
        <f>IF([4]Final!EH63="","",ROUNDUP([4]Final!EH63/3,1))</f>
        <v>1</v>
      </c>
      <c r="AC63" s="247">
        <f>IF([4]Final!EI63="","",ROUNDUP([4]Final!EI63/3,1))</f>
        <v>1.4000000000000001</v>
      </c>
      <c r="AD63" s="247">
        <f>IF([4]Final!EJ63="","",ROUNDUP([4]Final!EJ63/3,1))</f>
        <v>1.4000000000000001</v>
      </c>
      <c r="AE63" s="247">
        <f>IF([4]Final!EK63="","",ROUNDUP([4]Final!EK63/3,1))</f>
        <v>1</v>
      </c>
      <c r="AF63" s="247">
        <f>[4]Final!EL63</f>
        <v>1</v>
      </c>
      <c r="AG63" s="247">
        <f>[4]Final!EM63</f>
        <v>3</v>
      </c>
      <c r="AH63" s="247">
        <f>[4]Final!EN63</f>
        <v>2</v>
      </c>
      <c r="AI63" s="247">
        <f>[4]Final!EO63</f>
        <v>2</v>
      </c>
      <c r="AJ63" s="247">
        <f>[4]Final!EP63</f>
        <v>3</v>
      </c>
      <c r="AK63" s="247">
        <f>[4]Final!EQ63</f>
        <v>3</v>
      </c>
      <c r="AL63" s="247">
        <f>[4]Final!ER63</f>
        <v>1</v>
      </c>
      <c r="AM63" s="247">
        <f>[4]Final!ES63</f>
        <v>3</v>
      </c>
      <c r="AN63" s="247">
        <f>[4]Final!ET63</f>
        <v>3</v>
      </c>
      <c r="AO63" s="247">
        <f>[4]Final!EU63</f>
        <v>3</v>
      </c>
      <c r="AP63" s="248">
        <f>[4]Final!EV63</f>
        <v>3</v>
      </c>
      <c r="AQ63" s="252">
        <f t="shared" si="28"/>
        <v>3.4</v>
      </c>
      <c r="AR63" s="253">
        <f t="shared" si="29"/>
        <v>4.333333333333333</v>
      </c>
      <c r="AS63" s="250">
        <f t="shared" si="5"/>
        <v>78</v>
      </c>
      <c r="AT63" s="310" t="str">
        <f t="shared" si="6"/>
        <v>YES</v>
      </c>
      <c r="AU63" s="253">
        <f t="shared" si="30"/>
        <v>7.7</v>
      </c>
      <c r="AV63" s="253">
        <f t="shared" si="31"/>
        <v>10.166666666666668</v>
      </c>
      <c r="AW63" s="250">
        <f t="shared" si="7"/>
        <v>76</v>
      </c>
      <c r="AX63" s="310" t="str">
        <f t="shared" si="8"/>
        <v>YES</v>
      </c>
      <c r="AY63" s="253">
        <f t="shared" si="32"/>
        <v>21</v>
      </c>
      <c r="AZ63" s="253">
        <f t="shared" si="33"/>
        <v>27.333333333333336</v>
      </c>
      <c r="BA63" s="250">
        <f t="shared" si="9"/>
        <v>77</v>
      </c>
      <c r="BB63" s="310" t="str">
        <f t="shared" si="10"/>
        <v>YES</v>
      </c>
      <c r="BC63" s="253">
        <f t="shared" si="34"/>
        <v>8.1</v>
      </c>
      <c r="BD63" s="253">
        <f t="shared" si="35"/>
        <v>10.166666666666666</v>
      </c>
      <c r="BE63" s="250">
        <f t="shared" si="11"/>
        <v>80</v>
      </c>
      <c r="BF63" s="310" t="str">
        <f t="shared" si="12"/>
        <v>YES</v>
      </c>
      <c r="BG63" s="253">
        <f t="shared" si="36"/>
        <v>6.5</v>
      </c>
      <c r="BH63" s="253">
        <f t="shared" si="37"/>
        <v>8</v>
      </c>
      <c r="BI63" s="250">
        <f t="shared" si="13"/>
        <v>81</v>
      </c>
      <c r="BJ63" s="311" t="str">
        <f t="shared" si="14"/>
        <v>YES</v>
      </c>
      <c r="BK63" s="252">
        <v>2</v>
      </c>
      <c r="BL63" s="253">
        <f t="shared" si="39"/>
        <v>2</v>
      </c>
      <c r="BM63" s="250">
        <f t="shared" si="15"/>
        <v>100</v>
      </c>
      <c r="BN63" s="310" t="str">
        <f t="shared" si="16"/>
        <v>YES</v>
      </c>
      <c r="BO63" s="253">
        <f t="shared" si="40"/>
        <v>6</v>
      </c>
      <c r="BP63" s="253">
        <f t="shared" si="41"/>
        <v>7</v>
      </c>
      <c r="BQ63" s="250">
        <f t="shared" si="17"/>
        <v>86</v>
      </c>
      <c r="BR63" s="310" t="str">
        <f t="shared" si="18"/>
        <v>YES</v>
      </c>
      <c r="BS63" s="253">
        <f t="shared" si="42"/>
        <v>11</v>
      </c>
      <c r="BT63" s="253">
        <f t="shared" si="43"/>
        <v>17</v>
      </c>
      <c r="BU63" s="250">
        <f t="shared" si="19"/>
        <v>65</v>
      </c>
      <c r="BV63" s="310" t="str">
        <f t="shared" si="20"/>
        <v>YES</v>
      </c>
      <c r="BW63" s="253">
        <f t="shared" si="44"/>
        <v>4</v>
      </c>
      <c r="BX63" s="253">
        <f t="shared" si="45"/>
        <v>7</v>
      </c>
      <c r="BY63" s="250">
        <f t="shared" si="21"/>
        <v>57</v>
      </c>
      <c r="BZ63" s="310" t="str">
        <f t="shared" si="22"/>
        <v>NO</v>
      </c>
      <c r="CA63" s="253">
        <f t="shared" si="46"/>
        <v>5</v>
      </c>
      <c r="CB63" s="253">
        <f t="shared" si="47"/>
        <v>7</v>
      </c>
      <c r="CC63" s="250">
        <f t="shared" si="23"/>
        <v>71</v>
      </c>
      <c r="CD63" s="312" t="str">
        <f t="shared" si="24"/>
        <v>YES</v>
      </c>
    </row>
    <row r="64" spans="1:82" ht="13.5" thickBot="1" x14ac:dyDescent="0.25">
      <c r="A64" s="331">
        <f>[4]Final!A64</f>
        <v>52</v>
      </c>
      <c r="B64" s="388" t="s">
        <v>513</v>
      </c>
      <c r="C64" s="382" t="s">
        <v>535</v>
      </c>
      <c r="D64" s="331" t="str">
        <f>[5]Final!D64</f>
        <v>F</v>
      </c>
      <c r="E64" s="331">
        <f>[4]Final!E64</f>
        <v>17</v>
      </c>
      <c r="F64" s="331">
        <f t="shared" si="25"/>
        <v>20.700000000000003</v>
      </c>
      <c r="G64" s="331">
        <f t="shared" si="26"/>
        <v>11.700000000000003</v>
      </c>
      <c r="H64" s="331">
        <f t="shared" si="27"/>
        <v>9</v>
      </c>
      <c r="I64" s="258"/>
      <c r="J64" s="247">
        <f>IF([4]Final!DP64="","",ROUNDUP(0.15*[4]Final!DP64,1))</f>
        <v>0.2</v>
      </c>
      <c r="K64" s="247">
        <f>IF([4]Final!DQ64="","",ROUNDUP(0.15*[4]Final!DQ64,1))</f>
        <v>0.5</v>
      </c>
      <c r="L64" s="247">
        <f>IF([4]Final!DR64="","",ROUNDUP(0.15*[4]Final!DR64,1))</f>
        <v>1.7000000000000002</v>
      </c>
      <c r="M64" s="247">
        <f>IF([4]Final!DS64="","",ROUNDUP(0.15*[4]Final!DS64,1))</f>
        <v>0.3</v>
      </c>
      <c r="N64" s="247">
        <f>IF([4]Final!DT64="","",ROUNDUP(0.15*[4]Final!DT64,1))</f>
        <v>0.79999999999999993</v>
      </c>
      <c r="O64" s="247">
        <f>IF([4]Final!DU64="","",ROUNDUP(0.15*[4]Final!DU64,1))</f>
        <v>0.79999999999999993</v>
      </c>
      <c r="P64" s="247">
        <f>IF([4]Final!DV64="","",ROUNDUP(0.15*[4]Final!DV64,1))</f>
        <v>0.3</v>
      </c>
      <c r="Q64" s="247">
        <f>IF([4]Final!DW64="","",ROUNDUP(0.15*[4]Final!DW64,1))</f>
        <v>1.7000000000000002</v>
      </c>
      <c r="R64" s="247">
        <f>IF([4]Final!DX64="","",ROUNDUP(0.15*[4]Final!DX64,1))</f>
        <v>0.79999999999999993</v>
      </c>
      <c r="S64" s="247">
        <f>IF([4]Final!DY64="","",ROUNDUP(0.15*[4]Final!DY64,1))</f>
        <v>0.79999999999999993</v>
      </c>
      <c r="T64" s="247">
        <f>IF([4]Final!DZ64="","",ROUNDUP(0.15*[4]Final!DZ64,1))</f>
        <v>0.2</v>
      </c>
      <c r="U64" s="247">
        <f>IF([4]Final!EA64="","",ROUNDUP([4]Final!EA64/3,1))</f>
        <v>0.4</v>
      </c>
      <c r="V64" s="247">
        <f>IF([4]Final!EB64="","",ROUNDUP([4]Final!EB64/3,1))</f>
        <v>0.4</v>
      </c>
      <c r="W64" s="247">
        <f>IF([4]Final!EC64="","",ROUNDUP([4]Final!EC64/3,1))</f>
        <v>0.4</v>
      </c>
      <c r="X64" s="247">
        <f>IF([4]Final!ED64="","",ROUNDUP([4]Final!ED64/3,1))</f>
        <v>0.4</v>
      </c>
      <c r="Y64" s="247">
        <f>IF([4]Final!EE64="","",ROUNDUP([4]Final!EE64/3,1))</f>
        <v>0.4</v>
      </c>
      <c r="Z64" s="247">
        <f>IF([4]Final!EF64="","",ROUNDUP([4]Final!EF64/3,1))</f>
        <v>0.4</v>
      </c>
      <c r="AA64" s="247">
        <f>IF([4]Final!EG64="","",ROUNDUP([4]Final!EG64/3,1))</f>
        <v>0</v>
      </c>
      <c r="AB64" s="247">
        <f>IF([4]Final!EH64="","",ROUNDUP([4]Final!EH64/3,1))</f>
        <v>0.4</v>
      </c>
      <c r="AC64" s="247">
        <f>IF([4]Final!EI64="","",ROUNDUP([4]Final!EI64/3,1))</f>
        <v>0.4</v>
      </c>
      <c r="AD64" s="247">
        <f>IF([4]Final!EJ64="","",ROUNDUP([4]Final!EJ64/3,1))</f>
        <v>0</v>
      </c>
      <c r="AE64" s="247">
        <f>IF([4]Final!EK64="","",ROUNDUP([4]Final!EK64/3,1))</f>
        <v>0.4</v>
      </c>
      <c r="AF64" s="247">
        <f>[4]Final!EL64</f>
        <v>0</v>
      </c>
      <c r="AG64" s="247">
        <f>[4]Final!EM64</f>
        <v>0</v>
      </c>
      <c r="AH64" s="247">
        <f>[4]Final!EN64</f>
        <v>1</v>
      </c>
      <c r="AI64" s="247">
        <f>[4]Final!EO64</f>
        <v>0</v>
      </c>
      <c r="AJ64" s="247">
        <f>[4]Final!EP64</f>
        <v>1</v>
      </c>
      <c r="AK64" s="247">
        <f>[4]Final!EQ64</f>
        <v>1</v>
      </c>
      <c r="AL64" s="247">
        <f>[4]Final!ER64</f>
        <v>0</v>
      </c>
      <c r="AM64" s="247">
        <f>[4]Final!ES64</f>
        <v>1</v>
      </c>
      <c r="AN64" s="247">
        <f>[4]Final!ET64</f>
        <v>2</v>
      </c>
      <c r="AO64" s="247">
        <f>[4]Final!EU64</f>
        <v>2</v>
      </c>
      <c r="AP64" s="248">
        <f>[4]Final!EV64</f>
        <v>1</v>
      </c>
      <c r="AQ64" s="260">
        <f t="shared" si="28"/>
        <v>0.60000000000000009</v>
      </c>
      <c r="AR64" s="261">
        <f t="shared" si="29"/>
        <v>4.333333333333333</v>
      </c>
      <c r="AS64" s="247">
        <f t="shared" si="5"/>
        <v>14</v>
      </c>
      <c r="AT64" s="286" t="str">
        <f t="shared" si="6"/>
        <v>NO</v>
      </c>
      <c r="AU64" s="261">
        <f t="shared" si="30"/>
        <v>2.0999999999999996</v>
      </c>
      <c r="AV64" s="261">
        <f t="shared" si="31"/>
        <v>10.166666666666668</v>
      </c>
      <c r="AW64" s="247">
        <f t="shared" si="7"/>
        <v>21</v>
      </c>
      <c r="AX64" s="286" t="str">
        <f t="shared" si="8"/>
        <v>NO</v>
      </c>
      <c r="AY64" s="261">
        <f t="shared" si="32"/>
        <v>6.6000000000000014</v>
      </c>
      <c r="AZ64" s="261">
        <f t="shared" si="33"/>
        <v>27.333333333333336</v>
      </c>
      <c r="BA64" s="247">
        <f t="shared" si="9"/>
        <v>24</v>
      </c>
      <c r="BB64" s="286" t="str">
        <f t="shared" si="10"/>
        <v>NO</v>
      </c>
      <c r="BC64" s="261">
        <f t="shared" si="34"/>
        <v>1.0999999999999999</v>
      </c>
      <c r="BD64" s="261">
        <f t="shared" si="35"/>
        <v>10.166666666666666</v>
      </c>
      <c r="BE64" s="247">
        <f t="shared" si="11"/>
        <v>11</v>
      </c>
      <c r="BF64" s="286" t="str">
        <f t="shared" si="12"/>
        <v>NO</v>
      </c>
      <c r="BG64" s="261">
        <f t="shared" si="36"/>
        <v>1.3</v>
      </c>
      <c r="BH64" s="261">
        <f t="shared" si="37"/>
        <v>8</v>
      </c>
      <c r="BI64" s="247">
        <f t="shared" si="13"/>
        <v>16</v>
      </c>
      <c r="BJ64" s="340" t="str">
        <f t="shared" si="14"/>
        <v>NO</v>
      </c>
      <c r="BK64" s="260">
        <f t="shared" si="38"/>
        <v>0</v>
      </c>
      <c r="BL64" s="261">
        <f t="shared" si="39"/>
        <v>2</v>
      </c>
      <c r="BM64" s="247">
        <f t="shared" si="15"/>
        <v>0</v>
      </c>
      <c r="BN64" s="286" t="str">
        <f t="shared" si="16"/>
        <v>NO</v>
      </c>
      <c r="BO64" s="261">
        <v>5</v>
      </c>
      <c r="BP64" s="261">
        <f t="shared" si="41"/>
        <v>7</v>
      </c>
      <c r="BQ64" s="247">
        <f t="shared" si="17"/>
        <v>71</v>
      </c>
      <c r="BR64" s="286" t="str">
        <f t="shared" si="18"/>
        <v>YES</v>
      </c>
      <c r="BS64" s="261">
        <f t="shared" si="42"/>
        <v>5</v>
      </c>
      <c r="BT64" s="261">
        <f t="shared" si="43"/>
        <v>17</v>
      </c>
      <c r="BU64" s="247">
        <f t="shared" si="19"/>
        <v>29</v>
      </c>
      <c r="BV64" s="286" t="str">
        <f t="shared" si="20"/>
        <v>NO</v>
      </c>
      <c r="BW64" s="261">
        <f t="shared" si="44"/>
        <v>2</v>
      </c>
      <c r="BX64" s="261">
        <f t="shared" si="45"/>
        <v>7</v>
      </c>
      <c r="BY64" s="247">
        <f t="shared" si="21"/>
        <v>29</v>
      </c>
      <c r="BZ64" s="286" t="str">
        <f t="shared" si="22"/>
        <v>NO</v>
      </c>
      <c r="CA64" s="261">
        <f t="shared" si="46"/>
        <v>1</v>
      </c>
      <c r="CB64" s="261">
        <f t="shared" si="47"/>
        <v>7</v>
      </c>
      <c r="CC64" s="247">
        <f t="shared" si="23"/>
        <v>14</v>
      </c>
      <c r="CD64" s="341" t="str">
        <f t="shared" si="24"/>
        <v>NO</v>
      </c>
    </row>
    <row r="65" spans="1:83" x14ac:dyDescent="0.2">
      <c r="A65" s="331">
        <f>[4]Final!A65</f>
        <v>53</v>
      </c>
      <c r="B65" s="388" t="s">
        <v>514</v>
      </c>
      <c r="C65" s="382" t="s">
        <v>536</v>
      </c>
      <c r="D65" s="331" t="str">
        <f>[5]Final!D65</f>
        <v>C+</v>
      </c>
      <c r="E65" s="331">
        <f>[4]Final!E65</f>
        <v>62</v>
      </c>
      <c r="F65" s="331">
        <f t="shared" si="25"/>
        <v>68.200000000000017</v>
      </c>
      <c r="G65" s="331">
        <f t="shared" si="26"/>
        <v>41.200000000000017</v>
      </c>
      <c r="H65" s="331">
        <f t="shared" si="27"/>
        <v>27</v>
      </c>
      <c r="I65" s="258"/>
      <c r="J65" s="247">
        <f>IF([4]Final!DP65="","",ROUNDUP(0.15*[4]Final!DP65,1))</f>
        <v>2.1</v>
      </c>
      <c r="K65" s="247">
        <f>IF([4]Final!DQ65="","",ROUNDUP(0.15*[4]Final!DQ65,1))</f>
        <v>2.7</v>
      </c>
      <c r="L65" s="247">
        <f>IF([4]Final!DR65="","",ROUNDUP(0.15*[4]Final!DR65,1))</f>
        <v>3.6</v>
      </c>
      <c r="M65" s="247">
        <f>IF([4]Final!DS65="","",ROUNDUP(0.15*[4]Final!DS65,1))</f>
        <v>2.3000000000000003</v>
      </c>
      <c r="N65" s="247">
        <f>IF([4]Final!DT65="","",ROUNDUP(0.15*[4]Final!DT65,1))</f>
        <v>3</v>
      </c>
      <c r="O65" s="247">
        <f>IF([4]Final!DU65="","",ROUNDUP(0.15*[4]Final!DU65,1))</f>
        <v>3</v>
      </c>
      <c r="P65" s="247">
        <f>IF([4]Final!DV65="","",ROUNDUP(0.15*[4]Final!DV65,1))</f>
        <v>2.1</v>
      </c>
      <c r="Q65" s="247">
        <f>IF([4]Final!DW65="","",ROUNDUP(0.15*[4]Final!DW65,1))</f>
        <v>3.5</v>
      </c>
      <c r="R65" s="247">
        <f>IF([4]Final!DX65="","",ROUNDUP(0.15*[4]Final!DX65,1))</f>
        <v>3</v>
      </c>
      <c r="S65" s="247">
        <f>IF([4]Final!DY65="","",ROUNDUP(0.15*[4]Final!DY65,1))</f>
        <v>3</v>
      </c>
      <c r="T65" s="247">
        <f>IF([4]Final!DZ65="","",ROUNDUP(0.15*[4]Final!DZ65,1))</f>
        <v>2.6</v>
      </c>
      <c r="U65" s="247">
        <f>IF([4]Final!EA65="","",ROUNDUP([4]Final!EA65/3,1))</f>
        <v>1</v>
      </c>
      <c r="V65" s="247">
        <f>IF([4]Final!EB65="","",ROUNDUP([4]Final!EB65/3,1))</f>
        <v>1</v>
      </c>
      <c r="W65" s="247">
        <f>IF([4]Final!EC65="","",ROUNDUP([4]Final!EC65/3,1))</f>
        <v>0.7</v>
      </c>
      <c r="X65" s="247">
        <f>IF([4]Final!ED65="","",ROUNDUP([4]Final!ED65/3,1))</f>
        <v>0.7</v>
      </c>
      <c r="Y65" s="247">
        <f>IF([4]Final!EE65="","",ROUNDUP([4]Final!EE65/3,1))</f>
        <v>0.7</v>
      </c>
      <c r="Z65" s="247">
        <f>IF([4]Final!EF65="","",ROUNDUP([4]Final!EF65/3,1))</f>
        <v>1.4000000000000001</v>
      </c>
      <c r="AA65" s="247">
        <f>IF([4]Final!EG65="","",ROUNDUP([4]Final!EG65/3,1))</f>
        <v>0.7</v>
      </c>
      <c r="AB65" s="247">
        <f>IF([4]Final!EH65="","",ROUNDUP([4]Final!EH65/3,1))</f>
        <v>1.4000000000000001</v>
      </c>
      <c r="AC65" s="247">
        <f>IF([4]Final!EI65="","",ROUNDUP([4]Final!EI65/3,1))</f>
        <v>1</v>
      </c>
      <c r="AD65" s="247">
        <f>IF([4]Final!EJ65="","",ROUNDUP([4]Final!EJ65/3,1))</f>
        <v>1</v>
      </c>
      <c r="AE65" s="247">
        <f>IF([4]Final!EK65="","",ROUNDUP([4]Final!EK65/3,1))</f>
        <v>0.7</v>
      </c>
      <c r="AF65" s="247">
        <f>[4]Final!EL65</f>
        <v>1</v>
      </c>
      <c r="AG65" s="247">
        <f>[4]Final!EM65</f>
        <v>2</v>
      </c>
      <c r="AH65" s="247">
        <f>[4]Final!EN65</f>
        <v>2</v>
      </c>
      <c r="AI65" s="247">
        <f>[4]Final!EO65</f>
        <v>2</v>
      </c>
      <c r="AJ65" s="247">
        <f>[4]Final!EP65</f>
        <v>2</v>
      </c>
      <c r="AK65" s="247">
        <f>[4]Final!EQ65</f>
        <v>3</v>
      </c>
      <c r="AL65" s="247">
        <f>[4]Final!ER65</f>
        <v>1</v>
      </c>
      <c r="AM65" s="247">
        <f>[4]Final!ES65</f>
        <v>3</v>
      </c>
      <c r="AN65" s="247">
        <f>[4]Final!ET65</f>
        <v>4</v>
      </c>
      <c r="AO65" s="247">
        <f>[4]Final!EU65</f>
        <v>4</v>
      </c>
      <c r="AP65" s="248">
        <f>[4]Final!EV65</f>
        <v>3</v>
      </c>
      <c r="AQ65" s="252">
        <f t="shared" si="28"/>
        <v>3.1</v>
      </c>
      <c r="AR65" s="253">
        <f t="shared" si="29"/>
        <v>4.333333333333333</v>
      </c>
      <c r="AS65" s="250">
        <f t="shared" si="5"/>
        <v>72</v>
      </c>
      <c r="AT65" s="310" t="str">
        <f t="shared" si="6"/>
        <v>YES</v>
      </c>
      <c r="AU65" s="253">
        <f t="shared" si="30"/>
        <v>7.4</v>
      </c>
      <c r="AV65" s="253">
        <f t="shared" si="31"/>
        <v>10.166666666666668</v>
      </c>
      <c r="AW65" s="250">
        <f t="shared" si="7"/>
        <v>73</v>
      </c>
      <c r="AX65" s="310" t="str">
        <f t="shared" si="8"/>
        <v>YES</v>
      </c>
      <c r="AY65" s="253">
        <f t="shared" si="32"/>
        <v>17.599999999999998</v>
      </c>
      <c r="AZ65" s="253">
        <f t="shared" si="33"/>
        <v>27.333333333333336</v>
      </c>
      <c r="BA65" s="250">
        <f t="shared" si="9"/>
        <v>64</v>
      </c>
      <c r="BB65" s="310" t="str">
        <f t="shared" si="10"/>
        <v>YES</v>
      </c>
      <c r="BC65" s="253">
        <f t="shared" si="34"/>
        <v>6.8</v>
      </c>
      <c r="BD65" s="253">
        <f t="shared" si="35"/>
        <v>10.166666666666666</v>
      </c>
      <c r="BE65" s="250">
        <f t="shared" si="11"/>
        <v>67</v>
      </c>
      <c r="BF65" s="310" t="str">
        <f t="shared" si="12"/>
        <v>YES</v>
      </c>
      <c r="BG65" s="253">
        <f t="shared" si="36"/>
        <v>6.3000000000000007</v>
      </c>
      <c r="BH65" s="253">
        <f t="shared" si="37"/>
        <v>8</v>
      </c>
      <c r="BI65" s="250">
        <f t="shared" si="13"/>
        <v>79</v>
      </c>
      <c r="BJ65" s="311" t="str">
        <f t="shared" si="14"/>
        <v>YES</v>
      </c>
      <c r="BK65" s="252">
        <f t="shared" si="38"/>
        <v>1</v>
      </c>
      <c r="BL65" s="253">
        <f t="shared" si="39"/>
        <v>2</v>
      </c>
      <c r="BM65" s="250">
        <f t="shared" si="15"/>
        <v>50</v>
      </c>
      <c r="BN65" s="310" t="str">
        <f t="shared" si="16"/>
        <v>NO</v>
      </c>
      <c r="BO65" s="253">
        <f t="shared" si="40"/>
        <v>4</v>
      </c>
      <c r="BP65" s="253">
        <f t="shared" si="41"/>
        <v>7</v>
      </c>
      <c r="BQ65" s="250">
        <f t="shared" si="17"/>
        <v>57</v>
      </c>
      <c r="BR65" s="310" t="str">
        <f t="shared" si="18"/>
        <v>NO</v>
      </c>
      <c r="BS65" s="253">
        <f t="shared" si="42"/>
        <v>12</v>
      </c>
      <c r="BT65" s="253">
        <f t="shared" si="43"/>
        <v>17</v>
      </c>
      <c r="BU65" s="250">
        <f t="shared" si="19"/>
        <v>71</v>
      </c>
      <c r="BV65" s="310" t="str">
        <f t="shared" si="20"/>
        <v>YES</v>
      </c>
      <c r="BW65" s="253">
        <f t="shared" si="44"/>
        <v>5</v>
      </c>
      <c r="BX65" s="253">
        <f t="shared" si="45"/>
        <v>7</v>
      </c>
      <c r="BY65" s="250">
        <f t="shared" si="21"/>
        <v>71</v>
      </c>
      <c r="BZ65" s="310" t="str">
        <f t="shared" si="22"/>
        <v>YES</v>
      </c>
      <c r="CA65" s="253">
        <f t="shared" si="46"/>
        <v>5</v>
      </c>
      <c r="CB65" s="253">
        <f t="shared" si="47"/>
        <v>7</v>
      </c>
      <c r="CC65" s="250">
        <f t="shared" si="23"/>
        <v>71</v>
      </c>
      <c r="CD65" s="312" t="str">
        <f t="shared" si="24"/>
        <v>YES</v>
      </c>
    </row>
    <row r="66" spans="1:83" ht="13.5" thickBot="1" x14ac:dyDescent="0.25">
      <c r="A66" s="331">
        <f>[4]Final!A66</f>
        <v>54</v>
      </c>
      <c r="B66" s="388" t="s">
        <v>515</v>
      </c>
      <c r="C66" s="382" t="s">
        <v>537</v>
      </c>
      <c r="D66" s="331" t="str">
        <f>[5]Final!D66</f>
        <v>B</v>
      </c>
      <c r="E66" s="331">
        <f>[4]Final!E66</f>
        <v>74</v>
      </c>
      <c r="F66" s="331">
        <f t="shared" si="25"/>
        <v>75.400000000000006</v>
      </c>
      <c r="G66" s="331">
        <f t="shared" si="26"/>
        <v>46.400000000000006</v>
      </c>
      <c r="H66" s="331">
        <f t="shared" si="27"/>
        <v>29</v>
      </c>
      <c r="I66" s="258"/>
      <c r="J66" s="247">
        <f>IF([4]Final!DP66="","",ROUNDUP(0.15*[4]Final!DP66,1))</f>
        <v>2.3000000000000003</v>
      </c>
      <c r="K66" s="247">
        <f>IF([4]Final!DQ66="","",ROUNDUP(0.15*[4]Final!DQ66,1))</f>
        <v>2.3000000000000003</v>
      </c>
      <c r="L66" s="247">
        <f>IF([4]Final!DR66="","",ROUNDUP(0.15*[4]Final!DR66,1))</f>
        <v>4.5</v>
      </c>
      <c r="M66" s="247">
        <f>IF([4]Final!DS66="","",ROUNDUP(0.15*[4]Final!DS66,1))</f>
        <v>2.3000000000000003</v>
      </c>
      <c r="N66" s="247">
        <f>IF([4]Final!DT66="","",ROUNDUP(0.15*[4]Final!DT66,1))</f>
        <v>3.5</v>
      </c>
      <c r="O66" s="247">
        <f>IF([4]Final!DU66="","",ROUNDUP(0.15*[4]Final!DU66,1))</f>
        <v>3.8000000000000003</v>
      </c>
      <c r="P66" s="247">
        <f>IF([4]Final!DV66="","",ROUNDUP(0.15*[4]Final!DV66,1))</f>
        <v>2.1</v>
      </c>
      <c r="Q66" s="247">
        <f>IF([4]Final!DW66="","",ROUNDUP(0.15*[4]Final!DW66,1))</f>
        <v>4.5</v>
      </c>
      <c r="R66" s="247">
        <f>IF([4]Final!DX66="","",ROUNDUP(0.15*[4]Final!DX66,1))</f>
        <v>4.0999999999999996</v>
      </c>
      <c r="S66" s="247">
        <f>IF([4]Final!DY66="","",ROUNDUP(0.15*[4]Final!DY66,1))</f>
        <v>3.6</v>
      </c>
      <c r="T66" s="247">
        <f>IF([4]Final!DZ66="","",ROUNDUP(0.15*[4]Final!DZ66,1))</f>
        <v>2</v>
      </c>
      <c r="U66" s="247">
        <f>IF([4]Final!EA66="","",ROUNDUP([4]Final!EA66/3,1))</f>
        <v>1</v>
      </c>
      <c r="V66" s="247">
        <f>IF([4]Final!EB66="","",ROUNDUP([4]Final!EB66/3,1))</f>
        <v>1</v>
      </c>
      <c r="W66" s="247">
        <f>IF([4]Final!EC66="","",ROUNDUP([4]Final!EC66/3,1))</f>
        <v>1</v>
      </c>
      <c r="X66" s="247">
        <f>IF([4]Final!ED66="","",ROUNDUP([4]Final!ED66/3,1))</f>
        <v>1</v>
      </c>
      <c r="Y66" s="247">
        <f>IF([4]Final!EE66="","",ROUNDUP([4]Final!EE66/3,1))</f>
        <v>1</v>
      </c>
      <c r="Z66" s="247">
        <f>IF([4]Final!EF66="","",ROUNDUP([4]Final!EF66/3,1))</f>
        <v>1.4000000000000001</v>
      </c>
      <c r="AA66" s="247">
        <f>IF([4]Final!EG66="","",ROUNDUP([4]Final!EG66/3,1))</f>
        <v>1</v>
      </c>
      <c r="AB66" s="247">
        <f>IF([4]Final!EH66="","",ROUNDUP([4]Final!EH66/3,1))</f>
        <v>1</v>
      </c>
      <c r="AC66" s="247">
        <f>IF([4]Final!EI66="","",ROUNDUP([4]Final!EI66/3,1))</f>
        <v>1</v>
      </c>
      <c r="AD66" s="247">
        <f>IF([4]Final!EJ66="","",ROUNDUP([4]Final!EJ66/3,1))</f>
        <v>1</v>
      </c>
      <c r="AE66" s="247">
        <f>IF([4]Final!EK66="","",ROUNDUP([4]Final!EK66/3,1))</f>
        <v>1</v>
      </c>
      <c r="AF66" s="247">
        <f>[4]Final!EL66</f>
        <v>1</v>
      </c>
      <c r="AG66" s="247">
        <f>[4]Final!EM66</f>
        <v>3</v>
      </c>
      <c r="AH66" s="247">
        <f>[4]Final!EN66</f>
        <v>3</v>
      </c>
      <c r="AI66" s="247">
        <f>[4]Final!EO66</f>
        <v>1</v>
      </c>
      <c r="AJ66" s="247">
        <f>[4]Final!EP66</f>
        <v>3</v>
      </c>
      <c r="AK66" s="247">
        <f>[4]Final!EQ66</f>
        <v>3</v>
      </c>
      <c r="AL66" s="247">
        <f>[4]Final!ER66</f>
        <v>1</v>
      </c>
      <c r="AM66" s="247">
        <f>[4]Final!ES66</f>
        <v>4</v>
      </c>
      <c r="AN66" s="247">
        <f>[4]Final!ET66</f>
        <v>3</v>
      </c>
      <c r="AO66" s="247">
        <f>[4]Final!EU66</f>
        <v>4</v>
      </c>
      <c r="AP66" s="248">
        <f>[4]Final!EV66</f>
        <v>3</v>
      </c>
      <c r="AQ66" s="260">
        <f t="shared" si="28"/>
        <v>3.3000000000000003</v>
      </c>
      <c r="AR66" s="261">
        <f t="shared" si="29"/>
        <v>4.333333333333333</v>
      </c>
      <c r="AS66" s="247">
        <f t="shared" si="5"/>
        <v>76</v>
      </c>
      <c r="AT66" s="286" t="str">
        <f t="shared" si="6"/>
        <v>YES</v>
      </c>
      <c r="AU66" s="261">
        <f t="shared" si="30"/>
        <v>7.8000000000000007</v>
      </c>
      <c r="AV66" s="261">
        <f t="shared" si="31"/>
        <v>10.166666666666668</v>
      </c>
      <c r="AW66" s="247">
        <f t="shared" si="7"/>
        <v>77</v>
      </c>
      <c r="AX66" s="286" t="str">
        <f t="shared" si="8"/>
        <v>YES</v>
      </c>
      <c r="AY66" s="261">
        <f t="shared" si="32"/>
        <v>21.299999999999997</v>
      </c>
      <c r="AZ66" s="261">
        <f t="shared" si="33"/>
        <v>27.333333333333336</v>
      </c>
      <c r="BA66" s="247">
        <f t="shared" si="9"/>
        <v>78</v>
      </c>
      <c r="BB66" s="286" t="str">
        <f t="shared" si="10"/>
        <v>YES</v>
      </c>
      <c r="BC66" s="261">
        <f t="shared" si="34"/>
        <v>7.7</v>
      </c>
      <c r="BD66" s="261">
        <f t="shared" si="35"/>
        <v>10.166666666666666</v>
      </c>
      <c r="BE66" s="247">
        <f t="shared" si="11"/>
        <v>76</v>
      </c>
      <c r="BF66" s="286" t="str">
        <f t="shared" si="12"/>
        <v>YES</v>
      </c>
      <c r="BG66" s="261">
        <f t="shared" si="36"/>
        <v>6.3000000000000007</v>
      </c>
      <c r="BH66" s="261">
        <f t="shared" si="37"/>
        <v>8</v>
      </c>
      <c r="BI66" s="247">
        <f t="shared" si="13"/>
        <v>79</v>
      </c>
      <c r="BJ66" s="340" t="str">
        <f t="shared" si="14"/>
        <v>YES</v>
      </c>
      <c r="BK66" s="260">
        <v>2</v>
      </c>
      <c r="BL66" s="261">
        <f t="shared" si="39"/>
        <v>2</v>
      </c>
      <c r="BM66" s="247">
        <f t="shared" si="15"/>
        <v>100</v>
      </c>
      <c r="BN66" s="286" t="str">
        <f t="shared" si="16"/>
        <v>YES</v>
      </c>
      <c r="BO66" s="261">
        <f t="shared" si="40"/>
        <v>6</v>
      </c>
      <c r="BP66" s="261">
        <f t="shared" si="41"/>
        <v>7</v>
      </c>
      <c r="BQ66" s="247">
        <f t="shared" si="17"/>
        <v>86</v>
      </c>
      <c r="BR66" s="286" t="str">
        <f t="shared" si="18"/>
        <v>YES</v>
      </c>
      <c r="BS66" s="261">
        <f t="shared" si="42"/>
        <v>13</v>
      </c>
      <c r="BT66" s="261">
        <f t="shared" si="43"/>
        <v>17</v>
      </c>
      <c r="BU66" s="247">
        <f t="shared" si="19"/>
        <v>76</v>
      </c>
      <c r="BV66" s="286" t="str">
        <f t="shared" si="20"/>
        <v>YES</v>
      </c>
      <c r="BW66" s="261">
        <f t="shared" si="44"/>
        <v>5</v>
      </c>
      <c r="BX66" s="261">
        <f t="shared" si="45"/>
        <v>7</v>
      </c>
      <c r="BY66" s="247">
        <f t="shared" si="21"/>
        <v>71</v>
      </c>
      <c r="BZ66" s="286" t="str">
        <f t="shared" si="22"/>
        <v>YES</v>
      </c>
      <c r="CA66" s="261">
        <f t="shared" si="46"/>
        <v>4</v>
      </c>
      <c r="CB66" s="261">
        <f t="shared" si="47"/>
        <v>7</v>
      </c>
      <c r="CC66" s="247">
        <f t="shared" si="23"/>
        <v>57</v>
      </c>
      <c r="CD66" s="341" t="str">
        <f t="shared" si="24"/>
        <v>NO</v>
      </c>
    </row>
    <row r="67" spans="1:83" x14ac:dyDescent="0.2">
      <c r="A67" s="331">
        <f>[4]Final!A67</f>
        <v>55</v>
      </c>
      <c r="B67" s="388" t="s">
        <v>516</v>
      </c>
      <c r="C67" s="382" t="s">
        <v>538</v>
      </c>
      <c r="D67" s="331" t="str">
        <f>[5]Final!D67</f>
        <v>B</v>
      </c>
      <c r="E67" s="331">
        <f>[4]Final!E67</f>
        <v>75</v>
      </c>
      <c r="F67" s="331">
        <f t="shared" si="25"/>
        <v>76.599999999999994</v>
      </c>
      <c r="G67" s="331">
        <f t="shared" si="26"/>
        <v>46.6</v>
      </c>
      <c r="H67" s="331">
        <f t="shared" si="27"/>
        <v>30</v>
      </c>
      <c r="I67" s="258"/>
      <c r="J67" s="247">
        <f>IF([4]Final!DP67="","",ROUNDUP(0.15*[4]Final!DP67,1))</f>
        <v>2.1</v>
      </c>
      <c r="K67" s="247">
        <f>IF([4]Final!DQ67="","",ROUNDUP(0.15*[4]Final!DQ67,1))</f>
        <v>2.1</v>
      </c>
      <c r="L67" s="247">
        <f>IF([4]Final!DR67="","",ROUNDUP(0.15*[4]Final!DR67,1))</f>
        <v>4.5</v>
      </c>
      <c r="M67" s="247">
        <f>IF([4]Final!DS67="","",ROUNDUP(0.15*[4]Final!DS67,1))</f>
        <v>2.4</v>
      </c>
      <c r="N67" s="247">
        <f>IF([4]Final!DT67="","",ROUNDUP(0.15*[4]Final!DT67,1))</f>
        <v>3.6</v>
      </c>
      <c r="O67" s="247">
        <f>IF([4]Final!DU67="","",ROUNDUP(0.15*[4]Final!DU67,1))</f>
        <v>3.8000000000000003</v>
      </c>
      <c r="P67" s="247">
        <f>IF([4]Final!DV67="","",ROUNDUP(0.15*[4]Final!DV67,1))</f>
        <v>2.6</v>
      </c>
      <c r="Q67" s="247">
        <f>IF([4]Final!DW67="","",ROUNDUP(0.15*[4]Final!DW67,1))</f>
        <v>4.5</v>
      </c>
      <c r="R67" s="247">
        <f>IF([4]Final!DX67="","",ROUNDUP(0.15*[4]Final!DX67,1))</f>
        <v>3.9</v>
      </c>
      <c r="S67" s="247">
        <f>IF([4]Final!DY67="","",ROUNDUP(0.15*[4]Final!DY67,1))</f>
        <v>3.9</v>
      </c>
      <c r="T67" s="247">
        <f>IF([4]Final!DZ67="","",ROUNDUP(0.15*[4]Final!DZ67,1))</f>
        <v>2.4</v>
      </c>
      <c r="U67" s="247">
        <f>IF([4]Final!EA67="","",ROUNDUP([4]Final!EA67/3,1))</f>
        <v>1</v>
      </c>
      <c r="V67" s="247">
        <f>IF([4]Final!EB67="","",ROUNDUP([4]Final!EB67/3,1))</f>
        <v>1</v>
      </c>
      <c r="W67" s="247">
        <f>IF([4]Final!EC67="","",ROUNDUP([4]Final!EC67/3,1))</f>
        <v>1</v>
      </c>
      <c r="X67" s="247">
        <f>IF([4]Final!ED67="","",ROUNDUP([4]Final!ED67/3,1))</f>
        <v>0.7</v>
      </c>
      <c r="Y67" s="247">
        <f>IF([4]Final!EE67="","",ROUNDUP([4]Final!EE67/3,1))</f>
        <v>1</v>
      </c>
      <c r="Z67" s="247">
        <f>IF([4]Final!EF67="","",ROUNDUP([4]Final!EF67/3,1))</f>
        <v>1</v>
      </c>
      <c r="AA67" s="247">
        <f>IF([4]Final!EG67="","",ROUNDUP([4]Final!EG67/3,1))</f>
        <v>1</v>
      </c>
      <c r="AB67" s="247">
        <f>IF([4]Final!EH67="","",ROUNDUP([4]Final!EH67/3,1))</f>
        <v>1</v>
      </c>
      <c r="AC67" s="247">
        <f>IF([4]Final!EI67="","",ROUNDUP([4]Final!EI67/3,1))</f>
        <v>1.4000000000000001</v>
      </c>
      <c r="AD67" s="247">
        <f>IF([4]Final!EJ67="","",ROUNDUP([4]Final!EJ67/3,1))</f>
        <v>1</v>
      </c>
      <c r="AE67" s="247">
        <f>IF([4]Final!EK67="","",ROUNDUP([4]Final!EK67/3,1))</f>
        <v>0.7</v>
      </c>
      <c r="AF67" s="247">
        <f>[4]Final!EL67</f>
        <v>2</v>
      </c>
      <c r="AG67" s="247">
        <f>[4]Final!EM67</f>
        <v>3</v>
      </c>
      <c r="AH67" s="247">
        <f>[4]Final!EN67</f>
        <v>2</v>
      </c>
      <c r="AI67" s="247">
        <f>[4]Final!EO67</f>
        <v>2</v>
      </c>
      <c r="AJ67" s="247">
        <f>[4]Final!EP67</f>
        <v>3</v>
      </c>
      <c r="AK67" s="247">
        <f>[4]Final!EQ67</f>
        <v>3</v>
      </c>
      <c r="AL67" s="247">
        <f>[4]Final!ER67</f>
        <v>1</v>
      </c>
      <c r="AM67" s="247">
        <f>[4]Final!ES67</f>
        <v>3</v>
      </c>
      <c r="AN67" s="247">
        <f>[4]Final!ET67</f>
        <v>4</v>
      </c>
      <c r="AO67" s="247">
        <f>[4]Final!EU67</f>
        <v>3</v>
      </c>
      <c r="AP67" s="248">
        <f>[4]Final!EV67</f>
        <v>4</v>
      </c>
      <c r="AQ67" s="252">
        <f t="shared" si="28"/>
        <v>3.1</v>
      </c>
      <c r="AR67" s="253">
        <f t="shared" si="29"/>
        <v>4.333333333333333</v>
      </c>
      <c r="AS67" s="250">
        <f t="shared" si="5"/>
        <v>72</v>
      </c>
      <c r="AT67" s="310" t="str">
        <f t="shared" si="6"/>
        <v>YES</v>
      </c>
      <c r="AU67" s="253">
        <f t="shared" si="30"/>
        <v>7.7</v>
      </c>
      <c r="AV67" s="253">
        <f t="shared" si="31"/>
        <v>10.166666666666668</v>
      </c>
      <c r="AW67" s="250">
        <f t="shared" si="7"/>
        <v>76</v>
      </c>
      <c r="AX67" s="310" t="str">
        <f t="shared" si="8"/>
        <v>YES</v>
      </c>
      <c r="AY67" s="253">
        <f t="shared" si="32"/>
        <v>21.099999999999998</v>
      </c>
      <c r="AZ67" s="253">
        <f t="shared" si="33"/>
        <v>27.333333333333336</v>
      </c>
      <c r="BA67" s="250">
        <f t="shared" si="9"/>
        <v>77</v>
      </c>
      <c r="BB67" s="310" t="str">
        <f t="shared" si="10"/>
        <v>YES</v>
      </c>
      <c r="BC67" s="253">
        <f t="shared" si="34"/>
        <v>8.5</v>
      </c>
      <c r="BD67" s="253">
        <f t="shared" si="35"/>
        <v>10.166666666666666</v>
      </c>
      <c r="BE67" s="250">
        <f t="shared" si="11"/>
        <v>84</v>
      </c>
      <c r="BF67" s="310" t="str">
        <f t="shared" si="12"/>
        <v>YES</v>
      </c>
      <c r="BG67" s="253">
        <f t="shared" si="36"/>
        <v>6.2</v>
      </c>
      <c r="BH67" s="253">
        <f t="shared" si="37"/>
        <v>8</v>
      </c>
      <c r="BI67" s="250">
        <f t="shared" si="13"/>
        <v>78</v>
      </c>
      <c r="BJ67" s="311" t="str">
        <f t="shared" si="14"/>
        <v>YES</v>
      </c>
      <c r="BK67" s="252">
        <f t="shared" si="38"/>
        <v>2</v>
      </c>
      <c r="BL67" s="253">
        <f t="shared" si="39"/>
        <v>2</v>
      </c>
      <c r="BM67" s="250">
        <f t="shared" si="15"/>
        <v>100</v>
      </c>
      <c r="BN67" s="310" t="str">
        <f t="shared" si="16"/>
        <v>YES</v>
      </c>
      <c r="BO67" s="253">
        <f t="shared" si="40"/>
        <v>6</v>
      </c>
      <c r="BP67" s="253">
        <f t="shared" si="41"/>
        <v>7</v>
      </c>
      <c r="BQ67" s="250">
        <f t="shared" si="17"/>
        <v>86</v>
      </c>
      <c r="BR67" s="310" t="str">
        <f t="shared" si="18"/>
        <v>YES</v>
      </c>
      <c r="BS67" s="253">
        <f t="shared" si="42"/>
        <v>12</v>
      </c>
      <c r="BT67" s="253">
        <f t="shared" si="43"/>
        <v>17</v>
      </c>
      <c r="BU67" s="250">
        <f t="shared" si="19"/>
        <v>71</v>
      </c>
      <c r="BV67" s="310" t="str">
        <f t="shared" si="20"/>
        <v>YES</v>
      </c>
      <c r="BW67" s="253">
        <f t="shared" si="44"/>
        <v>4</v>
      </c>
      <c r="BX67" s="253">
        <f t="shared" si="45"/>
        <v>7</v>
      </c>
      <c r="BY67" s="250">
        <f t="shared" si="21"/>
        <v>57</v>
      </c>
      <c r="BZ67" s="310" t="str">
        <f t="shared" si="22"/>
        <v>NO</v>
      </c>
      <c r="CA67" s="253">
        <f t="shared" si="46"/>
        <v>6</v>
      </c>
      <c r="CB67" s="253">
        <f t="shared" si="47"/>
        <v>7</v>
      </c>
      <c r="CC67" s="250">
        <f t="shared" si="23"/>
        <v>86</v>
      </c>
      <c r="CD67" s="312" t="str">
        <f t="shared" si="24"/>
        <v>YES</v>
      </c>
    </row>
    <row r="68" spans="1:83" ht="13.5" thickBot="1" x14ac:dyDescent="0.25">
      <c r="A68" s="331">
        <f>[4]Final!A68</f>
        <v>56</v>
      </c>
      <c r="B68" s="388" t="s">
        <v>517</v>
      </c>
      <c r="C68" s="382" t="s">
        <v>539</v>
      </c>
      <c r="D68" s="331" t="str">
        <f>[5]Final!D68</f>
        <v>B+</v>
      </c>
      <c r="E68" s="331">
        <f>[4]Final!E68</f>
        <v>82</v>
      </c>
      <c r="F68" s="331">
        <f t="shared" si="25"/>
        <v>82.9</v>
      </c>
      <c r="G68" s="331">
        <f t="shared" si="26"/>
        <v>47.900000000000006</v>
      </c>
      <c r="H68" s="331">
        <f t="shared" si="27"/>
        <v>35</v>
      </c>
      <c r="I68" s="258"/>
      <c r="J68" s="247">
        <f>IF([4]Final!DP68="","",ROUNDUP(0.15*[4]Final!DP68,1))</f>
        <v>2.1</v>
      </c>
      <c r="K68" s="247">
        <f>IF([4]Final!DQ68="","",ROUNDUP(0.15*[4]Final!DQ68,1))</f>
        <v>2.1</v>
      </c>
      <c r="L68" s="247">
        <f>IF([4]Final!DR68="","",ROUNDUP(0.15*[4]Final!DR68,1))</f>
        <v>5.4</v>
      </c>
      <c r="M68" s="247">
        <f>IF([4]Final!DS68="","",ROUNDUP(0.15*[4]Final!DS68,1))</f>
        <v>2.1</v>
      </c>
      <c r="N68" s="247">
        <f>IF([4]Final!DT68="","",ROUNDUP(0.15*[4]Final!DT68,1))</f>
        <v>4.0999999999999996</v>
      </c>
      <c r="O68" s="247">
        <f>IF([4]Final!DU68="","",ROUNDUP(0.15*[4]Final!DU68,1))</f>
        <v>3.8000000000000003</v>
      </c>
      <c r="P68" s="247">
        <f>IF([4]Final!DV68="","",ROUNDUP(0.15*[4]Final!DV68,1))</f>
        <v>2.4</v>
      </c>
      <c r="Q68" s="247">
        <f>IF([4]Final!DW68="","",ROUNDUP(0.15*[4]Final!DW68,1))</f>
        <v>5</v>
      </c>
      <c r="R68" s="247">
        <f>IF([4]Final!DX68="","",ROUNDUP(0.15*[4]Final!DX68,1))</f>
        <v>3.5</v>
      </c>
      <c r="S68" s="247">
        <f>IF([4]Final!DY68="","",ROUNDUP(0.15*[4]Final!DY68,1))</f>
        <v>4.0999999999999996</v>
      </c>
      <c r="T68" s="247">
        <f>IF([4]Final!DZ68="","",ROUNDUP(0.15*[4]Final!DZ68,1))</f>
        <v>2.3000000000000003</v>
      </c>
      <c r="U68" s="247">
        <f>IF([4]Final!EA68="","",ROUNDUP([4]Final!EA68/3,1))</f>
        <v>1</v>
      </c>
      <c r="V68" s="247">
        <f>IF([4]Final!EB68="","",ROUNDUP([4]Final!EB68/3,1))</f>
        <v>1</v>
      </c>
      <c r="W68" s="247">
        <f>IF([4]Final!EC68="","",ROUNDUP([4]Final!EC68/3,1))</f>
        <v>1</v>
      </c>
      <c r="X68" s="247">
        <f>IF([4]Final!ED68="","",ROUNDUP([4]Final!ED68/3,1))</f>
        <v>0.7</v>
      </c>
      <c r="Y68" s="247">
        <f>IF([4]Final!EE68="","",ROUNDUP([4]Final!EE68/3,1))</f>
        <v>1</v>
      </c>
      <c r="Z68" s="247">
        <f>IF([4]Final!EF68="","",ROUNDUP([4]Final!EF68/3,1))</f>
        <v>1.4000000000000001</v>
      </c>
      <c r="AA68" s="247">
        <f>IF([4]Final!EG68="","",ROUNDUP([4]Final!EG68/3,1))</f>
        <v>0.7</v>
      </c>
      <c r="AB68" s="247">
        <f>IF([4]Final!EH68="","",ROUNDUP([4]Final!EH68/3,1))</f>
        <v>1.4000000000000001</v>
      </c>
      <c r="AC68" s="247">
        <f>IF([4]Final!EI68="","",ROUNDUP([4]Final!EI68/3,1))</f>
        <v>1.4000000000000001</v>
      </c>
      <c r="AD68" s="247">
        <f>IF([4]Final!EJ68="","",ROUNDUP([4]Final!EJ68/3,1))</f>
        <v>0.7</v>
      </c>
      <c r="AE68" s="247">
        <f>IF([4]Final!EK68="","",ROUNDUP([4]Final!EK68/3,1))</f>
        <v>0.7</v>
      </c>
      <c r="AF68" s="247">
        <f>[4]Final!EL68</f>
        <v>2</v>
      </c>
      <c r="AG68" s="247">
        <f>[4]Final!EM68</f>
        <v>2</v>
      </c>
      <c r="AH68" s="247">
        <f>[4]Final!EN68</f>
        <v>2</v>
      </c>
      <c r="AI68" s="247">
        <f>[4]Final!EO68</f>
        <v>2</v>
      </c>
      <c r="AJ68" s="247">
        <f>[4]Final!EP68</f>
        <v>3</v>
      </c>
      <c r="AK68" s="247">
        <f>[4]Final!EQ68</f>
        <v>4</v>
      </c>
      <c r="AL68" s="247">
        <f>[4]Final!ER68</f>
        <v>2</v>
      </c>
      <c r="AM68" s="247">
        <f>[4]Final!ES68</f>
        <v>4</v>
      </c>
      <c r="AN68" s="247">
        <f>[4]Final!ET68</f>
        <v>4</v>
      </c>
      <c r="AO68" s="247">
        <f>[4]Final!EU68</f>
        <v>5</v>
      </c>
      <c r="AP68" s="248">
        <f>[4]Final!EV68</f>
        <v>5</v>
      </c>
      <c r="AQ68" s="260">
        <f t="shared" si="28"/>
        <v>3.1</v>
      </c>
      <c r="AR68" s="261">
        <f t="shared" si="29"/>
        <v>4.333333333333333</v>
      </c>
      <c r="AS68" s="247">
        <f t="shared" si="5"/>
        <v>72</v>
      </c>
      <c r="AT68" s="286" t="str">
        <f t="shared" si="6"/>
        <v>YES</v>
      </c>
      <c r="AU68" s="261">
        <f t="shared" si="30"/>
        <v>8.1999999999999993</v>
      </c>
      <c r="AV68" s="261">
        <f t="shared" si="31"/>
        <v>10.166666666666668</v>
      </c>
      <c r="AW68" s="247">
        <f t="shared" si="7"/>
        <v>81</v>
      </c>
      <c r="AX68" s="286" t="str">
        <f t="shared" si="8"/>
        <v>YES</v>
      </c>
      <c r="AY68" s="261">
        <f t="shared" si="32"/>
        <v>22.9</v>
      </c>
      <c r="AZ68" s="261">
        <f t="shared" si="33"/>
        <v>27.333333333333336</v>
      </c>
      <c r="BA68" s="247">
        <f t="shared" si="9"/>
        <v>84</v>
      </c>
      <c r="BB68" s="286" t="str">
        <f t="shared" si="10"/>
        <v>YES</v>
      </c>
      <c r="BC68" s="261">
        <f t="shared" si="34"/>
        <v>7.9</v>
      </c>
      <c r="BD68" s="261">
        <f t="shared" si="35"/>
        <v>10.166666666666666</v>
      </c>
      <c r="BE68" s="247">
        <f t="shared" si="11"/>
        <v>78</v>
      </c>
      <c r="BF68" s="286" t="str">
        <f t="shared" si="12"/>
        <v>YES</v>
      </c>
      <c r="BG68" s="261">
        <f t="shared" si="36"/>
        <v>5.8000000000000007</v>
      </c>
      <c r="BH68" s="261">
        <f t="shared" si="37"/>
        <v>8</v>
      </c>
      <c r="BI68" s="247">
        <f t="shared" si="13"/>
        <v>73</v>
      </c>
      <c r="BJ68" s="340" t="str">
        <f t="shared" si="14"/>
        <v>YES</v>
      </c>
      <c r="BK68" s="260">
        <f t="shared" si="38"/>
        <v>2</v>
      </c>
      <c r="BL68" s="261">
        <f t="shared" si="39"/>
        <v>2</v>
      </c>
      <c r="BM68" s="247">
        <f t="shared" si="15"/>
        <v>100</v>
      </c>
      <c r="BN68" s="286" t="str">
        <f t="shared" si="16"/>
        <v>YES</v>
      </c>
      <c r="BO68" s="261">
        <f t="shared" si="40"/>
        <v>5</v>
      </c>
      <c r="BP68" s="261">
        <f t="shared" si="41"/>
        <v>7</v>
      </c>
      <c r="BQ68" s="247">
        <f t="shared" si="17"/>
        <v>71</v>
      </c>
      <c r="BR68" s="286" t="str">
        <f t="shared" si="18"/>
        <v>YES</v>
      </c>
      <c r="BS68" s="261">
        <f t="shared" si="42"/>
        <v>14</v>
      </c>
      <c r="BT68" s="261">
        <f t="shared" si="43"/>
        <v>17</v>
      </c>
      <c r="BU68" s="247">
        <f t="shared" si="19"/>
        <v>82</v>
      </c>
      <c r="BV68" s="286" t="str">
        <f t="shared" si="20"/>
        <v>YES</v>
      </c>
      <c r="BW68" s="261">
        <f t="shared" si="44"/>
        <v>7</v>
      </c>
      <c r="BX68" s="261">
        <f t="shared" si="45"/>
        <v>7</v>
      </c>
      <c r="BY68" s="247">
        <f t="shared" si="21"/>
        <v>100</v>
      </c>
      <c r="BZ68" s="286" t="str">
        <f t="shared" si="22"/>
        <v>YES</v>
      </c>
      <c r="CA68" s="261">
        <f t="shared" si="46"/>
        <v>7</v>
      </c>
      <c r="CB68" s="261">
        <f t="shared" si="47"/>
        <v>7</v>
      </c>
      <c r="CC68" s="247">
        <f t="shared" si="23"/>
        <v>100</v>
      </c>
      <c r="CD68" s="341" t="str">
        <f t="shared" si="24"/>
        <v>YES</v>
      </c>
    </row>
    <row r="69" spans="1:83" x14ac:dyDescent="0.2">
      <c r="A69" s="331">
        <f>[4]Final!A69</f>
        <v>57</v>
      </c>
      <c r="B69" s="388" t="s">
        <v>518</v>
      </c>
      <c r="C69" s="382" t="s">
        <v>540</v>
      </c>
      <c r="D69" s="331" t="str">
        <f>[5]Final!D69</f>
        <v>A</v>
      </c>
      <c r="E69" s="331">
        <f>[4]Final!E69</f>
        <v>91</v>
      </c>
      <c r="F69" s="331">
        <f t="shared" si="25"/>
        <v>84.699999999999989</v>
      </c>
      <c r="G69" s="331">
        <f t="shared" si="26"/>
        <v>51.699999999999996</v>
      </c>
      <c r="H69" s="331">
        <f t="shared" si="27"/>
        <v>33</v>
      </c>
      <c r="I69" s="258"/>
      <c r="J69" s="247">
        <f>IF([4]Final!DP69="","",ROUNDUP(0.15*[4]Final!DP69,1))</f>
        <v>2.6</v>
      </c>
      <c r="K69" s="247">
        <f>IF([4]Final!DQ69="","",ROUNDUP(0.15*[4]Final!DQ69,1))</f>
        <v>2.3000000000000003</v>
      </c>
      <c r="L69" s="247">
        <f>IF([4]Final!DR69="","",ROUNDUP(0.15*[4]Final!DR69,1))</f>
        <v>5.3</v>
      </c>
      <c r="M69" s="247">
        <f>IF([4]Final!DS69="","",ROUNDUP(0.15*[4]Final!DS69,1))</f>
        <v>2.4</v>
      </c>
      <c r="N69" s="247">
        <f>IF([4]Final!DT69="","",ROUNDUP(0.15*[4]Final!DT69,1))</f>
        <v>3.8000000000000003</v>
      </c>
      <c r="O69" s="247">
        <f>IF([4]Final!DU69="","",ROUNDUP(0.15*[4]Final!DU69,1))</f>
        <v>3.9</v>
      </c>
      <c r="P69" s="247">
        <f>IF([4]Final!DV69="","",ROUNDUP(0.15*[4]Final!DV69,1))</f>
        <v>2.6</v>
      </c>
      <c r="Q69" s="247">
        <f>IF([4]Final!DW69="","",ROUNDUP(0.15*[4]Final!DW69,1))</f>
        <v>5.6</v>
      </c>
      <c r="R69" s="247">
        <f>IF([4]Final!DX69="","",ROUNDUP(0.15*[4]Final!DX69,1))</f>
        <v>3.8000000000000003</v>
      </c>
      <c r="S69" s="247">
        <f>IF([4]Final!DY69="","",ROUNDUP(0.15*[4]Final!DY69,1))</f>
        <v>3.8000000000000003</v>
      </c>
      <c r="T69" s="247">
        <f>IF([4]Final!DZ69="","",ROUNDUP(0.15*[4]Final!DZ69,1))</f>
        <v>2.6</v>
      </c>
      <c r="U69" s="247">
        <f>IF([4]Final!EA69="","",ROUNDUP([4]Final!EA69/3,1))</f>
        <v>1.4000000000000001</v>
      </c>
      <c r="V69" s="247">
        <f>IF([4]Final!EB69="","",ROUNDUP([4]Final!EB69/3,1))</f>
        <v>1</v>
      </c>
      <c r="W69" s="247">
        <f>IF([4]Final!EC69="","",ROUNDUP([4]Final!EC69/3,1))</f>
        <v>1</v>
      </c>
      <c r="X69" s="247">
        <f>IF([4]Final!ED69="","",ROUNDUP([4]Final!ED69/3,1))</f>
        <v>0.7</v>
      </c>
      <c r="Y69" s="247">
        <f>IF([4]Final!EE69="","",ROUNDUP([4]Final!EE69/3,1))</f>
        <v>1</v>
      </c>
      <c r="Z69" s="247">
        <f>IF([4]Final!EF69="","",ROUNDUP([4]Final!EF69/3,1))</f>
        <v>1.4000000000000001</v>
      </c>
      <c r="AA69" s="247">
        <f>IF([4]Final!EG69="","",ROUNDUP([4]Final!EG69/3,1))</f>
        <v>1</v>
      </c>
      <c r="AB69" s="247">
        <f>IF([4]Final!EH69="","",ROUNDUP([4]Final!EH69/3,1))</f>
        <v>1.4000000000000001</v>
      </c>
      <c r="AC69" s="247">
        <f>IF([4]Final!EI69="","",ROUNDUP([4]Final!EI69/3,1))</f>
        <v>1.4000000000000001</v>
      </c>
      <c r="AD69" s="247">
        <f>IF([4]Final!EJ69="","",ROUNDUP([4]Final!EJ69/3,1))</f>
        <v>1.7000000000000002</v>
      </c>
      <c r="AE69" s="247">
        <f>IF([4]Final!EK69="","",ROUNDUP([4]Final!EK69/3,1))</f>
        <v>1</v>
      </c>
      <c r="AF69" s="247">
        <f>[4]Final!EL69</f>
        <v>1</v>
      </c>
      <c r="AG69" s="247">
        <f>[4]Final!EM69</f>
        <v>2</v>
      </c>
      <c r="AH69" s="247">
        <f>[4]Final!EN69</f>
        <v>3</v>
      </c>
      <c r="AI69" s="247">
        <f>[4]Final!EO69</f>
        <v>2</v>
      </c>
      <c r="AJ69" s="247">
        <f>[4]Final!EP69</f>
        <v>3</v>
      </c>
      <c r="AK69" s="247">
        <f>[4]Final!EQ69</f>
        <v>3</v>
      </c>
      <c r="AL69" s="247">
        <f>[4]Final!ER69</f>
        <v>2</v>
      </c>
      <c r="AM69" s="247">
        <f>[4]Final!ES69</f>
        <v>4</v>
      </c>
      <c r="AN69" s="247">
        <f>[4]Final!ET69</f>
        <v>5</v>
      </c>
      <c r="AO69" s="247">
        <f>[4]Final!EU69</f>
        <v>4</v>
      </c>
      <c r="AP69" s="248">
        <f>[4]Final!EV69</f>
        <v>4</v>
      </c>
      <c r="AQ69" s="252">
        <f t="shared" si="28"/>
        <v>4</v>
      </c>
      <c r="AR69" s="253">
        <f t="shared" si="29"/>
        <v>4.333333333333333</v>
      </c>
      <c r="AS69" s="250">
        <f t="shared" si="5"/>
        <v>92</v>
      </c>
      <c r="AT69" s="310" t="str">
        <f t="shared" si="6"/>
        <v>YES</v>
      </c>
      <c r="AU69" s="253">
        <f t="shared" si="30"/>
        <v>8.1000000000000014</v>
      </c>
      <c r="AV69" s="253">
        <f t="shared" si="31"/>
        <v>10.166666666666668</v>
      </c>
      <c r="AW69" s="250">
        <f t="shared" si="7"/>
        <v>80</v>
      </c>
      <c r="AX69" s="310" t="str">
        <f t="shared" si="8"/>
        <v>YES</v>
      </c>
      <c r="AY69" s="253">
        <f t="shared" si="32"/>
        <v>23.799999999999994</v>
      </c>
      <c r="AZ69" s="253">
        <f t="shared" si="33"/>
        <v>27.333333333333336</v>
      </c>
      <c r="BA69" s="250">
        <f t="shared" si="9"/>
        <v>87</v>
      </c>
      <c r="BB69" s="310" t="str">
        <f t="shared" si="10"/>
        <v>YES</v>
      </c>
      <c r="BC69" s="253">
        <f t="shared" si="34"/>
        <v>9.1000000000000014</v>
      </c>
      <c r="BD69" s="253">
        <f t="shared" si="35"/>
        <v>10.166666666666666</v>
      </c>
      <c r="BE69" s="250">
        <f t="shared" si="11"/>
        <v>90</v>
      </c>
      <c r="BF69" s="310" t="str">
        <f t="shared" si="12"/>
        <v>YES</v>
      </c>
      <c r="BG69" s="253">
        <f t="shared" si="36"/>
        <v>6.7</v>
      </c>
      <c r="BH69" s="253">
        <f t="shared" si="37"/>
        <v>8</v>
      </c>
      <c r="BI69" s="250">
        <f t="shared" si="13"/>
        <v>84</v>
      </c>
      <c r="BJ69" s="311" t="str">
        <f t="shared" si="14"/>
        <v>YES</v>
      </c>
      <c r="BK69" s="252">
        <v>2</v>
      </c>
      <c r="BL69" s="253">
        <f t="shared" si="39"/>
        <v>2</v>
      </c>
      <c r="BM69" s="250">
        <f t="shared" si="15"/>
        <v>100</v>
      </c>
      <c r="BN69" s="310" t="str">
        <f t="shared" si="16"/>
        <v>YES</v>
      </c>
      <c r="BO69" s="253">
        <f t="shared" si="40"/>
        <v>5</v>
      </c>
      <c r="BP69" s="253">
        <f t="shared" si="41"/>
        <v>7</v>
      </c>
      <c r="BQ69" s="250">
        <f t="shared" si="17"/>
        <v>71</v>
      </c>
      <c r="BR69" s="310" t="str">
        <f t="shared" si="18"/>
        <v>YES</v>
      </c>
      <c r="BS69" s="253">
        <f t="shared" si="42"/>
        <v>15</v>
      </c>
      <c r="BT69" s="253">
        <f t="shared" si="43"/>
        <v>17</v>
      </c>
      <c r="BU69" s="250">
        <f t="shared" si="19"/>
        <v>88</v>
      </c>
      <c r="BV69" s="310" t="str">
        <f t="shared" si="20"/>
        <v>YES</v>
      </c>
      <c r="BW69" s="253">
        <f t="shared" si="44"/>
        <v>6</v>
      </c>
      <c r="BX69" s="253">
        <f t="shared" si="45"/>
        <v>7</v>
      </c>
      <c r="BY69" s="250">
        <f t="shared" si="21"/>
        <v>86</v>
      </c>
      <c r="BZ69" s="310" t="str">
        <f t="shared" si="22"/>
        <v>YES</v>
      </c>
      <c r="CA69" s="253">
        <f t="shared" si="46"/>
        <v>6</v>
      </c>
      <c r="CB69" s="253">
        <f t="shared" si="47"/>
        <v>7</v>
      </c>
      <c r="CC69" s="250">
        <f t="shared" si="23"/>
        <v>86</v>
      </c>
      <c r="CD69" s="312" t="str">
        <f t="shared" si="24"/>
        <v>YES</v>
      </c>
    </row>
    <row r="70" spans="1:83" ht="13.5" thickBot="1" x14ac:dyDescent="0.25">
      <c r="A70" s="331">
        <f>[4]Final!A70</f>
        <v>58</v>
      </c>
      <c r="B70" s="388" t="s">
        <v>519</v>
      </c>
      <c r="C70" s="382" t="s">
        <v>541</v>
      </c>
      <c r="D70" s="331" t="str">
        <f>[5]Final!D70</f>
        <v>F</v>
      </c>
      <c r="E70" s="331">
        <f>[4]Final!E70</f>
        <v>24</v>
      </c>
      <c r="F70" s="331">
        <f t="shared" si="25"/>
        <v>36.499999999999993</v>
      </c>
      <c r="G70" s="331">
        <f t="shared" si="26"/>
        <v>19.499999999999993</v>
      </c>
      <c r="H70" s="331">
        <f t="shared" si="27"/>
        <v>17</v>
      </c>
      <c r="I70" s="258"/>
      <c r="J70" s="247">
        <f>IF([4]Final!DP70="","",ROUNDUP(0.15*[4]Final!DP70,1))</f>
        <v>0.79999999999999993</v>
      </c>
      <c r="K70" s="247">
        <f>IF([4]Final!DQ70="","",ROUNDUP(0.15*[4]Final!DQ70,1))</f>
        <v>1.1000000000000001</v>
      </c>
      <c r="L70" s="247">
        <f>IF([4]Final!DR70="","",ROUNDUP(0.15*[4]Final!DR70,1))</f>
        <v>2.6</v>
      </c>
      <c r="M70" s="247">
        <f>IF([4]Final!DS70="","",ROUNDUP(0.15*[4]Final!DS70,1))</f>
        <v>0.79999999999999993</v>
      </c>
      <c r="N70" s="247">
        <f>IF([4]Final!DT70="","",ROUNDUP(0.15*[4]Final!DT70,1))</f>
        <v>1.8</v>
      </c>
      <c r="O70" s="247">
        <f>IF([4]Final!DU70="","",ROUNDUP(0.15*[4]Final!DU70,1))</f>
        <v>1.1000000000000001</v>
      </c>
      <c r="P70" s="247">
        <f>IF([4]Final!DV70="","",ROUNDUP(0.15*[4]Final!DV70,1))</f>
        <v>0.3</v>
      </c>
      <c r="Q70" s="247">
        <f>IF([4]Final!DW70="","",ROUNDUP(0.15*[4]Final!DW70,1))</f>
        <v>2.6</v>
      </c>
      <c r="R70" s="247">
        <f>IF([4]Final!DX70="","",ROUNDUP(0.15*[4]Final!DX70,1))</f>
        <v>1.1000000000000001</v>
      </c>
      <c r="S70" s="247">
        <f>IF([4]Final!DY70="","",ROUNDUP(0.15*[4]Final!DY70,1))</f>
        <v>1.1000000000000001</v>
      </c>
      <c r="T70" s="247">
        <f>IF([4]Final!DZ70="","",ROUNDUP(0.15*[4]Final!DZ70,1))</f>
        <v>0.6</v>
      </c>
      <c r="U70" s="247">
        <f>IF([4]Final!EA70="","",ROUNDUP([4]Final!EA70/3,1))</f>
        <v>0.4</v>
      </c>
      <c r="V70" s="247">
        <f>IF([4]Final!EB70="","",ROUNDUP([4]Final!EB70/3,1))</f>
        <v>0.4</v>
      </c>
      <c r="W70" s="247">
        <f>IF([4]Final!EC70="","",ROUNDUP([4]Final!EC70/3,1))</f>
        <v>0.4</v>
      </c>
      <c r="X70" s="247">
        <f>IF([4]Final!ED70="","",ROUNDUP([4]Final!ED70/3,1))</f>
        <v>0.4</v>
      </c>
      <c r="Y70" s="247">
        <f>IF([4]Final!EE70="","",ROUNDUP([4]Final!EE70/3,1))</f>
        <v>0.7</v>
      </c>
      <c r="Z70" s="247">
        <f>IF([4]Final!EF70="","",ROUNDUP([4]Final!EF70/3,1))</f>
        <v>0.7</v>
      </c>
      <c r="AA70" s="247">
        <f>IF([4]Final!EG70="","",ROUNDUP([4]Final!EG70/3,1))</f>
        <v>0.4</v>
      </c>
      <c r="AB70" s="247">
        <f>IF([4]Final!EH70="","",ROUNDUP([4]Final!EH70/3,1))</f>
        <v>0.7</v>
      </c>
      <c r="AC70" s="247">
        <f>IF([4]Final!EI70="","",ROUNDUP([4]Final!EI70/3,1))</f>
        <v>0.7</v>
      </c>
      <c r="AD70" s="247">
        <f>IF([4]Final!EJ70="","",ROUNDUP([4]Final!EJ70/3,1))</f>
        <v>0.4</v>
      </c>
      <c r="AE70" s="247">
        <f>IF([4]Final!EK70="","",ROUNDUP([4]Final!EK70/3,1))</f>
        <v>0.4</v>
      </c>
      <c r="AF70" s="247">
        <f>[4]Final!EL70</f>
        <v>1</v>
      </c>
      <c r="AG70" s="247">
        <f>[4]Final!EM70</f>
        <v>1</v>
      </c>
      <c r="AH70" s="247">
        <f>[4]Final!EN70</f>
        <v>1</v>
      </c>
      <c r="AI70" s="247">
        <f>[4]Final!EO70</f>
        <v>1</v>
      </c>
      <c r="AJ70" s="247">
        <f>[4]Final!EP70</f>
        <v>1</v>
      </c>
      <c r="AK70" s="247">
        <f>[4]Final!EQ70</f>
        <v>1</v>
      </c>
      <c r="AL70" s="247">
        <f>[4]Final!ER70</f>
        <v>1</v>
      </c>
      <c r="AM70" s="247">
        <f>[4]Final!ES70</f>
        <v>2</v>
      </c>
      <c r="AN70" s="247">
        <f>[4]Final!ET70</f>
        <v>3</v>
      </c>
      <c r="AO70" s="247">
        <f>[4]Final!EU70</f>
        <v>3</v>
      </c>
      <c r="AP70" s="248">
        <f>[4]Final!EV70</f>
        <v>2</v>
      </c>
      <c r="AQ70" s="260">
        <f t="shared" si="28"/>
        <v>1.2</v>
      </c>
      <c r="AR70" s="261">
        <f t="shared" si="29"/>
        <v>4.333333333333333</v>
      </c>
      <c r="AS70" s="247">
        <f t="shared" si="5"/>
        <v>28</v>
      </c>
      <c r="AT70" s="286" t="str">
        <f t="shared" si="6"/>
        <v>NO</v>
      </c>
      <c r="AU70" s="261">
        <f t="shared" si="30"/>
        <v>4</v>
      </c>
      <c r="AV70" s="261">
        <f t="shared" si="31"/>
        <v>10.166666666666668</v>
      </c>
      <c r="AW70" s="247">
        <f t="shared" si="7"/>
        <v>39</v>
      </c>
      <c r="AX70" s="286" t="str">
        <f t="shared" si="8"/>
        <v>NO</v>
      </c>
      <c r="AY70" s="261">
        <f t="shared" si="32"/>
        <v>9.8999999999999986</v>
      </c>
      <c r="AZ70" s="261">
        <f t="shared" si="33"/>
        <v>27.333333333333336</v>
      </c>
      <c r="BA70" s="247">
        <f t="shared" si="9"/>
        <v>36</v>
      </c>
      <c r="BB70" s="286" t="str">
        <f t="shared" si="10"/>
        <v>NO</v>
      </c>
      <c r="BC70" s="261">
        <f t="shared" si="34"/>
        <v>2.2000000000000002</v>
      </c>
      <c r="BD70" s="261">
        <f t="shared" si="35"/>
        <v>10.166666666666666</v>
      </c>
      <c r="BE70" s="247">
        <f t="shared" si="11"/>
        <v>22</v>
      </c>
      <c r="BF70" s="286" t="str">
        <f t="shared" si="12"/>
        <v>NO</v>
      </c>
      <c r="BG70" s="261">
        <f t="shared" si="36"/>
        <v>2.1999999999999997</v>
      </c>
      <c r="BH70" s="261">
        <f t="shared" si="37"/>
        <v>8</v>
      </c>
      <c r="BI70" s="247">
        <f t="shared" si="13"/>
        <v>28</v>
      </c>
      <c r="BJ70" s="340" t="str">
        <f t="shared" si="14"/>
        <v>NO</v>
      </c>
      <c r="BK70" s="260">
        <v>2</v>
      </c>
      <c r="BL70" s="261">
        <f t="shared" si="39"/>
        <v>2</v>
      </c>
      <c r="BM70" s="247">
        <f t="shared" si="15"/>
        <v>100</v>
      </c>
      <c r="BN70" s="286" t="str">
        <f t="shared" si="16"/>
        <v>YES</v>
      </c>
      <c r="BO70" s="261">
        <v>5</v>
      </c>
      <c r="BP70" s="261">
        <f t="shared" si="41"/>
        <v>7</v>
      </c>
      <c r="BQ70" s="247">
        <f t="shared" si="17"/>
        <v>71</v>
      </c>
      <c r="BR70" s="286" t="str">
        <f t="shared" si="18"/>
        <v>YES</v>
      </c>
      <c r="BS70" s="261">
        <f t="shared" si="42"/>
        <v>7</v>
      </c>
      <c r="BT70" s="261">
        <f t="shared" si="43"/>
        <v>17</v>
      </c>
      <c r="BU70" s="247">
        <f t="shared" si="19"/>
        <v>41</v>
      </c>
      <c r="BV70" s="286" t="str">
        <f t="shared" si="20"/>
        <v>NO</v>
      </c>
      <c r="BW70" s="261">
        <f t="shared" si="44"/>
        <v>4</v>
      </c>
      <c r="BX70" s="261">
        <f t="shared" si="45"/>
        <v>7</v>
      </c>
      <c r="BY70" s="247">
        <f t="shared" si="21"/>
        <v>57</v>
      </c>
      <c r="BZ70" s="286" t="str">
        <f t="shared" si="22"/>
        <v>NO</v>
      </c>
      <c r="CA70" s="261">
        <f t="shared" si="46"/>
        <v>3</v>
      </c>
      <c r="CB70" s="261">
        <f t="shared" si="47"/>
        <v>7</v>
      </c>
      <c r="CC70" s="247">
        <f t="shared" si="23"/>
        <v>43</v>
      </c>
      <c r="CD70" s="341" t="str">
        <f t="shared" si="24"/>
        <v>NO</v>
      </c>
    </row>
    <row r="71" spans="1:83" x14ac:dyDescent="0.2">
      <c r="A71" s="331">
        <f>[4]Final!A71</f>
        <v>59</v>
      </c>
      <c r="B71" s="388" t="s">
        <v>520</v>
      </c>
      <c r="C71" s="382" t="s">
        <v>542</v>
      </c>
      <c r="D71" s="331" t="str">
        <f>[5]Final!D71</f>
        <v>B</v>
      </c>
      <c r="E71" s="331">
        <f>[4]Final!E71</f>
        <v>73</v>
      </c>
      <c r="F71" s="331">
        <f t="shared" si="25"/>
        <v>74.5</v>
      </c>
      <c r="G71" s="331">
        <f t="shared" si="26"/>
        <v>45.5</v>
      </c>
      <c r="H71" s="331">
        <f t="shared" si="27"/>
        <v>29</v>
      </c>
      <c r="I71" s="258"/>
      <c r="J71" s="247">
        <f>IF([4]Final!DP71="","",ROUNDUP(0.15*[4]Final!DP71,1))</f>
        <v>1.8</v>
      </c>
      <c r="K71" s="247">
        <f>IF([4]Final!DQ71="","",ROUNDUP(0.15*[4]Final!DQ71,1))</f>
        <v>2.1</v>
      </c>
      <c r="L71" s="247">
        <f>IF([4]Final!DR71="","",ROUNDUP(0.15*[4]Final!DR71,1))</f>
        <v>4.5</v>
      </c>
      <c r="M71" s="247">
        <f>IF([4]Final!DS71="","",ROUNDUP(0.15*[4]Final!DS71,1))</f>
        <v>2.4</v>
      </c>
      <c r="N71" s="247">
        <f>IF([4]Final!DT71="","",ROUNDUP(0.15*[4]Final!DT71,1))</f>
        <v>3.6</v>
      </c>
      <c r="O71" s="247">
        <f>IF([4]Final!DU71="","",ROUNDUP(0.15*[4]Final!DU71,1))</f>
        <v>3.6</v>
      </c>
      <c r="P71" s="247">
        <f>IF([4]Final!DV71="","",ROUNDUP(0.15*[4]Final!DV71,1))</f>
        <v>2.4</v>
      </c>
      <c r="Q71" s="247">
        <f>IF([4]Final!DW71="","",ROUNDUP(0.15*[4]Final!DW71,1))</f>
        <v>4.5</v>
      </c>
      <c r="R71" s="247">
        <f>IF([4]Final!DX71="","",ROUNDUP(0.15*[4]Final!DX71,1))</f>
        <v>3.6</v>
      </c>
      <c r="S71" s="247">
        <f>IF([4]Final!DY71="","",ROUNDUP(0.15*[4]Final!DY71,1))</f>
        <v>3.5</v>
      </c>
      <c r="T71" s="247">
        <f>IF([4]Final!DZ71="","",ROUNDUP(0.15*[4]Final!DZ71,1))</f>
        <v>2.4</v>
      </c>
      <c r="U71" s="247">
        <f>IF([4]Final!EA71="","",ROUNDUP([4]Final!EA71/3,1))</f>
        <v>1</v>
      </c>
      <c r="V71" s="247">
        <f>IF([4]Final!EB71="","",ROUNDUP([4]Final!EB71/3,1))</f>
        <v>1</v>
      </c>
      <c r="W71" s="247">
        <f>IF([4]Final!EC71="","",ROUNDUP([4]Final!EC71/3,1))</f>
        <v>1</v>
      </c>
      <c r="X71" s="247">
        <f>IF([4]Final!ED71="","",ROUNDUP([4]Final!ED71/3,1))</f>
        <v>1</v>
      </c>
      <c r="Y71" s="247">
        <f>IF([4]Final!EE71="","",ROUNDUP([4]Final!EE71/3,1))</f>
        <v>1</v>
      </c>
      <c r="Z71" s="247">
        <f>IF([4]Final!EF71="","",ROUNDUP([4]Final!EF71/3,1))</f>
        <v>1.4000000000000001</v>
      </c>
      <c r="AA71" s="247">
        <f>IF([4]Final!EG71="","",ROUNDUP([4]Final!EG71/3,1))</f>
        <v>1</v>
      </c>
      <c r="AB71" s="247">
        <f>IF([4]Final!EH71="","",ROUNDUP([4]Final!EH71/3,1))</f>
        <v>1</v>
      </c>
      <c r="AC71" s="247">
        <f>IF([4]Final!EI71="","",ROUNDUP([4]Final!EI71/3,1))</f>
        <v>1</v>
      </c>
      <c r="AD71" s="247">
        <f>IF([4]Final!EJ71="","",ROUNDUP([4]Final!EJ71/3,1))</f>
        <v>1</v>
      </c>
      <c r="AE71" s="247">
        <f>IF([4]Final!EK71="","",ROUNDUP([4]Final!EK71/3,1))</f>
        <v>0.7</v>
      </c>
      <c r="AF71" s="247">
        <f>[4]Final!EL71</f>
        <v>2</v>
      </c>
      <c r="AG71" s="247">
        <f>[4]Final!EM71</f>
        <v>2</v>
      </c>
      <c r="AH71" s="247">
        <f>[4]Final!EN71</f>
        <v>2</v>
      </c>
      <c r="AI71" s="247">
        <f>[4]Final!EO71</f>
        <v>1</v>
      </c>
      <c r="AJ71" s="247">
        <f>[4]Final!EP71</f>
        <v>3</v>
      </c>
      <c r="AK71" s="247">
        <f>[4]Final!EQ71</f>
        <v>3</v>
      </c>
      <c r="AL71" s="247">
        <f>[4]Final!ER71</f>
        <v>2</v>
      </c>
      <c r="AM71" s="247">
        <f>[4]Final!ES71</f>
        <v>3</v>
      </c>
      <c r="AN71" s="247">
        <f>[4]Final!ET71</f>
        <v>4</v>
      </c>
      <c r="AO71" s="247">
        <f>[4]Final!EU71</f>
        <v>3</v>
      </c>
      <c r="AP71" s="248">
        <f>[4]Final!EV71</f>
        <v>4</v>
      </c>
      <c r="AQ71" s="252">
        <f t="shared" si="28"/>
        <v>2.8</v>
      </c>
      <c r="AR71" s="253">
        <f t="shared" si="29"/>
        <v>4.333333333333333</v>
      </c>
      <c r="AS71" s="250">
        <f t="shared" si="5"/>
        <v>65</v>
      </c>
      <c r="AT71" s="310" t="str">
        <f t="shared" si="6"/>
        <v>YES</v>
      </c>
      <c r="AU71" s="253">
        <f t="shared" si="30"/>
        <v>7.7</v>
      </c>
      <c r="AV71" s="253">
        <f t="shared" si="31"/>
        <v>10.166666666666668</v>
      </c>
      <c r="AW71" s="250">
        <f t="shared" si="7"/>
        <v>76</v>
      </c>
      <c r="AX71" s="310" t="str">
        <f t="shared" si="8"/>
        <v>YES</v>
      </c>
      <c r="AY71" s="253">
        <f t="shared" si="32"/>
        <v>20.599999999999998</v>
      </c>
      <c r="AZ71" s="253">
        <f t="shared" si="33"/>
        <v>27.333333333333336</v>
      </c>
      <c r="BA71" s="250">
        <f t="shared" si="9"/>
        <v>75</v>
      </c>
      <c r="BB71" s="310" t="str">
        <f t="shared" si="10"/>
        <v>YES</v>
      </c>
      <c r="BC71" s="253">
        <f t="shared" si="34"/>
        <v>7.9</v>
      </c>
      <c r="BD71" s="253">
        <f t="shared" si="35"/>
        <v>10.166666666666666</v>
      </c>
      <c r="BE71" s="250">
        <f t="shared" si="11"/>
        <v>78</v>
      </c>
      <c r="BF71" s="310" t="str">
        <f t="shared" si="12"/>
        <v>YES</v>
      </c>
      <c r="BG71" s="253">
        <f t="shared" si="36"/>
        <v>6.5</v>
      </c>
      <c r="BH71" s="253">
        <f t="shared" si="37"/>
        <v>8</v>
      </c>
      <c r="BI71" s="250">
        <f t="shared" si="13"/>
        <v>81</v>
      </c>
      <c r="BJ71" s="311" t="str">
        <f t="shared" si="14"/>
        <v>YES</v>
      </c>
      <c r="BK71" s="252">
        <f t="shared" si="38"/>
        <v>2</v>
      </c>
      <c r="BL71" s="253">
        <f t="shared" si="39"/>
        <v>2</v>
      </c>
      <c r="BM71" s="250">
        <f t="shared" si="15"/>
        <v>100</v>
      </c>
      <c r="BN71" s="310" t="str">
        <f t="shared" si="16"/>
        <v>YES</v>
      </c>
      <c r="BO71" s="253">
        <f t="shared" si="40"/>
        <v>5</v>
      </c>
      <c r="BP71" s="253">
        <f t="shared" si="41"/>
        <v>7</v>
      </c>
      <c r="BQ71" s="250">
        <f t="shared" si="17"/>
        <v>71</v>
      </c>
      <c r="BR71" s="310" t="str">
        <f t="shared" si="18"/>
        <v>YES</v>
      </c>
      <c r="BS71" s="253">
        <f t="shared" si="42"/>
        <v>12</v>
      </c>
      <c r="BT71" s="253">
        <f t="shared" si="43"/>
        <v>17</v>
      </c>
      <c r="BU71" s="250">
        <f t="shared" si="19"/>
        <v>71</v>
      </c>
      <c r="BV71" s="310" t="str">
        <f t="shared" si="20"/>
        <v>YES</v>
      </c>
      <c r="BW71" s="253">
        <f t="shared" si="44"/>
        <v>5</v>
      </c>
      <c r="BX71" s="253">
        <f t="shared" si="45"/>
        <v>7</v>
      </c>
      <c r="BY71" s="250">
        <f t="shared" si="21"/>
        <v>71</v>
      </c>
      <c r="BZ71" s="310" t="str">
        <f t="shared" si="22"/>
        <v>YES</v>
      </c>
      <c r="CA71" s="253">
        <f t="shared" si="46"/>
        <v>5</v>
      </c>
      <c r="CB71" s="253">
        <f t="shared" si="47"/>
        <v>7</v>
      </c>
      <c r="CC71" s="250">
        <f t="shared" si="23"/>
        <v>71</v>
      </c>
      <c r="CD71" s="312" t="str">
        <f t="shared" si="24"/>
        <v>YES</v>
      </c>
    </row>
    <row r="72" spans="1:83" x14ac:dyDescent="0.2">
      <c r="A72" s="331">
        <f>[4]Final!A72</f>
        <v>60</v>
      </c>
      <c r="B72" s="388" t="s">
        <v>521</v>
      </c>
      <c r="C72" s="382" t="s">
        <v>543</v>
      </c>
      <c r="D72" s="331" t="str">
        <f>[5]Final!D72</f>
        <v>A</v>
      </c>
      <c r="E72" s="331">
        <f>[4]Final!E72</f>
        <v>89</v>
      </c>
      <c r="F72" s="331">
        <f t="shared" si="25"/>
        <v>85.9</v>
      </c>
      <c r="G72" s="331">
        <f t="shared" si="26"/>
        <v>48.9</v>
      </c>
      <c r="H72" s="331">
        <f t="shared" si="27"/>
        <v>37</v>
      </c>
      <c r="I72" s="258"/>
      <c r="J72" s="247">
        <f>IF([4]Final!DP72="","",ROUNDUP(0.15*[4]Final!DP72,1))</f>
        <v>2.6</v>
      </c>
      <c r="K72" s="247">
        <f>IF([4]Final!DQ72="","",ROUNDUP(0.15*[4]Final!DQ72,1))</f>
        <v>2.4</v>
      </c>
      <c r="L72" s="247">
        <f>IF([4]Final!DR72="","",ROUNDUP(0.15*[4]Final!DR72,1))</f>
        <v>5.3</v>
      </c>
      <c r="M72" s="247">
        <f>IF([4]Final!DS72="","",ROUNDUP(0.15*[4]Final!DS72,1))</f>
        <v>2.1</v>
      </c>
      <c r="N72" s="247">
        <f>IF([4]Final!DT72="","",ROUNDUP(0.15*[4]Final!DT72,1))</f>
        <v>3.9</v>
      </c>
      <c r="O72" s="247">
        <f>IF([4]Final!DU72="","",ROUNDUP(0.15*[4]Final!DU72,1))</f>
        <v>3.8000000000000003</v>
      </c>
      <c r="P72" s="247">
        <f>IF([4]Final!DV72="","",ROUNDUP(0.15*[4]Final!DV72,1))</f>
        <v>2.3000000000000003</v>
      </c>
      <c r="Q72" s="247">
        <f>IF([4]Final!DW72="","",ROUNDUP(0.15*[4]Final!DW72,1))</f>
        <v>5.0999999999999996</v>
      </c>
      <c r="R72" s="247">
        <f>IF([4]Final!DX72="","",ROUNDUP(0.15*[4]Final!DX72,1))</f>
        <v>3.9</v>
      </c>
      <c r="S72" s="247">
        <f>IF([4]Final!DY72="","",ROUNDUP(0.15*[4]Final!DY72,1))</f>
        <v>3.5</v>
      </c>
      <c r="T72" s="247">
        <f>IF([4]Final!DZ72="","",ROUNDUP(0.15*[4]Final!DZ72,1))</f>
        <v>2</v>
      </c>
      <c r="U72" s="247">
        <f>IF([4]Final!EA72="","",ROUNDUP([4]Final!EA72/3,1))</f>
        <v>1</v>
      </c>
      <c r="V72" s="247">
        <f>IF([4]Final!EB72="","",ROUNDUP([4]Final!EB72/3,1))</f>
        <v>1.4000000000000001</v>
      </c>
      <c r="W72" s="247">
        <f>IF([4]Final!EC72="","",ROUNDUP([4]Final!EC72/3,1))</f>
        <v>1.4000000000000001</v>
      </c>
      <c r="X72" s="247">
        <f>IF([4]Final!ED72="","",ROUNDUP([4]Final!ED72/3,1))</f>
        <v>0.7</v>
      </c>
      <c r="Y72" s="247">
        <f>IF([4]Final!EE72="","",ROUNDUP([4]Final!EE72/3,1))</f>
        <v>1</v>
      </c>
      <c r="Z72" s="247">
        <f>IF([4]Final!EF72="","",ROUNDUP([4]Final!EF72/3,1))</f>
        <v>1.4000000000000001</v>
      </c>
      <c r="AA72" s="247">
        <f>IF([4]Final!EG72="","",ROUNDUP([4]Final!EG72/3,1))</f>
        <v>1</v>
      </c>
      <c r="AB72" s="247">
        <f>IF([4]Final!EH72="","",ROUNDUP([4]Final!EH72/3,1))</f>
        <v>1.4000000000000001</v>
      </c>
      <c r="AC72" s="247">
        <f>IF([4]Final!EI72="","",ROUNDUP([4]Final!EI72/3,1))</f>
        <v>1</v>
      </c>
      <c r="AD72" s="247">
        <f>IF([4]Final!EJ72="","",ROUNDUP([4]Final!EJ72/3,1))</f>
        <v>0.7</v>
      </c>
      <c r="AE72" s="247">
        <f>IF([4]Final!EK72="","",ROUNDUP([4]Final!EK72/3,1))</f>
        <v>1</v>
      </c>
      <c r="AF72" s="247">
        <f>[4]Final!EL72</f>
        <v>2</v>
      </c>
      <c r="AG72" s="247">
        <f>[4]Final!EM72</f>
        <v>2</v>
      </c>
      <c r="AH72" s="247">
        <f>[4]Final!EN72</f>
        <v>3</v>
      </c>
      <c r="AI72" s="247">
        <f>[4]Final!EO72</f>
        <v>2</v>
      </c>
      <c r="AJ72" s="247">
        <f>[4]Final!EP72</f>
        <v>4</v>
      </c>
      <c r="AK72" s="247">
        <f>[4]Final!EQ72</f>
        <v>3</v>
      </c>
      <c r="AL72" s="247">
        <f>[4]Final!ER72</f>
        <v>2</v>
      </c>
      <c r="AM72" s="247">
        <f>[4]Final!ES72</f>
        <v>4</v>
      </c>
      <c r="AN72" s="247">
        <f>[4]Final!ET72</f>
        <v>5</v>
      </c>
      <c r="AO72" s="247">
        <f>[4]Final!EU72</f>
        <v>5</v>
      </c>
      <c r="AP72" s="248">
        <f>[4]Final!EV72</f>
        <v>5</v>
      </c>
      <c r="AQ72" s="260">
        <f t="shared" si="28"/>
        <v>3.6</v>
      </c>
      <c r="AR72" s="261">
        <f t="shared" si="29"/>
        <v>4.333333333333333</v>
      </c>
      <c r="AS72" s="247">
        <f t="shared" si="5"/>
        <v>83</v>
      </c>
      <c r="AT72" s="286" t="str">
        <f t="shared" si="6"/>
        <v>YES</v>
      </c>
      <c r="AU72" s="261">
        <f t="shared" si="30"/>
        <v>8.6999999999999993</v>
      </c>
      <c r="AV72" s="261">
        <f t="shared" si="31"/>
        <v>10.166666666666668</v>
      </c>
      <c r="AW72" s="247">
        <f t="shared" si="7"/>
        <v>86</v>
      </c>
      <c r="AX72" s="286" t="str">
        <f t="shared" si="8"/>
        <v>YES</v>
      </c>
      <c r="AY72" s="261">
        <f t="shared" si="32"/>
        <v>23.299999999999994</v>
      </c>
      <c r="AZ72" s="261">
        <f t="shared" si="33"/>
        <v>27.333333333333336</v>
      </c>
      <c r="BA72" s="247">
        <f t="shared" si="9"/>
        <v>85</v>
      </c>
      <c r="BB72" s="286" t="str">
        <f t="shared" si="10"/>
        <v>YES</v>
      </c>
      <c r="BC72" s="261">
        <f t="shared" si="34"/>
        <v>7.5000000000000009</v>
      </c>
      <c r="BD72" s="261">
        <f t="shared" si="35"/>
        <v>10.166666666666666</v>
      </c>
      <c r="BE72" s="247">
        <f t="shared" si="11"/>
        <v>74</v>
      </c>
      <c r="BF72" s="286" t="str">
        <f t="shared" si="12"/>
        <v>YES</v>
      </c>
      <c r="BG72" s="261">
        <f t="shared" si="36"/>
        <v>5.8</v>
      </c>
      <c r="BH72" s="261">
        <f t="shared" si="37"/>
        <v>8</v>
      </c>
      <c r="BI72" s="247">
        <f t="shared" si="13"/>
        <v>73</v>
      </c>
      <c r="BJ72" s="340" t="str">
        <f t="shared" si="14"/>
        <v>YES</v>
      </c>
      <c r="BK72" s="260">
        <f t="shared" si="38"/>
        <v>2</v>
      </c>
      <c r="BL72" s="261">
        <f t="shared" si="39"/>
        <v>2</v>
      </c>
      <c r="BM72" s="247">
        <f t="shared" si="15"/>
        <v>100</v>
      </c>
      <c r="BN72" s="286" t="str">
        <f t="shared" si="16"/>
        <v>YES</v>
      </c>
      <c r="BO72" s="261">
        <f t="shared" si="40"/>
        <v>6</v>
      </c>
      <c r="BP72" s="261">
        <f t="shared" si="41"/>
        <v>7</v>
      </c>
      <c r="BQ72" s="247">
        <f t="shared" si="17"/>
        <v>86</v>
      </c>
      <c r="BR72" s="286" t="str">
        <f t="shared" si="18"/>
        <v>YES</v>
      </c>
      <c r="BS72" s="261">
        <f t="shared" si="42"/>
        <v>15</v>
      </c>
      <c r="BT72" s="261">
        <f t="shared" si="43"/>
        <v>17</v>
      </c>
      <c r="BU72" s="247">
        <f t="shared" si="19"/>
        <v>88</v>
      </c>
      <c r="BV72" s="286" t="str">
        <f t="shared" si="20"/>
        <v>YES</v>
      </c>
      <c r="BW72" s="261">
        <f t="shared" si="44"/>
        <v>7</v>
      </c>
      <c r="BX72" s="261">
        <f t="shared" si="45"/>
        <v>7</v>
      </c>
      <c r="BY72" s="247">
        <f t="shared" si="21"/>
        <v>100</v>
      </c>
      <c r="BZ72" s="286" t="str">
        <f t="shared" si="22"/>
        <v>YES</v>
      </c>
      <c r="CA72" s="261">
        <f t="shared" si="46"/>
        <v>7</v>
      </c>
      <c r="CB72" s="261">
        <f t="shared" si="47"/>
        <v>7</v>
      </c>
      <c r="CC72" s="247">
        <f t="shared" si="23"/>
        <v>100</v>
      </c>
      <c r="CD72" s="341" t="str">
        <f t="shared" si="24"/>
        <v>YES</v>
      </c>
    </row>
    <row r="73" spans="1:83" ht="13.5" customHeight="1" x14ac:dyDescent="0.2">
      <c r="A73" s="331"/>
      <c r="B73" s="331"/>
      <c r="C73" s="331"/>
      <c r="D73" s="331"/>
      <c r="E73" s="331"/>
      <c r="F73" s="331"/>
      <c r="G73" s="331"/>
      <c r="H73" s="331"/>
      <c r="I73" s="258"/>
      <c r="J73" s="247"/>
      <c r="K73" s="247"/>
      <c r="L73" s="247"/>
      <c r="M73" s="247"/>
      <c r="N73" s="247"/>
      <c r="O73" s="247"/>
      <c r="P73" s="247"/>
      <c r="Q73" s="247"/>
      <c r="R73" s="247"/>
      <c r="S73" s="247"/>
      <c r="T73" s="247"/>
      <c r="U73" s="247"/>
      <c r="V73" s="247"/>
      <c r="W73" s="247"/>
      <c r="X73" s="247"/>
      <c r="Y73" s="247"/>
      <c r="AA73" s="344"/>
      <c r="AB73" s="344"/>
      <c r="AC73" s="344"/>
      <c r="AD73" s="344"/>
      <c r="AE73" s="344"/>
      <c r="AF73" s="344"/>
      <c r="AG73" s="344"/>
      <c r="AH73" s="344"/>
      <c r="AI73" s="344"/>
      <c r="AJ73" s="344"/>
      <c r="AK73" s="541" t="s">
        <v>40</v>
      </c>
      <c r="AL73" s="541"/>
      <c r="AM73" s="541"/>
      <c r="AN73" s="541"/>
      <c r="AO73" s="541"/>
      <c r="AP73" s="541"/>
      <c r="AQ73" s="542"/>
      <c r="AR73" s="542"/>
      <c r="AS73" s="345"/>
      <c r="AT73" s="346">
        <f>IF(SUM(AR13:AR72)=0,"",COUNTIF(AT13:AT72,"YES"))</f>
        <v>47</v>
      </c>
      <c r="AU73" s="345"/>
      <c r="AV73" s="345"/>
      <c r="AW73" s="345"/>
      <c r="AX73" s="346">
        <f>IF(SUM(AV13:AV72)=0,"",COUNTIF(AX13:AX72,"YES"))</f>
        <v>49</v>
      </c>
      <c r="AY73" s="345"/>
      <c r="AZ73" s="345"/>
      <c r="BA73" s="345"/>
      <c r="BB73" s="346">
        <f>IF(SUM(AZ13:AZ72)=0,"",COUNTIF(BB13:BB72,"YES"))</f>
        <v>49</v>
      </c>
      <c r="BC73" s="345"/>
      <c r="BD73" s="345"/>
      <c r="BE73" s="345"/>
      <c r="BF73" s="346">
        <f>IF(SUM(BD13:BD72)=0,"",COUNTIF(BF13:BF72,"YES"))</f>
        <v>48</v>
      </c>
      <c r="BG73" s="345"/>
      <c r="BH73" s="347"/>
      <c r="BI73" s="345"/>
      <c r="BJ73" s="346">
        <f>IF(SUM(BH13:BH72)=0,"",COUNTIF(BJ13:BJ72,"YES"))</f>
        <v>47</v>
      </c>
      <c r="BK73" s="345"/>
      <c r="BL73" s="345"/>
      <c r="BM73" s="345"/>
      <c r="BN73" s="346">
        <f>IF(SUM(BL13:BL72)=0,"",COUNTIF(BN13:BN72,"YES"))</f>
        <v>39</v>
      </c>
      <c r="BO73" s="345"/>
      <c r="BP73" s="347"/>
      <c r="BQ73" s="345"/>
      <c r="BR73" s="346">
        <f>IF(SUM(BP13:BP72)=0,"",COUNTIF(BR13:BR72,"YES"))</f>
        <v>39</v>
      </c>
      <c r="BS73" s="345"/>
      <c r="BT73" s="347"/>
      <c r="BU73" s="345"/>
      <c r="BV73" s="346">
        <f>IF(SUM(BT13:BT72)=0,"",COUNTIF(BV13:BV72,"YES"))</f>
        <v>41</v>
      </c>
      <c r="BW73" s="345"/>
      <c r="BX73" s="347"/>
      <c r="BY73" s="345"/>
      <c r="BZ73" s="346">
        <f>IF(SUM(BX13:BX72)=0,"",COUNTIF(BZ13:BZ72,"YES"))</f>
        <v>35</v>
      </c>
      <c r="CA73" s="345"/>
      <c r="CB73" s="347"/>
      <c r="CC73" s="345"/>
      <c r="CD73" s="346">
        <f>IF(SUM(CB13:CB72)=0,"",COUNTIF(CD13:CD72,"YES"))</f>
        <v>36</v>
      </c>
      <c r="CE73" s="348"/>
    </row>
    <row r="74" spans="1:83" ht="16.5" customHeight="1" x14ac:dyDescent="0.25">
      <c r="E74"/>
      <c r="F74"/>
      <c r="G74"/>
      <c r="H74"/>
      <c r="I74" s="258"/>
      <c r="J74" s="247"/>
      <c r="K74" s="247"/>
      <c r="L74" s="247"/>
      <c r="M74" s="247"/>
      <c r="N74" s="247"/>
      <c r="O74" s="247"/>
      <c r="P74" s="247"/>
      <c r="Q74" s="247"/>
      <c r="R74" s="247"/>
      <c r="S74" s="247"/>
      <c r="T74" s="247"/>
      <c r="U74" s="247"/>
      <c r="V74" s="247"/>
      <c r="W74" s="247"/>
      <c r="X74" s="247"/>
      <c r="Y74" s="247"/>
      <c r="AA74" s="349"/>
      <c r="AB74" s="349"/>
      <c r="AC74" s="349"/>
      <c r="AD74" s="349"/>
      <c r="AE74" s="349"/>
      <c r="AF74" s="349"/>
      <c r="AG74" s="349"/>
      <c r="AH74" s="349"/>
      <c r="AI74" s="349"/>
      <c r="AJ74" s="349"/>
      <c r="AK74" s="543" t="s">
        <v>30</v>
      </c>
      <c r="AL74" s="543"/>
      <c r="AM74" s="543"/>
      <c r="AN74" s="543"/>
      <c r="AO74" s="543"/>
      <c r="AP74" s="543"/>
      <c r="AQ74" s="543"/>
      <c r="AR74" s="543"/>
      <c r="AS74" s="247"/>
      <c r="AT74" s="282">
        <f>IF(AT73="","",(AT73/[4]Final!$EX$5)*100)</f>
        <v>78.333333333333329</v>
      </c>
      <c r="AU74" s="247"/>
      <c r="AV74" s="247"/>
      <c r="AW74" s="247"/>
      <c r="AX74" s="282">
        <f>IF(AX73="","",(AX73/[4]Final!$EX$5)*100)</f>
        <v>81.666666666666671</v>
      </c>
      <c r="AY74" s="247"/>
      <c r="AZ74" s="247"/>
      <c r="BA74" s="247"/>
      <c r="BB74" s="282">
        <f>IF(BB73="","",(BB73/[4]Final!$EX$5)*100)</f>
        <v>81.666666666666671</v>
      </c>
      <c r="BC74" s="247"/>
      <c r="BD74" s="247"/>
      <c r="BE74" s="247"/>
      <c r="BF74" s="282">
        <f>IF(BF73="","",(BF73/[4]Final!$EX$5)*100)</f>
        <v>80</v>
      </c>
      <c r="BG74" s="282"/>
      <c r="BH74" s="282"/>
      <c r="BI74" s="282"/>
      <c r="BJ74" s="282">
        <f>IF(BJ73="","",(BJ73/[4]Final!$EX$5)*100)</f>
        <v>78.333333333333329</v>
      </c>
      <c r="BK74" s="247"/>
      <c r="BL74" s="247"/>
      <c r="BM74" s="247"/>
      <c r="BN74" s="282">
        <f>IF(BN73="","",(BN73/[4]Final!$EX$5)*100)</f>
        <v>65</v>
      </c>
      <c r="BO74" s="282"/>
      <c r="BP74" s="282"/>
      <c r="BQ74" s="282"/>
      <c r="BR74" s="282">
        <f>IF(BR73="","",(BR73/[4]Final!$EX$5)*100)</f>
        <v>65</v>
      </c>
      <c r="BS74" s="282"/>
      <c r="BT74" s="282"/>
      <c r="BU74" s="282"/>
      <c r="BV74" s="282">
        <f>IF(BV73="","",(BV73/[4]Final!$EX$5)*100)</f>
        <v>68.333333333333329</v>
      </c>
      <c r="BW74" s="282"/>
      <c r="BX74" s="282"/>
      <c r="BY74" s="282"/>
      <c r="BZ74" s="282">
        <f>IF(BZ73="","",(BZ73/[4]Final!$EX$5)*100)</f>
        <v>58.333333333333336</v>
      </c>
      <c r="CA74" s="282"/>
      <c r="CB74" s="282"/>
      <c r="CC74" s="282"/>
      <c r="CD74" s="282">
        <f>IF(CD73="","",(CD73/[4]Final!$EX$5)*100)</f>
        <v>60</v>
      </c>
      <c r="CE74" s="350"/>
    </row>
    <row r="75" spans="1:83" ht="16.5" customHeight="1" thickBot="1" x14ac:dyDescent="0.3">
      <c r="E75"/>
      <c r="F75"/>
      <c r="G75"/>
      <c r="H75"/>
      <c r="I75" s="258"/>
      <c r="J75" s="247"/>
      <c r="K75" s="247"/>
      <c r="L75" s="247"/>
      <c r="M75" s="247"/>
      <c r="N75" s="247"/>
      <c r="O75" s="247"/>
      <c r="P75" s="247"/>
      <c r="Q75" s="247"/>
      <c r="R75" s="247"/>
      <c r="S75" s="247"/>
      <c r="T75" s="247"/>
      <c r="U75" s="247"/>
      <c r="V75" s="247"/>
      <c r="W75" s="247"/>
      <c r="X75" s="247"/>
      <c r="Y75" s="247"/>
      <c r="AA75" s="351"/>
      <c r="AB75" s="351"/>
      <c r="AC75" s="351"/>
      <c r="AD75" s="351"/>
      <c r="AE75" s="351"/>
      <c r="AF75" s="351"/>
      <c r="AG75" s="351"/>
      <c r="AH75" s="351"/>
      <c r="AI75" s="351"/>
      <c r="AJ75" s="351"/>
      <c r="AK75" s="544" t="s">
        <v>31</v>
      </c>
      <c r="AL75" s="544"/>
      <c r="AM75" s="544"/>
      <c r="AN75" s="544"/>
      <c r="AO75" s="544"/>
      <c r="AP75" s="544"/>
      <c r="AQ75" s="544"/>
      <c r="AR75" s="544"/>
      <c r="AS75" s="284"/>
      <c r="AT75" s="395">
        <f>IF(AT73&lt;27,0,IF(AT73&lt;33,1,IF(AT73&lt;39,2,3)))</f>
        <v>3</v>
      </c>
      <c r="AU75" s="284"/>
      <c r="AV75" s="284"/>
      <c r="AW75" s="284"/>
      <c r="AX75" s="395">
        <f>IF(AX73&lt;27,0,IF(AX73&lt;33,1,IF(AX73&lt;39,2,3)))</f>
        <v>3</v>
      </c>
      <c r="AY75" s="284"/>
      <c r="AZ75" s="284"/>
      <c r="BA75" s="284"/>
      <c r="BB75" s="395">
        <f>IF(BB73&lt;27,0,IF(BB73&lt;33,1,IF(BB73&lt;39,2,3)))</f>
        <v>3</v>
      </c>
      <c r="BC75" s="284"/>
      <c r="BD75" s="284"/>
      <c r="BE75" s="247"/>
      <c r="BF75" s="395">
        <f>IF(BF73&lt;27,0,IF(BF73&lt;33,1,IF(BF73&lt;39,2,3)))</f>
        <v>3</v>
      </c>
      <c r="BG75" s="247"/>
      <c r="BH75" s="261"/>
      <c r="BI75" s="247"/>
      <c r="BJ75" s="395">
        <f>IF(BJ73&lt;27,0,IF(BJ73&lt;33,1,IF(BJ73&lt;39,2,3)))</f>
        <v>3</v>
      </c>
      <c r="BK75" s="247"/>
      <c r="BL75" s="247"/>
      <c r="BM75" s="247"/>
      <c r="BN75" s="395">
        <f>IF(BN73&lt;27,0,IF(BN73&lt;33,1,IF(BN73&lt;39,2,3)))</f>
        <v>3</v>
      </c>
      <c r="BO75" s="284"/>
      <c r="BP75" s="336"/>
      <c r="BQ75" s="284"/>
      <c r="BR75" s="395">
        <f>IF(BR73&lt;27,0,IF(BR73&lt;33,1,IF(BR73&lt;39,2,3)))</f>
        <v>3</v>
      </c>
      <c r="BS75" s="284"/>
      <c r="BT75" s="336"/>
      <c r="BU75" s="284"/>
      <c r="BV75" s="395">
        <f>IF(BV73&lt;27,0,IF(BV73&lt;33,1,IF(BV73&lt;39,2,3)))</f>
        <v>3</v>
      </c>
      <c r="BW75" s="284"/>
      <c r="BX75" s="336"/>
      <c r="BY75" s="284"/>
      <c r="BZ75" s="395">
        <f>IF(BZ73&lt;27,0,IF(BZ73&lt;33,1,IF(BZ73&lt;39,2,3)))</f>
        <v>2</v>
      </c>
      <c r="CA75" s="284"/>
      <c r="CB75" s="336"/>
      <c r="CC75" s="284"/>
      <c r="CD75" s="395">
        <f>IF(CD73&lt;27,0,IF(CD73&lt;33,1,IF(CD73&lt;39,2,3)))</f>
        <v>2</v>
      </c>
      <c r="CE75" s="350"/>
    </row>
    <row r="76" spans="1:83" ht="147.75" customHeight="1" x14ac:dyDescent="0.2">
      <c r="A76" s="315">
        <f>[4]Final!A76</f>
        <v>0</v>
      </c>
      <c r="B76">
        <f>[4]Final!B76</f>
        <v>0</v>
      </c>
      <c r="C76">
        <f>[4]Final!C76</f>
        <v>0</v>
      </c>
      <c r="D76" s="315" t="str">
        <f>[4]Final!D76</f>
        <v>Max</v>
      </c>
      <c r="E76">
        <f>[4]Final!E76</f>
        <v>99</v>
      </c>
      <c r="F76">
        <f>[4]Final!F76</f>
        <v>0</v>
      </c>
      <c r="G76">
        <f>[4]Final!G76</f>
        <v>0</v>
      </c>
      <c r="H76">
        <f>[4]Final!H76</f>
        <v>0</v>
      </c>
      <c r="Z76" s="173"/>
      <c r="AA76" s="353"/>
      <c r="AB76" s="353"/>
      <c r="AC76" s="353"/>
      <c r="AD76" s="353"/>
      <c r="AE76" s="353"/>
      <c r="AF76" s="353"/>
      <c r="AG76" s="353"/>
      <c r="AH76" s="353"/>
      <c r="AI76" s="353"/>
      <c r="AJ76" s="353"/>
      <c r="AK76" s="173"/>
      <c r="AL76" s="288"/>
      <c r="AM76" s="288"/>
      <c r="AN76" s="288"/>
      <c r="AO76" s="288"/>
      <c r="AP76" s="288"/>
      <c r="AQ76" s="288"/>
      <c r="AR76" s="545" t="s">
        <v>58</v>
      </c>
      <c r="AS76" s="546"/>
      <c r="AT76" s="546"/>
      <c r="AU76" s="546"/>
      <c r="AV76" s="546"/>
      <c r="AW76" s="354" t="s">
        <v>32</v>
      </c>
      <c r="AX76" s="355" t="s">
        <v>26</v>
      </c>
      <c r="AY76" s="355" t="s">
        <v>27</v>
      </c>
      <c r="AZ76" s="356" t="s">
        <v>28</v>
      </c>
      <c r="BA76" s="356" t="s">
        <v>29</v>
      </c>
      <c r="BB76" s="521" t="s">
        <v>408</v>
      </c>
      <c r="BC76" s="521"/>
      <c r="BD76" s="522"/>
      <c r="BE76" s="339"/>
      <c r="BF76" s="292"/>
      <c r="BG76" s="357"/>
      <c r="BH76" s="357"/>
      <c r="BI76" s="339"/>
      <c r="BJ76" s="292"/>
      <c r="BK76" s="292"/>
      <c r="BL76" s="292"/>
      <c r="BM76" s="292"/>
      <c r="BN76" s="549" t="s">
        <v>59</v>
      </c>
      <c r="BO76" s="550"/>
      <c r="BP76" s="550"/>
      <c r="BQ76" s="354" t="s">
        <v>32</v>
      </c>
      <c r="BR76" s="355" t="s">
        <v>26</v>
      </c>
      <c r="BS76" s="355" t="s">
        <v>27</v>
      </c>
      <c r="BT76" s="356" t="s">
        <v>28</v>
      </c>
      <c r="BU76" s="356" t="s">
        <v>29</v>
      </c>
      <c r="BV76" s="521" t="s">
        <v>408</v>
      </c>
      <c r="BW76" s="521"/>
      <c r="BX76" s="521"/>
      <c r="BY76" s="521"/>
      <c r="BZ76" s="521" t="s">
        <v>374</v>
      </c>
      <c r="CA76" s="521"/>
      <c r="CB76" s="522"/>
      <c r="CC76" s="339"/>
      <c r="CD76" s="292"/>
      <c r="CE76" s="292"/>
    </row>
    <row r="77" spans="1:83" ht="16.5" thickBot="1" x14ac:dyDescent="0.3">
      <c r="F77" s="358"/>
      <c r="G77" s="358"/>
      <c r="H77" s="358"/>
      <c r="Z77" s="353"/>
      <c r="AA77" s="353"/>
      <c r="AB77" s="353"/>
      <c r="AC77" s="353"/>
      <c r="AD77" s="353"/>
      <c r="AE77" s="353"/>
      <c r="AF77" s="353"/>
      <c r="AG77" s="353"/>
      <c r="AH77" s="353"/>
      <c r="AI77" s="353"/>
      <c r="AJ77" s="353"/>
      <c r="AK77" s="288"/>
      <c r="AL77" s="288"/>
      <c r="AM77" s="288"/>
      <c r="AN77" s="288"/>
      <c r="AO77" s="288"/>
      <c r="AP77" s="288"/>
      <c r="AQ77" s="288"/>
      <c r="AR77" s="547"/>
      <c r="AS77" s="548"/>
      <c r="AT77" s="548"/>
      <c r="AU77" s="548"/>
      <c r="AV77" s="548"/>
      <c r="AW77" s="359">
        <f>AT75</f>
        <v>3</v>
      </c>
      <c r="AX77" s="295">
        <f>AX75</f>
        <v>3</v>
      </c>
      <c r="AY77" s="360">
        <f>BB75</f>
        <v>3</v>
      </c>
      <c r="AZ77" s="296">
        <f>BF75</f>
        <v>3</v>
      </c>
      <c r="BA77" s="296">
        <f>BJ75</f>
        <v>3</v>
      </c>
      <c r="BB77" s="523">
        <f>AVERAGE(AW77:BA77)</f>
        <v>3</v>
      </c>
      <c r="BC77" s="523"/>
      <c r="BD77" s="524"/>
      <c r="BE77" s="275"/>
      <c r="BF77" s="275"/>
      <c r="BG77" s="274"/>
      <c r="BH77" s="275"/>
      <c r="BI77" s="275"/>
      <c r="BJ77" s="275"/>
      <c r="BK77" s="275"/>
      <c r="BL77" s="275"/>
      <c r="BM77" s="275"/>
      <c r="BN77" s="551"/>
      <c r="BO77" s="552"/>
      <c r="BP77" s="552"/>
      <c r="BQ77" s="359">
        <f>BN75</f>
        <v>3</v>
      </c>
      <c r="BR77" s="359">
        <f>BR75</f>
        <v>3</v>
      </c>
      <c r="BS77" s="359">
        <f>BV75</f>
        <v>3</v>
      </c>
      <c r="BT77" s="359">
        <f>BZ75</f>
        <v>2</v>
      </c>
      <c r="BU77" s="359">
        <f>CD75</f>
        <v>2</v>
      </c>
      <c r="BV77" s="525">
        <f>AVERAGE(BQ77:BU77)</f>
        <v>2.6</v>
      </c>
      <c r="BW77" s="525"/>
      <c r="BX77" s="525"/>
      <c r="BY77" s="525"/>
      <c r="BZ77" s="525">
        <f>0.6*BB77+0.4*BV77</f>
        <v>2.84</v>
      </c>
      <c r="CA77" s="525"/>
      <c r="CB77" s="526"/>
      <c r="CC77" s="275"/>
      <c r="CD77" s="275"/>
      <c r="CE77" s="275"/>
    </row>
    <row r="78" spans="1:83" x14ac:dyDescent="0.2">
      <c r="Z78" s="173"/>
      <c r="AA78" s="173"/>
      <c r="AB78" s="173"/>
      <c r="AC78" s="173"/>
      <c r="AD78" s="173"/>
      <c r="AE78" s="348"/>
      <c r="AF78" s="173"/>
      <c r="AG78" s="173"/>
      <c r="AH78" s="173"/>
      <c r="AI78" s="173"/>
      <c r="AJ78" s="173"/>
      <c r="AK78" s="173"/>
      <c r="AL78" s="173"/>
      <c r="AM78" s="173"/>
      <c r="AN78" s="173"/>
      <c r="AO78" s="173"/>
      <c r="AP78" s="173"/>
      <c r="AQ78" s="173"/>
      <c r="AW78">
        <v>3</v>
      </c>
      <c r="AX78">
        <v>3</v>
      </c>
      <c r="AY78">
        <v>3</v>
      </c>
      <c r="AZ78">
        <v>3</v>
      </c>
      <c r="BA78">
        <v>3</v>
      </c>
      <c r="BK78" s="173"/>
      <c r="BL78" s="173"/>
      <c r="BM78" s="173"/>
      <c r="BN78" s="173"/>
      <c r="BO78" s="173"/>
      <c r="BP78" s="173"/>
    </row>
    <row r="79" spans="1:83" x14ac:dyDescent="0.2">
      <c r="Z79" s="173"/>
      <c r="AA79" s="173"/>
      <c r="AB79" s="173"/>
      <c r="AC79" s="173"/>
      <c r="AD79" s="173"/>
      <c r="AE79" s="348"/>
      <c r="AF79" s="173"/>
      <c r="AG79" s="173"/>
      <c r="AH79" s="173"/>
      <c r="AI79" s="173"/>
      <c r="AJ79" s="173"/>
      <c r="AK79" s="173"/>
      <c r="AL79" s="173"/>
      <c r="AM79" s="173"/>
      <c r="AN79" s="173"/>
      <c r="AO79" s="173"/>
      <c r="AP79" s="173"/>
      <c r="AQ79" s="173"/>
    </row>
    <row r="80" spans="1:83" ht="13.5" thickBot="1" x14ac:dyDescent="0.25"/>
    <row r="81" spans="39:77" ht="13.5" thickBot="1" x14ac:dyDescent="0.25">
      <c r="AY81" s="478" t="s">
        <v>82</v>
      </c>
      <c r="AZ81" s="479"/>
      <c r="BA81" s="479"/>
      <c r="BB81" s="479"/>
      <c r="BC81" s="479"/>
      <c r="BD81" s="500" t="s">
        <v>83</v>
      </c>
      <c r="BE81" s="501"/>
      <c r="BF81" s="501"/>
      <c r="BG81" s="501"/>
      <c r="BH81" s="501"/>
    </row>
    <row r="82" spans="39:77" ht="15.75" x14ac:dyDescent="0.2">
      <c r="AM82" s="300"/>
      <c r="AN82" s="300"/>
      <c r="AO82" s="173"/>
      <c r="AP82" s="173"/>
      <c r="AQ82" s="173"/>
      <c r="AR82" s="173"/>
      <c r="AS82" s="173"/>
      <c r="AT82" s="173"/>
      <c r="AU82" s="173"/>
      <c r="AV82" s="173"/>
      <c r="AW82" s="173"/>
      <c r="AX82" s="173"/>
      <c r="AY82" s="211" t="s">
        <v>32</v>
      </c>
      <c r="AZ82" s="212" t="s">
        <v>26</v>
      </c>
      <c r="BA82" s="212" t="s">
        <v>27</v>
      </c>
      <c r="BB82" s="212" t="s">
        <v>28</v>
      </c>
      <c r="BC82" s="212" t="s">
        <v>29</v>
      </c>
      <c r="BD82" s="213" t="s">
        <v>32</v>
      </c>
      <c r="BE82" s="214" t="s">
        <v>26</v>
      </c>
      <c r="BF82" s="214" t="s">
        <v>27</v>
      </c>
      <c r="BG82" s="214" t="s">
        <v>28</v>
      </c>
      <c r="BH82" s="214" t="s">
        <v>29</v>
      </c>
      <c r="BK82" s="173"/>
      <c r="BL82" s="173"/>
      <c r="BM82" s="173"/>
      <c r="BN82" s="173"/>
      <c r="BO82" s="173"/>
      <c r="BP82" s="173"/>
      <c r="BQ82" s="173"/>
      <c r="BR82" s="173"/>
      <c r="BS82" s="275"/>
      <c r="BT82" s="275"/>
      <c r="BU82" s="275"/>
      <c r="BV82" s="275"/>
    </row>
    <row r="83" spans="39:77" ht="13.5" thickBot="1" x14ac:dyDescent="0.25">
      <c r="AY83" s="215">
        <f>AW77</f>
        <v>3</v>
      </c>
      <c r="AZ83" s="215">
        <f>AX77</f>
        <v>3</v>
      </c>
      <c r="BA83" s="215">
        <f>AY77</f>
        <v>3</v>
      </c>
      <c r="BB83" s="215">
        <f>AZ77</f>
        <v>3</v>
      </c>
      <c r="BC83" s="215">
        <f>BA77</f>
        <v>3</v>
      </c>
      <c r="BD83" s="216">
        <f>BQ77</f>
        <v>3</v>
      </c>
      <c r="BE83" s="216">
        <f>BR77</f>
        <v>3</v>
      </c>
      <c r="BF83" s="216">
        <f>BS77</f>
        <v>3</v>
      </c>
      <c r="BG83" s="216">
        <f>BT77</f>
        <v>2</v>
      </c>
      <c r="BH83" s="216">
        <f>BU77</f>
        <v>2</v>
      </c>
    </row>
    <row r="84" spans="39:77" x14ac:dyDescent="0.2">
      <c r="BC84"/>
      <c r="BD84">
        <v>0</v>
      </c>
      <c r="BE84">
        <v>2</v>
      </c>
      <c r="BF84" s="173">
        <v>3</v>
      </c>
      <c r="BG84" s="377">
        <v>2</v>
      </c>
      <c r="BH84" s="377">
        <v>2</v>
      </c>
      <c r="BW84"/>
      <c r="BX84"/>
      <c r="BY84"/>
    </row>
  </sheetData>
  <mergeCells count="46">
    <mergeCell ref="A2:A5"/>
    <mergeCell ref="B2:B5"/>
    <mergeCell ref="C2:C5"/>
    <mergeCell ref="A6:A9"/>
    <mergeCell ref="CM14:CN14"/>
    <mergeCell ref="CG2:CL2"/>
    <mergeCell ref="E2:E4"/>
    <mergeCell ref="AM2:AP2"/>
    <mergeCell ref="AQ2:AT2"/>
    <mergeCell ref="AU2:AX2"/>
    <mergeCell ref="AY2:BB2"/>
    <mergeCell ref="J3:T3"/>
    <mergeCell ref="U3:AE3"/>
    <mergeCell ref="AF4:AI4"/>
    <mergeCell ref="AJ4:AL4"/>
    <mergeCell ref="AM4:AP4"/>
    <mergeCell ref="AY81:BC81"/>
    <mergeCell ref="BD81:BH81"/>
    <mergeCell ref="CH12:CN12"/>
    <mergeCell ref="CM13:CN13"/>
    <mergeCell ref="J4:M4"/>
    <mergeCell ref="N4:P4"/>
    <mergeCell ref="Q4:T4"/>
    <mergeCell ref="U4:X4"/>
    <mergeCell ref="Y4:AA4"/>
    <mergeCell ref="AB4:AE4"/>
    <mergeCell ref="AK73:AR73"/>
    <mergeCell ref="AK74:AR74"/>
    <mergeCell ref="AK75:AR75"/>
    <mergeCell ref="AR76:AV77"/>
    <mergeCell ref="BB76:BD76"/>
    <mergeCell ref="BN76:BP77"/>
    <mergeCell ref="BV76:BY76"/>
    <mergeCell ref="BZ76:CB76"/>
    <mergeCell ref="BB77:BD77"/>
    <mergeCell ref="BV77:BY77"/>
    <mergeCell ref="BZ77:CB77"/>
    <mergeCell ref="AQ1:BJ1"/>
    <mergeCell ref="BK1:CD1"/>
    <mergeCell ref="BC2:BF2"/>
    <mergeCell ref="BG2:BJ2"/>
    <mergeCell ref="BK2:BN2"/>
    <mergeCell ref="BO2:BR2"/>
    <mergeCell ref="BS2:BV2"/>
    <mergeCell ref="BW2:BZ2"/>
    <mergeCell ref="CA2:CD2"/>
  </mergeCells>
  <conditionalFormatting sqref="B13:B46">
    <cfRule type="duplicateValues" dxfId="8" priority="4"/>
  </conditionalFormatting>
  <conditionalFormatting sqref="B13:B46">
    <cfRule type="duplicateValues" dxfId="7" priority="3"/>
  </conditionalFormatting>
  <conditionalFormatting sqref="B47:B72">
    <cfRule type="duplicateValues" dxfId="6" priority="2"/>
  </conditionalFormatting>
  <conditionalFormatting sqref="B47:B72">
    <cfRule type="duplicateValues" dxfId="5"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84"/>
  <sheetViews>
    <sheetView topLeftCell="A6" zoomScale="85" zoomScaleNormal="85" workbookViewId="0">
      <selection activeCell="E23" sqref="E23"/>
    </sheetView>
  </sheetViews>
  <sheetFormatPr defaultColWidth="8.85546875" defaultRowHeight="12.75" x14ac:dyDescent="0.2"/>
  <cols>
    <col min="1" max="1" width="8.85546875" style="315"/>
    <col min="2" max="2" width="10.85546875" bestFit="1" customWidth="1"/>
    <col min="3" max="3" width="26.140625" bestFit="1" customWidth="1"/>
    <col min="4" max="4" width="10.85546875" style="315" customWidth="1"/>
    <col min="5" max="5" width="5.42578125" style="315" bestFit="1" customWidth="1"/>
    <col min="6" max="8" width="5.42578125" style="315" customWidth="1"/>
    <col min="9" max="9" width="4.7109375" customWidth="1"/>
    <col min="10" max="11" width="5" bestFit="1" customWidth="1"/>
    <col min="12" max="12" width="4.7109375" bestFit="1" customWidth="1"/>
    <col min="13" max="19" width="5" bestFit="1" customWidth="1"/>
    <col min="20" max="20" width="8.5703125" customWidth="1"/>
    <col min="21" max="30" width="5" bestFit="1" customWidth="1"/>
    <col min="31" max="31" width="6.7109375" style="315" customWidth="1"/>
    <col min="32" max="38" width="5" bestFit="1" customWidth="1"/>
    <col min="39" max="41" width="4.7109375" customWidth="1"/>
    <col min="42" max="42" width="6.7109375" customWidth="1"/>
    <col min="43" max="45" width="4.7109375" customWidth="1"/>
    <col min="46" max="46" width="6.140625" bestFit="1" customWidth="1"/>
    <col min="47" max="49" width="4.7109375" customWidth="1"/>
    <col min="50" max="50" width="6.140625" bestFit="1" customWidth="1"/>
    <col min="51" max="53" width="4.7109375" customWidth="1"/>
    <col min="54" max="54" width="6.140625" bestFit="1" customWidth="1"/>
    <col min="55" max="57" width="4.7109375" style="173" customWidth="1"/>
    <col min="58" max="58" width="6.140625" style="173" bestFit="1" customWidth="1"/>
    <col min="59" max="59" width="4.7109375" style="173" customWidth="1"/>
    <col min="60" max="60" width="9.7109375" style="173" bestFit="1" customWidth="1"/>
    <col min="61" max="61" width="4.7109375" style="173" customWidth="1"/>
    <col min="62" max="62" width="6.140625" style="173" bestFit="1" customWidth="1"/>
    <col min="63" max="65" width="4.7109375" customWidth="1"/>
    <col min="66" max="66" width="6.140625" bestFit="1" customWidth="1"/>
    <col min="67" max="69" width="4.7109375" customWidth="1"/>
    <col min="70" max="70" width="6.140625" bestFit="1" customWidth="1"/>
    <col min="71" max="73" width="4.7109375" customWidth="1"/>
    <col min="74" max="74" width="6.140625" bestFit="1" customWidth="1"/>
    <col min="75" max="77" width="4.7109375" style="173" customWidth="1"/>
    <col min="78" max="78" width="6.140625" style="173" bestFit="1" customWidth="1"/>
    <col min="79" max="79" width="4.7109375" style="173" customWidth="1"/>
    <col min="80" max="80" width="9.7109375" style="173" bestFit="1" customWidth="1"/>
    <col min="81" max="81" width="4.7109375" style="173" customWidth="1"/>
    <col min="82" max="82" width="6.140625" style="173" bestFit="1" customWidth="1"/>
    <col min="83" max="83" width="6.140625" style="173" customWidth="1"/>
    <col min="86" max="90" width="19.42578125" customWidth="1"/>
    <col min="91" max="91" width="11.7109375" customWidth="1"/>
    <col min="92" max="92" width="11.140625" customWidth="1"/>
    <col min="93" max="93" width="11.85546875" customWidth="1"/>
  </cols>
  <sheetData>
    <row r="1" spans="1:95" ht="13.5" thickBot="1" x14ac:dyDescent="0.25">
      <c r="AQ1" s="519" t="s">
        <v>44</v>
      </c>
      <c r="AR1" s="520"/>
      <c r="AS1" s="520"/>
      <c r="AT1" s="520"/>
      <c r="AU1" s="520"/>
      <c r="AV1" s="520"/>
      <c r="AW1" s="520"/>
      <c r="AX1" s="520"/>
      <c r="AY1" s="520"/>
      <c r="AZ1" s="520"/>
      <c r="BA1" s="520"/>
      <c r="BB1" s="520"/>
      <c r="BC1" s="520"/>
      <c r="BD1" s="520"/>
      <c r="BE1" s="520"/>
      <c r="BF1" s="520"/>
      <c r="BG1" s="520"/>
      <c r="BH1" s="520"/>
      <c r="BI1" s="520"/>
      <c r="BJ1" s="520"/>
      <c r="BK1" s="519" t="s">
        <v>45</v>
      </c>
      <c r="BL1" s="520"/>
      <c r="BM1" s="520"/>
      <c r="BN1" s="520"/>
      <c r="BO1" s="520"/>
      <c r="BP1" s="520"/>
      <c r="BQ1" s="520"/>
      <c r="BR1" s="520"/>
      <c r="BS1" s="520"/>
      <c r="BT1" s="520"/>
      <c r="BU1" s="520"/>
      <c r="BV1" s="520"/>
      <c r="BW1" s="520"/>
      <c r="BX1" s="520"/>
      <c r="BY1" s="520"/>
      <c r="BZ1" s="520"/>
      <c r="CA1" s="520"/>
      <c r="CB1" s="520"/>
      <c r="CC1" s="520"/>
      <c r="CD1" s="520"/>
    </row>
    <row r="2" spans="1:95" ht="39" customHeight="1" thickBot="1" x14ac:dyDescent="0.4">
      <c r="A2" s="553" t="s">
        <v>61</v>
      </c>
      <c r="B2" s="556" t="s">
        <v>399</v>
      </c>
      <c r="C2" s="559" t="s">
        <v>43</v>
      </c>
      <c r="D2" s="316"/>
      <c r="E2" s="569"/>
      <c r="F2" s="177"/>
      <c r="G2" s="177"/>
      <c r="H2" s="177"/>
      <c r="I2" s="301"/>
      <c r="J2" s="180"/>
      <c r="K2" s="180"/>
      <c r="L2" s="181"/>
      <c r="M2" s="182"/>
      <c r="N2" s="182"/>
      <c r="O2" s="182"/>
      <c r="P2" s="182"/>
      <c r="Q2" s="182"/>
      <c r="R2" s="182"/>
      <c r="S2" s="183"/>
      <c r="T2" s="183"/>
      <c r="U2" s="183"/>
      <c r="V2" s="183"/>
      <c r="W2" s="183"/>
      <c r="X2" s="183"/>
      <c r="Y2" s="184"/>
      <c r="Z2" s="184"/>
      <c r="AA2" s="184"/>
      <c r="AB2" s="184"/>
      <c r="AC2" s="184"/>
      <c r="AD2" s="184"/>
      <c r="AE2" s="184"/>
      <c r="AF2" s="184"/>
      <c r="AG2" s="184"/>
      <c r="AH2" s="184"/>
      <c r="AI2" s="184"/>
      <c r="AJ2" s="184"/>
      <c r="AK2" s="184"/>
      <c r="AL2" s="185"/>
      <c r="AM2" s="508"/>
      <c r="AN2" s="508"/>
      <c r="AO2" s="508"/>
      <c r="AP2" s="508"/>
      <c r="AQ2" s="509" t="s">
        <v>32</v>
      </c>
      <c r="AR2" s="509"/>
      <c r="AS2" s="509"/>
      <c r="AT2" s="509"/>
      <c r="AU2" s="510" t="s">
        <v>26</v>
      </c>
      <c r="AV2" s="510"/>
      <c r="AW2" s="510"/>
      <c r="AX2" s="510"/>
      <c r="AY2" s="511" t="s">
        <v>27</v>
      </c>
      <c r="AZ2" s="511"/>
      <c r="BA2" s="511"/>
      <c r="BB2" s="511"/>
      <c r="BC2" s="512" t="s">
        <v>28</v>
      </c>
      <c r="BD2" s="512"/>
      <c r="BE2" s="512"/>
      <c r="BF2" s="512"/>
      <c r="BG2" s="512" t="s">
        <v>29</v>
      </c>
      <c r="BH2" s="512"/>
      <c r="BI2" s="512"/>
      <c r="BJ2" s="512"/>
      <c r="BK2" s="509" t="s">
        <v>32</v>
      </c>
      <c r="BL2" s="509"/>
      <c r="BM2" s="509"/>
      <c r="BN2" s="509"/>
      <c r="BO2" s="510" t="s">
        <v>26</v>
      </c>
      <c r="BP2" s="510"/>
      <c r="BQ2" s="510"/>
      <c r="BR2" s="510"/>
      <c r="BS2" s="511" t="s">
        <v>27</v>
      </c>
      <c r="BT2" s="511"/>
      <c r="BU2" s="511"/>
      <c r="BV2" s="511"/>
      <c r="BW2" s="512" t="s">
        <v>28</v>
      </c>
      <c r="BX2" s="512"/>
      <c r="BY2" s="512"/>
      <c r="BZ2" s="512"/>
      <c r="CA2" s="512" t="s">
        <v>29</v>
      </c>
      <c r="CB2" s="512"/>
      <c r="CC2" s="512"/>
      <c r="CD2" s="512"/>
      <c r="CE2" s="317"/>
      <c r="CG2" s="576" t="str">
        <f>D11</f>
        <v>ELP-208</v>
      </c>
      <c r="CH2" s="576"/>
      <c r="CI2" s="576"/>
      <c r="CJ2" s="576"/>
      <c r="CK2" s="576"/>
      <c r="CL2" s="576"/>
    </row>
    <row r="3" spans="1:95" ht="111" thickBot="1" x14ac:dyDescent="0.25">
      <c r="A3" s="554"/>
      <c r="B3" s="557"/>
      <c r="C3" s="560"/>
      <c r="D3" s="316"/>
      <c r="E3" s="569"/>
      <c r="F3" s="177"/>
      <c r="G3" s="177"/>
      <c r="H3" s="177"/>
      <c r="I3" s="302" t="s">
        <v>9</v>
      </c>
      <c r="J3" s="570" t="s">
        <v>62</v>
      </c>
      <c r="K3" s="571"/>
      <c r="L3" s="571"/>
      <c r="M3" s="571"/>
      <c r="N3" s="571"/>
      <c r="O3" s="571"/>
      <c r="P3" s="571"/>
      <c r="Q3" s="571"/>
      <c r="R3" s="571"/>
      <c r="S3" s="571"/>
      <c r="T3" s="572"/>
      <c r="U3" s="570" t="s">
        <v>63</v>
      </c>
      <c r="V3" s="571"/>
      <c r="W3" s="571"/>
      <c r="X3" s="571"/>
      <c r="Y3" s="571"/>
      <c r="Z3" s="571"/>
      <c r="AA3" s="571"/>
      <c r="AB3" s="571"/>
      <c r="AC3" s="571"/>
      <c r="AD3" s="571"/>
      <c r="AE3" s="572"/>
      <c r="AF3" s="184" t="s">
        <v>8</v>
      </c>
      <c r="AG3" s="184" t="s">
        <v>8</v>
      </c>
      <c r="AH3" s="184" t="s">
        <v>8</v>
      </c>
      <c r="AI3" s="184" t="s">
        <v>8</v>
      </c>
      <c r="AJ3" s="184" t="s">
        <v>8</v>
      </c>
      <c r="AK3" s="184" t="s">
        <v>8</v>
      </c>
      <c r="AL3" s="184" t="s">
        <v>8</v>
      </c>
      <c r="AM3" s="184" t="s">
        <v>8</v>
      </c>
      <c r="AN3" s="184" t="s">
        <v>8</v>
      </c>
      <c r="AO3" s="184" t="s">
        <v>8</v>
      </c>
      <c r="AP3" s="184" t="s">
        <v>8</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93" t="s">
        <v>46</v>
      </c>
      <c r="BH3" s="193" t="s">
        <v>35</v>
      </c>
      <c r="BI3" s="193" t="s">
        <v>36</v>
      </c>
      <c r="BJ3" s="193"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A3" s="193" t="s">
        <v>46</v>
      </c>
      <c r="CB3" s="193" t="s">
        <v>35</v>
      </c>
      <c r="CC3" s="193" t="s">
        <v>36</v>
      </c>
      <c r="CD3" s="193" t="s">
        <v>227</v>
      </c>
      <c r="CE3" s="318"/>
      <c r="CG3" s="194" t="s">
        <v>56</v>
      </c>
      <c r="CH3" s="363" t="s">
        <v>548</v>
      </c>
      <c r="CI3" s="364" t="s">
        <v>549</v>
      </c>
      <c r="CJ3" s="364" t="s">
        <v>550</v>
      </c>
      <c r="CK3" s="363" t="s">
        <v>551</v>
      </c>
      <c r="CL3" s="363" t="s">
        <v>552</v>
      </c>
    </row>
    <row r="4" spans="1:95" ht="56.25" thickBot="1" x14ac:dyDescent="0.3">
      <c r="A4" s="554"/>
      <c r="B4" s="557"/>
      <c r="C4" s="560"/>
      <c r="D4" s="316"/>
      <c r="E4" s="569"/>
      <c r="F4" s="177"/>
      <c r="G4" s="177"/>
      <c r="H4" s="177"/>
      <c r="I4" s="302" t="s">
        <v>1</v>
      </c>
      <c r="J4" s="529" t="s">
        <v>65</v>
      </c>
      <c r="K4" s="529"/>
      <c r="L4" s="529"/>
      <c r="M4" s="529"/>
      <c r="N4" s="530" t="s">
        <v>66</v>
      </c>
      <c r="O4" s="530"/>
      <c r="P4" s="530"/>
      <c r="Q4" s="531" t="s">
        <v>553</v>
      </c>
      <c r="R4" s="531"/>
      <c r="S4" s="531"/>
      <c r="T4" s="531"/>
      <c r="U4" s="532" t="s">
        <v>68</v>
      </c>
      <c r="V4" s="533"/>
      <c r="W4" s="533"/>
      <c r="X4" s="534"/>
      <c r="Y4" s="535" t="s">
        <v>69</v>
      </c>
      <c r="Z4" s="536"/>
      <c r="AA4" s="537"/>
      <c r="AB4" s="538" t="s">
        <v>554</v>
      </c>
      <c r="AC4" s="539"/>
      <c r="AD4" s="539"/>
      <c r="AE4" s="540"/>
      <c r="AF4" s="573" t="s">
        <v>64</v>
      </c>
      <c r="AG4" s="573"/>
      <c r="AH4" s="573"/>
      <c r="AI4" s="573"/>
      <c r="AJ4" s="574" t="s">
        <v>71</v>
      </c>
      <c r="AK4" s="574"/>
      <c r="AL4" s="574"/>
      <c r="AM4" s="575" t="s">
        <v>555</v>
      </c>
      <c r="AN4" s="575"/>
      <c r="AO4" s="575"/>
      <c r="AP4" s="575"/>
      <c r="AQ4" s="199"/>
      <c r="AR4" s="199"/>
      <c r="AS4" s="200" t="s">
        <v>34</v>
      </c>
      <c r="AT4" s="200" t="s">
        <v>233</v>
      </c>
      <c r="AU4" s="201"/>
      <c r="AV4" s="201"/>
      <c r="AW4" s="202" t="s">
        <v>34</v>
      </c>
      <c r="AX4" s="202" t="s">
        <v>233</v>
      </c>
      <c r="AY4" s="203"/>
      <c r="AZ4" s="203"/>
      <c r="BA4" s="204" t="s">
        <v>34</v>
      </c>
      <c r="BB4" s="204" t="s">
        <v>233</v>
      </c>
      <c r="BC4" s="205"/>
      <c r="BD4" s="205"/>
      <c r="BE4" s="206" t="s">
        <v>34</v>
      </c>
      <c r="BF4" s="206" t="s">
        <v>233</v>
      </c>
      <c r="BG4" s="205"/>
      <c r="BH4" s="205"/>
      <c r="BI4" s="206" t="s">
        <v>34</v>
      </c>
      <c r="BJ4" s="206" t="s">
        <v>233</v>
      </c>
      <c r="BK4" s="199"/>
      <c r="BL4" s="199"/>
      <c r="BM4" s="200" t="s">
        <v>34</v>
      </c>
      <c r="BN4" s="200" t="s">
        <v>233</v>
      </c>
      <c r="BO4" s="201"/>
      <c r="BP4" s="201"/>
      <c r="BQ4" s="202" t="s">
        <v>34</v>
      </c>
      <c r="BR4" s="202" t="s">
        <v>233</v>
      </c>
      <c r="BS4" s="203"/>
      <c r="BT4" s="203"/>
      <c r="BU4" s="204" t="s">
        <v>34</v>
      </c>
      <c r="BV4" s="204" t="s">
        <v>233</v>
      </c>
      <c r="BW4" s="205"/>
      <c r="BX4" s="205"/>
      <c r="BY4" s="206" t="s">
        <v>34</v>
      </c>
      <c r="BZ4" s="206" t="s">
        <v>233</v>
      </c>
      <c r="CA4" s="205"/>
      <c r="CB4" s="205"/>
      <c r="CC4" s="206" t="s">
        <v>34</v>
      </c>
      <c r="CD4" s="206" t="s">
        <v>233</v>
      </c>
      <c r="CE4" s="319"/>
      <c r="CG4" s="313" t="s">
        <v>234</v>
      </c>
      <c r="CH4" s="314" t="s">
        <v>32</v>
      </c>
      <c r="CI4" s="313" t="s">
        <v>26</v>
      </c>
      <c r="CJ4" s="313" t="s">
        <v>27</v>
      </c>
      <c r="CK4" s="313" t="s">
        <v>28</v>
      </c>
      <c r="CL4" s="313" t="s">
        <v>29</v>
      </c>
    </row>
    <row r="5" spans="1:95" ht="115.5" thickBot="1" x14ac:dyDescent="0.25">
      <c r="A5" s="555"/>
      <c r="B5" s="558"/>
      <c r="C5" s="561"/>
      <c r="E5"/>
      <c r="F5"/>
      <c r="G5"/>
      <c r="H5"/>
      <c r="J5" s="320" t="s">
        <v>72</v>
      </c>
      <c r="K5" s="320" t="s">
        <v>73</v>
      </c>
      <c r="L5" s="320" t="s">
        <v>74</v>
      </c>
      <c r="M5" s="320" t="s">
        <v>556</v>
      </c>
      <c r="N5" s="321" t="s">
        <v>76</v>
      </c>
      <c r="O5" s="321" t="s">
        <v>77</v>
      </c>
      <c r="P5" s="321" t="s">
        <v>78</v>
      </c>
      <c r="Q5" s="322" t="s">
        <v>79</v>
      </c>
      <c r="R5" s="322" t="s">
        <v>80</v>
      </c>
      <c r="S5" s="322" t="s">
        <v>81</v>
      </c>
      <c r="T5" s="322" t="s">
        <v>556</v>
      </c>
      <c r="U5" s="320" t="s">
        <v>72</v>
      </c>
      <c r="V5" s="320" t="s">
        <v>73</v>
      </c>
      <c r="W5" s="320" t="s">
        <v>74</v>
      </c>
      <c r="X5" s="320" t="s">
        <v>556</v>
      </c>
      <c r="Y5" s="321" t="s">
        <v>76</v>
      </c>
      <c r="Z5" s="321" t="s">
        <v>77</v>
      </c>
      <c r="AA5" s="321" t="s">
        <v>78</v>
      </c>
      <c r="AB5" s="322" t="s">
        <v>79</v>
      </c>
      <c r="AC5" s="322" t="s">
        <v>80</v>
      </c>
      <c r="AD5" s="322" t="s">
        <v>81</v>
      </c>
      <c r="AE5" s="322" t="s">
        <v>556</v>
      </c>
      <c r="AF5" s="187" t="s">
        <v>72</v>
      </c>
      <c r="AG5" s="187" t="s">
        <v>73</v>
      </c>
      <c r="AH5" s="187" t="s">
        <v>74</v>
      </c>
      <c r="AI5" s="187" t="s">
        <v>556</v>
      </c>
      <c r="AJ5" s="187" t="s">
        <v>76</v>
      </c>
      <c r="AK5" s="187" t="s">
        <v>77</v>
      </c>
      <c r="AL5" s="187" t="s">
        <v>78</v>
      </c>
      <c r="AM5" s="187" t="s">
        <v>79</v>
      </c>
      <c r="AN5" s="187" t="s">
        <v>80</v>
      </c>
      <c r="AO5" s="187" t="s">
        <v>81</v>
      </c>
      <c r="AP5" s="187" t="s">
        <v>556</v>
      </c>
      <c r="AQ5" s="199"/>
      <c r="AR5" s="199"/>
      <c r="AS5" s="199"/>
      <c r="AT5" s="199"/>
      <c r="AU5" s="201"/>
      <c r="AV5" s="201"/>
      <c r="AW5" s="201"/>
      <c r="AX5" s="201"/>
      <c r="AY5" s="203"/>
      <c r="AZ5" s="203"/>
      <c r="BA5" s="203"/>
      <c r="BB5" s="203"/>
      <c r="BC5" s="205"/>
      <c r="BD5" s="205"/>
      <c r="BE5" s="205"/>
      <c r="BF5" s="205"/>
      <c r="BG5" s="205"/>
      <c r="BH5" s="205"/>
      <c r="BI5" s="205"/>
      <c r="BJ5" s="205"/>
      <c r="BK5" s="199"/>
      <c r="BL5" s="199"/>
      <c r="BM5" s="199"/>
      <c r="BN5" s="199"/>
      <c r="BO5" s="201"/>
      <c r="BP5" s="201"/>
      <c r="BQ5" s="201"/>
      <c r="BR5" s="201"/>
      <c r="BS5" s="203"/>
      <c r="BT5" s="203"/>
      <c r="BU5" s="203"/>
      <c r="BV5" s="203"/>
      <c r="BW5" s="205"/>
      <c r="BX5" s="205"/>
      <c r="BY5" s="205"/>
      <c r="BZ5" s="205"/>
      <c r="CA5" s="205"/>
      <c r="CB5" s="205"/>
      <c r="CC5" s="205"/>
      <c r="CD5" s="205"/>
      <c r="CE5" s="323"/>
    </row>
    <row r="6" spans="1:95" ht="26.25" thickBot="1" x14ac:dyDescent="0.25">
      <c r="A6" s="562" t="s">
        <v>39</v>
      </c>
      <c r="B6" s="49">
        <v>0</v>
      </c>
      <c r="C6" s="123" t="s">
        <v>557</v>
      </c>
      <c r="E6"/>
      <c r="F6"/>
      <c r="G6"/>
      <c r="H6"/>
      <c r="J6" s="324" t="e">
        <f>'[6]b+inal'!DP4*0.15</f>
        <v>#REF!</v>
      </c>
      <c r="K6" s="324">
        <f>[5]Final!DQ4*0.15</f>
        <v>3</v>
      </c>
      <c r="L6" s="324">
        <f>[5]Final!DR4*0.15</f>
        <v>6</v>
      </c>
      <c r="M6" s="324">
        <f>[5]Final!DS4*0.15</f>
        <v>3</v>
      </c>
      <c r="N6" s="324">
        <f>[5]Final!DT4*0.15</f>
        <v>4.5</v>
      </c>
      <c r="O6" s="324">
        <f>[5]Final!DU4*0.15</f>
        <v>4.5</v>
      </c>
      <c r="P6" s="324">
        <f>[5]Final!DV4*0.15</f>
        <v>3</v>
      </c>
      <c r="Q6" s="324">
        <f>[5]Final!DW4*0.15</f>
        <v>6</v>
      </c>
      <c r="R6" s="324">
        <f>[5]Final!DX4*0.15</f>
        <v>4.5</v>
      </c>
      <c r="S6" s="324">
        <f>[5]Final!DY4*0.15</f>
        <v>4.5</v>
      </c>
      <c r="T6" s="324">
        <f>[5]Final!DZ4*0.15</f>
        <v>3</v>
      </c>
      <c r="U6" s="324">
        <f>[5]Final!EA4/3</f>
        <v>1.3333333333333333</v>
      </c>
      <c r="V6" s="324">
        <f>[5]Final!EB4/3</f>
        <v>1.3333333333333333</v>
      </c>
      <c r="W6" s="324">
        <f>[5]Final!EC4/3</f>
        <v>1.3333333333333333</v>
      </c>
      <c r="X6" s="324">
        <f>[5]Final!ED4/3</f>
        <v>1</v>
      </c>
      <c r="Y6" s="324">
        <f>[5]Final!EE4/3</f>
        <v>1.3333333333333333</v>
      </c>
      <c r="Z6" s="324">
        <f>[5]Final!EF4/3</f>
        <v>1.6666666666666667</v>
      </c>
      <c r="AA6" s="324">
        <f>[5]Final!EG4/3</f>
        <v>1</v>
      </c>
      <c r="AB6" s="324">
        <f>[5]Final!EH4/3</f>
        <v>1.6666666666666667</v>
      </c>
      <c r="AC6" s="324">
        <f>[5]Final!EI4/3</f>
        <v>1.6666666666666667</v>
      </c>
      <c r="AD6" s="324">
        <f>[5]Final!EJ4/3</f>
        <v>1.6666666666666667</v>
      </c>
      <c r="AE6" s="324">
        <f>[5]Final!EK4/3</f>
        <v>1</v>
      </c>
      <c r="AF6" s="236">
        <v>2</v>
      </c>
      <c r="AG6" s="236">
        <v>3</v>
      </c>
      <c r="AH6" s="236">
        <v>3</v>
      </c>
      <c r="AI6" s="236">
        <v>2</v>
      </c>
      <c r="AJ6" s="325">
        <v>4</v>
      </c>
      <c r="AK6" s="325">
        <v>4</v>
      </c>
      <c r="AL6" s="325">
        <v>2</v>
      </c>
      <c r="AM6" s="326">
        <v>5</v>
      </c>
      <c r="AN6" s="326">
        <v>5</v>
      </c>
      <c r="AO6" s="326">
        <v>5</v>
      </c>
      <c r="AP6" s="326">
        <v>5</v>
      </c>
      <c r="AQ6" s="199"/>
      <c r="AR6" s="199"/>
      <c r="AS6" s="199"/>
      <c r="AT6" s="199"/>
      <c r="AU6" s="201"/>
      <c r="AV6" s="201"/>
      <c r="AW6" s="201"/>
      <c r="AX6" s="201"/>
      <c r="AY6" s="203"/>
      <c r="AZ6" s="203"/>
      <c r="BA6" s="203"/>
      <c r="BB6" s="203"/>
      <c r="BC6" s="205"/>
      <c r="BD6" s="205"/>
      <c r="BE6" s="205"/>
      <c r="BF6" s="205"/>
      <c r="BG6" s="205"/>
      <c r="BH6" s="205"/>
      <c r="BI6" s="205"/>
      <c r="BJ6" s="205"/>
      <c r="BK6" s="199"/>
      <c r="BL6" s="199"/>
      <c r="BM6" s="199"/>
      <c r="BN6" s="199"/>
      <c r="BO6" s="201"/>
      <c r="BP6" s="201"/>
      <c r="BQ6" s="201"/>
      <c r="BR6" s="201"/>
      <c r="BS6" s="203"/>
      <c r="BT6" s="203"/>
      <c r="BU6" s="203"/>
      <c r="BV6" s="203"/>
      <c r="BW6" s="205"/>
      <c r="BX6" s="205"/>
      <c r="BY6" s="205"/>
      <c r="BZ6" s="205"/>
      <c r="CA6" s="205"/>
      <c r="CB6" s="205"/>
      <c r="CC6" s="205"/>
      <c r="CD6" s="205"/>
      <c r="CE6" s="323"/>
      <c r="CH6" s="478" t="s">
        <v>82</v>
      </c>
      <c r="CI6" s="479"/>
      <c r="CJ6" s="479"/>
      <c r="CK6" s="479"/>
      <c r="CL6" s="479"/>
      <c r="CM6" s="500" t="s">
        <v>83</v>
      </c>
      <c r="CN6" s="501"/>
      <c r="CO6" s="501"/>
      <c r="CP6" s="501"/>
      <c r="CQ6" s="501"/>
    </row>
    <row r="7" spans="1:95" ht="16.5" customHeight="1" thickBot="1" x14ac:dyDescent="0.25">
      <c r="A7" s="563"/>
      <c r="B7" s="49">
        <v>1</v>
      </c>
      <c r="C7" s="123" t="s">
        <v>49</v>
      </c>
      <c r="E7"/>
      <c r="F7"/>
      <c r="G7"/>
      <c r="H7"/>
      <c r="I7" s="210" t="s">
        <v>24</v>
      </c>
      <c r="J7" s="327" t="str">
        <f t="shared" ref="J7:AP7" ca="1" si="0">IF(J$11="CO1","ü","")</f>
        <v>ü</v>
      </c>
      <c r="K7" s="327" t="str">
        <f t="shared" ca="1" si="0"/>
        <v/>
      </c>
      <c r="L7" s="327" t="str">
        <f t="shared" ca="1" si="0"/>
        <v/>
      </c>
      <c r="M7" s="327" t="str">
        <f t="shared" ca="1" si="0"/>
        <v/>
      </c>
      <c r="N7" s="328" t="str">
        <f t="shared" ca="1" si="0"/>
        <v/>
      </c>
      <c r="O7" s="328" t="str">
        <f t="shared" ca="1" si="0"/>
        <v/>
      </c>
      <c r="P7" s="328" t="str">
        <f t="shared" ca="1" si="0"/>
        <v/>
      </c>
      <c r="Q7" s="329" t="str">
        <f t="shared" ca="1" si="0"/>
        <v/>
      </c>
      <c r="R7" s="329" t="str">
        <f t="shared" ca="1" si="0"/>
        <v/>
      </c>
      <c r="S7" s="329" t="str">
        <f t="shared" ca="1" si="0"/>
        <v/>
      </c>
      <c r="T7" s="329" t="str">
        <f t="shared" ca="1" si="0"/>
        <v/>
      </c>
      <c r="U7" s="327" t="str">
        <f t="shared" ca="1" si="0"/>
        <v>ü</v>
      </c>
      <c r="V7" s="327" t="str">
        <f t="shared" ca="1" si="0"/>
        <v/>
      </c>
      <c r="W7" s="327" t="str">
        <f t="shared" ca="1" si="0"/>
        <v/>
      </c>
      <c r="X7" s="327" t="str">
        <f t="shared" ca="1" si="0"/>
        <v/>
      </c>
      <c r="Y7" s="328" t="str">
        <f t="shared" ca="1" si="0"/>
        <v/>
      </c>
      <c r="Z7" s="328" t="str">
        <f t="shared" ca="1" si="0"/>
        <v/>
      </c>
      <c r="AA7" s="328" t="str">
        <f t="shared" ca="1" si="0"/>
        <v/>
      </c>
      <c r="AB7" s="329" t="str">
        <f t="shared" ca="1" si="0"/>
        <v/>
      </c>
      <c r="AC7" s="329" t="str">
        <f t="shared" ca="1" si="0"/>
        <v/>
      </c>
      <c r="AD7" s="329" t="str">
        <f t="shared" ca="1" si="0"/>
        <v/>
      </c>
      <c r="AE7" s="329" t="str">
        <f t="shared" ca="1" si="0"/>
        <v/>
      </c>
      <c r="AF7" s="209" t="str">
        <f t="shared" ca="1" si="0"/>
        <v>ü</v>
      </c>
      <c r="AG7" s="209" t="str">
        <f t="shared" ca="1" si="0"/>
        <v/>
      </c>
      <c r="AH7" s="209" t="str">
        <f t="shared" ca="1" si="0"/>
        <v/>
      </c>
      <c r="AI7" s="209" t="str">
        <f t="shared" ca="1" si="0"/>
        <v/>
      </c>
      <c r="AJ7" s="209" t="str">
        <f t="shared" ca="1" si="0"/>
        <v/>
      </c>
      <c r="AK7" s="209" t="str">
        <f t="shared" ca="1" si="0"/>
        <v/>
      </c>
      <c r="AL7" s="209" t="str">
        <f t="shared" ca="1" si="0"/>
        <v/>
      </c>
      <c r="AM7" s="209" t="str">
        <f t="shared" ca="1" si="0"/>
        <v/>
      </c>
      <c r="AN7" s="209" t="str">
        <f t="shared" ca="1" si="0"/>
        <v/>
      </c>
      <c r="AO7" s="209" t="str">
        <f t="shared" ca="1" si="0"/>
        <v/>
      </c>
      <c r="AP7" s="209" t="str">
        <f t="shared" ca="1" si="0"/>
        <v/>
      </c>
      <c r="AQ7" s="199"/>
      <c r="AR7" s="199"/>
      <c r="AS7" s="199"/>
      <c r="AT7" s="199"/>
      <c r="AU7" s="201"/>
      <c r="AV7" s="201"/>
      <c r="AW7" s="201"/>
      <c r="AX7" s="201"/>
      <c r="AY7" s="203"/>
      <c r="AZ7" s="203"/>
      <c r="BA7" s="203"/>
      <c r="BB7" s="203"/>
      <c r="BC7" s="205"/>
      <c r="BD7" s="205"/>
      <c r="BE7" s="205"/>
      <c r="BF7" s="205"/>
      <c r="BG7" s="205"/>
      <c r="BH7" s="205"/>
      <c r="BI7" s="205"/>
      <c r="BJ7" s="205"/>
      <c r="BK7" s="199"/>
      <c r="BL7" s="199"/>
      <c r="BM7" s="199"/>
      <c r="BN7" s="199"/>
      <c r="BO7" s="201"/>
      <c r="BP7" s="201"/>
      <c r="BQ7" s="201"/>
      <c r="BR7" s="201"/>
      <c r="BS7" s="203"/>
      <c r="BT7" s="203"/>
      <c r="BU7" s="203"/>
      <c r="BV7" s="203"/>
      <c r="BW7" s="205"/>
      <c r="BX7" s="205"/>
      <c r="BY7" s="205"/>
      <c r="BZ7" s="205"/>
      <c r="CA7" s="205"/>
      <c r="CB7" s="205"/>
      <c r="CC7" s="205"/>
      <c r="CD7" s="205"/>
      <c r="CE7" s="323"/>
      <c r="CH7" s="211" t="s">
        <v>32</v>
      </c>
      <c r="CI7" s="212" t="s">
        <v>26</v>
      </c>
      <c r="CJ7" s="212" t="s">
        <v>27</v>
      </c>
      <c r="CK7" s="212" t="s">
        <v>28</v>
      </c>
      <c r="CL7" s="212" t="s">
        <v>29</v>
      </c>
      <c r="CM7" s="213" t="s">
        <v>32</v>
      </c>
      <c r="CN7" s="214" t="s">
        <v>26</v>
      </c>
      <c r="CO7" s="214" t="s">
        <v>27</v>
      </c>
      <c r="CP7" s="214" t="s">
        <v>28</v>
      </c>
      <c r="CQ7" s="214" t="s">
        <v>29</v>
      </c>
    </row>
    <row r="8" spans="1:95" ht="39" thickBot="1" x14ac:dyDescent="0.25">
      <c r="A8" s="563"/>
      <c r="B8" s="49">
        <v>2</v>
      </c>
      <c r="C8" s="123" t="s">
        <v>50</v>
      </c>
      <c r="E8"/>
      <c r="F8"/>
      <c r="G8"/>
      <c r="H8"/>
      <c r="I8" s="210" t="s">
        <v>26</v>
      </c>
      <c r="J8" s="327" t="str">
        <f t="shared" ref="J8:AP8" ca="1" si="1">IF(J$11="CO2","ü","")</f>
        <v/>
      </c>
      <c r="K8" s="327" t="str">
        <f t="shared" ca="1" si="1"/>
        <v>ü</v>
      </c>
      <c r="L8" s="327" t="str">
        <f t="shared" ca="1" si="1"/>
        <v/>
      </c>
      <c r="M8" s="327" t="str">
        <f t="shared" ca="1" si="1"/>
        <v/>
      </c>
      <c r="N8" s="328" t="str">
        <f t="shared" ca="1" si="1"/>
        <v>ü</v>
      </c>
      <c r="O8" s="328" t="str">
        <f t="shared" ca="1" si="1"/>
        <v/>
      </c>
      <c r="P8" s="328" t="str">
        <f t="shared" ca="1" si="1"/>
        <v/>
      </c>
      <c r="Q8" s="329" t="str">
        <f t="shared" ca="1" si="1"/>
        <v/>
      </c>
      <c r="R8" s="329" t="str">
        <f t="shared" ca="1" si="1"/>
        <v/>
      </c>
      <c r="S8" s="329" t="str">
        <f t="shared" ca="1" si="1"/>
        <v/>
      </c>
      <c r="T8" s="329" t="str">
        <f t="shared" ca="1" si="1"/>
        <v/>
      </c>
      <c r="U8" s="327" t="str">
        <f t="shared" ca="1" si="1"/>
        <v/>
      </c>
      <c r="V8" s="327" t="str">
        <f t="shared" ca="1" si="1"/>
        <v>ü</v>
      </c>
      <c r="W8" s="327" t="str">
        <f t="shared" ca="1" si="1"/>
        <v/>
      </c>
      <c r="X8" s="327" t="str">
        <f t="shared" ca="1" si="1"/>
        <v/>
      </c>
      <c r="Y8" s="328" t="str">
        <f t="shared" ca="1" si="1"/>
        <v>ü</v>
      </c>
      <c r="Z8" s="328" t="str">
        <f t="shared" ca="1" si="1"/>
        <v/>
      </c>
      <c r="AA8" s="328" t="str">
        <f t="shared" ca="1" si="1"/>
        <v/>
      </c>
      <c r="AB8" s="329" t="str">
        <f t="shared" ca="1" si="1"/>
        <v/>
      </c>
      <c r="AC8" s="329" t="str">
        <f t="shared" ca="1" si="1"/>
        <v/>
      </c>
      <c r="AD8" s="329" t="str">
        <f t="shared" ca="1" si="1"/>
        <v/>
      </c>
      <c r="AE8" s="329" t="str">
        <f t="shared" ca="1" si="1"/>
        <v/>
      </c>
      <c r="AF8" s="209" t="str">
        <f t="shared" ca="1" si="1"/>
        <v/>
      </c>
      <c r="AG8" s="209" t="str">
        <f t="shared" ca="1" si="1"/>
        <v>ü</v>
      </c>
      <c r="AH8" s="209" t="str">
        <f t="shared" ca="1" si="1"/>
        <v/>
      </c>
      <c r="AI8" s="209" t="str">
        <f t="shared" ca="1" si="1"/>
        <v/>
      </c>
      <c r="AJ8" s="209" t="str">
        <f t="shared" ca="1" si="1"/>
        <v>ü</v>
      </c>
      <c r="AK8" s="209" t="str">
        <f t="shared" ca="1" si="1"/>
        <v/>
      </c>
      <c r="AL8" s="209" t="str">
        <f t="shared" ca="1" si="1"/>
        <v/>
      </c>
      <c r="AM8" s="209" t="str">
        <f t="shared" ca="1" si="1"/>
        <v/>
      </c>
      <c r="AN8" s="209" t="str">
        <f t="shared" ca="1" si="1"/>
        <v/>
      </c>
      <c r="AO8" s="209" t="str">
        <f t="shared" ca="1" si="1"/>
        <v/>
      </c>
      <c r="AP8" s="209" t="str">
        <f t="shared" ca="1" si="1"/>
        <v/>
      </c>
      <c r="AQ8" s="199"/>
      <c r="AR8" s="199"/>
      <c r="AS8" s="199"/>
      <c r="AT8" s="199"/>
      <c r="AU8" s="201"/>
      <c r="AV8" s="201"/>
      <c r="AW8" s="201"/>
      <c r="AX8" s="201"/>
      <c r="AY8" s="203"/>
      <c r="AZ8" s="203"/>
      <c r="BA8" s="203"/>
      <c r="BB8" s="203"/>
      <c r="BC8" s="205"/>
      <c r="BD8" s="205"/>
      <c r="BE8" s="205"/>
      <c r="BF8" s="205"/>
      <c r="BG8" s="205"/>
      <c r="BH8" s="205"/>
      <c r="BI8" s="205"/>
      <c r="BJ8" s="205"/>
      <c r="BK8" s="199"/>
      <c r="BL8" s="199"/>
      <c r="BM8" s="199"/>
      <c r="BN8" s="199"/>
      <c r="BO8" s="201"/>
      <c r="BP8" s="201"/>
      <c r="BQ8" s="201"/>
      <c r="BR8" s="201"/>
      <c r="BS8" s="203"/>
      <c r="BT8" s="203"/>
      <c r="BU8" s="203"/>
      <c r="BV8" s="203"/>
      <c r="BW8" s="205"/>
      <c r="BX8" s="205"/>
      <c r="BY8" s="205"/>
      <c r="BZ8" s="205"/>
      <c r="CA8" s="205"/>
      <c r="CB8" s="205"/>
      <c r="CC8" s="205"/>
      <c r="CD8" s="205"/>
      <c r="CE8" s="323"/>
      <c r="CH8" s="215" t="e">
        <f>AW77</f>
        <v>#REF!</v>
      </c>
      <c r="CI8" s="215">
        <f t="shared" ref="CI8:CL8" si="2">AX77</f>
        <v>3</v>
      </c>
      <c r="CJ8" s="215">
        <f t="shared" si="2"/>
        <v>3</v>
      </c>
      <c r="CK8" s="215">
        <f t="shared" si="2"/>
        <v>3</v>
      </c>
      <c r="CL8" s="215">
        <f t="shared" si="2"/>
        <v>3</v>
      </c>
      <c r="CM8" s="216">
        <f>BQ77</f>
        <v>3</v>
      </c>
      <c r="CN8" s="216">
        <f t="shared" ref="CN8:CQ8" si="3">BR77</f>
        <v>3</v>
      </c>
      <c r="CO8" s="216">
        <f t="shared" si="3"/>
        <v>3</v>
      </c>
      <c r="CP8" s="216">
        <f t="shared" si="3"/>
        <v>2</v>
      </c>
      <c r="CQ8" s="216">
        <f t="shared" si="3"/>
        <v>2</v>
      </c>
    </row>
    <row r="9" spans="1:95" ht="26.25" thickBot="1" x14ac:dyDescent="0.25">
      <c r="A9" s="564"/>
      <c r="B9" s="49">
        <v>3</v>
      </c>
      <c r="C9" s="123" t="s">
        <v>51</v>
      </c>
      <c r="E9"/>
      <c r="F9"/>
      <c r="G9"/>
      <c r="H9"/>
      <c r="I9" s="210" t="s">
        <v>27</v>
      </c>
      <c r="J9" s="327" t="str">
        <f t="shared" ref="J9:AP9" ca="1" si="4">IF(J$11="CO3","ü","")</f>
        <v/>
      </c>
      <c r="K9" s="327" t="str">
        <f t="shared" ca="1" si="4"/>
        <v/>
      </c>
      <c r="L9" s="327" t="str">
        <f t="shared" ca="1" si="4"/>
        <v>ü</v>
      </c>
      <c r="M9" s="327" t="str">
        <f t="shared" ca="1" si="4"/>
        <v/>
      </c>
      <c r="N9" s="328" t="str">
        <f t="shared" ca="1" si="4"/>
        <v/>
      </c>
      <c r="O9" s="328" t="str">
        <f t="shared" ca="1" si="4"/>
        <v>ü</v>
      </c>
      <c r="P9" s="328" t="str">
        <f t="shared" ca="1" si="4"/>
        <v/>
      </c>
      <c r="Q9" s="329" t="str">
        <f t="shared" ca="1" si="4"/>
        <v>ü</v>
      </c>
      <c r="R9" s="329" t="str">
        <f t="shared" ca="1" si="4"/>
        <v>ü</v>
      </c>
      <c r="S9" s="329" t="str">
        <f t="shared" ca="1" si="4"/>
        <v/>
      </c>
      <c r="T9" s="329" t="str">
        <f t="shared" ca="1" si="4"/>
        <v/>
      </c>
      <c r="U9" s="327" t="str">
        <f t="shared" ca="1" si="4"/>
        <v/>
      </c>
      <c r="V9" s="327" t="str">
        <f t="shared" ca="1" si="4"/>
        <v/>
      </c>
      <c r="W9" s="327" t="str">
        <f t="shared" ca="1" si="4"/>
        <v>ü</v>
      </c>
      <c r="X9" s="327" t="str">
        <f t="shared" ca="1" si="4"/>
        <v/>
      </c>
      <c r="Y9" s="328" t="str">
        <f t="shared" ca="1" si="4"/>
        <v/>
      </c>
      <c r="Z9" s="328" t="str">
        <f t="shared" ca="1" si="4"/>
        <v>ü</v>
      </c>
      <c r="AA9" s="328" t="str">
        <f t="shared" ca="1" si="4"/>
        <v/>
      </c>
      <c r="AB9" s="329" t="str">
        <f t="shared" ca="1" si="4"/>
        <v>ü</v>
      </c>
      <c r="AC9" s="329" t="str">
        <f t="shared" ca="1" si="4"/>
        <v>ü</v>
      </c>
      <c r="AD9" s="329" t="str">
        <f t="shared" ca="1" si="4"/>
        <v/>
      </c>
      <c r="AE9" s="329" t="str">
        <f t="shared" ca="1" si="4"/>
        <v/>
      </c>
      <c r="AF9" s="209" t="str">
        <f t="shared" ca="1" si="4"/>
        <v/>
      </c>
      <c r="AG9" s="209" t="str">
        <f t="shared" ca="1" si="4"/>
        <v/>
      </c>
      <c r="AH9" s="209" t="str">
        <f t="shared" ca="1" si="4"/>
        <v>ü</v>
      </c>
      <c r="AI9" s="209" t="str">
        <f t="shared" ca="1" si="4"/>
        <v/>
      </c>
      <c r="AJ9" s="209" t="str">
        <f t="shared" ca="1" si="4"/>
        <v/>
      </c>
      <c r="AK9" s="209" t="str">
        <f t="shared" ca="1" si="4"/>
        <v>ü</v>
      </c>
      <c r="AL9" s="209" t="str">
        <f t="shared" ca="1" si="4"/>
        <v/>
      </c>
      <c r="AM9" s="209" t="str">
        <f t="shared" ca="1" si="4"/>
        <v>ü</v>
      </c>
      <c r="AN9" s="209" t="str">
        <f t="shared" ca="1" si="4"/>
        <v>ü</v>
      </c>
      <c r="AO9" s="209" t="str">
        <f t="shared" ca="1" si="4"/>
        <v/>
      </c>
      <c r="AP9" s="209" t="str">
        <f t="shared" ca="1" si="4"/>
        <v/>
      </c>
      <c r="AQ9" s="220"/>
      <c r="AR9" s="220"/>
      <c r="AS9" s="220"/>
      <c r="AT9" s="221" t="s">
        <v>236</v>
      </c>
      <c r="AU9" s="222"/>
      <c r="AV9" s="222"/>
      <c r="AW9" s="222"/>
      <c r="AX9" s="223" t="s">
        <v>237</v>
      </c>
      <c r="AY9" s="203"/>
      <c r="AZ9" s="203"/>
      <c r="BA9" s="203"/>
      <c r="BB9" s="204" t="s">
        <v>238</v>
      </c>
      <c r="BC9" s="205"/>
      <c r="BD9" s="205"/>
      <c r="BE9" s="205"/>
      <c r="BF9" s="206" t="s">
        <v>239</v>
      </c>
      <c r="BG9" s="205"/>
      <c r="BH9" s="205"/>
      <c r="BI9" s="205"/>
      <c r="BJ9" s="206" t="s">
        <v>239</v>
      </c>
      <c r="BK9" s="220"/>
      <c r="BL9" s="220"/>
      <c r="BM9" s="220"/>
      <c r="BN9" s="221" t="s">
        <v>236</v>
      </c>
      <c r="BO9" s="222"/>
      <c r="BP9" s="222"/>
      <c r="BQ9" s="222"/>
      <c r="BR9" s="223" t="s">
        <v>237</v>
      </c>
      <c r="BS9" s="203"/>
      <c r="BT9" s="203"/>
      <c r="BU9" s="203"/>
      <c r="BV9" s="204" t="s">
        <v>238</v>
      </c>
      <c r="BW9" s="205"/>
      <c r="BX9" s="205"/>
      <c r="BY9" s="205"/>
      <c r="BZ9" s="206" t="s">
        <v>239</v>
      </c>
      <c r="CA9" s="205"/>
      <c r="CB9" s="205"/>
      <c r="CC9" s="205"/>
      <c r="CD9" s="206" t="s">
        <v>239</v>
      </c>
      <c r="CE9" s="319"/>
      <c r="CH9" s="330"/>
      <c r="CI9" s="330"/>
      <c r="CJ9" s="330"/>
      <c r="CK9" s="330"/>
      <c r="CL9" s="330"/>
      <c r="CM9" s="330"/>
      <c r="CN9" s="330"/>
      <c r="CO9" s="330"/>
      <c r="CP9" s="330"/>
      <c r="CQ9" s="330"/>
    </row>
    <row r="10" spans="1:95" ht="15.75" thickBot="1" x14ac:dyDescent="0.25">
      <c r="A10" s="331"/>
      <c r="B10" s="331"/>
      <c r="C10" s="331"/>
      <c r="D10" s="331"/>
      <c r="E10" s="331"/>
      <c r="F10" s="331"/>
      <c r="G10" s="331"/>
      <c r="H10" s="331"/>
      <c r="I10" s="210" t="s">
        <v>28</v>
      </c>
      <c r="J10" s="327" t="str">
        <f t="shared" ref="J10:AP10" ca="1" si="5">IF(J$11="CO4","ü","")</f>
        <v/>
      </c>
      <c r="K10" s="327" t="str">
        <f t="shared" ca="1" si="5"/>
        <v/>
      </c>
      <c r="L10" s="327" t="str">
        <f t="shared" ca="1" si="5"/>
        <v/>
      </c>
      <c r="M10" s="327" t="str">
        <f t="shared" ca="1" si="5"/>
        <v/>
      </c>
      <c r="N10" s="328" t="str">
        <f t="shared" ca="1" si="5"/>
        <v/>
      </c>
      <c r="O10" s="328" t="str">
        <f t="shared" ca="1" si="5"/>
        <v/>
      </c>
      <c r="P10" s="328" t="str">
        <f t="shared" ca="1" si="5"/>
        <v>ü</v>
      </c>
      <c r="Q10" s="329" t="str">
        <f t="shared" ca="1" si="5"/>
        <v/>
      </c>
      <c r="R10" s="329" t="str">
        <f t="shared" ca="1" si="5"/>
        <v/>
      </c>
      <c r="S10" s="329" t="str">
        <f t="shared" ca="1" si="5"/>
        <v>ü</v>
      </c>
      <c r="T10" s="329" t="str">
        <f t="shared" ca="1" si="5"/>
        <v/>
      </c>
      <c r="U10" s="327" t="str">
        <f t="shared" ca="1" si="5"/>
        <v/>
      </c>
      <c r="V10" s="327" t="str">
        <f t="shared" ca="1" si="5"/>
        <v/>
      </c>
      <c r="W10" s="327" t="str">
        <f t="shared" ca="1" si="5"/>
        <v/>
      </c>
      <c r="X10" s="327" t="str">
        <f t="shared" ca="1" si="5"/>
        <v/>
      </c>
      <c r="Y10" s="328" t="str">
        <f t="shared" ca="1" si="5"/>
        <v/>
      </c>
      <c r="Z10" s="328" t="str">
        <f t="shared" ca="1" si="5"/>
        <v/>
      </c>
      <c r="AA10" s="328" t="str">
        <f t="shared" ca="1" si="5"/>
        <v>ü</v>
      </c>
      <c r="AB10" s="329" t="str">
        <f t="shared" ca="1" si="5"/>
        <v/>
      </c>
      <c r="AC10" s="329" t="str">
        <f t="shared" ca="1" si="5"/>
        <v/>
      </c>
      <c r="AD10" s="329" t="str">
        <f t="shared" ca="1" si="5"/>
        <v>ü</v>
      </c>
      <c r="AE10" s="329" t="str">
        <f t="shared" ca="1" si="5"/>
        <v/>
      </c>
      <c r="AF10" s="209" t="str">
        <f t="shared" ca="1" si="5"/>
        <v/>
      </c>
      <c r="AG10" s="209" t="str">
        <f t="shared" ca="1" si="5"/>
        <v/>
      </c>
      <c r="AH10" s="209" t="str">
        <f t="shared" ca="1" si="5"/>
        <v/>
      </c>
      <c r="AI10" s="209" t="str">
        <f t="shared" ca="1" si="5"/>
        <v/>
      </c>
      <c r="AJ10" s="209" t="str">
        <f t="shared" ca="1" si="5"/>
        <v/>
      </c>
      <c r="AK10" s="209" t="str">
        <f t="shared" ca="1" si="5"/>
        <v/>
      </c>
      <c r="AL10" s="209" t="str">
        <f t="shared" ca="1" si="5"/>
        <v>ü</v>
      </c>
      <c r="AM10" s="209" t="str">
        <f t="shared" ca="1" si="5"/>
        <v/>
      </c>
      <c r="AN10" s="209" t="str">
        <f t="shared" ca="1" si="5"/>
        <v/>
      </c>
      <c r="AO10" s="209" t="str">
        <f t="shared" ca="1" si="5"/>
        <v>ü</v>
      </c>
      <c r="AP10" s="209" t="str">
        <f t="shared" ca="1" si="5"/>
        <v/>
      </c>
      <c r="AQ10" s="220"/>
      <c r="AR10" s="220"/>
      <c r="AS10" s="220"/>
      <c r="AT10" s="221"/>
      <c r="AU10" s="222"/>
      <c r="AV10" s="222"/>
      <c r="AW10" s="222"/>
      <c r="AX10" s="223"/>
      <c r="AY10" s="203"/>
      <c r="AZ10" s="203"/>
      <c r="BA10" s="203"/>
      <c r="BB10" s="204"/>
      <c r="BC10" s="205"/>
      <c r="BD10" s="205"/>
      <c r="BE10" s="205"/>
      <c r="BF10" s="206"/>
      <c r="BG10" s="205"/>
      <c r="BH10" s="205"/>
      <c r="BI10" s="205"/>
      <c r="BJ10" s="206"/>
      <c r="BK10" s="220"/>
      <c r="BL10" s="220"/>
      <c r="BM10" s="220"/>
      <c r="BN10" s="221"/>
      <c r="BO10" s="222"/>
      <c r="BP10" s="222"/>
      <c r="BQ10" s="222"/>
      <c r="BR10" s="223"/>
      <c r="BS10" s="203"/>
      <c r="BT10" s="203"/>
      <c r="BU10" s="203"/>
      <c r="BV10" s="204"/>
      <c r="BW10" s="205"/>
      <c r="BX10" s="205"/>
      <c r="BY10" s="205"/>
      <c r="BZ10" s="206"/>
      <c r="CA10" s="205"/>
      <c r="CB10" s="205"/>
      <c r="CC10" s="205"/>
      <c r="CD10" s="206"/>
      <c r="CE10" s="319"/>
      <c r="CH10" s="330"/>
      <c r="CI10" s="330"/>
      <c r="CJ10" s="330"/>
      <c r="CK10" s="330"/>
      <c r="CL10" s="330"/>
      <c r="CM10" s="330"/>
      <c r="CN10" s="330"/>
      <c r="CO10" s="330"/>
      <c r="CP10" s="330"/>
      <c r="CQ10" s="330"/>
    </row>
    <row r="11" spans="1:95" ht="16.5" thickBot="1" x14ac:dyDescent="0.3">
      <c r="A11" s="331" t="str">
        <f>[5]Final!A11</f>
        <v>S NO</v>
      </c>
      <c r="B11" s="331" t="str">
        <f>[5]Final!B11</f>
        <v>UID</v>
      </c>
      <c r="C11" s="331" t="str">
        <f>[5]Final!C11</f>
        <v>Name</v>
      </c>
      <c r="D11" s="332" t="s">
        <v>409</v>
      </c>
      <c r="E11" s="331" t="str">
        <f>[5]Final!E11</f>
        <v>R.N.</v>
      </c>
      <c r="F11" s="331" t="str">
        <f>[5]Final!F11</f>
        <v>Total</v>
      </c>
      <c r="G11" s="331" t="str">
        <f>[5]Final!G11</f>
        <v>Int</v>
      </c>
      <c r="H11" s="331" t="str">
        <f>[5]Final!H11</f>
        <v>Ext</v>
      </c>
      <c r="I11" s="217" t="s">
        <v>29</v>
      </c>
      <c r="J11" s="327" t="str">
        <f t="shared" ref="J11:AP11" ca="1" si="6">IF(J$11="CO5","ü","")</f>
        <v/>
      </c>
      <c r="K11" s="327" t="str">
        <f t="shared" ca="1" si="6"/>
        <v/>
      </c>
      <c r="L11" s="327" t="str">
        <f t="shared" ca="1" si="6"/>
        <v/>
      </c>
      <c r="M11" s="327" t="str">
        <f t="shared" ca="1" si="6"/>
        <v>ü</v>
      </c>
      <c r="N11" s="328" t="str">
        <f t="shared" ca="1" si="6"/>
        <v/>
      </c>
      <c r="O11" s="328" t="str">
        <f t="shared" ca="1" si="6"/>
        <v/>
      </c>
      <c r="P11" s="328" t="str">
        <f t="shared" ca="1" si="6"/>
        <v/>
      </c>
      <c r="Q11" s="329" t="str">
        <f t="shared" ca="1" si="6"/>
        <v/>
      </c>
      <c r="R11" s="329" t="str">
        <f t="shared" ca="1" si="6"/>
        <v/>
      </c>
      <c r="S11" s="329" t="str">
        <f t="shared" ca="1" si="6"/>
        <v/>
      </c>
      <c r="T11" s="329" t="str">
        <f t="shared" ca="1" si="6"/>
        <v>ü</v>
      </c>
      <c r="U11" s="327" t="str">
        <f t="shared" ca="1" si="6"/>
        <v/>
      </c>
      <c r="V11" s="327" t="str">
        <f t="shared" ca="1" si="6"/>
        <v/>
      </c>
      <c r="W11" s="327" t="str">
        <f t="shared" ca="1" si="6"/>
        <v/>
      </c>
      <c r="X11" s="327" t="str">
        <f t="shared" ca="1" si="6"/>
        <v>ü</v>
      </c>
      <c r="Y11" s="328" t="str">
        <f t="shared" ca="1" si="6"/>
        <v/>
      </c>
      <c r="Z11" s="328" t="str">
        <f t="shared" ca="1" si="6"/>
        <v/>
      </c>
      <c r="AA11" s="328" t="str">
        <f t="shared" ca="1" si="6"/>
        <v/>
      </c>
      <c r="AB11" s="329" t="str">
        <f t="shared" ca="1" si="6"/>
        <v/>
      </c>
      <c r="AC11" s="329" t="str">
        <f t="shared" ca="1" si="6"/>
        <v/>
      </c>
      <c r="AD11" s="329" t="str">
        <f t="shared" ca="1" si="6"/>
        <v/>
      </c>
      <c r="AE11" s="329" t="str">
        <f t="shared" ca="1" si="6"/>
        <v>ü</v>
      </c>
      <c r="AF11" s="209" t="str">
        <f t="shared" ca="1" si="6"/>
        <v/>
      </c>
      <c r="AG11" s="209" t="str">
        <f t="shared" ca="1" si="6"/>
        <v/>
      </c>
      <c r="AH11" s="209" t="str">
        <f t="shared" ca="1" si="6"/>
        <v/>
      </c>
      <c r="AI11" s="209" t="str">
        <f t="shared" ca="1" si="6"/>
        <v>ü</v>
      </c>
      <c r="AJ11" s="209" t="str">
        <f t="shared" ca="1" si="6"/>
        <v/>
      </c>
      <c r="AK11" s="209" t="str">
        <f t="shared" ca="1" si="6"/>
        <v/>
      </c>
      <c r="AL11" s="209" t="str">
        <f t="shared" ca="1" si="6"/>
        <v/>
      </c>
      <c r="AM11" s="209" t="str">
        <f t="shared" ca="1" si="6"/>
        <v/>
      </c>
      <c r="AN11" s="209" t="str">
        <f t="shared" ca="1" si="6"/>
        <v/>
      </c>
      <c r="AO11" s="209" t="str">
        <f t="shared" ca="1" si="6"/>
        <v/>
      </c>
      <c r="AP11" s="209" t="str">
        <f t="shared" ca="1" si="6"/>
        <v>ü</v>
      </c>
      <c r="AQ11" s="261"/>
      <c r="AR11" s="261"/>
      <c r="AS11" s="247"/>
      <c r="AT11" s="247"/>
      <c r="AU11" s="261"/>
      <c r="AV11" s="261"/>
      <c r="AW11" s="247"/>
      <c r="AX11" s="247"/>
      <c r="AY11" s="261"/>
      <c r="AZ11" s="261"/>
      <c r="BA11" s="247"/>
      <c r="BB11" s="247"/>
      <c r="BC11" s="261"/>
      <c r="BD11" s="261"/>
      <c r="BE11" s="247"/>
      <c r="BF11" s="247"/>
      <c r="BG11" s="261"/>
      <c r="BH11" s="261"/>
      <c r="BI11" s="247"/>
      <c r="BJ11" s="247"/>
      <c r="BK11" s="261"/>
      <c r="BL11" s="261"/>
      <c r="BM11" s="247"/>
      <c r="BN11" s="247"/>
      <c r="BO11" s="261"/>
      <c r="BP11" s="261"/>
      <c r="BQ11" s="247"/>
      <c r="BR11" s="247"/>
      <c r="BS11" s="261"/>
      <c r="BT11" s="261"/>
      <c r="BU11" s="247"/>
      <c r="BV11" s="247"/>
      <c r="BW11" s="261"/>
      <c r="BX11" s="261"/>
      <c r="BY11" s="247"/>
      <c r="BZ11" s="247"/>
      <c r="CA11" s="261"/>
      <c r="CB11" s="261"/>
      <c r="CC11" s="247"/>
      <c r="CD11" s="247"/>
      <c r="CH11" s="333"/>
      <c r="CI11" s="330"/>
      <c r="CJ11" s="330"/>
      <c r="CK11" s="330"/>
      <c r="CL11" s="330"/>
      <c r="CM11" s="330"/>
      <c r="CN11" s="330"/>
      <c r="CO11" s="330"/>
      <c r="CP11" s="330"/>
      <c r="CQ11" s="330"/>
    </row>
    <row r="12" spans="1:95" ht="15.75" thickBot="1" x14ac:dyDescent="0.25">
      <c r="A12" s="331"/>
      <c r="B12" s="331"/>
      <c r="C12" s="331"/>
      <c r="D12" s="331"/>
      <c r="E12" s="331">
        <f>[5]Final!E12</f>
        <v>100</v>
      </c>
      <c r="F12" s="331">
        <f>[5]Final!F12</f>
        <v>100</v>
      </c>
      <c r="G12" s="331">
        <v>60</v>
      </c>
      <c r="H12" s="331">
        <v>40</v>
      </c>
      <c r="I12" s="309" t="s">
        <v>56</v>
      </c>
      <c r="J12" s="334" t="s">
        <v>32</v>
      </c>
      <c r="K12" s="334" t="s">
        <v>26</v>
      </c>
      <c r="L12" s="334" t="s">
        <v>27</v>
      </c>
      <c r="M12" s="334" t="s">
        <v>29</v>
      </c>
      <c r="N12" s="235" t="s">
        <v>26</v>
      </c>
      <c r="O12" s="235" t="s">
        <v>27</v>
      </c>
      <c r="P12" s="235" t="s">
        <v>28</v>
      </c>
      <c r="Q12" s="334" t="s">
        <v>27</v>
      </c>
      <c r="R12" s="334" t="s">
        <v>27</v>
      </c>
      <c r="S12" s="334" t="s">
        <v>28</v>
      </c>
      <c r="T12" s="334" t="s">
        <v>29</v>
      </c>
      <c r="U12" s="233" t="s">
        <v>32</v>
      </c>
      <c r="V12" s="233" t="s">
        <v>26</v>
      </c>
      <c r="W12" s="233" t="s">
        <v>27</v>
      </c>
      <c r="X12" s="233" t="s">
        <v>29</v>
      </c>
      <c r="Y12" s="335" t="s">
        <v>26</v>
      </c>
      <c r="Z12" s="335" t="s">
        <v>27</v>
      </c>
      <c r="AA12" s="335" t="s">
        <v>28</v>
      </c>
      <c r="AB12" s="235" t="s">
        <v>27</v>
      </c>
      <c r="AC12" s="235" t="s">
        <v>27</v>
      </c>
      <c r="AD12" s="235" t="s">
        <v>28</v>
      </c>
      <c r="AE12" s="235" t="s">
        <v>29</v>
      </c>
      <c r="AF12" s="235" t="s">
        <v>32</v>
      </c>
      <c r="AG12" s="235" t="s">
        <v>26</v>
      </c>
      <c r="AH12" s="235" t="s">
        <v>27</v>
      </c>
      <c r="AI12" s="235" t="s">
        <v>29</v>
      </c>
      <c r="AJ12" s="232" t="s">
        <v>26</v>
      </c>
      <c r="AK12" s="232" t="s">
        <v>27</v>
      </c>
      <c r="AL12" s="232" t="s">
        <v>28</v>
      </c>
      <c r="AM12" s="235" t="s">
        <v>27</v>
      </c>
      <c r="AN12" s="235" t="s">
        <v>27</v>
      </c>
      <c r="AO12" s="235" t="s">
        <v>28</v>
      </c>
      <c r="AP12" s="235" t="s">
        <v>29</v>
      </c>
      <c r="AQ12" s="336"/>
      <c r="AR12" s="336"/>
      <c r="AS12" s="284"/>
      <c r="AT12" s="284"/>
      <c r="AU12" s="336"/>
      <c r="AV12" s="336"/>
      <c r="AW12" s="284"/>
      <c r="AX12" s="284"/>
      <c r="AY12" s="336"/>
      <c r="AZ12" s="336"/>
      <c r="BA12" s="284"/>
      <c r="BB12" s="284"/>
      <c r="BC12" s="336"/>
      <c r="BD12" s="336"/>
      <c r="BE12" s="284"/>
      <c r="BF12" s="284"/>
      <c r="BG12" s="336"/>
      <c r="BH12" s="336"/>
      <c r="BI12" s="284"/>
      <c r="BJ12" s="284"/>
      <c r="BK12" s="336"/>
      <c r="BL12" s="336"/>
      <c r="BM12" s="284"/>
      <c r="BN12" s="284"/>
      <c r="BO12" s="336"/>
      <c r="BP12" s="336"/>
      <c r="BQ12" s="284"/>
      <c r="BR12" s="284"/>
      <c r="BS12" s="336"/>
      <c r="BT12" s="336"/>
      <c r="BU12" s="284"/>
      <c r="BV12" s="284"/>
      <c r="BW12" s="336"/>
      <c r="BX12" s="336"/>
      <c r="BY12" s="284"/>
      <c r="BZ12" s="284"/>
      <c r="CA12" s="336"/>
      <c r="CB12" s="336"/>
      <c r="CC12" s="284"/>
      <c r="CD12" s="284"/>
      <c r="CH12" s="502" t="s">
        <v>84</v>
      </c>
      <c r="CI12" s="503"/>
      <c r="CJ12" s="503"/>
      <c r="CK12" s="503"/>
      <c r="CL12" s="503"/>
      <c r="CM12" s="503"/>
      <c r="CN12" s="504"/>
      <c r="CO12" s="263"/>
      <c r="CP12" s="263"/>
      <c r="CQ12" s="263"/>
    </row>
    <row r="13" spans="1:95" ht="22.5" customHeight="1" thickBot="1" x14ac:dyDescent="0.25">
      <c r="A13" s="331">
        <f>[5]Final!A13</f>
        <v>1</v>
      </c>
      <c r="B13" s="331" t="str">
        <f>[5]Final!B13</f>
        <v>15BME1136</v>
      </c>
      <c r="C13" s="331" t="str">
        <f>[5]Final!C13</f>
        <v>GAURAV VERMA</v>
      </c>
      <c r="D13" s="331" t="str">
        <f>[5]Final!D13</f>
        <v>A+</v>
      </c>
      <c r="E13" s="331">
        <f>[5]Final!E13</f>
        <v>97</v>
      </c>
      <c r="F13" s="331">
        <f>SUM(G13:H13)</f>
        <v>84.5</v>
      </c>
      <c r="G13" s="331">
        <f>SUM(J13:AE13)</f>
        <v>51.499999999999993</v>
      </c>
      <c r="H13" s="331">
        <f>SUM(AF13:AP13)</f>
        <v>33</v>
      </c>
      <c r="I13" s="258"/>
      <c r="J13" s="247">
        <f>IF([5]Final!DP11="","",ROUNDUP(0.15*[5]Final!DP11,1))</f>
        <v>2.4</v>
      </c>
      <c r="K13" s="247">
        <f>IF([5]Final!DQ11="","",ROUNDUP(0.15*[5]Final!DQ11,1))</f>
        <v>2.6</v>
      </c>
      <c r="L13" s="247">
        <f>IF([5]Final!DR11="","",ROUNDUP(0.15*[5]Final!DR11,1))</f>
        <v>5.3</v>
      </c>
      <c r="M13" s="247">
        <f>IF([5]Final!DS11="","",ROUNDUP(0.15*[5]Final!DS11,1))</f>
        <v>2.3000000000000003</v>
      </c>
      <c r="N13" s="247">
        <f>IF([5]Final!DT11="","",ROUNDUP(0.15*[5]Final!DT11,1))</f>
        <v>3.9</v>
      </c>
      <c r="O13" s="247">
        <f>IF([5]Final!DU11="","",ROUNDUP(0.15*[5]Final!DU11,1))</f>
        <v>3.8000000000000003</v>
      </c>
      <c r="P13" s="247">
        <f>IF([5]Final!DV11="","",ROUNDUP(0.15*[5]Final!DV11,1))</f>
        <v>2.4</v>
      </c>
      <c r="Q13" s="247">
        <f>IF([5]Final!DW11="","",ROUNDUP(0.15*[5]Final!DW11,1))</f>
        <v>5</v>
      </c>
      <c r="R13" s="247">
        <f>IF([5]Final!DX11="","",ROUNDUP(0.15*[5]Final!DX11,1))</f>
        <v>3.6</v>
      </c>
      <c r="S13" s="247">
        <f>IF([5]Final!DY11="","",ROUNDUP(0.15*[5]Final!DY11,1))</f>
        <v>3.8000000000000003</v>
      </c>
      <c r="T13" s="247">
        <f>IF([5]Final!DZ11="","",ROUNDUP(0.15*[5]Final!DZ11,1))</f>
        <v>2.6</v>
      </c>
      <c r="U13" s="247">
        <f>IF([5]Final!EA11="","",ROUNDUP([5]Final!EA11/3,1))</f>
        <v>1.4000000000000001</v>
      </c>
      <c r="V13" s="247">
        <f>IF([5]Final!EB11="","",ROUNDUP([5]Final!EB11/3,1))</f>
        <v>1.4000000000000001</v>
      </c>
      <c r="W13" s="247">
        <f>IF([5]Final!EC11="","",ROUNDUP([5]Final!EC11/3,1))</f>
        <v>1</v>
      </c>
      <c r="X13" s="247">
        <f>IF([5]Final!ED11="","",ROUNDUP([5]Final!ED11/3,1))</f>
        <v>1</v>
      </c>
      <c r="Y13" s="247">
        <f>IF([5]Final!EE11="","",ROUNDUP([5]Final!EE11/3,1))</f>
        <v>1.4000000000000001</v>
      </c>
      <c r="Z13" s="247">
        <f>IF([5]Final!EF11="","",ROUNDUP([5]Final!EF11/3,1))</f>
        <v>1.4000000000000001</v>
      </c>
      <c r="AA13" s="247">
        <f>IF([5]Final!EG11="","",ROUNDUP([5]Final!EG11/3,1))</f>
        <v>1</v>
      </c>
      <c r="AB13" s="247">
        <f>IF([5]Final!EH11="","",ROUNDUP([5]Final!EH11/3,1))</f>
        <v>1.4000000000000001</v>
      </c>
      <c r="AC13" s="247">
        <f>IF([5]Final!EI11="","",ROUNDUP([5]Final!EI11/3,1))</f>
        <v>1.4000000000000001</v>
      </c>
      <c r="AD13" s="247">
        <f>IF([5]Final!EJ11="","",ROUNDUP([5]Final!EJ11/3,1))</f>
        <v>1.4000000000000001</v>
      </c>
      <c r="AE13" s="247">
        <f>IF([5]Final!EK11="","",ROUNDUP([5]Final!EK11/3,1))</f>
        <v>1</v>
      </c>
      <c r="AF13" s="247">
        <f>[5]Final!EL11</f>
        <v>1</v>
      </c>
      <c r="AG13" s="247">
        <f>[5]Final!EM11</f>
        <v>3</v>
      </c>
      <c r="AH13" s="247">
        <f>[5]Final!EN11</f>
        <v>2</v>
      </c>
      <c r="AI13" s="247">
        <f>[5]Final!EO11</f>
        <v>1</v>
      </c>
      <c r="AJ13" s="247">
        <f>[5]Final!EP11</f>
        <v>4</v>
      </c>
      <c r="AK13" s="247">
        <f>[5]Final!EQ11</f>
        <v>4</v>
      </c>
      <c r="AL13" s="247">
        <f>[5]Final!ER11</f>
        <v>1</v>
      </c>
      <c r="AM13" s="247">
        <f>[5]Final!ES11</f>
        <v>4</v>
      </c>
      <c r="AN13" s="247">
        <f>[5]Final!ET11</f>
        <v>5</v>
      </c>
      <c r="AO13" s="247">
        <f>[5]Final!EU11</f>
        <v>4</v>
      </c>
      <c r="AP13" s="248">
        <f>[5]Final!EV11</f>
        <v>4</v>
      </c>
      <c r="AQ13" s="252">
        <f>SUMIFS($J13:$AE13,$J$12:$AE$12,"CO1")</f>
        <v>3.8</v>
      </c>
      <c r="AR13" s="253" t="e">
        <f>SUMIFS($J$6:$AE$6,$J$12:$AE$12,"CO1",$J13:$AE13,"&gt;=0")</f>
        <v>#REF!</v>
      </c>
      <c r="AS13" s="250">
        <f t="shared" ref="AS13:AS72" si="7">IFERROR(ROUND((AQ13/AR13)*100,0),0)</f>
        <v>0</v>
      </c>
      <c r="AT13" s="310" t="str">
        <f>IF(AS13&gt;60,"YES","NO")</f>
        <v>NO</v>
      </c>
      <c r="AU13" s="253">
        <f>SUMIFS($J13:$AE13,$J$12:$AE$12,"CO2")</f>
        <v>9.3000000000000007</v>
      </c>
      <c r="AV13" s="253">
        <f>SUMIFS($J$6:$AE$6,$J$12:$AE$12,"CO2",$J13:$AE13,"&gt;=0")</f>
        <v>10.166666666666668</v>
      </c>
      <c r="AW13" s="250">
        <f t="shared" ref="AW13:AW72" si="8">IFERROR(ROUND((AU13/AV13)*100,0),0)</f>
        <v>91</v>
      </c>
      <c r="AX13" s="310" t="str">
        <f t="shared" ref="AX13:AX72" si="9">IF(AW13&gt;60,"YES","NO")</f>
        <v>YES</v>
      </c>
      <c r="AY13" s="253">
        <f>SUMIFS($J13:$AE13,$J$12:$AE$12,"CO3")</f>
        <v>22.899999999999995</v>
      </c>
      <c r="AZ13" s="253">
        <f>SUMIFS($J$6:$AE$6,$J$12:$AE$12,"CO3",$J13:$AE13,"&gt;=0")</f>
        <v>27.333333333333336</v>
      </c>
      <c r="BA13" s="250">
        <f t="shared" ref="BA13:BA72" si="10">IFERROR(ROUND((AY13/AZ13)*100,0),0)</f>
        <v>84</v>
      </c>
      <c r="BB13" s="310" t="str">
        <f t="shared" ref="BB13:BB72" si="11">IF(BA13&gt;60,"YES","NO")</f>
        <v>YES</v>
      </c>
      <c r="BC13" s="253">
        <f>SUMIFS($J13:$AE13,$J$12:$AE$12,"CO4")</f>
        <v>8.6</v>
      </c>
      <c r="BD13" s="253">
        <f>SUMIFS($J$6:$AE$6,$J$12:$AE$12,"CO4",$J13:$AE13,"&gt;=0")</f>
        <v>10.166666666666666</v>
      </c>
      <c r="BE13" s="250">
        <f t="shared" ref="BE13:BE72" si="12">IFERROR(ROUND((BC13/BD13)*100,0),0)</f>
        <v>85</v>
      </c>
      <c r="BF13" s="310" t="str">
        <f t="shared" ref="BF13:BF72" si="13">IF(BE13&gt;60,"YES","NO")</f>
        <v>YES</v>
      </c>
      <c r="BG13" s="253">
        <f>SUMIFS($J13:$AE13,$J$12:$AE$12,"CO5")</f>
        <v>6.9</v>
      </c>
      <c r="BH13" s="253">
        <f>SUMIFS($J$6:$AE$6,$J$12:$AE$12,"CO5",$J13:$AE13,"&gt;=0")</f>
        <v>8</v>
      </c>
      <c r="BI13" s="250">
        <f t="shared" ref="BI13:BI72" si="14">IFERROR(ROUND((BG13/BH13)*100,0),0)</f>
        <v>86</v>
      </c>
      <c r="BJ13" s="311" t="str">
        <f t="shared" ref="BJ13:BJ72" si="15">IF(BI13&gt;60,"YES","NO")</f>
        <v>YES</v>
      </c>
      <c r="BK13" s="252">
        <f>SUMIFS($AF13:$AP13,$AF$12:$AP$12,"CO1")</f>
        <v>1</v>
      </c>
      <c r="BL13" s="253">
        <f>SUMIFS($AF$6:$AP$6,$AF$12:$AP$12,"CO1",$AF13:$AP13,"&gt;=0")</f>
        <v>2</v>
      </c>
      <c r="BM13" s="250">
        <f t="shared" ref="BM13:BM72" si="16">IFERROR(ROUND((BK13/BL13)*100,0),0)</f>
        <v>50</v>
      </c>
      <c r="BN13" s="310" t="str">
        <f t="shared" ref="BN13:BN72" si="17">IF(BM13&gt;60,"YES","NO")</f>
        <v>NO</v>
      </c>
      <c r="BO13" s="253">
        <f>SUMIFS($AF13:$AP13,$AF$12:$AP$12,"CO2")</f>
        <v>7</v>
      </c>
      <c r="BP13" s="253">
        <f>SUMIFS($AF$6:$AP$6,$AF$12:$AP$12,"CO2",$AF13:$AP13,"&gt;=0")</f>
        <v>7</v>
      </c>
      <c r="BQ13" s="250">
        <f t="shared" ref="BQ13:BQ72" si="18">IFERROR(ROUND((BO13/BP13)*100,0),0)</f>
        <v>100</v>
      </c>
      <c r="BR13" s="310" t="str">
        <f t="shared" ref="BR13:BR72" si="19">IF(BQ13&gt;60,"YES","NO")</f>
        <v>YES</v>
      </c>
      <c r="BS13" s="253">
        <f>SUMIFS($AF13:$AP13,$AF$12:$AP$12,"CO3")</f>
        <v>15</v>
      </c>
      <c r="BT13" s="253">
        <f>SUMIFS($AF$6:$AP$6,$AF$12:$AP$12,"CO3",$AF13:$AP13,"&gt;=0")</f>
        <v>17</v>
      </c>
      <c r="BU13" s="250">
        <f t="shared" ref="BU13:BU72" si="20">IFERROR(ROUND((BS13/BT13)*100,0),0)</f>
        <v>88</v>
      </c>
      <c r="BV13" s="310" t="str">
        <f t="shared" ref="BV13:BV72" si="21">IF(BU13&gt;60,"YES","NO")</f>
        <v>YES</v>
      </c>
      <c r="BW13" s="253">
        <f>SUMIFS($AF13:$AP13,$AF$12:$AP$12,"CO4")</f>
        <v>5</v>
      </c>
      <c r="BX13" s="253">
        <f>SUMIFS($AF$6:$AP$6,$AF$12:$AP$12,"CO4",$AF13:$AP13,"&gt;=0")</f>
        <v>7</v>
      </c>
      <c r="BY13" s="250">
        <f t="shared" ref="BY13:BY72" si="22">IFERROR(ROUND((BW13/BX13)*100,0),0)</f>
        <v>71</v>
      </c>
      <c r="BZ13" s="310" t="str">
        <f t="shared" ref="BZ13:BZ72" si="23">IF(BY13&gt;60,"YES","NO")</f>
        <v>YES</v>
      </c>
      <c r="CA13" s="253">
        <f>SUMIFS($AF13:$AP13,$AF$12:$AP$12,"CO5")</f>
        <v>5</v>
      </c>
      <c r="CB13" s="253">
        <f>SUMIFS($AF$6:$AP$6,$AF$12:$AP$12,"CO5",$AF13:$AP13,"&gt;=0")</f>
        <v>7</v>
      </c>
      <c r="CC13" s="250">
        <f t="shared" ref="CC13:CC72" si="24">IFERROR(ROUND((CA13/CB13)*100,0),0)</f>
        <v>71</v>
      </c>
      <c r="CD13" s="312" t="str">
        <f t="shared" ref="CD13:CD72" si="25">IF(CC13&gt;60,"YES","NO")</f>
        <v>YES</v>
      </c>
      <c r="CH13" s="337" t="s">
        <v>32</v>
      </c>
      <c r="CI13" s="207" t="s">
        <v>26</v>
      </c>
      <c r="CJ13" s="207" t="s">
        <v>27</v>
      </c>
      <c r="CK13" s="265" t="s">
        <v>28</v>
      </c>
      <c r="CL13" s="266" t="s">
        <v>29</v>
      </c>
      <c r="CM13" s="527" t="s">
        <v>85</v>
      </c>
      <c r="CN13" s="528"/>
      <c r="CO13" s="338"/>
      <c r="CP13" s="339"/>
      <c r="CQ13" s="292"/>
    </row>
    <row r="14" spans="1:95" ht="16.5" thickBot="1" x14ac:dyDescent="0.25">
      <c r="A14" s="331">
        <f>[5]Final!A14</f>
        <v>2</v>
      </c>
      <c r="B14" s="331" t="str">
        <f>[5]Final!B14</f>
        <v>15BME1543</v>
      </c>
      <c r="C14" s="331" t="str">
        <f>[5]Final!C14</f>
        <v>TARUN KUMAR PODDAR</v>
      </c>
      <c r="D14" s="331" t="str">
        <f>[5]Final!D14</f>
        <v>A</v>
      </c>
      <c r="E14" s="331">
        <f>[5]Final!E14</f>
        <v>94</v>
      </c>
      <c r="F14" s="331">
        <f t="shared" ref="F14:F72" si="26">SUM(G14:H14)</f>
        <v>81.599999999999994</v>
      </c>
      <c r="G14" s="331">
        <f t="shared" ref="G14:G72" si="27">SUM(J14:AE14)</f>
        <v>48.6</v>
      </c>
      <c r="H14" s="331">
        <f t="shared" ref="H14:H72" si="28">SUM(AF14:AP14)</f>
        <v>33</v>
      </c>
      <c r="I14" s="258"/>
      <c r="J14" s="247">
        <f>IF([5]Final!DP12="","",ROUNDUP(0.15*[5]Final!DP12,1))</f>
        <v>2.4</v>
      </c>
      <c r="K14" s="247">
        <f>IF([5]Final!DQ12="","",ROUNDUP(0.15*[5]Final!DQ12,1))</f>
        <v>1.8</v>
      </c>
      <c r="L14" s="247">
        <f>IF([5]Final!DR12="","",ROUNDUP(0.15*[5]Final!DR12,1))</f>
        <v>5.0999999999999996</v>
      </c>
      <c r="M14" s="247">
        <f>IF([5]Final!DS12="","",ROUNDUP(0.15*[5]Final!DS12,1))</f>
        <v>2.3000000000000003</v>
      </c>
      <c r="N14" s="247">
        <f>IF([5]Final!DT12="","",ROUNDUP(0.15*[5]Final!DT12,1))</f>
        <v>3.8000000000000003</v>
      </c>
      <c r="O14" s="247">
        <f>IF([5]Final!DU12="","",ROUNDUP(0.15*[5]Final!DU12,1))</f>
        <v>4.2</v>
      </c>
      <c r="P14" s="247">
        <f>IF([5]Final!DV12="","",ROUNDUP(0.15*[5]Final!DV12,1))</f>
        <v>2.1</v>
      </c>
      <c r="Q14" s="247">
        <f>IF([5]Final!DW12="","",ROUNDUP(0.15*[5]Final!DW12,1))</f>
        <v>5.0999999999999996</v>
      </c>
      <c r="R14" s="247">
        <f>IF([5]Final!DX12="","",ROUNDUP(0.15*[5]Final!DX12,1))</f>
        <v>3.6</v>
      </c>
      <c r="S14" s="247">
        <f>IF([5]Final!DY12="","",ROUNDUP(0.15*[5]Final!DY12,1))</f>
        <v>3.9</v>
      </c>
      <c r="T14" s="247">
        <f>IF([5]Final!DZ12="","",ROUNDUP(0.15*[5]Final!DZ12,1))</f>
        <v>2.3000000000000003</v>
      </c>
      <c r="U14" s="247">
        <f>IF([5]Final!EA12="","",ROUNDUP([5]Final!EA12/3,1))</f>
        <v>1.4000000000000001</v>
      </c>
      <c r="V14" s="247">
        <f>IF([5]Final!EB12="","",ROUNDUP([5]Final!EB12/3,1))</f>
        <v>1.4000000000000001</v>
      </c>
      <c r="W14" s="247">
        <f>IF([5]Final!EC12="","",ROUNDUP([5]Final!EC12/3,1))</f>
        <v>1</v>
      </c>
      <c r="X14" s="247">
        <f>IF([5]Final!ED12="","",ROUNDUP([5]Final!ED12/3,1))</f>
        <v>0.7</v>
      </c>
      <c r="Y14" s="247">
        <f>IF([5]Final!EE12="","",ROUNDUP([5]Final!EE12/3,1))</f>
        <v>1.4000000000000001</v>
      </c>
      <c r="Z14" s="247">
        <f>IF([5]Final!EF12="","",ROUNDUP([5]Final!EF12/3,1))</f>
        <v>1.4000000000000001</v>
      </c>
      <c r="AA14" s="247">
        <f>IF([5]Final!EG12="","",ROUNDUP([5]Final!EG12/3,1))</f>
        <v>1</v>
      </c>
      <c r="AB14" s="247">
        <f>IF([5]Final!EH12="","",ROUNDUP([5]Final!EH12/3,1))</f>
        <v>1</v>
      </c>
      <c r="AC14" s="247">
        <f>IF([5]Final!EI12="","",ROUNDUP([5]Final!EI12/3,1))</f>
        <v>1</v>
      </c>
      <c r="AD14" s="247">
        <f>IF([5]Final!EJ12="","",ROUNDUP([5]Final!EJ12/3,1))</f>
        <v>0.7</v>
      </c>
      <c r="AE14" s="247">
        <f>IF([5]Final!EK12="","",ROUNDUP([5]Final!EK12/3,1))</f>
        <v>1</v>
      </c>
      <c r="AF14" s="247">
        <f>[5]Final!EL12</f>
        <v>1</v>
      </c>
      <c r="AG14" s="247">
        <f>[5]Final!EM12</f>
        <v>2</v>
      </c>
      <c r="AH14" s="247">
        <f>[5]Final!EN12</f>
        <v>2</v>
      </c>
      <c r="AI14" s="247">
        <f>[5]Final!EO12</f>
        <v>2</v>
      </c>
      <c r="AJ14" s="247">
        <f>[5]Final!EP12</f>
        <v>3</v>
      </c>
      <c r="AK14" s="247">
        <f>[5]Final!EQ12</f>
        <v>3</v>
      </c>
      <c r="AL14" s="247">
        <f>[5]Final!ER12</f>
        <v>1</v>
      </c>
      <c r="AM14" s="247">
        <f>[5]Final!ES12</f>
        <v>5</v>
      </c>
      <c r="AN14" s="247">
        <f>[5]Final!ET12</f>
        <v>4</v>
      </c>
      <c r="AO14" s="247">
        <f>[5]Final!EU12</f>
        <v>5</v>
      </c>
      <c r="AP14" s="248">
        <f>[5]Final!EV12</f>
        <v>5</v>
      </c>
      <c r="AQ14" s="260">
        <f t="shared" ref="AQ14:AQ72" si="29">SUMIFS($J14:$AE14,$J$12:$AE$12,"CO1")</f>
        <v>3.8</v>
      </c>
      <c r="AR14" s="261" t="e">
        <f t="shared" ref="AR14:AR72" si="30">SUMIFS($J$6:$AE$6,$J$12:$AE$12,"CO1",$J14:$AE14,"&gt;=0")</f>
        <v>#REF!</v>
      </c>
      <c r="AS14" s="247">
        <f t="shared" si="7"/>
        <v>0</v>
      </c>
      <c r="AT14" s="310" t="str">
        <f t="shared" ref="AT14:AT72" si="31">IF(AS14&gt;60,"YES","NO")</f>
        <v>NO</v>
      </c>
      <c r="AU14" s="261">
        <f t="shared" ref="AU14:AU72" si="32">SUMIFS($J14:$AE14,$J$12:$AE$12,"CO2")</f>
        <v>8.4</v>
      </c>
      <c r="AV14" s="261">
        <f t="shared" ref="AV14:AV72" si="33">SUMIFS($J$6:$AE$6,$J$12:$AE$12,"CO2",$J14:$AE14,"&gt;=0")</f>
        <v>10.166666666666668</v>
      </c>
      <c r="AW14" s="247">
        <f t="shared" si="8"/>
        <v>83</v>
      </c>
      <c r="AX14" s="286" t="str">
        <f t="shared" si="9"/>
        <v>YES</v>
      </c>
      <c r="AY14" s="261">
        <f t="shared" ref="AY14:AY72" si="34">SUMIFS($J14:$AE14,$J$12:$AE$12,"CO3")</f>
        <v>22.4</v>
      </c>
      <c r="AZ14" s="261">
        <f t="shared" ref="AZ14:AZ72" si="35">SUMIFS($J$6:$AE$6,$J$12:$AE$12,"CO3",$J14:$AE14,"&gt;=0")</f>
        <v>27.333333333333336</v>
      </c>
      <c r="BA14" s="247">
        <f t="shared" si="10"/>
        <v>82</v>
      </c>
      <c r="BB14" s="286" t="str">
        <f t="shared" si="11"/>
        <v>YES</v>
      </c>
      <c r="BC14" s="261">
        <f t="shared" ref="BC14:BC72" si="36">SUMIFS($J14:$AE14,$J$12:$AE$12,"CO4")</f>
        <v>7.7</v>
      </c>
      <c r="BD14" s="261">
        <f t="shared" ref="BD14:BD72" si="37">SUMIFS($J$6:$AE$6,$J$12:$AE$12,"CO4",$J14:$AE14,"&gt;=0")</f>
        <v>10.166666666666666</v>
      </c>
      <c r="BE14" s="247">
        <f t="shared" si="12"/>
        <v>76</v>
      </c>
      <c r="BF14" s="286" t="str">
        <f t="shared" si="13"/>
        <v>YES</v>
      </c>
      <c r="BG14" s="261">
        <f t="shared" ref="BG14:BG72" si="38">SUMIFS($J14:$AE14,$J$12:$AE$12,"CO5")</f>
        <v>6.3000000000000007</v>
      </c>
      <c r="BH14" s="261">
        <f t="shared" ref="BH14:BH72" si="39">SUMIFS($J$6:$AE$6,$J$12:$AE$12,"CO5",$J14:$AE14,"&gt;=0")</f>
        <v>8</v>
      </c>
      <c r="BI14" s="247">
        <f t="shared" si="14"/>
        <v>79</v>
      </c>
      <c r="BJ14" s="340" t="str">
        <f t="shared" si="15"/>
        <v>YES</v>
      </c>
      <c r="BK14" s="260">
        <f t="shared" ref="BK14:BK69" si="40">SUMIFS($AF14:$AP14,$AF$12:$AP$12,"CO1")</f>
        <v>1</v>
      </c>
      <c r="BL14" s="261">
        <f t="shared" ref="BL14:BL72" si="41">SUMIFS($AF$6:$AP$6,$AF$12:$AP$12,"CO1",$AF14:$AP14,"&gt;=0")</f>
        <v>2</v>
      </c>
      <c r="BM14" s="247">
        <f t="shared" si="16"/>
        <v>50</v>
      </c>
      <c r="BN14" s="286" t="str">
        <f t="shared" si="17"/>
        <v>NO</v>
      </c>
      <c r="BO14" s="261">
        <f t="shared" ref="BO14:BO72" si="42">SUMIFS($AF14:$AP14,$AF$12:$AP$12,"CO2")</f>
        <v>5</v>
      </c>
      <c r="BP14" s="261">
        <f t="shared" ref="BP14:BP72" si="43">SUMIFS($AF$6:$AP$6,$AF$12:$AP$12,"CO2",$AF14:$AP14,"&gt;=0")</f>
        <v>7</v>
      </c>
      <c r="BQ14" s="247">
        <f t="shared" si="18"/>
        <v>71</v>
      </c>
      <c r="BR14" s="286" t="str">
        <f t="shared" si="19"/>
        <v>YES</v>
      </c>
      <c r="BS14" s="261">
        <f t="shared" ref="BS14:BS72" si="44">SUMIFS($AF14:$AP14,$AF$12:$AP$12,"CO3")</f>
        <v>14</v>
      </c>
      <c r="BT14" s="261">
        <f t="shared" ref="BT14:BT72" si="45">SUMIFS($AF$6:$AP$6,$AF$12:$AP$12,"CO3",$AF14:$AP14,"&gt;=0")</f>
        <v>17</v>
      </c>
      <c r="BU14" s="247">
        <f t="shared" si="20"/>
        <v>82</v>
      </c>
      <c r="BV14" s="286" t="str">
        <f t="shared" si="21"/>
        <v>YES</v>
      </c>
      <c r="BW14" s="261">
        <f t="shared" ref="BW14:BW72" si="46">SUMIFS($AF14:$AP14,$AF$12:$AP$12,"CO4")</f>
        <v>6</v>
      </c>
      <c r="BX14" s="261">
        <f t="shared" ref="BX14:BX72" si="47">SUMIFS($AF$6:$AP$6,$AF$12:$AP$12,"CO4",$AF14:$AP14,"&gt;=0")</f>
        <v>7</v>
      </c>
      <c r="BY14" s="247">
        <f t="shared" si="22"/>
        <v>86</v>
      </c>
      <c r="BZ14" s="286" t="str">
        <f t="shared" si="23"/>
        <v>YES</v>
      </c>
      <c r="CA14" s="261">
        <f t="shared" ref="CA14:CA72" si="48">SUMIFS($AF14:$AP14,$AF$12:$AP$12,"CO5")</f>
        <v>7</v>
      </c>
      <c r="CB14" s="261">
        <f t="shared" ref="CB14:CB72" si="49">SUMIFS($AF$6:$AP$6,$AF$12:$AP$12,"CO5",$AF14:$AP14,"&gt;=0")</f>
        <v>7</v>
      </c>
      <c r="CC14" s="247">
        <f t="shared" si="24"/>
        <v>100</v>
      </c>
      <c r="CD14" s="341" t="str">
        <f t="shared" si="25"/>
        <v>YES</v>
      </c>
      <c r="CH14" s="342" t="e">
        <f>ROUNDUP(IF(CH8="",CM8,IF(CM8="",CH8,(CH8*0.6+CM8*0.4))),1)</f>
        <v>#REF!</v>
      </c>
      <c r="CI14" s="343">
        <f t="shared" ref="CI14:CL14" si="50">ROUNDUP(IF(CI8="",CN8,IF(CN8="",CI8,(CI8*0.6+CN8*0.4))),1)</f>
        <v>3</v>
      </c>
      <c r="CJ14" s="343">
        <f t="shared" si="50"/>
        <v>3</v>
      </c>
      <c r="CK14" s="343">
        <f t="shared" si="50"/>
        <v>2.6</v>
      </c>
      <c r="CL14" s="343">
        <f t="shared" si="50"/>
        <v>2.6</v>
      </c>
      <c r="CM14" s="565" t="e">
        <f>AVERAGE(CH14:CL14)</f>
        <v>#REF!</v>
      </c>
      <c r="CN14" s="566"/>
      <c r="CO14" s="275"/>
      <c r="CP14" s="275"/>
      <c r="CQ14" s="275"/>
    </row>
    <row r="15" spans="1:95" ht="13.5" thickBot="1" x14ac:dyDescent="0.25">
      <c r="A15" s="331">
        <f>[5]Final!A15</f>
        <v>3</v>
      </c>
      <c r="B15" s="331" t="str">
        <f>[5]Final!B15</f>
        <v>16BME1001</v>
      </c>
      <c r="C15" s="331" t="str">
        <f>[5]Final!C15</f>
        <v>KARTIK KARNWAL</v>
      </c>
      <c r="D15" s="331" t="str">
        <f>[5]Final!D15</f>
        <v>B+</v>
      </c>
      <c r="E15" s="331">
        <f>[5]Final!E15</f>
        <v>84</v>
      </c>
      <c r="F15" s="331">
        <f t="shared" si="26"/>
        <v>82.6</v>
      </c>
      <c r="G15" s="331">
        <f t="shared" si="27"/>
        <v>49.599999999999994</v>
      </c>
      <c r="H15" s="331">
        <f t="shared" si="28"/>
        <v>33</v>
      </c>
      <c r="I15" s="258"/>
      <c r="J15" s="247">
        <f>IF([5]Final!DP13="","",ROUNDUP(0.15*[5]Final!DP13,1))</f>
        <v>2</v>
      </c>
      <c r="K15" s="247">
        <f>IF([5]Final!DQ13="","",ROUNDUP(0.15*[5]Final!DQ13,1))</f>
        <v>2.6</v>
      </c>
      <c r="L15" s="247">
        <f>IF([5]Final!DR13="","",ROUNDUP(0.15*[5]Final!DR13,1))</f>
        <v>5.3</v>
      </c>
      <c r="M15" s="247">
        <f>IF([5]Final!DS13="","",ROUNDUP(0.15*[5]Final!DS13,1))</f>
        <v>2</v>
      </c>
      <c r="N15" s="247">
        <f>IF([5]Final!DT13="","",ROUNDUP(0.15*[5]Final!DT13,1))</f>
        <v>3.5</v>
      </c>
      <c r="O15" s="247">
        <f>IF([5]Final!DU13="","",ROUNDUP(0.15*[5]Final!DU13,1))</f>
        <v>3.9</v>
      </c>
      <c r="P15" s="247">
        <f>IF([5]Final!DV13="","",ROUNDUP(0.15*[5]Final!DV13,1))</f>
        <v>2.4</v>
      </c>
      <c r="Q15" s="247">
        <f>IF([5]Final!DW13="","",ROUNDUP(0.15*[5]Final!DW13,1))</f>
        <v>5.6</v>
      </c>
      <c r="R15" s="247">
        <f>IF([5]Final!DX13="","",ROUNDUP(0.15*[5]Final!DX13,1))</f>
        <v>3.9</v>
      </c>
      <c r="S15" s="247">
        <f>IF([5]Final!DY13="","",ROUNDUP(0.15*[5]Final!DY13,1))</f>
        <v>3.6</v>
      </c>
      <c r="T15" s="247">
        <f>IF([5]Final!DZ13="","",ROUNDUP(0.15*[5]Final!DZ13,1))</f>
        <v>2.6</v>
      </c>
      <c r="U15" s="247">
        <f>IF([5]Final!EA13="","",ROUNDUP([5]Final!EA13/3,1))</f>
        <v>1</v>
      </c>
      <c r="V15" s="247">
        <f>IF([5]Final!EB13="","",ROUNDUP([5]Final!EB13/3,1))</f>
        <v>1</v>
      </c>
      <c r="W15" s="247">
        <f>IF([5]Final!EC13="","",ROUNDUP([5]Final!EC13/3,1))</f>
        <v>1.4000000000000001</v>
      </c>
      <c r="X15" s="247">
        <f>IF([5]Final!ED13="","",ROUNDUP([5]Final!ED13/3,1))</f>
        <v>1</v>
      </c>
      <c r="Y15" s="247">
        <f>IF([5]Final!EE13="","",ROUNDUP([5]Final!EE13/3,1))</f>
        <v>1</v>
      </c>
      <c r="Z15" s="247">
        <f>IF([5]Final!EF13="","",ROUNDUP([5]Final!EF13/3,1))</f>
        <v>1.4000000000000001</v>
      </c>
      <c r="AA15" s="247">
        <f>IF([5]Final!EG13="","",ROUNDUP([5]Final!EG13/3,1))</f>
        <v>1</v>
      </c>
      <c r="AB15" s="247">
        <f>IF([5]Final!EH13="","",ROUNDUP([5]Final!EH13/3,1))</f>
        <v>1</v>
      </c>
      <c r="AC15" s="247">
        <f>IF([5]Final!EI13="","",ROUNDUP([5]Final!EI13/3,1))</f>
        <v>1.4000000000000001</v>
      </c>
      <c r="AD15" s="247">
        <f>IF([5]Final!EJ13="","",ROUNDUP([5]Final!EJ13/3,1))</f>
        <v>1</v>
      </c>
      <c r="AE15" s="247">
        <f>IF([5]Final!EK13="","",ROUNDUP([5]Final!EK13/3,1))</f>
        <v>1</v>
      </c>
      <c r="AF15" s="247">
        <f>[5]Final!EL13</f>
        <v>1</v>
      </c>
      <c r="AG15" s="247">
        <f>[5]Final!EM13</f>
        <v>3</v>
      </c>
      <c r="AH15" s="247">
        <f>[5]Final!EN13</f>
        <v>2</v>
      </c>
      <c r="AI15" s="247">
        <f>[5]Final!EO13</f>
        <v>2</v>
      </c>
      <c r="AJ15" s="247">
        <f>[5]Final!EP13</f>
        <v>3</v>
      </c>
      <c r="AK15" s="247">
        <f>[5]Final!EQ13</f>
        <v>3</v>
      </c>
      <c r="AL15" s="247">
        <f>[5]Final!ER13</f>
        <v>2</v>
      </c>
      <c r="AM15" s="247">
        <f>[5]Final!ES13</f>
        <v>4</v>
      </c>
      <c r="AN15" s="247">
        <f>[5]Final!ET13</f>
        <v>4</v>
      </c>
      <c r="AO15" s="247">
        <f>[5]Final!EU13</f>
        <v>4</v>
      </c>
      <c r="AP15" s="248">
        <f>[5]Final!EV13</f>
        <v>5</v>
      </c>
      <c r="AQ15" s="260">
        <f t="shared" si="29"/>
        <v>3</v>
      </c>
      <c r="AR15" s="261" t="e">
        <f t="shared" si="30"/>
        <v>#REF!</v>
      </c>
      <c r="AS15" s="247">
        <f t="shared" si="7"/>
        <v>0</v>
      </c>
      <c r="AT15" s="310" t="str">
        <f t="shared" si="31"/>
        <v>NO</v>
      </c>
      <c r="AU15" s="261">
        <f t="shared" si="32"/>
        <v>8.1</v>
      </c>
      <c r="AV15" s="261">
        <f t="shared" si="33"/>
        <v>10.166666666666668</v>
      </c>
      <c r="AW15" s="247">
        <f t="shared" si="8"/>
        <v>80</v>
      </c>
      <c r="AX15" s="286" t="str">
        <f t="shared" si="9"/>
        <v>YES</v>
      </c>
      <c r="AY15" s="261">
        <f t="shared" si="34"/>
        <v>23.899999999999995</v>
      </c>
      <c r="AZ15" s="261">
        <f t="shared" si="35"/>
        <v>27.333333333333336</v>
      </c>
      <c r="BA15" s="247">
        <f t="shared" si="10"/>
        <v>87</v>
      </c>
      <c r="BB15" s="286" t="str">
        <f t="shared" si="11"/>
        <v>YES</v>
      </c>
      <c r="BC15" s="261">
        <f t="shared" si="36"/>
        <v>8</v>
      </c>
      <c r="BD15" s="261">
        <f t="shared" si="37"/>
        <v>10.166666666666666</v>
      </c>
      <c r="BE15" s="247">
        <f t="shared" si="12"/>
        <v>79</v>
      </c>
      <c r="BF15" s="286" t="str">
        <f t="shared" si="13"/>
        <v>YES</v>
      </c>
      <c r="BG15" s="261">
        <f t="shared" si="38"/>
        <v>6.6</v>
      </c>
      <c r="BH15" s="261">
        <f t="shared" si="39"/>
        <v>8</v>
      </c>
      <c r="BI15" s="247">
        <f t="shared" si="14"/>
        <v>83</v>
      </c>
      <c r="BJ15" s="340" t="str">
        <f t="shared" si="15"/>
        <v>YES</v>
      </c>
      <c r="BK15" s="260">
        <f t="shared" si="40"/>
        <v>1</v>
      </c>
      <c r="BL15" s="261">
        <f t="shared" si="41"/>
        <v>2</v>
      </c>
      <c r="BM15" s="247">
        <f t="shared" si="16"/>
        <v>50</v>
      </c>
      <c r="BN15" s="286" t="str">
        <f t="shared" si="17"/>
        <v>NO</v>
      </c>
      <c r="BO15" s="261">
        <f t="shared" si="42"/>
        <v>6</v>
      </c>
      <c r="BP15" s="261">
        <f t="shared" si="43"/>
        <v>7</v>
      </c>
      <c r="BQ15" s="247">
        <f t="shared" si="18"/>
        <v>86</v>
      </c>
      <c r="BR15" s="286" t="str">
        <f t="shared" si="19"/>
        <v>YES</v>
      </c>
      <c r="BS15" s="261">
        <f t="shared" si="44"/>
        <v>13</v>
      </c>
      <c r="BT15" s="261">
        <f t="shared" si="45"/>
        <v>17</v>
      </c>
      <c r="BU15" s="247">
        <f t="shared" si="20"/>
        <v>76</v>
      </c>
      <c r="BV15" s="286" t="str">
        <f t="shared" si="21"/>
        <v>YES</v>
      </c>
      <c r="BW15" s="261">
        <f t="shared" si="46"/>
        <v>6</v>
      </c>
      <c r="BX15" s="261">
        <f t="shared" si="47"/>
        <v>7</v>
      </c>
      <c r="BY15" s="247">
        <f t="shared" si="22"/>
        <v>86</v>
      </c>
      <c r="BZ15" s="286" t="str">
        <f t="shared" si="23"/>
        <v>YES</v>
      </c>
      <c r="CA15" s="261">
        <f t="shared" si="48"/>
        <v>7</v>
      </c>
      <c r="CB15" s="261">
        <f t="shared" si="49"/>
        <v>7</v>
      </c>
      <c r="CC15" s="247">
        <f t="shared" si="24"/>
        <v>100</v>
      </c>
      <c r="CD15" s="341" t="str">
        <f t="shared" si="25"/>
        <v>YES</v>
      </c>
    </row>
    <row r="16" spans="1:95" ht="13.5" thickBot="1" x14ac:dyDescent="0.25">
      <c r="A16" s="331">
        <f>[5]Final!A16</f>
        <v>4</v>
      </c>
      <c r="B16" s="331" t="str">
        <f>[5]Final!B16</f>
        <v>16BME1003</v>
      </c>
      <c r="C16" s="331" t="str">
        <f>[5]Final!C16</f>
        <v>MOHIT RAJPUROHIT</v>
      </c>
      <c r="D16" s="331" t="str">
        <f>[5]Final!D16</f>
        <v>B</v>
      </c>
      <c r="E16" s="331">
        <f>[5]Final!E16</f>
        <v>67</v>
      </c>
      <c r="F16" s="331">
        <f t="shared" si="26"/>
        <v>76.900000000000006</v>
      </c>
      <c r="G16" s="331">
        <f t="shared" si="27"/>
        <v>46.900000000000006</v>
      </c>
      <c r="H16" s="331">
        <f t="shared" si="28"/>
        <v>30</v>
      </c>
      <c r="I16" s="258"/>
      <c r="J16" s="247">
        <f>IF([5]Final!DP14="","",ROUNDUP(0.15*[5]Final!DP14,1))</f>
        <v>2.4</v>
      </c>
      <c r="K16" s="247">
        <f>IF([5]Final!DQ14="","",ROUNDUP(0.15*[5]Final!DQ14,1))</f>
        <v>2.1</v>
      </c>
      <c r="L16" s="247">
        <f>IF([5]Final!DR14="","",ROUNDUP(0.15*[5]Final!DR14,1))</f>
        <v>4.5</v>
      </c>
      <c r="M16" s="247">
        <f>IF([5]Final!DS14="","",ROUNDUP(0.15*[5]Final!DS14,1))</f>
        <v>2.3000000000000003</v>
      </c>
      <c r="N16" s="247">
        <f>IF([5]Final!DT14="","",ROUNDUP(0.15*[5]Final!DT14,1))</f>
        <v>4.0999999999999996</v>
      </c>
      <c r="O16" s="247">
        <f>IF([5]Final!DU14="","",ROUNDUP(0.15*[5]Final!DU14,1))</f>
        <v>3.9</v>
      </c>
      <c r="P16" s="247">
        <f>IF([5]Final!DV14="","",ROUNDUP(0.15*[5]Final!DV14,1))</f>
        <v>2.7</v>
      </c>
      <c r="Q16" s="247">
        <f>IF([5]Final!DW14="","",ROUNDUP(0.15*[5]Final!DW14,1))</f>
        <v>4.5</v>
      </c>
      <c r="R16" s="247">
        <f>IF([5]Final!DX14="","",ROUNDUP(0.15*[5]Final!DX14,1))</f>
        <v>3.5</v>
      </c>
      <c r="S16" s="247">
        <f>IF([5]Final!DY14="","",ROUNDUP(0.15*[5]Final!DY14,1))</f>
        <v>4.0999999999999996</v>
      </c>
      <c r="T16" s="247">
        <f>IF([5]Final!DZ14="","",ROUNDUP(0.15*[5]Final!DZ14,1))</f>
        <v>2</v>
      </c>
      <c r="U16" s="247">
        <f>IF([5]Final!EA14="","",ROUNDUP([5]Final!EA14/3,1))</f>
        <v>1</v>
      </c>
      <c r="V16" s="247">
        <f>IF([5]Final!EB14="","",ROUNDUP([5]Final!EB14/3,1))</f>
        <v>1</v>
      </c>
      <c r="W16" s="247">
        <f>IF([5]Final!EC14="","",ROUNDUP([5]Final!EC14/3,1))</f>
        <v>1</v>
      </c>
      <c r="X16" s="247">
        <f>IF([5]Final!ED14="","",ROUNDUP([5]Final!ED14/3,1))</f>
        <v>0.7</v>
      </c>
      <c r="Y16" s="247">
        <f>IF([5]Final!EE14="","",ROUNDUP([5]Final!EE14/3,1))</f>
        <v>1</v>
      </c>
      <c r="Z16" s="247">
        <f>IF([5]Final!EF14="","",ROUNDUP([5]Final!EF14/3,1))</f>
        <v>1.4000000000000001</v>
      </c>
      <c r="AA16" s="247">
        <f>IF([5]Final!EG14="","",ROUNDUP([5]Final!EG14/3,1))</f>
        <v>1</v>
      </c>
      <c r="AB16" s="247">
        <f>IF([5]Final!EH14="","",ROUNDUP([5]Final!EH14/3,1))</f>
        <v>1</v>
      </c>
      <c r="AC16" s="247">
        <f>IF([5]Final!EI14="","",ROUNDUP([5]Final!EI14/3,1))</f>
        <v>1</v>
      </c>
      <c r="AD16" s="247">
        <f>IF([5]Final!EJ14="","",ROUNDUP([5]Final!EJ14/3,1))</f>
        <v>0.7</v>
      </c>
      <c r="AE16" s="247">
        <f>IF([5]Final!EK14="","",ROUNDUP([5]Final!EK14/3,1))</f>
        <v>1</v>
      </c>
      <c r="AF16" s="247">
        <f>[5]Final!EL14</f>
        <v>2</v>
      </c>
      <c r="AG16" s="247">
        <f>[5]Final!EM14</f>
        <v>3</v>
      </c>
      <c r="AH16" s="247">
        <f>[5]Final!EN14</f>
        <v>3</v>
      </c>
      <c r="AI16" s="247">
        <f>[5]Final!EO14</f>
        <v>1</v>
      </c>
      <c r="AJ16" s="247">
        <f>[5]Final!EP14</f>
        <v>3</v>
      </c>
      <c r="AK16" s="247">
        <f>[5]Final!EQ14</f>
        <v>3</v>
      </c>
      <c r="AL16" s="247">
        <f>[5]Final!ER14</f>
        <v>1</v>
      </c>
      <c r="AM16" s="247">
        <f>[5]Final!ES14</f>
        <v>4</v>
      </c>
      <c r="AN16" s="247">
        <f>[5]Final!ET14</f>
        <v>3</v>
      </c>
      <c r="AO16" s="247">
        <f>[5]Final!EU14</f>
        <v>3</v>
      </c>
      <c r="AP16" s="248">
        <f>[5]Final!EV14</f>
        <v>4</v>
      </c>
      <c r="AQ16" s="260">
        <f t="shared" si="29"/>
        <v>3.4</v>
      </c>
      <c r="AR16" s="261" t="e">
        <f t="shared" si="30"/>
        <v>#REF!</v>
      </c>
      <c r="AS16" s="247">
        <f t="shared" si="7"/>
        <v>0</v>
      </c>
      <c r="AT16" s="310" t="str">
        <f t="shared" si="31"/>
        <v>NO</v>
      </c>
      <c r="AU16" s="261">
        <f t="shared" si="32"/>
        <v>8.1999999999999993</v>
      </c>
      <c r="AV16" s="261">
        <f t="shared" si="33"/>
        <v>10.166666666666668</v>
      </c>
      <c r="AW16" s="247">
        <f t="shared" si="8"/>
        <v>81</v>
      </c>
      <c r="AX16" s="286" t="str">
        <f t="shared" si="9"/>
        <v>YES</v>
      </c>
      <c r="AY16" s="261">
        <f t="shared" si="34"/>
        <v>20.799999999999997</v>
      </c>
      <c r="AZ16" s="261">
        <f t="shared" si="35"/>
        <v>27.333333333333336</v>
      </c>
      <c r="BA16" s="247">
        <f t="shared" si="10"/>
        <v>76</v>
      </c>
      <c r="BB16" s="286" t="str">
        <f t="shared" si="11"/>
        <v>YES</v>
      </c>
      <c r="BC16" s="261">
        <f t="shared" si="36"/>
        <v>8.5</v>
      </c>
      <c r="BD16" s="261">
        <f t="shared" si="37"/>
        <v>10.166666666666666</v>
      </c>
      <c r="BE16" s="247">
        <f t="shared" si="12"/>
        <v>84</v>
      </c>
      <c r="BF16" s="286" t="str">
        <f t="shared" si="13"/>
        <v>YES</v>
      </c>
      <c r="BG16" s="261">
        <f t="shared" si="38"/>
        <v>6.0000000000000009</v>
      </c>
      <c r="BH16" s="261">
        <f t="shared" si="39"/>
        <v>8</v>
      </c>
      <c r="BI16" s="247">
        <f t="shared" si="14"/>
        <v>75</v>
      </c>
      <c r="BJ16" s="340" t="str">
        <f t="shared" si="15"/>
        <v>YES</v>
      </c>
      <c r="BK16" s="260">
        <f t="shared" si="40"/>
        <v>2</v>
      </c>
      <c r="BL16" s="261">
        <f t="shared" si="41"/>
        <v>2</v>
      </c>
      <c r="BM16" s="247">
        <f t="shared" si="16"/>
        <v>100</v>
      </c>
      <c r="BN16" s="286" t="str">
        <f t="shared" si="17"/>
        <v>YES</v>
      </c>
      <c r="BO16" s="261">
        <f t="shared" si="42"/>
        <v>6</v>
      </c>
      <c r="BP16" s="261">
        <f t="shared" si="43"/>
        <v>7</v>
      </c>
      <c r="BQ16" s="247">
        <f t="shared" si="18"/>
        <v>86</v>
      </c>
      <c r="BR16" s="286" t="str">
        <f t="shared" si="19"/>
        <v>YES</v>
      </c>
      <c r="BS16" s="261">
        <f t="shared" si="44"/>
        <v>13</v>
      </c>
      <c r="BT16" s="261">
        <f t="shared" si="45"/>
        <v>17</v>
      </c>
      <c r="BU16" s="247">
        <f t="shared" si="20"/>
        <v>76</v>
      </c>
      <c r="BV16" s="286" t="str">
        <f t="shared" si="21"/>
        <v>YES</v>
      </c>
      <c r="BW16" s="261">
        <f t="shared" si="46"/>
        <v>4</v>
      </c>
      <c r="BX16" s="261">
        <f t="shared" si="47"/>
        <v>7</v>
      </c>
      <c r="BY16" s="247">
        <f t="shared" si="22"/>
        <v>57</v>
      </c>
      <c r="BZ16" s="286" t="str">
        <f t="shared" si="23"/>
        <v>NO</v>
      </c>
      <c r="CA16" s="261">
        <f t="shared" si="48"/>
        <v>5</v>
      </c>
      <c r="CB16" s="261">
        <f t="shared" si="49"/>
        <v>7</v>
      </c>
      <c r="CC16" s="247">
        <f t="shared" si="24"/>
        <v>71</v>
      </c>
      <c r="CD16" s="341" t="str">
        <f t="shared" si="25"/>
        <v>YES</v>
      </c>
    </row>
    <row r="17" spans="1:82" ht="13.5" thickBot="1" x14ac:dyDescent="0.25">
      <c r="A17" s="331">
        <f>[5]Final!A17</f>
        <v>5</v>
      </c>
      <c r="B17" s="331" t="str">
        <f>[5]Final!B17</f>
        <v>16BME1014</v>
      </c>
      <c r="C17" s="331" t="str">
        <f>[5]Final!C17</f>
        <v>KARTIK  KUMAR DEY</v>
      </c>
      <c r="D17" s="331" t="str">
        <f>[5]Final!D17</f>
        <v>C+</v>
      </c>
      <c r="E17" s="331">
        <f>[5]Final!E17</f>
        <v>65</v>
      </c>
      <c r="F17" s="331">
        <f t="shared" si="26"/>
        <v>65.300000000000011</v>
      </c>
      <c r="G17" s="331">
        <f t="shared" si="27"/>
        <v>39.300000000000018</v>
      </c>
      <c r="H17" s="331">
        <f t="shared" si="28"/>
        <v>26</v>
      </c>
      <c r="I17" s="258"/>
      <c r="J17" s="247">
        <f>IF([5]Final!DP15="","",ROUNDUP(0.15*[5]Final!DP15,1))</f>
        <v>2.3000000000000003</v>
      </c>
      <c r="K17" s="247">
        <f>IF([5]Final!DQ15="","",ROUNDUP(0.15*[5]Final!DQ15,1))</f>
        <v>2.1</v>
      </c>
      <c r="L17" s="247">
        <f>IF([5]Final!DR15="","",ROUNDUP(0.15*[5]Final!DR15,1))</f>
        <v>3.8000000000000003</v>
      </c>
      <c r="M17" s="247">
        <f>IF([5]Final!DS15="","",ROUNDUP(0.15*[5]Final!DS15,1))</f>
        <v>2.6</v>
      </c>
      <c r="N17" s="247">
        <f>IF([5]Final!DT15="","",ROUNDUP(0.15*[5]Final!DT15,1))</f>
        <v>3</v>
      </c>
      <c r="O17" s="247">
        <f>IF([5]Final!DU15="","",ROUNDUP(0.15*[5]Final!DU15,1))</f>
        <v>3</v>
      </c>
      <c r="P17" s="247">
        <f>IF([5]Final!DV15="","",ROUNDUP(0.15*[5]Final!DV15,1))</f>
        <v>2</v>
      </c>
      <c r="Q17" s="247">
        <f>IF([5]Final!DW15="","",ROUNDUP(0.15*[5]Final!DW15,1))</f>
        <v>3.5</v>
      </c>
      <c r="R17" s="247">
        <f>IF([5]Final!DX15="","",ROUNDUP(0.15*[5]Final!DX15,1))</f>
        <v>3</v>
      </c>
      <c r="S17" s="247">
        <f>IF([5]Final!DY15="","",ROUNDUP(0.15*[5]Final!DY15,1))</f>
        <v>3</v>
      </c>
      <c r="T17" s="247">
        <f>IF([5]Final!DZ15="","",ROUNDUP(0.15*[5]Final!DZ15,1))</f>
        <v>2.4</v>
      </c>
      <c r="U17" s="247">
        <f>IF([5]Final!EA15="","",ROUNDUP([5]Final!EA15/3,1))</f>
        <v>0.7</v>
      </c>
      <c r="V17" s="247">
        <f>IF([5]Final!EB15="","",ROUNDUP([5]Final!EB15/3,1))</f>
        <v>0.7</v>
      </c>
      <c r="W17" s="247">
        <f>IF([5]Final!EC15="","",ROUNDUP([5]Final!EC15/3,1))</f>
        <v>0.7</v>
      </c>
      <c r="X17" s="247">
        <f>IF([5]Final!ED15="","",ROUNDUP([5]Final!ED15/3,1))</f>
        <v>0.7</v>
      </c>
      <c r="Y17" s="247">
        <f>IF([5]Final!EE15="","",ROUNDUP([5]Final!EE15/3,1))</f>
        <v>1</v>
      </c>
      <c r="Z17" s="247">
        <f>IF([5]Final!EF15="","",ROUNDUP([5]Final!EF15/3,1))</f>
        <v>1</v>
      </c>
      <c r="AA17" s="247">
        <f>IF([5]Final!EG15="","",ROUNDUP([5]Final!EG15/3,1))</f>
        <v>0.7</v>
      </c>
      <c r="AB17" s="247">
        <f>IF([5]Final!EH15="","",ROUNDUP([5]Final!EH15/3,1))</f>
        <v>1</v>
      </c>
      <c r="AC17" s="247">
        <f>IF([5]Final!EI15="","",ROUNDUP([5]Final!EI15/3,1))</f>
        <v>0.7</v>
      </c>
      <c r="AD17" s="247">
        <f>IF([5]Final!EJ15="","",ROUNDUP([5]Final!EJ15/3,1))</f>
        <v>0.7</v>
      </c>
      <c r="AE17" s="247">
        <f>IF([5]Final!EK15="","",ROUNDUP([5]Final!EK15/3,1))</f>
        <v>0.7</v>
      </c>
      <c r="AF17" s="247">
        <f>[5]Final!EL15</f>
        <v>2</v>
      </c>
      <c r="AG17" s="247">
        <f>[5]Final!EM15</f>
        <v>2</v>
      </c>
      <c r="AH17" s="247">
        <f>[5]Final!EN15</f>
        <v>2</v>
      </c>
      <c r="AI17" s="247">
        <f>[5]Final!EO15</f>
        <v>1</v>
      </c>
      <c r="AJ17" s="247">
        <f>[5]Final!EP15</f>
        <v>3</v>
      </c>
      <c r="AK17" s="247">
        <f>[5]Final!EQ15</f>
        <v>2</v>
      </c>
      <c r="AL17" s="247">
        <f>[5]Final!ER15</f>
        <v>1</v>
      </c>
      <c r="AM17" s="247">
        <f>[5]Final!ES15</f>
        <v>4</v>
      </c>
      <c r="AN17" s="247">
        <f>[5]Final!ET15</f>
        <v>3</v>
      </c>
      <c r="AO17" s="247">
        <f>[5]Final!EU15</f>
        <v>3</v>
      </c>
      <c r="AP17" s="248">
        <f>[5]Final!EV15</f>
        <v>3</v>
      </c>
      <c r="AQ17" s="260">
        <f t="shared" si="29"/>
        <v>3</v>
      </c>
      <c r="AR17" s="261" t="e">
        <f t="shared" si="30"/>
        <v>#REF!</v>
      </c>
      <c r="AS17" s="247">
        <f t="shared" si="7"/>
        <v>0</v>
      </c>
      <c r="AT17" s="310" t="str">
        <f t="shared" si="31"/>
        <v>NO</v>
      </c>
      <c r="AU17" s="261">
        <f t="shared" si="32"/>
        <v>6.8</v>
      </c>
      <c r="AV17" s="261">
        <f t="shared" si="33"/>
        <v>10.166666666666668</v>
      </c>
      <c r="AW17" s="247">
        <f t="shared" si="8"/>
        <v>67</v>
      </c>
      <c r="AX17" s="286" t="str">
        <f t="shared" si="9"/>
        <v>YES</v>
      </c>
      <c r="AY17" s="261">
        <f t="shared" si="34"/>
        <v>16.7</v>
      </c>
      <c r="AZ17" s="261">
        <f t="shared" si="35"/>
        <v>27.333333333333336</v>
      </c>
      <c r="BA17" s="247">
        <f t="shared" si="10"/>
        <v>61</v>
      </c>
      <c r="BB17" s="286" t="str">
        <f t="shared" si="11"/>
        <v>YES</v>
      </c>
      <c r="BC17" s="261">
        <f t="shared" si="36"/>
        <v>6.4</v>
      </c>
      <c r="BD17" s="261">
        <f t="shared" si="37"/>
        <v>10.166666666666666</v>
      </c>
      <c r="BE17" s="247">
        <f t="shared" si="12"/>
        <v>63</v>
      </c>
      <c r="BF17" s="286" t="str">
        <f t="shared" si="13"/>
        <v>YES</v>
      </c>
      <c r="BG17" s="261">
        <f t="shared" si="38"/>
        <v>6.4</v>
      </c>
      <c r="BH17" s="261">
        <f t="shared" si="39"/>
        <v>8</v>
      </c>
      <c r="BI17" s="247">
        <f t="shared" si="14"/>
        <v>80</v>
      </c>
      <c r="BJ17" s="340" t="str">
        <f t="shared" si="15"/>
        <v>YES</v>
      </c>
      <c r="BK17" s="260">
        <f t="shared" si="40"/>
        <v>2</v>
      </c>
      <c r="BL17" s="261">
        <f t="shared" si="41"/>
        <v>2</v>
      </c>
      <c r="BM17" s="247">
        <f t="shared" si="16"/>
        <v>100</v>
      </c>
      <c r="BN17" s="286" t="str">
        <f t="shared" si="17"/>
        <v>YES</v>
      </c>
      <c r="BO17" s="261">
        <f t="shared" si="42"/>
        <v>5</v>
      </c>
      <c r="BP17" s="261">
        <f t="shared" si="43"/>
        <v>7</v>
      </c>
      <c r="BQ17" s="247">
        <f t="shared" si="18"/>
        <v>71</v>
      </c>
      <c r="BR17" s="286" t="str">
        <f t="shared" si="19"/>
        <v>YES</v>
      </c>
      <c r="BS17" s="261">
        <f t="shared" si="44"/>
        <v>11</v>
      </c>
      <c r="BT17" s="261">
        <f t="shared" si="45"/>
        <v>17</v>
      </c>
      <c r="BU17" s="247">
        <f t="shared" si="20"/>
        <v>65</v>
      </c>
      <c r="BV17" s="286" t="str">
        <f t="shared" si="21"/>
        <v>YES</v>
      </c>
      <c r="BW17" s="261">
        <f t="shared" si="46"/>
        <v>4</v>
      </c>
      <c r="BX17" s="261">
        <f t="shared" si="47"/>
        <v>7</v>
      </c>
      <c r="BY17" s="247">
        <f t="shared" si="22"/>
        <v>57</v>
      </c>
      <c r="BZ17" s="286" t="str">
        <f t="shared" si="23"/>
        <v>NO</v>
      </c>
      <c r="CA17" s="261">
        <f t="shared" si="48"/>
        <v>4</v>
      </c>
      <c r="CB17" s="261">
        <f t="shared" si="49"/>
        <v>7</v>
      </c>
      <c r="CC17" s="247">
        <f t="shared" si="24"/>
        <v>57</v>
      </c>
      <c r="CD17" s="341" t="str">
        <f t="shared" si="25"/>
        <v>NO</v>
      </c>
    </row>
    <row r="18" spans="1:82" ht="13.5" thickBot="1" x14ac:dyDescent="0.25">
      <c r="A18" s="331">
        <f>[5]Final!A18</f>
        <v>6</v>
      </c>
      <c r="B18" s="331" t="str">
        <f>[5]Final!B18</f>
        <v>16BME1017</v>
      </c>
      <c r="C18" s="331" t="str">
        <f>[5]Final!C18</f>
        <v>ABHAY TIWARI</v>
      </c>
      <c r="D18" s="331" t="str">
        <f>[5]Final!D18</f>
        <v>C</v>
      </c>
      <c r="E18" s="331">
        <f>[5]Final!E18</f>
        <v>54</v>
      </c>
      <c r="F18" s="331">
        <f t="shared" si="26"/>
        <v>64.40000000000002</v>
      </c>
      <c r="G18" s="331">
        <f t="shared" si="27"/>
        <v>39.40000000000002</v>
      </c>
      <c r="H18" s="331">
        <f t="shared" si="28"/>
        <v>25</v>
      </c>
      <c r="I18" s="258"/>
      <c r="J18" s="247">
        <f>IF([5]Final!DP16="","",ROUNDUP(0.15*[5]Final!DP16,1))</f>
        <v>2.1</v>
      </c>
      <c r="K18" s="247">
        <f>IF([5]Final!DQ16="","",ROUNDUP(0.15*[5]Final!DQ16,1))</f>
        <v>2.3000000000000003</v>
      </c>
      <c r="L18" s="247">
        <f>IF([5]Final!DR16="","",ROUNDUP(0.15*[5]Final!DR16,1))</f>
        <v>3.9</v>
      </c>
      <c r="M18" s="247">
        <f>IF([5]Final!DS16="","",ROUNDUP(0.15*[5]Final!DS16,1))</f>
        <v>2.3000000000000003</v>
      </c>
      <c r="N18" s="247">
        <f>IF([5]Final!DT16="","",ROUNDUP(0.15*[5]Final!DT16,1))</f>
        <v>3</v>
      </c>
      <c r="O18" s="247">
        <f>IF([5]Final!DU16="","",ROUNDUP(0.15*[5]Final!DU16,1))</f>
        <v>3</v>
      </c>
      <c r="P18" s="247">
        <f>IF([5]Final!DV16="","",ROUNDUP(0.15*[5]Final!DV16,1))</f>
        <v>2</v>
      </c>
      <c r="Q18" s="247">
        <f>IF([5]Final!DW16="","",ROUNDUP(0.15*[5]Final!DW16,1))</f>
        <v>4.2</v>
      </c>
      <c r="R18" s="247">
        <f>IF([5]Final!DX16="","",ROUNDUP(0.15*[5]Final!DX16,1))</f>
        <v>3</v>
      </c>
      <c r="S18" s="247">
        <f>IF([5]Final!DY16="","",ROUNDUP(0.15*[5]Final!DY16,1))</f>
        <v>3</v>
      </c>
      <c r="T18" s="247">
        <f>IF([5]Final!DZ16="","",ROUNDUP(0.15*[5]Final!DZ16,1))</f>
        <v>2.3000000000000003</v>
      </c>
      <c r="U18" s="247">
        <f>IF([5]Final!EA16="","",ROUNDUP([5]Final!EA16/3,1))</f>
        <v>0.7</v>
      </c>
      <c r="V18" s="247">
        <f>IF([5]Final!EB16="","",ROUNDUP([5]Final!EB16/3,1))</f>
        <v>0.7</v>
      </c>
      <c r="W18" s="247">
        <f>IF([5]Final!EC16="","",ROUNDUP([5]Final!EC16/3,1))</f>
        <v>0.7</v>
      </c>
      <c r="X18" s="247">
        <f>IF([5]Final!ED16="","",ROUNDUP([5]Final!ED16/3,1))</f>
        <v>0.7</v>
      </c>
      <c r="Y18" s="247">
        <f>IF([5]Final!EE16="","",ROUNDUP([5]Final!EE16/3,1))</f>
        <v>1</v>
      </c>
      <c r="Z18" s="247">
        <f>IF([5]Final!EF16="","",ROUNDUP([5]Final!EF16/3,1))</f>
        <v>1</v>
      </c>
      <c r="AA18" s="247">
        <f>IF([5]Final!EG16="","",ROUNDUP([5]Final!EG16/3,1))</f>
        <v>0.7</v>
      </c>
      <c r="AB18" s="247">
        <f>IF([5]Final!EH16="","",ROUNDUP([5]Final!EH16/3,1))</f>
        <v>0.7</v>
      </c>
      <c r="AC18" s="247">
        <f>IF([5]Final!EI16="","",ROUNDUP([5]Final!EI16/3,1))</f>
        <v>0.7</v>
      </c>
      <c r="AD18" s="247">
        <f>IF([5]Final!EJ16="","",ROUNDUP([5]Final!EJ16/3,1))</f>
        <v>0.7</v>
      </c>
      <c r="AE18" s="247">
        <f>IF([5]Final!EK16="","",ROUNDUP([5]Final!EK16/3,1))</f>
        <v>0.7</v>
      </c>
      <c r="AF18" s="247">
        <f>[5]Final!EL16</f>
        <v>1</v>
      </c>
      <c r="AG18" s="247">
        <f>[5]Final!EM16</f>
        <v>2</v>
      </c>
      <c r="AH18" s="247">
        <f>[5]Final!EN16</f>
        <v>2</v>
      </c>
      <c r="AI18" s="247">
        <f>[5]Final!EO16</f>
        <v>2</v>
      </c>
      <c r="AJ18" s="247">
        <f>[5]Final!EP16</f>
        <v>2</v>
      </c>
      <c r="AK18" s="247">
        <f>[5]Final!EQ16</f>
        <v>2</v>
      </c>
      <c r="AL18" s="247">
        <f>[5]Final!ER16</f>
        <v>2</v>
      </c>
      <c r="AM18" s="247">
        <f>[5]Final!ES16</f>
        <v>3</v>
      </c>
      <c r="AN18" s="247">
        <f>[5]Final!ET16</f>
        <v>3</v>
      </c>
      <c r="AO18" s="247">
        <f>[5]Final!EU16</f>
        <v>3</v>
      </c>
      <c r="AP18" s="248">
        <f>[5]Final!EV16</f>
        <v>3</v>
      </c>
      <c r="AQ18" s="260">
        <f t="shared" si="29"/>
        <v>2.8</v>
      </c>
      <c r="AR18" s="261" t="e">
        <f t="shared" si="30"/>
        <v>#REF!</v>
      </c>
      <c r="AS18" s="247">
        <f t="shared" si="7"/>
        <v>0</v>
      </c>
      <c r="AT18" s="310" t="str">
        <f t="shared" si="31"/>
        <v>NO</v>
      </c>
      <c r="AU18" s="261">
        <f t="shared" si="32"/>
        <v>7.0000000000000009</v>
      </c>
      <c r="AV18" s="261">
        <f t="shared" si="33"/>
        <v>10.166666666666668</v>
      </c>
      <c r="AW18" s="247">
        <f t="shared" si="8"/>
        <v>69</v>
      </c>
      <c r="AX18" s="286" t="str">
        <f t="shared" si="9"/>
        <v>YES</v>
      </c>
      <c r="AY18" s="261">
        <f t="shared" si="34"/>
        <v>17.2</v>
      </c>
      <c r="AZ18" s="261">
        <f t="shared" si="35"/>
        <v>27.333333333333336</v>
      </c>
      <c r="BA18" s="247">
        <f t="shared" si="10"/>
        <v>63</v>
      </c>
      <c r="BB18" s="286" t="str">
        <f t="shared" si="11"/>
        <v>YES</v>
      </c>
      <c r="BC18" s="261">
        <f t="shared" si="36"/>
        <v>6.4</v>
      </c>
      <c r="BD18" s="261">
        <f t="shared" si="37"/>
        <v>10.166666666666666</v>
      </c>
      <c r="BE18" s="247">
        <f t="shared" si="12"/>
        <v>63</v>
      </c>
      <c r="BF18" s="286" t="str">
        <f t="shared" si="13"/>
        <v>YES</v>
      </c>
      <c r="BG18" s="261">
        <f t="shared" si="38"/>
        <v>6.0000000000000009</v>
      </c>
      <c r="BH18" s="261">
        <f t="shared" si="39"/>
        <v>8</v>
      </c>
      <c r="BI18" s="247">
        <f t="shared" si="14"/>
        <v>75</v>
      </c>
      <c r="BJ18" s="340" t="str">
        <f t="shared" si="15"/>
        <v>YES</v>
      </c>
      <c r="BK18" s="260">
        <f t="shared" si="40"/>
        <v>1</v>
      </c>
      <c r="BL18" s="261">
        <f t="shared" si="41"/>
        <v>2</v>
      </c>
      <c r="BM18" s="247">
        <f t="shared" si="16"/>
        <v>50</v>
      </c>
      <c r="BN18" s="286" t="str">
        <f t="shared" si="17"/>
        <v>NO</v>
      </c>
      <c r="BO18" s="261">
        <f t="shared" si="42"/>
        <v>4</v>
      </c>
      <c r="BP18" s="261">
        <f t="shared" si="43"/>
        <v>7</v>
      </c>
      <c r="BQ18" s="247">
        <f t="shared" si="18"/>
        <v>57</v>
      </c>
      <c r="BR18" s="286" t="str">
        <f t="shared" si="19"/>
        <v>NO</v>
      </c>
      <c r="BS18" s="261">
        <f t="shared" si="44"/>
        <v>10</v>
      </c>
      <c r="BT18" s="261">
        <f t="shared" si="45"/>
        <v>17</v>
      </c>
      <c r="BU18" s="247">
        <f t="shared" si="20"/>
        <v>59</v>
      </c>
      <c r="BV18" s="286" t="str">
        <f t="shared" si="21"/>
        <v>NO</v>
      </c>
      <c r="BW18" s="261">
        <f t="shared" si="46"/>
        <v>5</v>
      </c>
      <c r="BX18" s="261">
        <f t="shared" si="47"/>
        <v>7</v>
      </c>
      <c r="BY18" s="247">
        <f t="shared" si="22"/>
        <v>71</v>
      </c>
      <c r="BZ18" s="286" t="str">
        <f t="shared" si="23"/>
        <v>YES</v>
      </c>
      <c r="CA18" s="261">
        <f t="shared" si="48"/>
        <v>5</v>
      </c>
      <c r="CB18" s="261">
        <f t="shared" si="49"/>
        <v>7</v>
      </c>
      <c r="CC18" s="247">
        <f t="shared" si="24"/>
        <v>71</v>
      </c>
      <c r="CD18" s="341" t="str">
        <f t="shared" si="25"/>
        <v>YES</v>
      </c>
    </row>
    <row r="19" spans="1:82" ht="13.5" thickBot="1" x14ac:dyDescent="0.25">
      <c r="A19" s="331">
        <f>[5]Final!A19</f>
        <v>7</v>
      </c>
      <c r="B19" s="331" t="str">
        <f>[5]Final!B19</f>
        <v>16BME1020</v>
      </c>
      <c r="C19" s="331" t="str">
        <f>[5]Final!C19</f>
        <v>SAJID NAUSHAD</v>
      </c>
      <c r="D19" s="331" t="str">
        <f>[5]Final!D19</f>
        <v>D</v>
      </c>
      <c r="E19" s="331">
        <f>[5]Final!E19</f>
        <v>40</v>
      </c>
      <c r="F19" s="331">
        <f t="shared" si="26"/>
        <v>23.200000000000003</v>
      </c>
      <c r="G19" s="331">
        <f t="shared" si="27"/>
        <v>14.200000000000003</v>
      </c>
      <c r="H19" s="331">
        <f t="shared" si="28"/>
        <v>9</v>
      </c>
      <c r="I19" s="258"/>
      <c r="J19" s="247">
        <f>IF([5]Final!DP17="","",ROUNDUP(0.15*[5]Final!DP17,1))</f>
        <v>0.6</v>
      </c>
      <c r="K19" s="247">
        <f>IF([5]Final!DQ17="","",ROUNDUP(0.15*[5]Final!DQ17,1))</f>
        <v>0.9</v>
      </c>
      <c r="L19" s="247">
        <f>IF([5]Final!DR17="","",ROUNDUP(0.15*[5]Final!DR17,1))</f>
        <v>0.9</v>
      </c>
      <c r="M19" s="247">
        <f>IF([5]Final!DS17="","",ROUNDUP(0.15*[5]Final!DS17,1))</f>
        <v>0.5</v>
      </c>
      <c r="N19" s="247">
        <f>IF([5]Final!DT17="","",ROUNDUP(0.15*[5]Final!DT17,1))</f>
        <v>1.1000000000000001</v>
      </c>
      <c r="O19" s="247">
        <f>IF([5]Final!DU17="","",ROUNDUP(0.15*[5]Final!DU17,1))</f>
        <v>1.2</v>
      </c>
      <c r="P19" s="247">
        <f>IF([5]Final!DV17="","",ROUNDUP(0.15*[5]Final!DV17,1))</f>
        <v>0.79999999999999993</v>
      </c>
      <c r="Q19" s="247">
        <f>IF([5]Final!DW17="","",ROUNDUP(0.15*[5]Final!DW17,1))</f>
        <v>0.9</v>
      </c>
      <c r="R19" s="247">
        <f>IF([5]Final!DX17="","",ROUNDUP(0.15*[5]Final!DX17,1))</f>
        <v>1.1000000000000001</v>
      </c>
      <c r="S19" s="247">
        <f>IF([5]Final!DY17="","",ROUNDUP(0.15*[5]Final!DY17,1))</f>
        <v>1.2</v>
      </c>
      <c r="T19" s="247">
        <f>IF([5]Final!DZ17="","",ROUNDUP(0.15*[5]Final!DZ17,1))</f>
        <v>1.4000000000000001</v>
      </c>
      <c r="U19" s="247">
        <f>IF([5]Final!EA17="","",ROUNDUP([5]Final!EA17/3,1))</f>
        <v>0.4</v>
      </c>
      <c r="V19" s="247">
        <f>IF([5]Final!EB17="","",ROUNDUP([5]Final!EB17/3,1))</f>
        <v>0.4</v>
      </c>
      <c r="W19" s="247">
        <f>IF([5]Final!EC17="","",ROUNDUP([5]Final!EC17/3,1))</f>
        <v>0.4</v>
      </c>
      <c r="X19" s="247">
        <f>IF([5]Final!ED17="","",ROUNDUP([5]Final!ED17/3,1))</f>
        <v>0.4</v>
      </c>
      <c r="Y19" s="247">
        <f>IF([5]Final!EE17="","",ROUNDUP([5]Final!EE17/3,1))</f>
        <v>0.4</v>
      </c>
      <c r="Z19" s="247">
        <f>IF([5]Final!EF17="","",ROUNDUP([5]Final!EF17/3,1))</f>
        <v>0.4</v>
      </c>
      <c r="AA19" s="247">
        <f>IF([5]Final!EG17="","",ROUNDUP([5]Final!EG17/3,1))</f>
        <v>0</v>
      </c>
      <c r="AB19" s="247">
        <f>IF([5]Final!EH17="","",ROUNDUP([5]Final!EH17/3,1))</f>
        <v>0.4</v>
      </c>
      <c r="AC19" s="247">
        <f>IF([5]Final!EI17="","",ROUNDUP([5]Final!EI17/3,1))</f>
        <v>0.4</v>
      </c>
      <c r="AD19" s="247">
        <f>IF([5]Final!EJ17="","",ROUNDUP([5]Final!EJ17/3,1))</f>
        <v>0.4</v>
      </c>
      <c r="AE19" s="247">
        <f>IF([5]Final!EK17="","",ROUNDUP([5]Final!EK17/3,1))</f>
        <v>0</v>
      </c>
      <c r="AF19" s="247">
        <f>[5]Final!EL17</f>
        <v>0</v>
      </c>
      <c r="AG19" s="247">
        <f>[5]Final!EM17</f>
        <v>0</v>
      </c>
      <c r="AH19" s="247">
        <f>[5]Final!EN17</f>
        <v>1</v>
      </c>
      <c r="AI19" s="247">
        <f>[5]Final!EO17</f>
        <v>1</v>
      </c>
      <c r="AJ19" s="247">
        <f>[5]Final!EP17</f>
        <v>1</v>
      </c>
      <c r="AK19" s="247">
        <f>[5]Final!EQ17</f>
        <v>1</v>
      </c>
      <c r="AL19" s="247">
        <f>[5]Final!ER17</f>
        <v>1</v>
      </c>
      <c r="AM19" s="247">
        <f>[5]Final!ES17</f>
        <v>1</v>
      </c>
      <c r="AN19" s="247">
        <f>[5]Final!ET17</f>
        <v>2</v>
      </c>
      <c r="AO19" s="247">
        <f>[5]Final!EU17</f>
        <v>1</v>
      </c>
      <c r="AP19" s="248">
        <f>[5]Final!EV17</f>
        <v>0</v>
      </c>
      <c r="AQ19" s="260">
        <f t="shared" si="29"/>
        <v>1</v>
      </c>
      <c r="AR19" s="261" t="e">
        <f t="shared" si="30"/>
        <v>#REF!</v>
      </c>
      <c r="AS19" s="247">
        <f t="shared" si="7"/>
        <v>0</v>
      </c>
      <c r="AT19" s="310" t="str">
        <f t="shared" si="31"/>
        <v>NO</v>
      </c>
      <c r="AU19" s="261">
        <f t="shared" si="32"/>
        <v>2.8</v>
      </c>
      <c r="AV19" s="261">
        <f t="shared" si="33"/>
        <v>10.166666666666668</v>
      </c>
      <c r="AW19" s="247">
        <f t="shared" si="8"/>
        <v>28</v>
      </c>
      <c r="AX19" s="286" t="str">
        <f t="shared" si="9"/>
        <v>NO</v>
      </c>
      <c r="AY19" s="261">
        <f t="shared" si="34"/>
        <v>5.7000000000000011</v>
      </c>
      <c r="AZ19" s="261">
        <f t="shared" si="35"/>
        <v>27.333333333333336</v>
      </c>
      <c r="BA19" s="247">
        <f t="shared" si="10"/>
        <v>21</v>
      </c>
      <c r="BB19" s="286" t="str">
        <f t="shared" si="11"/>
        <v>NO</v>
      </c>
      <c r="BC19" s="261">
        <f t="shared" si="36"/>
        <v>2.4</v>
      </c>
      <c r="BD19" s="261">
        <f t="shared" si="37"/>
        <v>10.166666666666666</v>
      </c>
      <c r="BE19" s="247">
        <f t="shared" si="12"/>
        <v>24</v>
      </c>
      <c r="BF19" s="286" t="str">
        <f t="shared" si="13"/>
        <v>NO</v>
      </c>
      <c r="BG19" s="261">
        <f t="shared" si="38"/>
        <v>2.3000000000000003</v>
      </c>
      <c r="BH19" s="261">
        <f t="shared" si="39"/>
        <v>8</v>
      </c>
      <c r="BI19" s="247">
        <f t="shared" si="14"/>
        <v>29</v>
      </c>
      <c r="BJ19" s="340" t="str">
        <f t="shared" si="15"/>
        <v>NO</v>
      </c>
      <c r="BK19" s="260">
        <f t="shared" si="40"/>
        <v>0</v>
      </c>
      <c r="BL19" s="261">
        <f t="shared" si="41"/>
        <v>2</v>
      </c>
      <c r="BM19" s="247">
        <f t="shared" si="16"/>
        <v>0</v>
      </c>
      <c r="BN19" s="286" t="str">
        <f t="shared" si="17"/>
        <v>NO</v>
      </c>
      <c r="BO19" s="261">
        <f t="shared" si="42"/>
        <v>1</v>
      </c>
      <c r="BP19" s="261">
        <f t="shared" si="43"/>
        <v>7</v>
      </c>
      <c r="BQ19" s="247">
        <f t="shared" si="18"/>
        <v>14</v>
      </c>
      <c r="BR19" s="286" t="str">
        <f t="shared" si="19"/>
        <v>NO</v>
      </c>
      <c r="BS19" s="261">
        <f t="shared" si="44"/>
        <v>5</v>
      </c>
      <c r="BT19" s="261">
        <f t="shared" si="45"/>
        <v>17</v>
      </c>
      <c r="BU19" s="247">
        <f t="shared" si="20"/>
        <v>29</v>
      </c>
      <c r="BV19" s="286" t="str">
        <f t="shared" si="21"/>
        <v>NO</v>
      </c>
      <c r="BW19" s="261">
        <f t="shared" si="46"/>
        <v>2</v>
      </c>
      <c r="BX19" s="261">
        <f t="shared" si="47"/>
        <v>7</v>
      </c>
      <c r="BY19" s="247">
        <f t="shared" si="22"/>
        <v>29</v>
      </c>
      <c r="BZ19" s="286" t="str">
        <f t="shared" si="23"/>
        <v>NO</v>
      </c>
      <c r="CA19" s="261">
        <f t="shared" si="48"/>
        <v>1</v>
      </c>
      <c r="CB19" s="261">
        <f t="shared" si="49"/>
        <v>7</v>
      </c>
      <c r="CC19" s="247">
        <f t="shared" si="24"/>
        <v>14</v>
      </c>
      <c r="CD19" s="341" t="str">
        <f t="shared" si="25"/>
        <v>NO</v>
      </c>
    </row>
    <row r="20" spans="1:82" ht="13.5" thickBot="1" x14ac:dyDescent="0.25">
      <c r="A20" s="331">
        <f>[5]Final!A20</f>
        <v>8</v>
      </c>
      <c r="B20" s="331" t="str">
        <f>[5]Final!B20</f>
        <v>16BME1038</v>
      </c>
      <c r="C20" s="331" t="str">
        <f>[5]Final!C20</f>
        <v>MAHENDRA SINGH</v>
      </c>
      <c r="D20" s="331" t="str">
        <f>[5]Final!D20</f>
        <v>E</v>
      </c>
      <c r="E20" s="331">
        <f>[5]Final!E20</f>
        <v>28</v>
      </c>
      <c r="F20" s="331">
        <f t="shared" si="26"/>
        <v>33.5</v>
      </c>
      <c r="G20" s="331">
        <f t="shared" si="27"/>
        <v>33.5</v>
      </c>
      <c r="H20" s="331">
        <f t="shared" si="28"/>
        <v>0</v>
      </c>
      <c r="I20" s="258"/>
      <c r="J20" s="247">
        <f>IF([5]Final!DP18="","",ROUNDUP(0.15*[5]Final!DP18,1))</f>
        <v>1.5</v>
      </c>
      <c r="K20" s="247">
        <f>IF([5]Final!DQ18="","",ROUNDUP(0.15*[5]Final!DQ18,1))</f>
        <v>1.5</v>
      </c>
      <c r="L20" s="247">
        <f>IF([5]Final!DR18="","",ROUNDUP(0.15*[5]Final!DR18,1))</f>
        <v>3</v>
      </c>
      <c r="M20" s="247">
        <f>IF([5]Final!DS18="","",ROUNDUP(0.15*[5]Final!DS18,1))</f>
        <v>1.5</v>
      </c>
      <c r="N20" s="247">
        <f>IF([5]Final!DT18="","",ROUNDUP(0.15*[5]Final!DT18,1))</f>
        <v>3</v>
      </c>
      <c r="O20" s="247">
        <f>IF([5]Final!DU18="","",ROUNDUP(0.15*[5]Final!DU18,1))</f>
        <v>3</v>
      </c>
      <c r="P20" s="247">
        <f>IF([5]Final!DV18="","",ROUNDUP(0.15*[5]Final!DV18,1))</f>
        <v>1.5</v>
      </c>
      <c r="Q20" s="247">
        <f>IF([5]Final!DW18="","",ROUNDUP(0.15*[5]Final!DW18,1))</f>
        <v>3</v>
      </c>
      <c r="R20" s="247">
        <f>IF([5]Final!DX18="","",ROUNDUP(0.15*[5]Final!DX18,1))</f>
        <v>3</v>
      </c>
      <c r="S20" s="247">
        <f>IF([5]Final!DY18="","",ROUNDUP(0.15*[5]Final!DY18,1))</f>
        <v>3</v>
      </c>
      <c r="T20" s="247">
        <f>IF([5]Final!DZ18="","",ROUNDUP(0.15*[5]Final!DZ18,1))</f>
        <v>1.5</v>
      </c>
      <c r="U20" s="247">
        <f>IF([5]Final!EA18="","",ROUNDUP([5]Final!EA18/3,1))</f>
        <v>0.7</v>
      </c>
      <c r="V20" s="247">
        <f>IF([5]Final!EB18="","",ROUNDUP([5]Final!EB18/3,1))</f>
        <v>0.7</v>
      </c>
      <c r="W20" s="247">
        <f>IF([5]Final!EC18="","",ROUNDUP([5]Final!EC18/3,1))</f>
        <v>0.7</v>
      </c>
      <c r="X20" s="247">
        <f>IF([5]Final!ED18="","",ROUNDUP([5]Final!ED18/3,1))</f>
        <v>0.7</v>
      </c>
      <c r="Y20" s="247">
        <f>IF([5]Final!EE18="","",ROUNDUP([5]Final!EE18/3,1))</f>
        <v>0.7</v>
      </c>
      <c r="Z20" s="247">
        <f>IF([5]Final!EF18="","",ROUNDUP([5]Final!EF18/3,1))</f>
        <v>1</v>
      </c>
      <c r="AA20" s="247">
        <f>IF([5]Final!EG18="","",ROUNDUP([5]Final!EG18/3,1))</f>
        <v>0.7</v>
      </c>
      <c r="AB20" s="247">
        <f>IF([5]Final!EH18="","",ROUNDUP([5]Final!EH18/3,1))</f>
        <v>0.7</v>
      </c>
      <c r="AC20" s="247">
        <f>IF([5]Final!EI18="","",ROUNDUP([5]Final!EI18/3,1))</f>
        <v>0.7</v>
      </c>
      <c r="AD20" s="247">
        <f>IF([5]Final!EJ18="","",ROUNDUP([5]Final!EJ18/3,1))</f>
        <v>0.7</v>
      </c>
      <c r="AE20" s="247">
        <f>IF([5]Final!EK18="","",ROUNDUP([5]Final!EK18/3,1))</f>
        <v>0.7</v>
      </c>
      <c r="AF20" s="247" t="str">
        <f>[5]Final!EL18</f>
        <v/>
      </c>
      <c r="AG20" s="247" t="str">
        <f>[5]Final!EM18</f>
        <v/>
      </c>
      <c r="AH20" s="247" t="str">
        <f>[5]Final!EN18</f>
        <v/>
      </c>
      <c r="AI20" s="247" t="str">
        <f>[5]Final!EO18</f>
        <v/>
      </c>
      <c r="AJ20" s="247" t="str">
        <f>[5]Final!EP18</f>
        <v/>
      </c>
      <c r="AK20" s="247" t="str">
        <f>[5]Final!EQ18</f>
        <v/>
      </c>
      <c r="AL20" s="247" t="str">
        <f>[5]Final!ER18</f>
        <v/>
      </c>
      <c r="AM20" s="247" t="str">
        <f>[5]Final!ES18</f>
        <v/>
      </c>
      <c r="AN20" s="247" t="str">
        <f>[5]Final!ET18</f>
        <v/>
      </c>
      <c r="AO20" s="247" t="str">
        <f>[5]Final!EU18</f>
        <v/>
      </c>
      <c r="AP20" s="248" t="str">
        <f>[5]Final!EV18</f>
        <v/>
      </c>
      <c r="AQ20" s="260">
        <f t="shared" si="29"/>
        <v>2.2000000000000002</v>
      </c>
      <c r="AR20" s="261" t="e">
        <f t="shared" si="30"/>
        <v>#REF!</v>
      </c>
      <c r="AS20" s="247">
        <f t="shared" si="7"/>
        <v>0</v>
      </c>
      <c r="AT20" s="310" t="str">
        <f t="shared" si="31"/>
        <v>NO</v>
      </c>
      <c r="AU20" s="261">
        <f t="shared" si="32"/>
        <v>5.9</v>
      </c>
      <c r="AV20" s="261">
        <f t="shared" si="33"/>
        <v>10.166666666666668</v>
      </c>
      <c r="AW20" s="247">
        <f t="shared" si="8"/>
        <v>58</v>
      </c>
      <c r="AX20" s="286" t="str">
        <f t="shared" si="9"/>
        <v>NO</v>
      </c>
      <c r="AY20" s="261">
        <f t="shared" si="34"/>
        <v>15.099999999999998</v>
      </c>
      <c r="AZ20" s="261">
        <f t="shared" si="35"/>
        <v>27.333333333333336</v>
      </c>
      <c r="BA20" s="247">
        <f t="shared" si="10"/>
        <v>55</v>
      </c>
      <c r="BB20" s="286" t="str">
        <f t="shared" si="11"/>
        <v>NO</v>
      </c>
      <c r="BC20" s="261">
        <f t="shared" si="36"/>
        <v>5.9</v>
      </c>
      <c r="BD20" s="261">
        <f t="shared" si="37"/>
        <v>10.166666666666666</v>
      </c>
      <c r="BE20" s="247">
        <f t="shared" si="12"/>
        <v>58</v>
      </c>
      <c r="BF20" s="286" t="str">
        <f t="shared" si="13"/>
        <v>NO</v>
      </c>
      <c r="BG20" s="261">
        <f t="shared" si="38"/>
        <v>4.4000000000000004</v>
      </c>
      <c r="BH20" s="261">
        <f t="shared" si="39"/>
        <v>8</v>
      </c>
      <c r="BI20" s="247">
        <f t="shared" si="14"/>
        <v>55</v>
      </c>
      <c r="BJ20" s="340" t="str">
        <f t="shared" si="15"/>
        <v>NO</v>
      </c>
      <c r="BK20" s="260">
        <f t="shared" si="40"/>
        <v>0</v>
      </c>
      <c r="BL20" s="261">
        <f t="shared" si="41"/>
        <v>0</v>
      </c>
      <c r="BM20" s="247">
        <f t="shared" si="16"/>
        <v>0</v>
      </c>
      <c r="BN20" s="286" t="str">
        <f t="shared" si="17"/>
        <v>NO</v>
      </c>
      <c r="BO20" s="261">
        <f t="shared" si="42"/>
        <v>0</v>
      </c>
      <c r="BP20" s="261">
        <f t="shared" si="43"/>
        <v>0</v>
      </c>
      <c r="BQ20" s="247">
        <f t="shared" si="18"/>
        <v>0</v>
      </c>
      <c r="BR20" s="286" t="str">
        <f t="shared" si="19"/>
        <v>NO</v>
      </c>
      <c r="BS20" s="261">
        <f t="shared" si="44"/>
        <v>0</v>
      </c>
      <c r="BT20" s="261">
        <f t="shared" si="45"/>
        <v>0</v>
      </c>
      <c r="BU20" s="247">
        <f t="shared" si="20"/>
        <v>0</v>
      </c>
      <c r="BV20" s="286" t="str">
        <f t="shared" si="21"/>
        <v>NO</v>
      </c>
      <c r="BW20" s="261">
        <f t="shared" si="46"/>
        <v>0</v>
      </c>
      <c r="BX20" s="261">
        <f t="shared" si="47"/>
        <v>0</v>
      </c>
      <c r="BY20" s="247">
        <f t="shared" si="22"/>
        <v>0</v>
      </c>
      <c r="BZ20" s="286" t="str">
        <f t="shared" si="23"/>
        <v>NO</v>
      </c>
      <c r="CA20" s="261">
        <f t="shared" si="48"/>
        <v>0</v>
      </c>
      <c r="CB20" s="261">
        <f t="shared" si="49"/>
        <v>0</v>
      </c>
      <c r="CC20" s="247">
        <f t="shared" si="24"/>
        <v>0</v>
      </c>
      <c r="CD20" s="341" t="str">
        <f t="shared" si="25"/>
        <v>NO</v>
      </c>
    </row>
    <row r="21" spans="1:82" ht="13.5" thickBot="1" x14ac:dyDescent="0.25">
      <c r="A21" s="331">
        <f>[5]Final!A21</f>
        <v>9</v>
      </c>
      <c r="B21" s="331" t="str">
        <f>[5]Final!B21</f>
        <v>16BME1044</v>
      </c>
      <c r="C21" s="331" t="str">
        <f>[5]Final!C21</f>
        <v>GOURAV BATWAL</v>
      </c>
      <c r="D21" s="331" t="str">
        <f>[5]Final!D21</f>
        <v>F</v>
      </c>
      <c r="E21" s="331">
        <f>[5]Final!E21</f>
        <v>20</v>
      </c>
      <c r="F21" s="331">
        <f t="shared" si="26"/>
        <v>33.299999999999997</v>
      </c>
      <c r="G21" s="331">
        <f t="shared" si="27"/>
        <v>19.299999999999994</v>
      </c>
      <c r="H21" s="331">
        <f t="shared" si="28"/>
        <v>14</v>
      </c>
      <c r="I21" s="258"/>
      <c r="J21" s="247">
        <f>IF([5]Final!DP19="","",ROUNDUP(0.15*[5]Final!DP19,1))</f>
        <v>0.6</v>
      </c>
      <c r="K21" s="247">
        <f>IF([5]Final!DQ19="","",ROUNDUP(0.15*[5]Final!DQ19,1))</f>
        <v>1.1000000000000001</v>
      </c>
      <c r="L21" s="247">
        <f>IF([5]Final!DR19="","",ROUNDUP(0.15*[5]Final!DR19,1))</f>
        <v>2.4</v>
      </c>
      <c r="M21" s="247">
        <f>IF([5]Final!DS19="","",ROUNDUP(0.15*[5]Final!DS19,1))</f>
        <v>0.9</v>
      </c>
      <c r="N21" s="247">
        <f>IF([5]Final!DT19="","",ROUNDUP(0.15*[5]Final!DT19,1))</f>
        <v>1.7000000000000002</v>
      </c>
      <c r="O21" s="247">
        <f>IF([5]Final!DU19="","",ROUNDUP(0.15*[5]Final!DU19,1))</f>
        <v>1.1000000000000001</v>
      </c>
      <c r="P21" s="247">
        <f>IF([5]Final!DV19="","",ROUNDUP(0.15*[5]Final!DV19,1))</f>
        <v>0.9</v>
      </c>
      <c r="Q21" s="247">
        <f>IF([5]Final!DW19="","",ROUNDUP(0.15*[5]Final!DW19,1))</f>
        <v>2.6</v>
      </c>
      <c r="R21" s="247">
        <f>IF([5]Final!DX19="","",ROUNDUP(0.15*[5]Final!DX19,1))</f>
        <v>1.1000000000000001</v>
      </c>
      <c r="S21" s="247">
        <f>IF([5]Final!DY19="","",ROUNDUP(0.15*[5]Final!DY19,1))</f>
        <v>1.1000000000000001</v>
      </c>
      <c r="T21" s="247">
        <f>IF([5]Final!DZ19="","",ROUNDUP(0.15*[5]Final!DZ19,1))</f>
        <v>0.5</v>
      </c>
      <c r="U21" s="247">
        <f>IF([5]Final!EA19="","",ROUNDUP([5]Final!EA19/3,1))</f>
        <v>0.7</v>
      </c>
      <c r="V21" s="247">
        <f>IF([5]Final!EB19="","",ROUNDUP([5]Final!EB19/3,1))</f>
        <v>0.4</v>
      </c>
      <c r="W21" s="247">
        <f>IF([5]Final!EC19="","",ROUNDUP([5]Final!EC19/3,1))</f>
        <v>0.4</v>
      </c>
      <c r="X21" s="247">
        <f>IF([5]Final!ED19="","",ROUNDUP([5]Final!ED19/3,1))</f>
        <v>0.4</v>
      </c>
      <c r="Y21" s="247">
        <f>IF([5]Final!EE19="","",ROUNDUP([5]Final!EE19/3,1))</f>
        <v>0.4</v>
      </c>
      <c r="Z21" s="247">
        <f>IF([5]Final!EF19="","",ROUNDUP([5]Final!EF19/3,1))</f>
        <v>0.7</v>
      </c>
      <c r="AA21" s="247">
        <f>IF([5]Final!EG19="","",ROUNDUP([5]Final!EG19/3,1))</f>
        <v>0.4</v>
      </c>
      <c r="AB21" s="247">
        <f>IF([5]Final!EH19="","",ROUNDUP([5]Final!EH19/3,1))</f>
        <v>0.4</v>
      </c>
      <c r="AC21" s="247">
        <f>IF([5]Final!EI19="","",ROUNDUP([5]Final!EI19/3,1))</f>
        <v>0.7</v>
      </c>
      <c r="AD21" s="247">
        <f>IF([5]Final!EJ19="","",ROUNDUP([5]Final!EJ19/3,1))</f>
        <v>0.4</v>
      </c>
      <c r="AE21" s="247">
        <f>IF([5]Final!EK19="","",ROUNDUP([5]Final!EK19/3,1))</f>
        <v>0.4</v>
      </c>
      <c r="AF21" s="247">
        <f>[5]Final!EL19</f>
        <v>1</v>
      </c>
      <c r="AG21" s="247">
        <f>[5]Final!EM19</f>
        <v>1</v>
      </c>
      <c r="AH21" s="247">
        <f>[5]Final!EN19</f>
        <v>1</v>
      </c>
      <c r="AI21" s="247">
        <f>[5]Final!EO19</f>
        <v>0</v>
      </c>
      <c r="AJ21" s="247">
        <f>[5]Final!EP19</f>
        <v>1</v>
      </c>
      <c r="AK21" s="247">
        <f>[5]Final!EQ19</f>
        <v>1</v>
      </c>
      <c r="AL21" s="247">
        <f>[5]Final!ER19</f>
        <v>1</v>
      </c>
      <c r="AM21" s="247">
        <f>[5]Final!ES19</f>
        <v>2</v>
      </c>
      <c r="AN21" s="247">
        <f>[5]Final!ET19</f>
        <v>2</v>
      </c>
      <c r="AO21" s="247">
        <f>[5]Final!EU19</f>
        <v>2</v>
      </c>
      <c r="AP21" s="248">
        <f>[5]Final!EV19</f>
        <v>2</v>
      </c>
      <c r="AQ21" s="260">
        <f t="shared" si="29"/>
        <v>1.2999999999999998</v>
      </c>
      <c r="AR21" s="261" t="e">
        <f t="shared" si="30"/>
        <v>#REF!</v>
      </c>
      <c r="AS21" s="247">
        <f t="shared" si="7"/>
        <v>0</v>
      </c>
      <c r="AT21" s="310" t="str">
        <f t="shared" si="31"/>
        <v>NO</v>
      </c>
      <c r="AU21" s="261">
        <f t="shared" si="32"/>
        <v>3.6</v>
      </c>
      <c r="AV21" s="261">
        <f t="shared" si="33"/>
        <v>10.166666666666668</v>
      </c>
      <c r="AW21" s="247">
        <f t="shared" si="8"/>
        <v>35</v>
      </c>
      <c r="AX21" s="286" t="str">
        <f t="shared" si="9"/>
        <v>NO</v>
      </c>
      <c r="AY21" s="261">
        <f t="shared" si="34"/>
        <v>9.3999999999999986</v>
      </c>
      <c r="AZ21" s="261">
        <f t="shared" si="35"/>
        <v>27.333333333333336</v>
      </c>
      <c r="BA21" s="247">
        <f t="shared" si="10"/>
        <v>34</v>
      </c>
      <c r="BB21" s="286" t="str">
        <f t="shared" si="11"/>
        <v>NO</v>
      </c>
      <c r="BC21" s="261">
        <f t="shared" si="36"/>
        <v>2.8</v>
      </c>
      <c r="BD21" s="261">
        <f t="shared" si="37"/>
        <v>10.166666666666666</v>
      </c>
      <c r="BE21" s="247">
        <f t="shared" si="12"/>
        <v>28</v>
      </c>
      <c r="BF21" s="286" t="str">
        <f t="shared" si="13"/>
        <v>NO</v>
      </c>
      <c r="BG21" s="261">
        <f t="shared" si="38"/>
        <v>2.1999999999999997</v>
      </c>
      <c r="BH21" s="261">
        <f t="shared" si="39"/>
        <v>8</v>
      </c>
      <c r="BI21" s="247">
        <f t="shared" si="14"/>
        <v>28</v>
      </c>
      <c r="BJ21" s="340" t="str">
        <f t="shared" si="15"/>
        <v>NO</v>
      </c>
      <c r="BK21" s="260">
        <f t="shared" si="40"/>
        <v>1</v>
      </c>
      <c r="BL21" s="261">
        <f t="shared" si="41"/>
        <v>2</v>
      </c>
      <c r="BM21" s="247">
        <f t="shared" si="16"/>
        <v>50</v>
      </c>
      <c r="BN21" s="286" t="str">
        <f t="shared" si="17"/>
        <v>NO</v>
      </c>
      <c r="BO21" s="261">
        <f t="shared" si="42"/>
        <v>2</v>
      </c>
      <c r="BP21" s="261">
        <f t="shared" si="43"/>
        <v>7</v>
      </c>
      <c r="BQ21" s="247">
        <f t="shared" si="18"/>
        <v>29</v>
      </c>
      <c r="BR21" s="286" t="str">
        <f t="shared" si="19"/>
        <v>NO</v>
      </c>
      <c r="BS21" s="261">
        <f t="shared" si="44"/>
        <v>6</v>
      </c>
      <c r="BT21" s="261">
        <f t="shared" si="45"/>
        <v>17</v>
      </c>
      <c r="BU21" s="247">
        <f t="shared" si="20"/>
        <v>35</v>
      </c>
      <c r="BV21" s="286" t="str">
        <f t="shared" si="21"/>
        <v>NO</v>
      </c>
      <c r="BW21" s="261">
        <f t="shared" si="46"/>
        <v>3</v>
      </c>
      <c r="BX21" s="261">
        <f t="shared" si="47"/>
        <v>7</v>
      </c>
      <c r="BY21" s="247">
        <f t="shared" si="22"/>
        <v>43</v>
      </c>
      <c r="BZ21" s="286" t="str">
        <f t="shared" si="23"/>
        <v>NO</v>
      </c>
      <c r="CA21" s="261">
        <f t="shared" si="48"/>
        <v>2</v>
      </c>
      <c r="CB21" s="261">
        <f t="shared" si="49"/>
        <v>7</v>
      </c>
      <c r="CC21" s="247">
        <f t="shared" si="24"/>
        <v>29</v>
      </c>
      <c r="CD21" s="341" t="str">
        <f t="shared" si="25"/>
        <v>NO</v>
      </c>
    </row>
    <row r="22" spans="1:82" ht="13.5" thickBot="1" x14ac:dyDescent="0.25">
      <c r="A22" s="331">
        <f>[5]Final!A22</f>
        <v>10</v>
      </c>
      <c r="B22" s="331" t="str">
        <f>[5]Final!B22</f>
        <v>16BME1051</v>
      </c>
      <c r="C22" s="331" t="str">
        <f>[5]Final!C22</f>
        <v>KARAN SHARMA</v>
      </c>
      <c r="D22" s="331" t="s">
        <v>247</v>
      </c>
      <c r="E22" s="331">
        <v>90</v>
      </c>
      <c r="F22" s="331">
        <f t="shared" si="26"/>
        <v>3.1999999999999997</v>
      </c>
      <c r="G22" s="331">
        <f t="shared" si="27"/>
        <v>3.1999999999999997</v>
      </c>
      <c r="H22" s="331">
        <f t="shared" si="28"/>
        <v>0</v>
      </c>
      <c r="I22" s="258"/>
      <c r="J22" s="247">
        <f>IF([5]Final!DP20="","",ROUNDUP(0.15*[5]Final!DP20,1))</f>
        <v>0</v>
      </c>
      <c r="K22" s="247">
        <f>IF([5]Final!DQ20="","",ROUNDUP(0.15*[5]Final!DQ20,1))</f>
        <v>0.2</v>
      </c>
      <c r="L22" s="247">
        <f>IF([5]Final!DR20="","",ROUNDUP(0.15*[5]Final!DR20,1))</f>
        <v>0.3</v>
      </c>
      <c r="M22" s="247">
        <f>IF([5]Final!DS20="","",ROUNDUP(0.15*[5]Final!DS20,1))</f>
        <v>0.3</v>
      </c>
      <c r="N22" s="247">
        <f>IF([5]Final!DT20="","",ROUNDUP(0.15*[5]Final!DT20,1))</f>
        <v>0.3</v>
      </c>
      <c r="O22" s="247">
        <f>IF([5]Final!DU20="","",ROUNDUP(0.15*[5]Final!DU20,1))</f>
        <v>0.5</v>
      </c>
      <c r="P22" s="247">
        <f>IF([5]Final!DV20="","",ROUNDUP(0.15*[5]Final!DV20,1))</f>
        <v>0.3</v>
      </c>
      <c r="Q22" s="247">
        <f>IF([5]Final!DW20="","",ROUNDUP(0.15*[5]Final!DW20,1))</f>
        <v>0.2</v>
      </c>
      <c r="R22" s="247">
        <f>IF([5]Final!DX20="","",ROUNDUP(0.15*[5]Final!DX20,1))</f>
        <v>0.3</v>
      </c>
      <c r="S22" s="247">
        <f>IF([5]Final!DY20="","",ROUNDUP(0.15*[5]Final!DY20,1))</f>
        <v>0.3</v>
      </c>
      <c r="T22" s="247">
        <f>IF([5]Final!DZ20="","",ROUNDUP(0.15*[5]Final!DZ20,1))</f>
        <v>0.5</v>
      </c>
      <c r="U22" s="247" t="str">
        <f>IF([5]Final!EA20="","",ROUNDUP([5]Final!EA20/3,1))</f>
        <v/>
      </c>
      <c r="V22" s="247" t="str">
        <f>IF([5]Final!EB20="","",ROUNDUP([5]Final!EB20/3,1))</f>
        <v/>
      </c>
      <c r="W22" s="247" t="str">
        <f>IF([5]Final!EC20="","",ROUNDUP([5]Final!EC20/3,1))</f>
        <v/>
      </c>
      <c r="X22" s="247" t="str">
        <f>IF([5]Final!ED20="","",ROUNDUP([5]Final!ED20/3,1))</f>
        <v/>
      </c>
      <c r="Y22" s="247" t="str">
        <f>IF([5]Final!EE20="","",ROUNDUP([5]Final!EE20/3,1))</f>
        <v/>
      </c>
      <c r="Z22" s="247" t="str">
        <f>IF([5]Final!EF20="","",ROUNDUP([5]Final!EF20/3,1))</f>
        <v/>
      </c>
      <c r="AA22" s="247" t="str">
        <f>IF([5]Final!EG20="","",ROUNDUP([5]Final!EG20/3,1))</f>
        <v/>
      </c>
      <c r="AB22" s="247" t="str">
        <f>IF([5]Final!EH20="","",ROUNDUP([5]Final!EH20/3,1))</f>
        <v/>
      </c>
      <c r="AC22" s="247" t="str">
        <f>IF([5]Final!EI20="","",ROUNDUP([5]Final!EI20/3,1))</f>
        <v/>
      </c>
      <c r="AD22" s="247" t="str">
        <f>IF([5]Final!EJ20="","",ROUNDUP([5]Final!EJ20/3,1))</f>
        <v/>
      </c>
      <c r="AE22" s="247" t="str">
        <f>IF([5]Final!EK20="","",ROUNDUP([5]Final!EK20/3,1))</f>
        <v/>
      </c>
      <c r="AF22" s="247" t="str">
        <f>[5]Final!EL20</f>
        <v/>
      </c>
      <c r="AG22" s="247" t="str">
        <f>[5]Final!EM20</f>
        <v/>
      </c>
      <c r="AH22" s="247" t="str">
        <f>[5]Final!EN20</f>
        <v/>
      </c>
      <c r="AI22" s="247" t="str">
        <f>[5]Final!EO20</f>
        <v/>
      </c>
      <c r="AJ22" s="247" t="str">
        <f>[5]Final!EP20</f>
        <v/>
      </c>
      <c r="AK22" s="247" t="str">
        <f>[5]Final!EQ20</f>
        <v/>
      </c>
      <c r="AL22" s="247" t="str">
        <f>[5]Final!ER20</f>
        <v/>
      </c>
      <c r="AM22" s="247" t="str">
        <f>[5]Final!ES20</f>
        <v/>
      </c>
      <c r="AN22" s="247" t="str">
        <f>[5]Final!ET20</f>
        <v/>
      </c>
      <c r="AO22" s="247" t="str">
        <f>[5]Final!EU20</f>
        <v/>
      </c>
      <c r="AP22" s="248" t="str">
        <f>[5]Final!EV20</f>
        <v/>
      </c>
      <c r="AQ22" s="260">
        <f t="shared" si="29"/>
        <v>0</v>
      </c>
      <c r="AR22" s="261" t="e">
        <f t="shared" si="30"/>
        <v>#REF!</v>
      </c>
      <c r="AS22" s="247">
        <f t="shared" si="7"/>
        <v>0</v>
      </c>
      <c r="AT22" s="310" t="str">
        <f t="shared" si="31"/>
        <v>NO</v>
      </c>
      <c r="AU22" s="261">
        <f t="shared" si="32"/>
        <v>0.5</v>
      </c>
      <c r="AV22" s="261">
        <f t="shared" si="33"/>
        <v>7.5</v>
      </c>
      <c r="AW22" s="247">
        <f t="shared" si="8"/>
        <v>7</v>
      </c>
      <c r="AX22" s="286" t="str">
        <f t="shared" si="9"/>
        <v>NO</v>
      </c>
      <c r="AY22" s="261">
        <f t="shared" si="34"/>
        <v>1.3</v>
      </c>
      <c r="AZ22" s="261">
        <f t="shared" si="35"/>
        <v>21</v>
      </c>
      <c r="BA22" s="247">
        <f t="shared" si="10"/>
        <v>6</v>
      </c>
      <c r="BB22" s="286" t="str">
        <f t="shared" si="11"/>
        <v>NO</v>
      </c>
      <c r="BC22" s="261">
        <f t="shared" si="36"/>
        <v>0.6</v>
      </c>
      <c r="BD22" s="261">
        <f t="shared" si="37"/>
        <v>7.5</v>
      </c>
      <c r="BE22" s="247">
        <f t="shared" si="12"/>
        <v>8</v>
      </c>
      <c r="BF22" s="286" t="str">
        <f t="shared" si="13"/>
        <v>NO</v>
      </c>
      <c r="BG22" s="261">
        <f t="shared" si="38"/>
        <v>0.8</v>
      </c>
      <c r="BH22" s="261">
        <f t="shared" si="39"/>
        <v>6</v>
      </c>
      <c r="BI22" s="247">
        <f t="shared" si="14"/>
        <v>13</v>
      </c>
      <c r="BJ22" s="340" t="str">
        <f t="shared" si="15"/>
        <v>NO</v>
      </c>
      <c r="BK22" s="260">
        <f t="shared" si="40"/>
        <v>0</v>
      </c>
      <c r="BL22" s="261">
        <f t="shared" si="41"/>
        <v>0</v>
      </c>
      <c r="BM22" s="247">
        <f t="shared" si="16"/>
        <v>0</v>
      </c>
      <c r="BN22" s="286" t="str">
        <f t="shared" si="17"/>
        <v>NO</v>
      </c>
      <c r="BO22" s="261">
        <f t="shared" si="42"/>
        <v>0</v>
      </c>
      <c r="BP22" s="261">
        <f t="shared" si="43"/>
        <v>0</v>
      </c>
      <c r="BQ22" s="247">
        <f t="shared" si="18"/>
        <v>0</v>
      </c>
      <c r="BR22" s="286" t="str">
        <f t="shared" si="19"/>
        <v>NO</v>
      </c>
      <c r="BS22" s="261">
        <f t="shared" si="44"/>
        <v>0</v>
      </c>
      <c r="BT22" s="261">
        <f t="shared" si="45"/>
        <v>0</v>
      </c>
      <c r="BU22" s="247">
        <f t="shared" si="20"/>
        <v>0</v>
      </c>
      <c r="BV22" s="286" t="str">
        <f t="shared" si="21"/>
        <v>NO</v>
      </c>
      <c r="BW22" s="261">
        <f t="shared" si="46"/>
        <v>0</v>
      </c>
      <c r="BX22" s="261">
        <f t="shared" si="47"/>
        <v>0</v>
      </c>
      <c r="BY22" s="247">
        <f t="shared" si="22"/>
        <v>0</v>
      </c>
      <c r="BZ22" s="286" t="str">
        <f t="shared" si="23"/>
        <v>NO</v>
      </c>
      <c r="CA22" s="261">
        <f t="shared" si="48"/>
        <v>0</v>
      </c>
      <c r="CB22" s="261">
        <f t="shared" si="49"/>
        <v>0</v>
      </c>
      <c r="CC22" s="247">
        <f t="shared" si="24"/>
        <v>0</v>
      </c>
      <c r="CD22" s="341" t="str">
        <f t="shared" si="25"/>
        <v>NO</v>
      </c>
    </row>
    <row r="23" spans="1:82" ht="13.5" thickBot="1" x14ac:dyDescent="0.25">
      <c r="A23" s="331">
        <f>[5]Final!A23</f>
        <v>11</v>
      </c>
      <c r="B23" s="331" t="str">
        <f>[5]Final!B23</f>
        <v>16BME1053</v>
      </c>
      <c r="C23" s="331" t="str">
        <f>[5]Final!C23</f>
        <v>JAGDEEP SINGH</v>
      </c>
      <c r="D23" s="331" t="str">
        <f>[5]Final!D23</f>
        <v>C+</v>
      </c>
      <c r="E23" s="331">
        <f>[5]Final!E23</f>
        <v>56</v>
      </c>
      <c r="F23" s="331">
        <f t="shared" si="26"/>
        <v>66.000000000000014</v>
      </c>
      <c r="G23" s="331">
        <f t="shared" si="27"/>
        <v>40.000000000000014</v>
      </c>
      <c r="H23" s="331">
        <f t="shared" si="28"/>
        <v>26</v>
      </c>
      <c r="I23" s="258"/>
      <c r="J23" s="247">
        <f>IF([5]Final!DP21="","",ROUNDUP(0.15*[5]Final!DP21,1))</f>
        <v>2</v>
      </c>
      <c r="K23" s="247">
        <f>IF([5]Final!DQ21="","",ROUNDUP(0.15*[5]Final!DQ21,1))</f>
        <v>2.4</v>
      </c>
      <c r="L23" s="247">
        <f>IF([5]Final!DR21="","",ROUNDUP(0.15*[5]Final!DR21,1))</f>
        <v>3.8000000000000003</v>
      </c>
      <c r="M23" s="247">
        <f>IF([5]Final!DS21="","",ROUNDUP(0.15*[5]Final!DS21,1))</f>
        <v>2.1</v>
      </c>
      <c r="N23" s="247">
        <f>IF([5]Final!DT21="","",ROUNDUP(0.15*[5]Final!DT21,1))</f>
        <v>3</v>
      </c>
      <c r="O23" s="247">
        <f>IF([5]Final!DU21="","",ROUNDUP(0.15*[5]Final!DU21,1))</f>
        <v>3</v>
      </c>
      <c r="P23" s="247">
        <f>IF([5]Final!DV21="","",ROUNDUP(0.15*[5]Final!DV21,1))</f>
        <v>2.1</v>
      </c>
      <c r="Q23" s="247">
        <f>IF([5]Final!DW21="","",ROUNDUP(0.15*[5]Final!DW21,1))</f>
        <v>4.3999999999999995</v>
      </c>
      <c r="R23" s="247">
        <f>IF([5]Final!DX21="","",ROUNDUP(0.15*[5]Final!DX21,1))</f>
        <v>3</v>
      </c>
      <c r="S23" s="247">
        <f>IF([5]Final!DY21="","",ROUNDUP(0.15*[5]Final!DY21,1))</f>
        <v>3</v>
      </c>
      <c r="T23" s="247">
        <f>IF([5]Final!DZ21="","",ROUNDUP(0.15*[5]Final!DZ21,1))</f>
        <v>2.3000000000000003</v>
      </c>
      <c r="U23" s="247">
        <f>IF([5]Final!EA21="","",ROUNDUP([5]Final!EA21/3,1))</f>
        <v>0.7</v>
      </c>
      <c r="V23" s="247">
        <f>IF([5]Final!EB21="","",ROUNDUP([5]Final!EB21/3,1))</f>
        <v>1</v>
      </c>
      <c r="W23" s="247">
        <f>IF([5]Final!EC21="","",ROUNDUP([5]Final!EC21/3,1))</f>
        <v>1</v>
      </c>
      <c r="X23" s="247">
        <f>IF([5]Final!ED21="","",ROUNDUP([5]Final!ED21/3,1))</f>
        <v>0.7</v>
      </c>
      <c r="Y23" s="247">
        <f>IF([5]Final!EE21="","",ROUNDUP([5]Final!EE21/3,1))</f>
        <v>1</v>
      </c>
      <c r="Z23" s="247">
        <f>IF([5]Final!EF21="","",ROUNDUP([5]Final!EF21/3,1))</f>
        <v>1</v>
      </c>
      <c r="AA23" s="247">
        <f>IF([5]Final!EG21="","",ROUNDUP([5]Final!EG21/3,1))</f>
        <v>0.7</v>
      </c>
      <c r="AB23" s="247">
        <f>IF([5]Final!EH21="","",ROUNDUP([5]Final!EH21/3,1))</f>
        <v>0.7</v>
      </c>
      <c r="AC23" s="247">
        <f>IF([5]Final!EI21="","",ROUNDUP([5]Final!EI21/3,1))</f>
        <v>0.7</v>
      </c>
      <c r="AD23" s="247">
        <f>IF([5]Final!EJ21="","",ROUNDUP([5]Final!EJ21/3,1))</f>
        <v>0.7</v>
      </c>
      <c r="AE23" s="247">
        <f>IF([5]Final!EK21="","",ROUNDUP([5]Final!EK21/3,1))</f>
        <v>0.7</v>
      </c>
      <c r="AF23" s="247">
        <f>[5]Final!EL21</f>
        <v>2</v>
      </c>
      <c r="AG23" s="247">
        <f>[5]Final!EM21</f>
        <v>2</v>
      </c>
      <c r="AH23" s="247">
        <f>[5]Final!EN21</f>
        <v>2</v>
      </c>
      <c r="AI23" s="247">
        <f>[5]Final!EO21</f>
        <v>1</v>
      </c>
      <c r="AJ23" s="247">
        <f>[5]Final!EP21</f>
        <v>2</v>
      </c>
      <c r="AK23" s="247">
        <f>[5]Final!EQ21</f>
        <v>3</v>
      </c>
      <c r="AL23" s="247">
        <f>[5]Final!ER21</f>
        <v>2</v>
      </c>
      <c r="AM23" s="247">
        <f>[5]Final!ES21</f>
        <v>3</v>
      </c>
      <c r="AN23" s="247">
        <f>[5]Final!ET21</f>
        <v>3</v>
      </c>
      <c r="AO23" s="247">
        <f>[5]Final!EU21</f>
        <v>3</v>
      </c>
      <c r="AP23" s="248">
        <f>[5]Final!EV21</f>
        <v>3</v>
      </c>
      <c r="AQ23" s="260">
        <f t="shared" si="29"/>
        <v>2.7</v>
      </c>
      <c r="AR23" s="261" t="e">
        <f t="shared" si="30"/>
        <v>#REF!</v>
      </c>
      <c r="AS23" s="247">
        <f t="shared" si="7"/>
        <v>0</v>
      </c>
      <c r="AT23" s="310" t="str">
        <f t="shared" si="31"/>
        <v>NO</v>
      </c>
      <c r="AU23" s="261">
        <f t="shared" si="32"/>
        <v>7.4</v>
      </c>
      <c r="AV23" s="261">
        <f t="shared" si="33"/>
        <v>10.166666666666668</v>
      </c>
      <c r="AW23" s="247">
        <f t="shared" si="8"/>
        <v>73</v>
      </c>
      <c r="AX23" s="286" t="str">
        <f t="shared" si="9"/>
        <v>YES</v>
      </c>
      <c r="AY23" s="261">
        <f t="shared" si="34"/>
        <v>17.599999999999998</v>
      </c>
      <c r="AZ23" s="261">
        <f t="shared" si="35"/>
        <v>27.333333333333336</v>
      </c>
      <c r="BA23" s="247">
        <f t="shared" si="10"/>
        <v>64</v>
      </c>
      <c r="BB23" s="286" t="str">
        <f t="shared" si="11"/>
        <v>YES</v>
      </c>
      <c r="BC23" s="261">
        <f t="shared" si="36"/>
        <v>6.5</v>
      </c>
      <c r="BD23" s="261">
        <f t="shared" si="37"/>
        <v>10.166666666666666</v>
      </c>
      <c r="BE23" s="247">
        <f t="shared" si="12"/>
        <v>64</v>
      </c>
      <c r="BF23" s="286" t="str">
        <f t="shared" si="13"/>
        <v>YES</v>
      </c>
      <c r="BG23" s="261">
        <f t="shared" si="38"/>
        <v>5.8000000000000007</v>
      </c>
      <c r="BH23" s="261">
        <f t="shared" si="39"/>
        <v>8</v>
      </c>
      <c r="BI23" s="247">
        <f t="shared" si="14"/>
        <v>73</v>
      </c>
      <c r="BJ23" s="340" t="str">
        <f t="shared" si="15"/>
        <v>YES</v>
      </c>
      <c r="BK23" s="260">
        <f t="shared" si="40"/>
        <v>2</v>
      </c>
      <c r="BL23" s="261">
        <f t="shared" si="41"/>
        <v>2</v>
      </c>
      <c r="BM23" s="247">
        <f t="shared" si="16"/>
        <v>100</v>
      </c>
      <c r="BN23" s="286" t="str">
        <f t="shared" si="17"/>
        <v>YES</v>
      </c>
      <c r="BO23" s="261">
        <f t="shared" si="42"/>
        <v>4</v>
      </c>
      <c r="BP23" s="261">
        <f t="shared" si="43"/>
        <v>7</v>
      </c>
      <c r="BQ23" s="247">
        <f t="shared" si="18"/>
        <v>57</v>
      </c>
      <c r="BR23" s="286" t="str">
        <f t="shared" si="19"/>
        <v>NO</v>
      </c>
      <c r="BS23" s="261">
        <f t="shared" si="44"/>
        <v>11</v>
      </c>
      <c r="BT23" s="261">
        <f t="shared" si="45"/>
        <v>17</v>
      </c>
      <c r="BU23" s="247">
        <f t="shared" si="20"/>
        <v>65</v>
      </c>
      <c r="BV23" s="286" t="str">
        <f t="shared" si="21"/>
        <v>YES</v>
      </c>
      <c r="BW23" s="261">
        <f t="shared" si="46"/>
        <v>5</v>
      </c>
      <c r="BX23" s="261">
        <f t="shared" si="47"/>
        <v>7</v>
      </c>
      <c r="BY23" s="247">
        <f t="shared" si="22"/>
        <v>71</v>
      </c>
      <c r="BZ23" s="286" t="str">
        <f t="shared" si="23"/>
        <v>YES</v>
      </c>
      <c r="CA23" s="261">
        <f t="shared" si="48"/>
        <v>4</v>
      </c>
      <c r="CB23" s="261">
        <f t="shared" si="49"/>
        <v>7</v>
      </c>
      <c r="CC23" s="247">
        <f t="shared" si="24"/>
        <v>57</v>
      </c>
      <c r="CD23" s="341" t="str">
        <f t="shared" si="25"/>
        <v>NO</v>
      </c>
    </row>
    <row r="24" spans="1:82" ht="13.5" thickBot="1" x14ac:dyDescent="0.25">
      <c r="A24" s="331">
        <f>[5]Final!A24</f>
        <v>12</v>
      </c>
      <c r="B24" s="331" t="str">
        <f>[5]Final!B24</f>
        <v>16BME1068</v>
      </c>
      <c r="C24" s="331" t="str">
        <f>[5]Final!C24</f>
        <v>NIKHIL NAYYER</v>
      </c>
      <c r="D24" s="331" t="str">
        <f>[5]Final!D24</f>
        <v>B+</v>
      </c>
      <c r="E24" s="331">
        <f>[5]Final!E24</f>
        <v>83</v>
      </c>
      <c r="F24" s="331">
        <f t="shared" si="26"/>
        <v>83.4</v>
      </c>
      <c r="G24" s="331">
        <f t="shared" si="27"/>
        <v>48.4</v>
      </c>
      <c r="H24" s="331">
        <f t="shared" si="28"/>
        <v>35</v>
      </c>
      <c r="I24" s="258"/>
      <c r="J24" s="247">
        <f>IF([5]Final!DP22="","",ROUNDUP(0.15*[5]Final!DP22,1))</f>
        <v>2</v>
      </c>
      <c r="K24" s="247">
        <f>IF([5]Final!DQ22="","",ROUNDUP(0.15*[5]Final!DQ22,1))</f>
        <v>2.6</v>
      </c>
      <c r="L24" s="247">
        <f>IF([5]Final!DR22="","",ROUNDUP(0.15*[5]Final!DR22,1))</f>
        <v>5.7</v>
      </c>
      <c r="M24" s="247">
        <f>IF([5]Final!DS22="","",ROUNDUP(0.15*[5]Final!DS22,1))</f>
        <v>2</v>
      </c>
      <c r="N24" s="247">
        <f>IF([5]Final!DT22="","",ROUNDUP(0.15*[5]Final!DT22,1))</f>
        <v>3.6</v>
      </c>
      <c r="O24" s="247">
        <f>IF([5]Final!DU22="","",ROUNDUP(0.15*[5]Final!DU22,1))</f>
        <v>3.5</v>
      </c>
      <c r="P24" s="247">
        <f>IF([5]Final!DV22="","",ROUNDUP(0.15*[5]Final!DV22,1))</f>
        <v>2.3000000000000003</v>
      </c>
      <c r="Q24" s="247">
        <f>IF([5]Final!DW22="","",ROUNDUP(0.15*[5]Final!DW22,1))</f>
        <v>5.0999999999999996</v>
      </c>
      <c r="R24" s="247">
        <f>IF([5]Final!DX22="","",ROUNDUP(0.15*[5]Final!DX22,1))</f>
        <v>3.5</v>
      </c>
      <c r="S24" s="247">
        <f>IF([5]Final!DY22="","",ROUNDUP(0.15*[5]Final!DY22,1))</f>
        <v>3.9</v>
      </c>
      <c r="T24" s="247">
        <f>IF([5]Final!DZ22="","",ROUNDUP(0.15*[5]Final!DZ22,1))</f>
        <v>2.4</v>
      </c>
      <c r="U24" s="247">
        <f>IF([5]Final!EA22="","",ROUNDUP([5]Final!EA22/3,1))</f>
        <v>1.4000000000000001</v>
      </c>
      <c r="V24" s="247">
        <f>IF([5]Final!EB22="","",ROUNDUP([5]Final!EB22/3,1))</f>
        <v>1</v>
      </c>
      <c r="W24" s="247">
        <f>IF([5]Final!EC22="","",ROUNDUP([5]Final!EC22/3,1))</f>
        <v>1</v>
      </c>
      <c r="X24" s="247">
        <f>IF([5]Final!ED22="","",ROUNDUP([5]Final!ED22/3,1))</f>
        <v>1</v>
      </c>
      <c r="Y24" s="247">
        <f>IF([5]Final!EE22="","",ROUNDUP([5]Final!EE22/3,1))</f>
        <v>1</v>
      </c>
      <c r="Z24" s="247">
        <f>IF([5]Final!EF22="","",ROUNDUP([5]Final!EF22/3,1))</f>
        <v>1.7000000000000002</v>
      </c>
      <c r="AA24" s="247">
        <f>IF([5]Final!EG22="","",ROUNDUP([5]Final!EG22/3,1))</f>
        <v>1</v>
      </c>
      <c r="AB24" s="247">
        <f>IF([5]Final!EH22="","",ROUNDUP([5]Final!EH22/3,1))</f>
        <v>1</v>
      </c>
      <c r="AC24" s="247">
        <f>IF([5]Final!EI22="","",ROUNDUP([5]Final!EI22/3,1))</f>
        <v>1</v>
      </c>
      <c r="AD24" s="247">
        <f>IF([5]Final!EJ22="","",ROUNDUP([5]Final!EJ22/3,1))</f>
        <v>0.7</v>
      </c>
      <c r="AE24" s="247">
        <f>IF([5]Final!EK22="","",ROUNDUP([5]Final!EK22/3,1))</f>
        <v>1</v>
      </c>
      <c r="AF24" s="247">
        <f>[5]Final!EL22</f>
        <v>1</v>
      </c>
      <c r="AG24" s="247">
        <f>[5]Final!EM22</f>
        <v>3</v>
      </c>
      <c r="AH24" s="247">
        <f>[5]Final!EN22</f>
        <v>3</v>
      </c>
      <c r="AI24" s="247">
        <f>[5]Final!EO22</f>
        <v>2</v>
      </c>
      <c r="AJ24" s="247">
        <f>[5]Final!EP22</f>
        <v>3</v>
      </c>
      <c r="AK24" s="247">
        <f>[5]Final!EQ22</f>
        <v>4</v>
      </c>
      <c r="AL24" s="247">
        <f>[5]Final!ER22</f>
        <v>2</v>
      </c>
      <c r="AM24" s="247">
        <f>[5]Final!ES22</f>
        <v>4</v>
      </c>
      <c r="AN24" s="247">
        <f>[5]Final!ET22</f>
        <v>4</v>
      </c>
      <c r="AO24" s="247">
        <f>[5]Final!EU22</f>
        <v>5</v>
      </c>
      <c r="AP24" s="248">
        <f>[5]Final!EV22</f>
        <v>4</v>
      </c>
      <c r="AQ24" s="260">
        <f t="shared" si="29"/>
        <v>3.4000000000000004</v>
      </c>
      <c r="AR24" s="261" t="e">
        <f t="shared" si="30"/>
        <v>#REF!</v>
      </c>
      <c r="AS24" s="247">
        <f t="shared" si="7"/>
        <v>0</v>
      </c>
      <c r="AT24" s="310" t="str">
        <f t="shared" si="31"/>
        <v>NO</v>
      </c>
      <c r="AU24" s="261">
        <f t="shared" si="32"/>
        <v>8.1999999999999993</v>
      </c>
      <c r="AV24" s="261">
        <f t="shared" si="33"/>
        <v>10.166666666666668</v>
      </c>
      <c r="AW24" s="247">
        <f t="shared" si="8"/>
        <v>81</v>
      </c>
      <c r="AX24" s="286" t="str">
        <f t="shared" si="9"/>
        <v>YES</v>
      </c>
      <c r="AY24" s="261">
        <f t="shared" si="34"/>
        <v>22.499999999999996</v>
      </c>
      <c r="AZ24" s="261">
        <f t="shared" si="35"/>
        <v>27.333333333333336</v>
      </c>
      <c r="BA24" s="247">
        <f t="shared" si="10"/>
        <v>82</v>
      </c>
      <c r="BB24" s="286" t="str">
        <f t="shared" si="11"/>
        <v>YES</v>
      </c>
      <c r="BC24" s="261">
        <f t="shared" si="36"/>
        <v>7.9</v>
      </c>
      <c r="BD24" s="261">
        <f t="shared" si="37"/>
        <v>10.166666666666666</v>
      </c>
      <c r="BE24" s="247">
        <f t="shared" si="12"/>
        <v>78</v>
      </c>
      <c r="BF24" s="286" t="str">
        <f t="shared" si="13"/>
        <v>YES</v>
      </c>
      <c r="BG24" s="261">
        <f t="shared" si="38"/>
        <v>6.4</v>
      </c>
      <c r="BH24" s="261">
        <f t="shared" si="39"/>
        <v>8</v>
      </c>
      <c r="BI24" s="247">
        <f t="shared" si="14"/>
        <v>80</v>
      </c>
      <c r="BJ24" s="340" t="str">
        <f t="shared" si="15"/>
        <v>YES</v>
      </c>
      <c r="BK24" s="260">
        <f t="shared" si="40"/>
        <v>1</v>
      </c>
      <c r="BL24" s="261">
        <f t="shared" si="41"/>
        <v>2</v>
      </c>
      <c r="BM24" s="247">
        <f t="shared" si="16"/>
        <v>50</v>
      </c>
      <c r="BN24" s="286" t="str">
        <f t="shared" si="17"/>
        <v>NO</v>
      </c>
      <c r="BO24" s="261">
        <f t="shared" si="42"/>
        <v>6</v>
      </c>
      <c r="BP24" s="261">
        <f t="shared" si="43"/>
        <v>7</v>
      </c>
      <c r="BQ24" s="247">
        <f t="shared" si="18"/>
        <v>86</v>
      </c>
      <c r="BR24" s="286" t="str">
        <f t="shared" si="19"/>
        <v>YES</v>
      </c>
      <c r="BS24" s="261">
        <f t="shared" si="44"/>
        <v>15</v>
      </c>
      <c r="BT24" s="261">
        <f t="shared" si="45"/>
        <v>17</v>
      </c>
      <c r="BU24" s="247">
        <f t="shared" si="20"/>
        <v>88</v>
      </c>
      <c r="BV24" s="286" t="str">
        <f t="shared" si="21"/>
        <v>YES</v>
      </c>
      <c r="BW24" s="261">
        <f t="shared" si="46"/>
        <v>7</v>
      </c>
      <c r="BX24" s="261">
        <f t="shared" si="47"/>
        <v>7</v>
      </c>
      <c r="BY24" s="247">
        <f t="shared" si="22"/>
        <v>100</v>
      </c>
      <c r="BZ24" s="286" t="str">
        <f t="shared" si="23"/>
        <v>YES</v>
      </c>
      <c r="CA24" s="261">
        <f t="shared" si="48"/>
        <v>6</v>
      </c>
      <c r="CB24" s="261">
        <f t="shared" si="49"/>
        <v>7</v>
      </c>
      <c r="CC24" s="247">
        <f t="shared" si="24"/>
        <v>86</v>
      </c>
      <c r="CD24" s="341" t="str">
        <f t="shared" si="25"/>
        <v>YES</v>
      </c>
    </row>
    <row r="25" spans="1:82" ht="13.5" thickBot="1" x14ac:dyDescent="0.25">
      <c r="A25" s="331">
        <f>[5]Final!A25</f>
        <v>13</v>
      </c>
      <c r="B25" s="331" t="str">
        <f>[5]Final!B25</f>
        <v>16BME1077</v>
      </c>
      <c r="C25" s="331" t="str">
        <f>[5]Final!C25</f>
        <v>AMAN SINGH</v>
      </c>
      <c r="D25" s="331" t="str">
        <f>[5]Final!D25</f>
        <v>C+</v>
      </c>
      <c r="E25" s="331">
        <f>[5]Final!E25</f>
        <v>59</v>
      </c>
      <c r="F25" s="331">
        <f t="shared" si="26"/>
        <v>63.700000000000017</v>
      </c>
      <c r="G25" s="331">
        <f t="shared" si="27"/>
        <v>37.700000000000017</v>
      </c>
      <c r="H25" s="331">
        <f t="shared" si="28"/>
        <v>26</v>
      </c>
      <c r="I25" s="258"/>
      <c r="J25" s="247">
        <f>IF([5]Final!DP23="","",ROUNDUP(0.15*[5]Final!DP23,1))</f>
        <v>1.8</v>
      </c>
      <c r="K25" s="247">
        <f>IF([5]Final!DQ23="","",ROUNDUP(0.15*[5]Final!DQ23,1))</f>
        <v>1.8</v>
      </c>
      <c r="L25" s="247">
        <f>IF([5]Final!DR23="","",ROUNDUP(0.15*[5]Final!DR23,1))</f>
        <v>3.6</v>
      </c>
      <c r="M25" s="247">
        <f>IF([5]Final!DS23="","",ROUNDUP(0.15*[5]Final!DS23,1))</f>
        <v>1.8</v>
      </c>
      <c r="N25" s="247">
        <f>IF([5]Final!DT23="","",ROUNDUP(0.15*[5]Final!DT23,1))</f>
        <v>3</v>
      </c>
      <c r="O25" s="247">
        <f>IF([5]Final!DU23="","",ROUNDUP(0.15*[5]Final!DU23,1))</f>
        <v>3</v>
      </c>
      <c r="P25" s="247">
        <f>IF([5]Final!DV23="","",ROUNDUP(0.15*[5]Final!DV23,1))</f>
        <v>2.3000000000000003</v>
      </c>
      <c r="Q25" s="247">
        <f>IF([5]Final!DW23="","",ROUNDUP(0.15*[5]Final!DW23,1))</f>
        <v>3.8000000000000003</v>
      </c>
      <c r="R25" s="247">
        <f>IF([5]Final!DX23="","",ROUNDUP(0.15*[5]Final!DX23,1))</f>
        <v>3</v>
      </c>
      <c r="S25" s="247">
        <f>IF([5]Final!DY23="","",ROUNDUP(0.15*[5]Final!DY23,1))</f>
        <v>3</v>
      </c>
      <c r="T25" s="247">
        <f>IF([5]Final!DZ23="","",ROUNDUP(0.15*[5]Final!DZ23,1))</f>
        <v>2</v>
      </c>
      <c r="U25" s="247">
        <f>IF([5]Final!EA23="","",ROUNDUP([5]Final!EA23/3,1))</f>
        <v>1</v>
      </c>
      <c r="V25" s="247">
        <f>IF([5]Final!EB23="","",ROUNDUP([5]Final!EB23/3,1))</f>
        <v>0.7</v>
      </c>
      <c r="W25" s="247">
        <f>IF([5]Final!EC23="","",ROUNDUP([5]Final!EC23/3,1))</f>
        <v>0.7</v>
      </c>
      <c r="X25" s="247">
        <f>IF([5]Final!ED23="","",ROUNDUP([5]Final!ED23/3,1))</f>
        <v>0.7</v>
      </c>
      <c r="Y25" s="247">
        <f>IF([5]Final!EE23="","",ROUNDUP([5]Final!EE23/3,1))</f>
        <v>0.7</v>
      </c>
      <c r="Z25" s="247">
        <f>IF([5]Final!EF23="","",ROUNDUP([5]Final!EF23/3,1))</f>
        <v>1</v>
      </c>
      <c r="AA25" s="247">
        <f>IF([5]Final!EG23="","",ROUNDUP([5]Final!EG23/3,1))</f>
        <v>0.7</v>
      </c>
      <c r="AB25" s="247">
        <f>IF([5]Final!EH23="","",ROUNDUP([5]Final!EH23/3,1))</f>
        <v>0.7</v>
      </c>
      <c r="AC25" s="247">
        <f>IF([5]Final!EI23="","",ROUNDUP([5]Final!EI23/3,1))</f>
        <v>1</v>
      </c>
      <c r="AD25" s="247">
        <f>IF([5]Final!EJ23="","",ROUNDUP([5]Final!EJ23/3,1))</f>
        <v>0.7</v>
      </c>
      <c r="AE25" s="247">
        <f>IF([5]Final!EK23="","",ROUNDUP([5]Final!EK23/3,1))</f>
        <v>0.7</v>
      </c>
      <c r="AF25" s="247">
        <f>[5]Final!EL23</f>
        <v>2</v>
      </c>
      <c r="AG25" s="247">
        <f>[5]Final!EM23</f>
        <v>2</v>
      </c>
      <c r="AH25" s="247">
        <f>[5]Final!EN23</f>
        <v>2</v>
      </c>
      <c r="AI25" s="247">
        <f>[5]Final!EO23</f>
        <v>2</v>
      </c>
      <c r="AJ25" s="247">
        <f>[5]Final!EP23</f>
        <v>3</v>
      </c>
      <c r="AK25" s="247">
        <f>[5]Final!EQ23</f>
        <v>2</v>
      </c>
      <c r="AL25" s="247">
        <f>[5]Final!ER23</f>
        <v>1</v>
      </c>
      <c r="AM25" s="247">
        <f>[5]Final!ES23</f>
        <v>3</v>
      </c>
      <c r="AN25" s="247">
        <f>[5]Final!ET23</f>
        <v>3</v>
      </c>
      <c r="AO25" s="247">
        <f>[5]Final!EU23</f>
        <v>3</v>
      </c>
      <c r="AP25" s="248">
        <f>[5]Final!EV23</f>
        <v>3</v>
      </c>
      <c r="AQ25" s="260">
        <f t="shared" si="29"/>
        <v>2.8</v>
      </c>
      <c r="AR25" s="261" t="e">
        <f t="shared" si="30"/>
        <v>#REF!</v>
      </c>
      <c r="AS25" s="247">
        <f t="shared" si="7"/>
        <v>0</v>
      </c>
      <c r="AT25" s="310" t="str">
        <f t="shared" si="31"/>
        <v>NO</v>
      </c>
      <c r="AU25" s="261">
        <f t="shared" si="32"/>
        <v>6.2</v>
      </c>
      <c r="AV25" s="261">
        <f t="shared" si="33"/>
        <v>10.166666666666668</v>
      </c>
      <c r="AW25" s="247">
        <f t="shared" si="8"/>
        <v>61</v>
      </c>
      <c r="AX25" s="286" t="str">
        <f t="shared" si="9"/>
        <v>YES</v>
      </c>
      <c r="AY25" s="261">
        <f t="shared" si="34"/>
        <v>16.799999999999997</v>
      </c>
      <c r="AZ25" s="261">
        <f t="shared" si="35"/>
        <v>27.333333333333336</v>
      </c>
      <c r="BA25" s="247">
        <f t="shared" si="10"/>
        <v>61</v>
      </c>
      <c r="BB25" s="286" t="str">
        <f t="shared" si="11"/>
        <v>YES</v>
      </c>
      <c r="BC25" s="261">
        <f t="shared" si="36"/>
        <v>6.7000000000000011</v>
      </c>
      <c r="BD25" s="261">
        <f t="shared" si="37"/>
        <v>10.166666666666666</v>
      </c>
      <c r="BE25" s="247">
        <f t="shared" si="12"/>
        <v>66</v>
      </c>
      <c r="BF25" s="286" t="str">
        <f t="shared" si="13"/>
        <v>YES</v>
      </c>
      <c r="BG25" s="261">
        <f t="shared" si="38"/>
        <v>5.2</v>
      </c>
      <c r="BH25" s="261">
        <f t="shared" si="39"/>
        <v>8</v>
      </c>
      <c r="BI25" s="247">
        <f t="shared" si="14"/>
        <v>65</v>
      </c>
      <c r="BJ25" s="340" t="str">
        <f t="shared" si="15"/>
        <v>YES</v>
      </c>
      <c r="BK25" s="260">
        <f t="shared" si="40"/>
        <v>2</v>
      </c>
      <c r="BL25" s="261">
        <f t="shared" si="41"/>
        <v>2</v>
      </c>
      <c r="BM25" s="247">
        <f t="shared" si="16"/>
        <v>100</v>
      </c>
      <c r="BN25" s="286" t="str">
        <f t="shared" si="17"/>
        <v>YES</v>
      </c>
      <c r="BO25" s="261">
        <f t="shared" si="42"/>
        <v>5</v>
      </c>
      <c r="BP25" s="261">
        <f t="shared" si="43"/>
        <v>7</v>
      </c>
      <c r="BQ25" s="247">
        <f t="shared" si="18"/>
        <v>71</v>
      </c>
      <c r="BR25" s="286" t="str">
        <f t="shared" si="19"/>
        <v>YES</v>
      </c>
      <c r="BS25" s="261">
        <f t="shared" si="44"/>
        <v>10</v>
      </c>
      <c r="BT25" s="261">
        <f t="shared" si="45"/>
        <v>17</v>
      </c>
      <c r="BU25" s="247">
        <f t="shared" si="20"/>
        <v>59</v>
      </c>
      <c r="BV25" s="286" t="str">
        <f t="shared" si="21"/>
        <v>NO</v>
      </c>
      <c r="BW25" s="261">
        <f t="shared" si="46"/>
        <v>4</v>
      </c>
      <c r="BX25" s="261">
        <f t="shared" si="47"/>
        <v>7</v>
      </c>
      <c r="BY25" s="247">
        <f t="shared" si="22"/>
        <v>57</v>
      </c>
      <c r="BZ25" s="286" t="str">
        <f t="shared" si="23"/>
        <v>NO</v>
      </c>
      <c r="CA25" s="261">
        <f t="shared" si="48"/>
        <v>5</v>
      </c>
      <c r="CB25" s="261">
        <f t="shared" si="49"/>
        <v>7</v>
      </c>
      <c r="CC25" s="247">
        <f t="shared" si="24"/>
        <v>71</v>
      </c>
      <c r="CD25" s="341" t="str">
        <f t="shared" si="25"/>
        <v>YES</v>
      </c>
    </row>
    <row r="26" spans="1:82" ht="13.5" thickBot="1" x14ac:dyDescent="0.25">
      <c r="A26" s="331">
        <f>[5]Final!A26</f>
        <v>14</v>
      </c>
      <c r="B26" s="331" t="str">
        <f>[5]Final!B26</f>
        <v>16BME1100</v>
      </c>
      <c r="C26" s="331" t="str">
        <f>[5]Final!C26</f>
        <v>HIMANSHU DAROCH</v>
      </c>
      <c r="D26" s="331" t="str">
        <f>[5]Final!D26</f>
        <v>B</v>
      </c>
      <c r="E26" s="331">
        <f>[5]Final!E26</f>
        <v>68</v>
      </c>
      <c r="F26" s="331">
        <f t="shared" si="26"/>
        <v>76.900000000000006</v>
      </c>
      <c r="G26" s="331">
        <f t="shared" si="27"/>
        <v>46.900000000000006</v>
      </c>
      <c r="H26" s="331">
        <f t="shared" si="28"/>
        <v>30</v>
      </c>
      <c r="I26" s="258"/>
      <c r="J26" s="247">
        <f>IF([5]Final!DP24="","",ROUNDUP(0.15*[5]Final!DP24,1))</f>
        <v>2</v>
      </c>
      <c r="K26" s="247">
        <f>IF([5]Final!DQ24="","",ROUNDUP(0.15*[5]Final!DQ24,1))</f>
        <v>2.9</v>
      </c>
      <c r="L26" s="247">
        <f>IF([5]Final!DR24="","",ROUNDUP(0.15*[5]Final!DR24,1))</f>
        <v>4.5</v>
      </c>
      <c r="M26" s="247">
        <f>IF([5]Final!DS24="","",ROUNDUP(0.15*[5]Final!DS24,1))</f>
        <v>2.6</v>
      </c>
      <c r="N26" s="247">
        <f>IF([5]Final!DT24="","",ROUNDUP(0.15*[5]Final!DT24,1))</f>
        <v>4.0999999999999996</v>
      </c>
      <c r="O26" s="247">
        <f>IF([5]Final!DU24="","",ROUNDUP(0.15*[5]Final!DU24,1))</f>
        <v>3.6</v>
      </c>
      <c r="P26" s="247">
        <f>IF([5]Final!DV24="","",ROUNDUP(0.15*[5]Final!DV24,1))</f>
        <v>2.4</v>
      </c>
      <c r="Q26" s="247">
        <f>IF([5]Final!DW24="","",ROUNDUP(0.15*[5]Final!DW24,1))</f>
        <v>4.5</v>
      </c>
      <c r="R26" s="247">
        <f>IF([5]Final!DX24="","",ROUNDUP(0.15*[5]Final!DX24,1))</f>
        <v>3.9</v>
      </c>
      <c r="S26" s="247">
        <f>IF([5]Final!DY24="","",ROUNDUP(0.15*[5]Final!DY24,1))</f>
        <v>3.9</v>
      </c>
      <c r="T26" s="247">
        <f>IF([5]Final!DZ24="","",ROUNDUP(0.15*[5]Final!DZ24,1))</f>
        <v>2.4</v>
      </c>
      <c r="U26" s="247">
        <f>IF([5]Final!EA24="","",ROUNDUP([5]Final!EA24/3,1))</f>
        <v>1</v>
      </c>
      <c r="V26" s="247">
        <f>IF([5]Final!EB24="","",ROUNDUP([5]Final!EB24/3,1))</f>
        <v>1</v>
      </c>
      <c r="W26" s="247">
        <f>IF([5]Final!EC24="","",ROUNDUP([5]Final!EC24/3,1))</f>
        <v>1</v>
      </c>
      <c r="X26" s="247">
        <f>IF([5]Final!ED24="","",ROUNDUP([5]Final!ED24/3,1))</f>
        <v>0.7</v>
      </c>
      <c r="Y26" s="247">
        <f>IF([5]Final!EE24="","",ROUNDUP([5]Final!EE24/3,1))</f>
        <v>1</v>
      </c>
      <c r="Z26" s="247">
        <f>IF([5]Final!EF24="","",ROUNDUP([5]Final!EF24/3,1))</f>
        <v>1</v>
      </c>
      <c r="AA26" s="247">
        <f>IF([5]Final!EG24="","",ROUNDUP([5]Final!EG24/3,1))</f>
        <v>1</v>
      </c>
      <c r="AB26" s="247">
        <f>IF([5]Final!EH24="","",ROUNDUP([5]Final!EH24/3,1))</f>
        <v>1</v>
      </c>
      <c r="AC26" s="247">
        <f>IF([5]Final!EI24="","",ROUNDUP([5]Final!EI24/3,1))</f>
        <v>1</v>
      </c>
      <c r="AD26" s="247">
        <f>IF([5]Final!EJ24="","",ROUNDUP([5]Final!EJ24/3,1))</f>
        <v>0.7</v>
      </c>
      <c r="AE26" s="247">
        <f>IF([5]Final!EK24="","",ROUNDUP([5]Final!EK24/3,1))</f>
        <v>0.7</v>
      </c>
      <c r="AF26" s="247">
        <f>[5]Final!EL24</f>
        <v>2</v>
      </c>
      <c r="AG26" s="247">
        <f>[5]Final!EM24</f>
        <v>2</v>
      </c>
      <c r="AH26" s="247">
        <f>[5]Final!EN24</f>
        <v>3</v>
      </c>
      <c r="AI26" s="247">
        <f>[5]Final!EO24</f>
        <v>1</v>
      </c>
      <c r="AJ26" s="247">
        <f>[5]Final!EP24</f>
        <v>3</v>
      </c>
      <c r="AK26" s="247">
        <f>[5]Final!EQ24</f>
        <v>3</v>
      </c>
      <c r="AL26" s="247">
        <f>[5]Final!ER24</f>
        <v>1</v>
      </c>
      <c r="AM26" s="247">
        <f>[5]Final!ES24</f>
        <v>4</v>
      </c>
      <c r="AN26" s="247">
        <f>[5]Final!ET24</f>
        <v>4</v>
      </c>
      <c r="AO26" s="247">
        <f>[5]Final!EU24</f>
        <v>3</v>
      </c>
      <c r="AP26" s="248">
        <f>[5]Final!EV24</f>
        <v>4</v>
      </c>
      <c r="AQ26" s="260">
        <f t="shared" si="29"/>
        <v>3</v>
      </c>
      <c r="AR26" s="261" t="e">
        <f t="shared" si="30"/>
        <v>#REF!</v>
      </c>
      <c r="AS26" s="247">
        <f t="shared" si="7"/>
        <v>0</v>
      </c>
      <c r="AT26" s="310" t="str">
        <f t="shared" si="31"/>
        <v>NO</v>
      </c>
      <c r="AU26" s="261">
        <f t="shared" si="32"/>
        <v>9</v>
      </c>
      <c r="AV26" s="261">
        <f t="shared" si="33"/>
        <v>10.166666666666668</v>
      </c>
      <c r="AW26" s="247">
        <f t="shared" si="8"/>
        <v>89</v>
      </c>
      <c r="AX26" s="286" t="str">
        <f t="shared" si="9"/>
        <v>YES</v>
      </c>
      <c r="AY26" s="261">
        <f t="shared" si="34"/>
        <v>20.5</v>
      </c>
      <c r="AZ26" s="261">
        <f t="shared" si="35"/>
        <v>27.333333333333336</v>
      </c>
      <c r="BA26" s="247">
        <f t="shared" si="10"/>
        <v>75</v>
      </c>
      <c r="BB26" s="286" t="str">
        <f t="shared" si="11"/>
        <v>YES</v>
      </c>
      <c r="BC26" s="261">
        <f t="shared" si="36"/>
        <v>8</v>
      </c>
      <c r="BD26" s="261">
        <f t="shared" si="37"/>
        <v>10.166666666666666</v>
      </c>
      <c r="BE26" s="247">
        <f t="shared" si="12"/>
        <v>79</v>
      </c>
      <c r="BF26" s="286" t="str">
        <f t="shared" si="13"/>
        <v>YES</v>
      </c>
      <c r="BG26" s="261">
        <f t="shared" si="38"/>
        <v>6.4</v>
      </c>
      <c r="BH26" s="261">
        <f t="shared" si="39"/>
        <v>8</v>
      </c>
      <c r="BI26" s="247">
        <f t="shared" si="14"/>
        <v>80</v>
      </c>
      <c r="BJ26" s="340" t="str">
        <f t="shared" si="15"/>
        <v>YES</v>
      </c>
      <c r="BK26" s="260">
        <f t="shared" si="40"/>
        <v>2</v>
      </c>
      <c r="BL26" s="261">
        <f t="shared" si="41"/>
        <v>2</v>
      </c>
      <c r="BM26" s="247">
        <f t="shared" si="16"/>
        <v>100</v>
      </c>
      <c r="BN26" s="286" t="str">
        <f t="shared" si="17"/>
        <v>YES</v>
      </c>
      <c r="BO26" s="261">
        <f t="shared" si="42"/>
        <v>5</v>
      </c>
      <c r="BP26" s="261">
        <f t="shared" si="43"/>
        <v>7</v>
      </c>
      <c r="BQ26" s="247">
        <f t="shared" si="18"/>
        <v>71</v>
      </c>
      <c r="BR26" s="286" t="str">
        <f t="shared" si="19"/>
        <v>YES</v>
      </c>
      <c r="BS26" s="261">
        <f t="shared" si="44"/>
        <v>14</v>
      </c>
      <c r="BT26" s="261">
        <f t="shared" si="45"/>
        <v>17</v>
      </c>
      <c r="BU26" s="247">
        <f t="shared" si="20"/>
        <v>82</v>
      </c>
      <c r="BV26" s="286" t="str">
        <f t="shared" si="21"/>
        <v>YES</v>
      </c>
      <c r="BW26" s="261">
        <f t="shared" si="46"/>
        <v>4</v>
      </c>
      <c r="BX26" s="261">
        <f t="shared" si="47"/>
        <v>7</v>
      </c>
      <c r="BY26" s="247">
        <f t="shared" si="22"/>
        <v>57</v>
      </c>
      <c r="BZ26" s="286" t="str">
        <f t="shared" si="23"/>
        <v>NO</v>
      </c>
      <c r="CA26" s="261">
        <f t="shared" si="48"/>
        <v>5</v>
      </c>
      <c r="CB26" s="261">
        <f t="shared" si="49"/>
        <v>7</v>
      </c>
      <c r="CC26" s="247">
        <f t="shared" si="24"/>
        <v>71</v>
      </c>
      <c r="CD26" s="341" t="str">
        <f t="shared" si="25"/>
        <v>YES</v>
      </c>
    </row>
    <row r="27" spans="1:82" ht="13.5" thickBot="1" x14ac:dyDescent="0.25">
      <c r="A27" s="331">
        <f>[5]Final!A27</f>
        <v>15</v>
      </c>
      <c r="B27" s="331" t="str">
        <f>[5]Final!B27</f>
        <v>16BME1113</v>
      </c>
      <c r="C27" s="331" t="str">
        <f>[5]Final!C27</f>
        <v>ABHISHEK SHARMA</v>
      </c>
      <c r="D27" s="331" t="str">
        <f>[5]Final!D27</f>
        <v>B+</v>
      </c>
      <c r="E27" s="331">
        <f>[5]Final!E27</f>
        <v>84</v>
      </c>
      <c r="F27" s="331">
        <f t="shared" si="26"/>
        <v>83.3</v>
      </c>
      <c r="G27" s="331">
        <f t="shared" si="27"/>
        <v>49.3</v>
      </c>
      <c r="H27" s="331">
        <f t="shared" si="28"/>
        <v>34</v>
      </c>
      <c r="I27" s="258"/>
      <c r="J27" s="247">
        <f>IF([5]Final!DP25="","",ROUNDUP(0.15*[5]Final!DP25,1))</f>
        <v>2</v>
      </c>
      <c r="K27" s="247">
        <f>IF([5]Final!DQ25="","",ROUNDUP(0.15*[5]Final!DQ25,1))</f>
        <v>2.1</v>
      </c>
      <c r="L27" s="247">
        <f>IF([5]Final!DR25="","",ROUNDUP(0.15*[5]Final!DR25,1))</f>
        <v>5.3</v>
      </c>
      <c r="M27" s="247">
        <f>IF([5]Final!DS25="","",ROUNDUP(0.15*[5]Final!DS25,1))</f>
        <v>2.3000000000000003</v>
      </c>
      <c r="N27" s="247">
        <f>IF([5]Final!DT25="","",ROUNDUP(0.15*[5]Final!DT25,1))</f>
        <v>3.9</v>
      </c>
      <c r="O27" s="247">
        <f>IF([5]Final!DU25="","",ROUNDUP(0.15*[5]Final!DU25,1))</f>
        <v>3.8000000000000003</v>
      </c>
      <c r="P27" s="247">
        <f>IF([5]Final!DV25="","",ROUNDUP(0.15*[5]Final!DV25,1))</f>
        <v>2.7</v>
      </c>
      <c r="Q27" s="247">
        <f>IF([5]Final!DW25="","",ROUNDUP(0.15*[5]Final!DW25,1))</f>
        <v>5.6</v>
      </c>
      <c r="R27" s="247">
        <f>IF([5]Final!DX25="","",ROUNDUP(0.15*[5]Final!DX25,1))</f>
        <v>3.6</v>
      </c>
      <c r="S27" s="247">
        <f>IF([5]Final!DY25="","",ROUNDUP(0.15*[5]Final!DY25,1))</f>
        <v>3.9</v>
      </c>
      <c r="T27" s="247">
        <f>IF([5]Final!DZ25="","",ROUNDUP(0.15*[5]Final!DZ25,1))</f>
        <v>2.1</v>
      </c>
      <c r="U27" s="247">
        <f>IF([5]Final!EA25="","",ROUNDUP([5]Final!EA25/3,1))</f>
        <v>1.4000000000000001</v>
      </c>
      <c r="V27" s="247">
        <f>IF([5]Final!EB25="","",ROUNDUP([5]Final!EB25/3,1))</f>
        <v>1</v>
      </c>
      <c r="W27" s="247">
        <f>IF([5]Final!EC25="","",ROUNDUP([5]Final!EC25/3,1))</f>
        <v>1</v>
      </c>
      <c r="X27" s="247">
        <f>IF([5]Final!ED25="","",ROUNDUP([5]Final!ED25/3,1))</f>
        <v>0.7</v>
      </c>
      <c r="Y27" s="247">
        <f>IF([5]Final!EE25="","",ROUNDUP([5]Final!EE25/3,1))</f>
        <v>1</v>
      </c>
      <c r="Z27" s="247">
        <f>IF([5]Final!EF25="","",ROUNDUP([5]Final!EF25/3,1))</f>
        <v>1.4000000000000001</v>
      </c>
      <c r="AA27" s="247">
        <f>IF([5]Final!EG25="","",ROUNDUP([5]Final!EG25/3,1))</f>
        <v>0.7</v>
      </c>
      <c r="AB27" s="247">
        <f>IF([5]Final!EH25="","",ROUNDUP([5]Final!EH25/3,1))</f>
        <v>1.4000000000000001</v>
      </c>
      <c r="AC27" s="247">
        <f>IF([5]Final!EI25="","",ROUNDUP([5]Final!EI25/3,1))</f>
        <v>1.4000000000000001</v>
      </c>
      <c r="AD27" s="247">
        <f>IF([5]Final!EJ25="","",ROUNDUP([5]Final!EJ25/3,1))</f>
        <v>1</v>
      </c>
      <c r="AE27" s="247">
        <f>IF([5]Final!EK25="","",ROUNDUP([5]Final!EK25/3,1))</f>
        <v>1</v>
      </c>
      <c r="AF27" s="247">
        <f>[5]Final!EL25</f>
        <v>1</v>
      </c>
      <c r="AG27" s="247">
        <f>[5]Final!EM25</f>
        <v>3</v>
      </c>
      <c r="AH27" s="247">
        <f>[5]Final!EN25</f>
        <v>2</v>
      </c>
      <c r="AI27" s="247">
        <f>[5]Final!EO25</f>
        <v>1</v>
      </c>
      <c r="AJ27" s="247">
        <f>[5]Final!EP25</f>
        <v>4</v>
      </c>
      <c r="AK27" s="247">
        <f>[5]Final!EQ25</f>
        <v>4</v>
      </c>
      <c r="AL27" s="247">
        <f>[5]Final!ER25</f>
        <v>1</v>
      </c>
      <c r="AM27" s="247">
        <f>[5]Final!ES25</f>
        <v>5</v>
      </c>
      <c r="AN27" s="247">
        <f>[5]Final!ET25</f>
        <v>4</v>
      </c>
      <c r="AO27" s="247">
        <f>[5]Final!EU25</f>
        <v>4</v>
      </c>
      <c r="AP27" s="248">
        <f>[5]Final!EV25</f>
        <v>5</v>
      </c>
      <c r="AQ27" s="260">
        <f t="shared" si="29"/>
        <v>3.4000000000000004</v>
      </c>
      <c r="AR27" s="261" t="e">
        <f t="shared" si="30"/>
        <v>#REF!</v>
      </c>
      <c r="AS27" s="247">
        <f t="shared" si="7"/>
        <v>0</v>
      </c>
      <c r="AT27" s="310" t="str">
        <f t="shared" si="31"/>
        <v>NO</v>
      </c>
      <c r="AU27" s="261">
        <f t="shared" si="32"/>
        <v>8</v>
      </c>
      <c r="AV27" s="261">
        <f t="shared" si="33"/>
        <v>10.166666666666668</v>
      </c>
      <c r="AW27" s="247">
        <f t="shared" si="8"/>
        <v>79</v>
      </c>
      <c r="AX27" s="286" t="str">
        <f t="shared" si="9"/>
        <v>YES</v>
      </c>
      <c r="AY27" s="261">
        <f t="shared" si="34"/>
        <v>23.499999999999996</v>
      </c>
      <c r="AZ27" s="261">
        <f t="shared" si="35"/>
        <v>27.333333333333336</v>
      </c>
      <c r="BA27" s="247">
        <f t="shared" si="10"/>
        <v>86</v>
      </c>
      <c r="BB27" s="286" t="str">
        <f t="shared" si="11"/>
        <v>YES</v>
      </c>
      <c r="BC27" s="261">
        <f t="shared" si="36"/>
        <v>8.3000000000000007</v>
      </c>
      <c r="BD27" s="261">
        <f t="shared" si="37"/>
        <v>10.166666666666666</v>
      </c>
      <c r="BE27" s="247">
        <f t="shared" si="12"/>
        <v>82</v>
      </c>
      <c r="BF27" s="286" t="str">
        <f t="shared" si="13"/>
        <v>YES</v>
      </c>
      <c r="BG27" s="261">
        <f t="shared" si="38"/>
        <v>6.1000000000000005</v>
      </c>
      <c r="BH27" s="261">
        <f t="shared" si="39"/>
        <v>8</v>
      </c>
      <c r="BI27" s="247">
        <f t="shared" si="14"/>
        <v>76</v>
      </c>
      <c r="BJ27" s="340" t="str">
        <f t="shared" si="15"/>
        <v>YES</v>
      </c>
      <c r="BK27" s="260">
        <f t="shared" si="40"/>
        <v>1</v>
      </c>
      <c r="BL27" s="261">
        <f t="shared" si="41"/>
        <v>2</v>
      </c>
      <c r="BM27" s="247">
        <f t="shared" si="16"/>
        <v>50</v>
      </c>
      <c r="BN27" s="286" t="str">
        <f t="shared" si="17"/>
        <v>NO</v>
      </c>
      <c r="BO27" s="261">
        <f t="shared" si="42"/>
        <v>7</v>
      </c>
      <c r="BP27" s="261">
        <f t="shared" si="43"/>
        <v>7</v>
      </c>
      <c r="BQ27" s="247">
        <f t="shared" si="18"/>
        <v>100</v>
      </c>
      <c r="BR27" s="286" t="str">
        <f t="shared" si="19"/>
        <v>YES</v>
      </c>
      <c r="BS27" s="261">
        <f t="shared" si="44"/>
        <v>15</v>
      </c>
      <c r="BT27" s="261">
        <f t="shared" si="45"/>
        <v>17</v>
      </c>
      <c r="BU27" s="247">
        <f t="shared" si="20"/>
        <v>88</v>
      </c>
      <c r="BV27" s="286" t="str">
        <f t="shared" si="21"/>
        <v>YES</v>
      </c>
      <c r="BW27" s="261">
        <f t="shared" si="46"/>
        <v>5</v>
      </c>
      <c r="BX27" s="261">
        <f t="shared" si="47"/>
        <v>7</v>
      </c>
      <c r="BY27" s="247">
        <f t="shared" si="22"/>
        <v>71</v>
      </c>
      <c r="BZ27" s="286" t="str">
        <f t="shared" si="23"/>
        <v>YES</v>
      </c>
      <c r="CA27" s="261">
        <f t="shared" si="48"/>
        <v>6</v>
      </c>
      <c r="CB27" s="261">
        <f t="shared" si="49"/>
        <v>7</v>
      </c>
      <c r="CC27" s="247">
        <f t="shared" si="24"/>
        <v>86</v>
      </c>
      <c r="CD27" s="341" t="str">
        <f t="shared" si="25"/>
        <v>YES</v>
      </c>
    </row>
    <row r="28" spans="1:82" ht="13.5" thickBot="1" x14ac:dyDescent="0.25">
      <c r="A28" s="331">
        <f>[5]Final!A28</f>
        <v>16</v>
      </c>
      <c r="B28" s="331" t="str">
        <f>[5]Final!B28</f>
        <v>16BME1116</v>
      </c>
      <c r="C28" s="331" t="str">
        <f>[5]Final!C28</f>
        <v>JASPINDER SINGH</v>
      </c>
      <c r="D28" s="331" t="str">
        <f>[5]Final!D28</f>
        <v>F</v>
      </c>
      <c r="E28" s="331">
        <f>[5]Final!E28</f>
        <v>16</v>
      </c>
      <c r="F28" s="331">
        <f t="shared" si="26"/>
        <v>21.400000000000002</v>
      </c>
      <c r="G28" s="331">
        <f t="shared" si="27"/>
        <v>10.400000000000002</v>
      </c>
      <c r="H28" s="331">
        <f t="shared" si="28"/>
        <v>11</v>
      </c>
      <c r="I28" s="258"/>
      <c r="J28" s="247">
        <f>IF([5]Final!DP26="","",ROUNDUP(0.15*[5]Final!DP26,1))</f>
        <v>0</v>
      </c>
      <c r="K28" s="247">
        <f>IF([5]Final!DQ26="","",ROUNDUP(0.15*[5]Final!DQ26,1))</f>
        <v>0.3</v>
      </c>
      <c r="L28" s="247">
        <f>IF([5]Final!DR26="","",ROUNDUP(0.15*[5]Final!DR26,1))</f>
        <v>1.7000000000000002</v>
      </c>
      <c r="M28" s="247">
        <f>IF([5]Final!DS26="","",ROUNDUP(0.15*[5]Final!DS26,1))</f>
        <v>0.2</v>
      </c>
      <c r="N28" s="247">
        <f>IF([5]Final!DT26="","",ROUNDUP(0.15*[5]Final!DT26,1))</f>
        <v>1.2</v>
      </c>
      <c r="O28" s="247">
        <f>IF([5]Final!DU26="","",ROUNDUP(0.15*[5]Final!DU26,1))</f>
        <v>0.2</v>
      </c>
      <c r="P28" s="247">
        <f>IF([5]Final!DV26="","",ROUNDUP(0.15*[5]Final!DV26,1))</f>
        <v>0.2</v>
      </c>
      <c r="Q28" s="247">
        <f>IF([5]Final!DW26="","",ROUNDUP(0.15*[5]Final!DW26,1))</f>
        <v>1.5</v>
      </c>
      <c r="R28" s="247">
        <f>IF([5]Final!DX26="","",ROUNDUP(0.15*[5]Final!DX26,1))</f>
        <v>0.5</v>
      </c>
      <c r="S28" s="247">
        <f>IF([5]Final!DY26="","",ROUNDUP(0.15*[5]Final!DY26,1))</f>
        <v>0.79999999999999993</v>
      </c>
      <c r="T28" s="247">
        <f>IF([5]Final!DZ26="","",ROUNDUP(0.15*[5]Final!DZ26,1))</f>
        <v>0.3</v>
      </c>
      <c r="U28" s="247">
        <f>IF([5]Final!EA26="","",ROUNDUP([5]Final!EA26/3,1))</f>
        <v>0.4</v>
      </c>
      <c r="V28" s="247">
        <f>IF([5]Final!EB26="","",ROUNDUP([5]Final!EB26/3,1))</f>
        <v>0.4</v>
      </c>
      <c r="W28" s="247">
        <f>IF([5]Final!EC26="","",ROUNDUP([5]Final!EC26/3,1))</f>
        <v>0.4</v>
      </c>
      <c r="X28" s="247">
        <f>IF([5]Final!ED26="","",ROUNDUP([5]Final!ED26/3,1))</f>
        <v>0.4</v>
      </c>
      <c r="Y28" s="247">
        <f>IF([5]Final!EE26="","",ROUNDUP([5]Final!EE26/3,1))</f>
        <v>0.4</v>
      </c>
      <c r="Z28" s="247">
        <f>IF([5]Final!EF26="","",ROUNDUP([5]Final!EF26/3,1))</f>
        <v>0.7</v>
      </c>
      <c r="AA28" s="247">
        <f>IF([5]Final!EG26="","",ROUNDUP([5]Final!EG26/3,1))</f>
        <v>0</v>
      </c>
      <c r="AB28" s="247">
        <f>IF([5]Final!EH26="","",ROUNDUP([5]Final!EH26/3,1))</f>
        <v>0.4</v>
      </c>
      <c r="AC28" s="247">
        <f>IF([5]Final!EI26="","",ROUNDUP([5]Final!EI26/3,1))</f>
        <v>0.4</v>
      </c>
      <c r="AD28" s="247">
        <f>IF([5]Final!EJ26="","",ROUNDUP([5]Final!EJ26/3,1))</f>
        <v>0</v>
      </c>
      <c r="AE28" s="247">
        <f>IF([5]Final!EK26="","",ROUNDUP([5]Final!EK26/3,1))</f>
        <v>0</v>
      </c>
      <c r="AF28" s="247">
        <f>[5]Final!EL26</f>
        <v>0</v>
      </c>
      <c r="AG28" s="247">
        <f>[5]Final!EM26</f>
        <v>0</v>
      </c>
      <c r="AH28" s="247">
        <f>[5]Final!EN26</f>
        <v>1</v>
      </c>
      <c r="AI28" s="247">
        <f>[5]Final!EO26</f>
        <v>0</v>
      </c>
      <c r="AJ28" s="247">
        <f>[5]Final!EP26</f>
        <v>1</v>
      </c>
      <c r="AK28" s="247">
        <f>[5]Final!EQ26</f>
        <v>1</v>
      </c>
      <c r="AL28" s="247">
        <f>[5]Final!ER26</f>
        <v>0</v>
      </c>
      <c r="AM28" s="247">
        <f>[5]Final!ES26</f>
        <v>2</v>
      </c>
      <c r="AN28" s="247">
        <f>[5]Final!ET26</f>
        <v>2</v>
      </c>
      <c r="AO28" s="247">
        <f>[5]Final!EU26</f>
        <v>2</v>
      </c>
      <c r="AP28" s="248">
        <f>[5]Final!EV26</f>
        <v>2</v>
      </c>
      <c r="AQ28" s="260">
        <f t="shared" si="29"/>
        <v>0.4</v>
      </c>
      <c r="AR28" s="261" t="e">
        <f t="shared" si="30"/>
        <v>#REF!</v>
      </c>
      <c r="AS28" s="247">
        <f t="shared" si="7"/>
        <v>0</v>
      </c>
      <c r="AT28" s="310" t="str">
        <f t="shared" si="31"/>
        <v>NO</v>
      </c>
      <c r="AU28" s="261">
        <f t="shared" si="32"/>
        <v>2.2999999999999998</v>
      </c>
      <c r="AV28" s="261">
        <f t="shared" si="33"/>
        <v>10.166666666666668</v>
      </c>
      <c r="AW28" s="247">
        <f t="shared" si="8"/>
        <v>23</v>
      </c>
      <c r="AX28" s="286" t="str">
        <f t="shared" si="9"/>
        <v>NO</v>
      </c>
      <c r="AY28" s="261">
        <f t="shared" si="34"/>
        <v>5.8000000000000016</v>
      </c>
      <c r="AZ28" s="261">
        <f t="shared" si="35"/>
        <v>27.333333333333336</v>
      </c>
      <c r="BA28" s="247">
        <f t="shared" si="10"/>
        <v>21</v>
      </c>
      <c r="BB28" s="286" t="str">
        <f t="shared" si="11"/>
        <v>NO</v>
      </c>
      <c r="BC28" s="261">
        <f t="shared" si="36"/>
        <v>1</v>
      </c>
      <c r="BD28" s="261">
        <f t="shared" si="37"/>
        <v>10.166666666666666</v>
      </c>
      <c r="BE28" s="247">
        <f t="shared" si="12"/>
        <v>10</v>
      </c>
      <c r="BF28" s="286" t="str">
        <f t="shared" si="13"/>
        <v>NO</v>
      </c>
      <c r="BG28" s="261">
        <f t="shared" si="38"/>
        <v>0.9</v>
      </c>
      <c r="BH28" s="261">
        <f t="shared" si="39"/>
        <v>8</v>
      </c>
      <c r="BI28" s="247">
        <f t="shared" si="14"/>
        <v>11</v>
      </c>
      <c r="BJ28" s="340" t="str">
        <f t="shared" si="15"/>
        <v>NO</v>
      </c>
      <c r="BK28" s="260">
        <f t="shared" si="40"/>
        <v>0</v>
      </c>
      <c r="BL28" s="261">
        <f t="shared" si="41"/>
        <v>2</v>
      </c>
      <c r="BM28" s="247">
        <f t="shared" si="16"/>
        <v>0</v>
      </c>
      <c r="BN28" s="286" t="str">
        <f t="shared" si="17"/>
        <v>NO</v>
      </c>
      <c r="BO28" s="261">
        <f t="shared" si="42"/>
        <v>1</v>
      </c>
      <c r="BP28" s="261">
        <f t="shared" si="43"/>
        <v>7</v>
      </c>
      <c r="BQ28" s="247">
        <f t="shared" si="18"/>
        <v>14</v>
      </c>
      <c r="BR28" s="286" t="str">
        <f t="shared" si="19"/>
        <v>NO</v>
      </c>
      <c r="BS28" s="261">
        <f t="shared" si="44"/>
        <v>6</v>
      </c>
      <c r="BT28" s="261">
        <f t="shared" si="45"/>
        <v>17</v>
      </c>
      <c r="BU28" s="247">
        <f t="shared" si="20"/>
        <v>35</v>
      </c>
      <c r="BV28" s="286" t="str">
        <f t="shared" si="21"/>
        <v>NO</v>
      </c>
      <c r="BW28" s="261">
        <f t="shared" si="46"/>
        <v>2</v>
      </c>
      <c r="BX28" s="261">
        <f t="shared" si="47"/>
        <v>7</v>
      </c>
      <c r="BY28" s="247">
        <f t="shared" si="22"/>
        <v>29</v>
      </c>
      <c r="BZ28" s="286" t="str">
        <f t="shared" si="23"/>
        <v>NO</v>
      </c>
      <c r="CA28" s="261">
        <f t="shared" si="48"/>
        <v>2</v>
      </c>
      <c r="CB28" s="261">
        <f t="shared" si="49"/>
        <v>7</v>
      </c>
      <c r="CC28" s="247">
        <f t="shared" si="24"/>
        <v>29</v>
      </c>
      <c r="CD28" s="341" t="str">
        <f t="shared" si="25"/>
        <v>NO</v>
      </c>
    </row>
    <row r="29" spans="1:82" ht="13.5" thickBot="1" x14ac:dyDescent="0.25">
      <c r="A29" s="331">
        <f>[5]Final!A29</f>
        <v>17</v>
      </c>
      <c r="B29" s="331" t="str">
        <f>[5]Final!B29</f>
        <v>16BME1119</v>
      </c>
      <c r="C29" s="331" t="str">
        <f>[5]Final!C29</f>
        <v>KARUNESH SINGH</v>
      </c>
      <c r="D29" s="331" t="str">
        <f>[5]Final!D29</f>
        <v>E</v>
      </c>
      <c r="E29" s="331">
        <f>[5]Final!E29</f>
        <v>28</v>
      </c>
      <c r="F29" s="331">
        <f t="shared" si="26"/>
        <v>33.5</v>
      </c>
      <c r="G29" s="331">
        <f t="shared" si="27"/>
        <v>33.5</v>
      </c>
      <c r="H29" s="331">
        <f t="shared" si="28"/>
        <v>0</v>
      </c>
      <c r="I29" s="258"/>
      <c r="J29" s="247">
        <f>IF([5]Final!DP27="","",ROUNDUP(0.15*[5]Final!DP27,1))</f>
        <v>1.5</v>
      </c>
      <c r="K29" s="247">
        <f>IF([5]Final!DQ27="","",ROUNDUP(0.15*[5]Final!DQ27,1))</f>
        <v>1.5</v>
      </c>
      <c r="L29" s="247">
        <f>IF([5]Final!DR27="","",ROUNDUP(0.15*[5]Final!DR27,1))</f>
        <v>3</v>
      </c>
      <c r="M29" s="247">
        <f>IF([5]Final!DS27="","",ROUNDUP(0.15*[5]Final!DS27,1))</f>
        <v>1.5</v>
      </c>
      <c r="N29" s="247">
        <f>IF([5]Final!DT27="","",ROUNDUP(0.15*[5]Final!DT27,1))</f>
        <v>3</v>
      </c>
      <c r="O29" s="247">
        <f>IF([5]Final!DU27="","",ROUNDUP(0.15*[5]Final!DU27,1))</f>
        <v>3</v>
      </c>
      <c r="P29" s="247">
        <f>IF([5]Final!DV27="","",ROUNDUP(0.15*[5]Final!DV27,1))</f>
        <v>1.5</v>
      </c>
      <c r="Q29" s="247">
        <f>IF([5]Final!DW27="","",ROUNDUP(0.15*[5]Final!DW27,1))</f>
        <v>3</v>
      </c>
      <c r="R29" s="247">
        <f>IF([5]Final!DX27="","",ROUNDUP(0.15*[5]Final!DX27,1))</f>
        <v>3</v>
      </c>
      <c r="S29" s="247">
        <f>IF([5]Final!DY27="","",ROUNDUP(0.15*[5]Final!DY27,1))</f>
        <v>3</v>
      </c>
      <c r="T29" s="247">
        <f>IF([5]Final!DZ27="","",ROUNDUP(0.15*[5]Final!DZ27,1))</f>
        <v>1.5</v>
      </c>
      <c r="U29" s="247">
        <f>IF([5]Final!EA27="","",ROUNDUP([5]Final!EA27/3,1))</f>
        <v>0.7</v>
      </c>
      <c r="V29" s="247">
        <f>IF([5]Final!EB27="","",ROUNDUP([5]Final!EB27/3,1))</f>
        <v>0.7</v>
      </c>
      <c r="W29" s="247">
        <f>IF([5]Final!EC27="","",ROUNDUP([5]Final!EC27/3,1))</f>
        <v>0.7</v>
      </c>
      <c r="X29" s="247">
        <f>IF([5]Final!ED27="","",ROUNDUP([5]Final!ED27/3,1))</f>
        <v>0.7</v>
      </c>
      <c r="Y29" s="247">
        <f>IF([5]Final!EE27="","",ROUNDUP([5]Final!EE27/3,1))</f>
        <v>0.7</v>
      </c>
      <c r="Z29" s="247">
        <f>IF([5]Final!EF27="","",ROUNDUP([5]Final!EF27/3,1))</f>
        <v>1</v>
      </c>
      <c r="AA29" s="247">
        <f>IF([5]Final!EG27="","",ROUNDUP([5]Final!EG27/3,1))</f>
        <v>0.7</v>
      </c>
      <c r="AB29" s="247">
        <f>IF([5]Final!EH27="","",ROUNDUP([5]Final!EH27/3,1))</f>
        <v>0.7</v>
      </c>
      <c r="AC29" s="247">
        <f>IF([5]Final!EI27="","",ROUNDUP([5]Final!EI27/3,1))</f>
        <v>0.7</v>
      </c>
      <c r="AD29" s="247">
        <f>IF([5]Final!EJ27="","",ROUNDUP([5]Final!EJ27/3,1))</f>
        <v>0.7</v>
      </c>
      <c r="AE29" s="247">
        <f>IF([5]Final!EK27="","",ROUNDUP([5]Final!EK27/3,1))</f>
        <v>0.7</v>
      </c>
      <c r="AF29" s="247" t="str">
        <f>[5]Final!EL27</f>
        <v/>
      </c>
      <c r="AG29" s="247" t="str">
        <f>[5]Final!EM27</f>
        <v/>
      </c>
      <c r="AH29" s="247" t="str">
        <f>[5]Final!EN27</f>
        <v/>
      </c>
      <c r="AI29" s="247" t="str">
        <f>[5]Final!EO27</f>
        <v/>
      </c>
      <c r="AJ29" s="247" t="str">
        <f>[5]Final!EP27</f>
        <v/>
      </c>
      <c r="AK29" s="247" t="str">
        <f>[5]Final!EQ27</f>
        <v/>
      </c>
      <c r="AL29" s="247" t="str">
        <f>[5]Final!ER27</f>
        <v/>
      </c>
      <c r="AM29" s="247" t="str">
        <f>[5]Final!ES27</f>
        <v/>
      </c>
      <c r="AN29" s="247" t="str">
        <f>[5]Final!ET27</f>
        <v/>
      </c>
      <c r="AO29" s="247" t="str">
        <f>[5]Final!EU27</f>
        <v/>
      </c>
      <c r="AP29" s="248" t="str">
        <f>[5]Final!EV27</f>
        <v/>
      </c>
      <c r="AQ29" s="260">
        <f t="shared" si="29"/>
        <v>2.2000000000000002</v>
      </c>
      <c r="AR29" s="261" t="e">
        <f t="shared" si="30"/>
        <v>#REF!</v>
      </c>
      <c r="AS29" s="247">
        <f t="shared" si="7"/>
        <v>0</v>
      </c>
      <c r="AT29" s="310" t="str">
        <f t="shared" si="31"/>
        <v>NO</v>
      </c>
      <c r="AU29" s="261">
        <f t="shared" si="32"/>
        <v>5.9</v>
      </c>
      <c r="AV29" s="261">
        <f t="shared" si="33"/>
        <v>10.166666666666668</v>
      </c>
      <c r="AW29" s="247">
        <f t="shared" si="8"/>
        <v>58</v>
      </c>
      <c r="AX29" s="286" t="str">
        <f t="shared" si="9"/>
        <v>NO</v>
      </c>
      <c r="AY29" s="261">
        <f t="shared" si="34"/>
        <v>15.099999999999998</v>
      </c>
      <c r="AZ29" s="261">
        <f t="shared" si="35"/>
        <v>27.333333333333336</v>
      </c>
      <c r="BA29" s="247">
        <f t="shared" si="10"/>
        <v>55</v>
      </c>
      <c r="BB29" s="286" t="str">
        <f t="shared" si="11"/>
        <v>NO</v>
      </c>
      <c r="BC29" s="261">
        <f t="shared" si="36"/>
        <v>5.9</v>
      </c>
      <c r="BD29" s="261">
        <f t="shared" si="37"/>
        <v>10.166666666666666</v>
      </c>
      <c r="BE29" s="247">
        <f t="shared" si="12"/>
        <v>58</v>
      </c>
      <c r="BF29" s="286" t="str">
        <f t="shared" si="13"/>
        <v>NO</v>
      </c>
      <c r="BG29" s="261">
        <f t="shared" si="38"/>
        <v>4.4000000000000004</v>
      </c>
      <c r="BH29" s="261">
        <f t="shared" si="39"/>
        <v>8</v>
      </c>
      <c r="BI29" s="247">
        <f t="shared" si="14"/>
        <v>55</v>
      </c>
      <c r="BJ29" s="340" t="str">
        <f t="shared" si="15"/>
        <v>NO</v>
      </c>
      <c r="BK29" s="260">
        <f t="shared" si="40"/>
        <v>0</v>
      </c>
      <c r="BL29" s="261">
        <f t="shared" si="41"/>
        <v>0</v>
      </c>
      <c r="BM29" s="247">
        <f t="shared" si="16"/>
        <v>0</v>
      </c>
      <c r="BN29" s="286" t="str">
        <f t="shared" si="17"/>
        <v>NO</v>
      </c>
      <c r="BO29" s="261">
        <f t="shared" si="42"/>
        <v>0</v>
      </c>
      <c r="BP29" s="261">
        <f t="shared" si="43"/>
        <v>0</v>
      </c>
      <c r="BQ29" s="247">
        <f t="shared" si="18"/>
        <v>0</v>
      </c>
      <c r="BR29" s="286" t="str">
        <f t="shared" si="19"/>
        <v>NO</v>
      </c>
      <c r="BS29" s="261">
        <f t="shared" si="44"/>
        <v>0</v>
      </c>
      <c r="BT29" s="261">
        <f t="shared" si="45"/>
        <v>0</v>
      </c>
      <c r="BU29" s="247">
        <f t="shared" si="20"/>
        <v>0</v>
      </c>
      <c r="BV29" s="286" t="str">
        <f t="shared" si="21"/>
        <v>NO</v>
      </c>
      <c r="BW29" s="261">
        <f t="shared" si="46"/>
        <v>0</v>
      </c>
      <c r="BX29" s="261">
        <f t="shared" si="47"/>
        <v>0</v>
      </c>
      <c r="BY29" s="247">
        <f t="shared" si="22"/>
        <v>0</v>
      </c>
      <c r="BZ29" s="286" t="str">
        <f t="shared" si="23"/>
        <v>NO</v>
      </c>
      <c r="CA29" s="261">
        <f t="shared" si="48"/>
        <v>0</v>
      </c>
      <c r="CB29" s="261">
        <f t="shared" si="49"/>
        <v>0</v>
      </c>
      <c r="CC29" s="247">
        <f t="shared" si="24"/>
        <v>0</v>
      </c>
      <c r="CD29" s="341" t="str">
        <f t="shared" si="25"/>
        <v>NO</v>
      </c>
    </row>
    <row r="30" spans="1:82" ht="13.5" thickBot="1" x14ac:dyDescent="0.25">
      <c r="A30" s="331">
        <f>[5]Final!A30</f>
        <v>18</v>
      </c>
      <c r="B30" s="331" t="str">
        <f>[5]Final!B30</f>
        <v>16BME1126</v>
      </c>
      <c r="C30" s="331" t="str">
        <f>[5]Final!C30</f>
        <v>M SAHIL</v>
      </c>
      <c r="D30" s="331" t="str">
        <f>[5]Final!D30</f>
        <v>B+</v>
      </c>
      <c r="E30" s="331">
        <f>[5]Final!E30</f>
        <v>79</v>
      </c>
      <c r="F30" s="331">
        <f t="shared" si="26"/>
        <v>80.900000000000006</v>
      </c>
      <c r="G30" s="331">
        <f t="shared" si="27"/>
        <v>48.9</v>
      </c>
      <c r="H30" s="331">
        <f t="shared" si="28"/>
        <v>32</v>
      </c>
      <c r="I30" s="258"/>
      <c r="J30" s="247">
        <f>IF([5]Final!DP28="","",ROUNDUP(0.15*[5]Final!DP28,1))</f>
        <v>2.4</v>
      </c>
      <c r="K30" s="247">
        <f>IF([5]Final!DQ28="","",ROUNDUP(0.15*[5]Final!DQ28,1))</f>
        <v>2</v>
      </c>
      <c r="L30" s="247">
        <f>IF([5]Final!DR28="","",ROUNDUP(0.15*[5]Final!DR28,1))</f>
        <v>5.4</v>
      </c>
      <c r="M30" s="247">
        <f>IF([5]Final!DS28="","",ROUNDUP(0.15*[5]Final!DS28,1))</f>
        <v>2.3000000000000003</v>
      </c>
      <c r="N30" s="247">
        <f>IF([5]Final!DT28="","",ROUNDUP(0.15*[5]Final!DT28,1))</f>
        <v>4.0999999999999996</v>
      </c>
      <c r="O30" s="247">
        <f>IF([5]Final!DU28="","",ROUNDUP(0.15*[5]Final!DU28,1))</f>
        <v>3.9</v>
      </c>
      <c r="P30" s="247">
        <f>IF([5]Final!DV28="","",ROUNDUP(0.15*[5]Final!DV28,1))</f>
        <v>2.1</v>
      </c>
      <c r="Q30" s="247">
        <f>IF([5]Final!DW28="","",ROUNDUP(0.15*[5]Final!DW28,1))</f>
        <v>5.4</v>
      </c>
      <c r="R30" s="247">
        <f>IF([5]Final!DX28="","",ROUNDUP(0.15*[5]Final!DX28,1))</f>
        <v>3.5</v>
      </c>
      <c r="S30" s="247">
        <f>IF([5]Final!DY28="","",ROUNDUP(0.15*[5]Final!DY28,1))</f>
        <v>3.5</v>
      </c>
      <c r="T30" s="247">
        <f>IF([5]Final!DZ28="","",ROUNDUP(0.15*[5]Final!DZ28,1))</f>
        <v>2</v>
      </c>
      <c r="U30" s="247">
        <f>IF([5]Final!EA28="","",ROUNDUP([5]Final!EA28/3,1))</f>
        <v>1</v>
      </c>
      <c r="V30" s="247">
        <f>IF([5]Final!EB28="","",ROUNDUP([5]Final!EB28/3,1))</f>
        <v>1.4000000000000001</v>
      </c>
      <c r="W30" s="247">
        <f>IF([5]Final!EC28="","",ROUNDUP([5]Final!EC28/3,1))</f>
        <v>1.4000000000000001</v>
      </c>
      <c r="X30" s="247">
        <f>IF([5]Final!ED28="","",ROUNDUP([5]Final!ED28/3,1))</f>
        <v>1</v>
      </c>
      <c r="Y30" s="247">
        <f>IF([5]Final!EE28="","",ROUNDUP([5]Final!EE28/3,1))</f>
        <v>1</v>
      </c>
      <c r="Z30" s="247">
        <f>IF([5]Final!EF28="","",ROUNDUP([5]Final!EF28/3,1))</f>
        <v>1.4000000000000001</v>
      </c>
      <c r="AA30" s="247">
        <f>IF([5]Final!EG28="","",ROUNDUP([5]Final!EG28/3,1))</f>
        <v>1</v>
      </c>
      <c r="AB30" s="247">
        <f>IF([5]Final!EH28="","",ROUNDUP([5]Final!EH28/3,1))</f>
        <v>1.4000000000000001</v>
      </c>
      <c r="AC30" s="247">
        <f>IF([5]Final!EI28="","",ROUNDUP([5]Final!EI28/3,1))</f>
        <v>1</v>
      </c>
      <c r="AD30" s="247">
        <f>IF([5]Final!EJ28="","",ROUNDUP([5]Final!EJ28/3,1))</f>
        <v>0.7</v>
      </c>
      <c r="AE30" s="247">
        <f>IF([5]Final!EK28="","",ROUNDUP([5]Final!EK28/3,1))</f>
        <v>1</v>
      </c>
      <c r="AF30" s="247">
        <f>[5]Final!EL28</f>
        <v>1</v>
      </c>
      <c r="AG30" s="247">
        <f>[5]Final!EM28</f>
        <v>2</v>
      </c>
      <c r="AH30" s="247">
        <f>[5]Final!EN28</f>
        <v>3</v>
      </c>
      <c r="AI30" s="247">
        <f>[5]Final!EO28</f>
        <v>2</v>
      </c>
      <c r="AJ30" s="247">
        <f>[5]Final!EP28</f>
        <v>3</v>
      </c>
      <c r="AK30" s="247">
        <f>[5]Final!EQ28</f>
        <v>4</v>
      </c>
      <c r="AL30" s="247">
        <f>[5]Final!ER28</f>
        <v>1</v>
      </c>
      <c r="AM30" s="247">
        <f>[5]Final!ES28</f>
        <v>4</v>
      </c>
      <c r="AN30" s="247">
        <f>[5]Final!ET28</f>
        <v>4</v>
      </c>
      <c r="AO30" s="247">
        <f>[5]Final!EU28</f>
        <v>4</v>
      </c>
      <c r="AP30" s="248">
        <f>[5]Final!EV28</f>
        <v>4</v>
      </c>
      <c r="AQ30" s="260">
        <f t="shared" si="29"/>
        <v>3.4</v>
      </c>
      <c r="AR30" s="261" t="e">
        <f t="shared" si="30"/>
        <v>#REF!</v>
      </c>
      <c r="AS30" s="247">
        <f t="shared" si="7"/>
        <v>0</v>
      </c>
      <c r="AT30" s="310" t="str">
        <f t="shared" si="31"/>
        <v>NO</v>
      </c>
      <c r="AU30" s="261">
        <f t="shared" si="32"/>
        <v>8.5</v>
      </c>
      <c r="AV30" s="261">
        <f t="shared" si="33"/>
        <v>10.166666666666668</v>
      </c>
      <c r="AW30" s="247">
        <f t="shared" si="8"/>
        <v>84</v>
      </c>
      <c r="AX30" s="286" t="str">
        <f t="shared" si="9"/>
        <v>YES</v>
      </c>
      <c r="AY30" s="261">
        <f t="shared" si="34"/>
        <v>23.4</v>
      </c>
      <c r="AZ30" s="261">
        <f t="shared" si="35"/>
        <v>27.333333333333336</v>
      </c>
      <c r="BA30" s="247">
        <f t="shared" si="10"/>
        <v>86</v>
      </c>
      <c r="BB30" s="286" t="str">
        <f t="shared" si="11"/>
        <v>YES</v>
      </c>
      <c r="BC30" s="261">
        <f t="shared" si="36"/>
        <v>7.3</v>
      </c>
      <c r="BD30" s="261">
        <f t="shared" si="37"/>
        <v>10.166666666666666</v>
      </c>
      <c r="BE30" s="247">
        <f t="shared" si="12"/>
        <v>72</v>
      </c>
      <c r="BF30" s="286" t="str">
        <f t="shared" si="13"/>
        <v>YES</v>
      </c>
      <c r="BG30" s="261">
        <f t="shared" si="38"/>
        <v>6.3000000000000007</v>
      </c>
      <c r="BH30" s="261">
        <f t="shared" si="39"/>
        <v>8</v>
      </c>
      <c r="BI30" s="247">
        <f t="shared" si="14"/>
        <v>79</v>
      </c>
      <c r="BJ30" s="340" t="str">
        <f t="shared" si="15"/>
        <v>YES</v>
      </c>
      <c r="BK30" s="260">
        <f t="shared" si="40"/>
        <v>1</v>
      </c>
      <c r="BL30" s="261">
        <f t="shared" si="41"/>
        <v>2</v>
      </c>
      <c r="BM30" s="247">
        <f t="shared" si="16"/>
        <v>50</v>
      </c>
      <c r="BN30" s="286" t="str">
        <f t="shared" si="17"/>
        <v>NO</v>
      </c>
      <c r="BO30" s="261">
        <f t="shared" si="42"/>
        <v>5</v>
      </c>
      <c r="BP30" s="261">
        <f t="shared" si="43"/>
        <v>7</v>
      </c>
      <c r="BQ30" s="247">
        <f t="shared" si="18"/>
        <v>71</v>
      </c>
      <c r="BR30" s="286" t="str">
        <f t="shared" si="19"/>
        <v>YES</v>
      </c>
      <c r="BS30" s="261">
        <f t="shared" si="44"/>
        <v>15</v>
      </c>
      <c r="BT30" s="261">
        <f t="shared" si="45"/>
        <v>17</v>
      </c>
      <c r="BU30" s="247">
        <f t="shared" si="20"/>
        <v>88</v>
      </c>
      <c r="BV30" s="286" t="str">
        <f t="shared" si="21"/>
        <v>YES</v>
      </c>
      <c r="BW30" s="261">
        <f t="shared" si="46"/>
        <v>5</v>
      </c>
      <c r="BX30" s="261">
        <f t="shared" si="47"/>
        <v>7</v>
      </c>
      <c r="BY30" s="247">
        <f t="shared" si="22"/>
        <v>71</v>
      </c>
      <c r="BZ30" s="286" t="str">
        <f t="shared" si="23"/>
        <v>YES</v>
      </c>
      <c r="CA30" s="261">
        <f t="shared" si="48"/>
        <v>6</v>
      </c>
      <c r="CB30" s="261">
        <f t="shared" si="49"/>
        <v>7</v>
      </c>
      <c r="CC30" s="247">
        <f t="shared" si="24"/>
        <v>86</v>
      </c>
      <c r="CD30" s="341" t="str">
        <f t="shared" si="25"/>
        <v>YES</v>
      </c>
    </row>
    <row r="31" spans="1:82" ht="13.5" thickBot="1" x14ac:dyDescent="0.25">
      <c r="A31" s="331">
        <f>[5]Final!A31</f>
        <v>19</v>
      </c>
      <c r="B31" s="331" t="str">
        <f>[5]Final!B31</f>
        <v>16BME1130</v>
      </c>
      <c r="C31" s="331" t="str">
        <f>[5]Final!C31</f>
        <v>ARSHDEEP SINGH</v>
      </c>
      <c r="D31" s="331" t="str">
        <f>[5]Final!D31</f>
        <v>C+</v>
      </c>
      <c r="E31" s="331">
        <f>[5]Final!E31</f>
        <v>56</v>
      </c>
      <c r="F31" s="331">
        <f t="shared" si="26"/>
        <v>62.300000000000011</v>
      </c>
      <c r="G31" s="331">
        <f t="shared" si="27"/>
        <v>39.300000000000011</v>
      </c>
      <c r="H31" s="331">
        <f t="shared" si="28"/>
        <v>23</v>
      </c>
      <c r="I31" s="258"/>
      <c r="J31" s="247">
        <f>IF([5]Final!DP29="","",ROUNDUP(0.15*[5]Final!DP29,1))</f>
        <v>1.8</v>
      </c>
      <c r="K31" s="247">
        <f>IF([5]Final!DQ29="","",ROUNDUP(0.15*[5]Final!DQ29,1))</f>
        <v>2</v>
      </c>
      <c r="L31" s="247">
        <f>IF([5]Final!DR29="","",ROUNDUP(0.15*[5]Final!DR29,1))</f>
        <v>3.9</v>
      </c>
      <c r="M31" s="247">
        <f>IF([5]Final!DS29="","",ROUNDUP(0.15*[5]Final!DS29,1))</f>
        <v>2.1</v>
      </c>
      <c r="N31" s="247">
        <f>IF([5]Final!DT29="","",ROUNDUP(0.15*[5]Final!DT29,1))</f>
        <v>3</v>
      </c>
      <c r="O31" s="247">
        <f>IF([5]Final!DU29="","",ROUNDUP(0.15*[5]Final!DU29,1))</f>
        <v>3</v>
      </c>
      <c r="P31" s="247">
        <f>IF([5]Final!DV29="","",ROUNDUP(0.15*[5]Final!DV29,1))</f>
        <v>2.4</v>
      </c>
      <c r="Q31" s="247">
        <f>IF([5]Final!DW29="","",ROUNDUP(0.15*[5]Final!DW29,1))</f>
        <v>3.8000000000000003</v>
      </c>
      <c r="R31" s="247">
        <f>IF([5]Final!DX29="","",ROUNDUP(0.15*[5]Final!DX29,1))</f>
        <v>3</v>
      </c>
      <c r="S31" s="247">
        <f>IF([5]Final!DY29="","",ROUNDUP(0.15*[5]Final!DY29,1))</f>
        <v>3</v>
      </c>
      <c r="T31" s="247">
        <f>IF([5]Final!DZ29="","",ROUNDUP(0.15*[5]Final!DZ29,1))</f>
        <v>2.1</v>
      </c>
      <c r="U31" s="247">
        <f>IF([5]Final!EA29="","",ROUNDUP([5]Final!EA29/3,1))</f>
        <v>0.7</v>
      </c>
      <c r="V31" s="247">
        <f>IF([5]Final!EB29="","",ROUNDUP([5]Final!EB29/3,1))</f>
        <v>1</v>
      </c>
      <c r="W31" s="247">
        <f>IF([5]Final!EC29="","",ROUNDUP([5]Final!EC29/3,1))</f>
        <v>1</v>
      </c>
      <c r="X31" s="247">
        <f>IF([5]Final!ED29="","",ROUNDUP([5]Final!ED29/3,1))</f>
        <v>0.7</v>
      </c>
      <c r="Y31" s="247">
        <f>IF([5]Final!EE29="","",ROUNDUP([5]Final!EE29/3,1))</f>
        <v>1</v>
      </c>
      <c r="Z31" s="247">
        <f>IF([5]Final!EF29="","",ROUNDUP([5]Final!EF29/3,1))</f>
        <v>1</v>
      </c>
      <c r="AA31" s="247">
        <f>IF([5]Final!EG29="","",ROUNDUP([5]Final!EG29/3,1))</f>
        <v>0.7</v>
      </c>
      <c r="AB31" s="247">
        <f>IF([5]Final!EH29="","",ROUNDUP([5]Final!EH29/3,1))</f>
        <v>1</v>
      </c>
      <c r="AC31" s="247">
        <f>IF([5]Final!EI29="","",ROUNDUP([5]Final!EI29/3,1))</f>
        <v>0.7</v>
      </c>
      <c r="AD31" s="247">
        <f>IF([5]Final!EJ29="","",ROUNDUP([5]Final!EJ29/3,1))</f>
        <v>0.7</v>
      </c>
      <c r="AE31" s="247">
        <f>IF([5]Final!EK29="","",ROUNDUP([5]Final!EK29/3,1))</f>
        <v>0.7</v>
      </c>
      <c r="AF31" s="247">
        <f>[5]Final!EL29</f>
        <v>1</v>
      </c>
      <c r="AG31" s="247">
        <f>[5]Final!EM29</f>
        <v>2</v>
      </c>
      <c r="AH31" s="247">
        <f>[5]Final!EN29</f>
        <v>2</v>
      </c>
      <c r="AI31" s="247">
        <f>[5]Final!EO29</f>
        <v>1</v>
      </c>
      <c r="AJ31" s="247">
        <f>[5]Final!EP29</f>
        <v>2</v>
      </c>
      <c r="AK31" s="247">
        <f>[5]Final!EQ29</f>
        <v>2</v>
      </c>
      <c r="AL31" s="247">
        <f>[5]Final!ER29</f>
        <v>1</v>
      </c>
      <c r="AM31" s="247">
        <f>[5]Final!ES29</f>
        <v>3</v>
      </c>
      <c r="AN31" s="247">
        <f>[5]Final!ET29</f>
        <v>3</v>
      </c>
      <c r="AO31" s="247">
        <f>[5]Final!EU29</f>
        <v>3</v>
      </c>
      <c r="AP31" s="248">
        <f>[5]Final!EV29</f>
        <v>3</v>
      </c>
      <c r="AQ31" s="260">
        <f t="shared" si="29"/>
        <v>2.5</v>
      </c>
      <c r="AR31" s="261" t="e">
        <f t="shared" si="30"/>
        <v>#REF!</v>
      </c>
      <c r="AS31" s="247">
        <f t="shared" si="7"/>
        <v>0</v>
      </c>
      <c r="AT31" s="310" t="str">
        <f t="shared" si="31"/>
        <v>NO</v>
      </c>
      <c r="AU31" s="261">
        <f t="shared" si="32"/>
        <v>7</v>
      </c>
      <c r="AV31" s="261">
        <f t="shared" si="33"/>
        <v>10.166666666666668</v>
      </c>
      <c r="AW31" s="247">
        <f t="shared" si="8"/>
        <v>69</v>
      </c>
      <c r="AX31" s="286" t="str">
        <f t="shared" si="9"/>
        <v>YES</v>
      </c>
      <c r="AY31" s="261">
        <f t="shared" si="34"/>
        <v>17.400000000000002</v>
      </c>
      <c r="AZ31" s="261">
        <f t="shared" si="35"/>
        <v>27.333333333333336</v>
      </c>
      <c r="BA31" s="247">
        <f t="shared" si="10"/>
        <v>64</v>
      </c>
      <c r="BB31" s="286" t="str">
        <f t="shared" si="11"/>
        <v>YES</v>
      </c>
      <c r="BC31" s="261">
        <f t="shared" si="36"/>
        <v>6.8000000000000007</v>
      </c>
      <c r="BD31" s="261">
        <f t="shared" si="37"/>
        <v>10.166666666666666</v>
      </c>
      <c r="BE31" s="247">
        <f t="shared" si="12"/>
        <v>67</v>
      </c>
      <c r="BF31" s="286" t="str">
        <f t="shared" si="13"/>
        <v>YES</v>
      </c>
      <c r="BG31" s="261">
        <f t="shared" si="38"/>
        <v>5.6000000000000005</v>
      </c>
      <c r="BH31" s="261">
        <f t="shared" si="39"/>
        <v>8</v>
      </c>
      <c r="BI31" s="247">
        <f t="shared" si="14"/>
        <v>70</v>
      </c>
      <c r="BJ31" s="340" t="str">
        <f t="shared" si="15"/>
        <v>YES</v>
      </c>
      <c r="BK31" s="260">
        <f t="shared" si="40"/>
        <v>1</v>
      </c>
      <c r="BL31" s="261">
        <f t="shared" si="41"/>
        <v>2</v>
      </c>
      <c r="BM31" s="247">
        <f t="shared" si="16"/>
        <v>50</v>
      </c>
      <c r="BN31" s="286" t="str">
        <f t="shared" si="17"/>
        <v>NO</v>
      </c>
      <c r="BO31" s="261">
        <f t="shared" si="42"/>
        <v>4</v>
      </c>
      <c r="BP31" s="261">
        <f t="shared" si="43"/>
        <v>7</v>
      </c>
      <c r="BQ31" s="247">
        <f t="shared" si="18"/>
        <v>57</v>
      </c>
      <c r="BR31" s="286" t="str">
        <f t="shared" si="19"/>
        <v>NO</v>
      </c>
      <c r="BS31" s="261">
        <f t="shared" si="44"/>
        <v>10</v>
      </c>
      <c r="BT31" s="261">
        <f t="shared" si="45"/>
        <v>17</v>
      </c>
      <c r="BU31" s="247">
        <f t="shared" si="20"/>
        <v>59</v>
      </c>
      <c r="BV31" s="286" t="str">
        <f t="shared" si="21"/>
        <v>NO</v>
      </c>
      <c r="BW31" s="261">
        <f t="shared" si="46"/>
        <v>4</v>
      </c>
      <c r="BX31" s="261">
        <f t="shared" si="47"/>
        <v>7</v>
      </c>
      <c r="BY31" s="247">
        <f t="shared" si="22"/>
        <v>57</v>
      </c>
      <c r="BZ31" s="286" t="str">
        <f t="shared" si="23"/>
        <v>NO</v>
      </c>
      <c r="CA31" s="261">
        <f t="shared" si="48"/>
        <v>4</v>
      </c>
      <c r="CB31" s="261">
        <f t="shared" si="49"/>
        <v>7</v>
      </c>
      <c r="CC31" s="247">
        <f t="shared" si="24"/>
        <v>57</v>
      </c>
      <c r="CD31" s="341" t="str">
        <f t="shared" si="25"/>
        <v>NO</v>
      </c>
    </row>
    <row r="32" spans="1:82" ht="13.5" thickBot="1" x14ac:dyDescent="0.25">
      <c r="A32" s="331">
        <f>[5]Final!A32</f>
        <v>20</v>
      </c>
      <c r="B32" s="331" t="str">
        <f>[5]Final!B32</f>
        <v>16BME1131</v>
      </c>
      <c r="C32" s="331" t="str">
        <f>[5]Final!C32</f>
        <v>NIKHIL KUMAR</v>
      </c>
      <c r="D32" s="331" t="str">
        <f>[5]Final!D32</f>
        <v>B+</v>
      </c>
      <c r="E32" s="331">
        <f>[5]Final!E32</f>
        <v>82</v>
      </c>
      <c r="F32" s="331">
        <f t="shared" si="26"/>
        <v>82.4</v>
      </c>
      <c r="G32" s="331">
        <f t="shared" si="27"/>
        <v>48.400000000000006</v>
      </c>
      <c r="H32" s="331">
        <f t="shared" si="28"/>
        <v>34</v>
      </c>
      <c r="I32" s="258"/>
      <c r="J32" s="247">
        <f>IF([5]Final!DP30="","",ROUNDUP(0.15*[5]Final!DP30,1))</f>
        <v>2.6</v>
      </c>
      <c r="K32" s="247">
        <f>IF([5]Final!DQ30="","",ROUNDUP(0.15*[5]Final!DQ30,1))</f>
        <v>2.1</v>
      </c>
      <c r="L32" s="247">
        <f>IF([5]Final!DR30="","",ROUNDUP(0.15*[5]Final!DR30,1))</f>
        <v>5.0999999999999996</v>
      </c>
      <c r="M32" s="247">
        <f>IF([5]Final!DS30="","",ROUNDUP(0.15*[5]Final!DS30,1))</f>
        <v>2.4</v>
      </c>
      <c r="N32" s="247">
        <f>IF([5]Final!DT30="","",ROUNDUP(0.15*[5]Final!DT30,1))</f>
        <v>4.0999999999999996</v>
      </c>
      <c r="O32" s="247">
        <f>IF([5]Final!DU30="","",ROUNDUP(0.15*[5]Final!DU30,1))</f>
        <v>3.8000000000000003</v>
      </c>
      <c r="P32" s="247">
        <f>IF([5]Final!DV30="","",ROUNDUP(0.15*[5]Final!DV30,1))</f>
        <v>2.3000000000000003</v>
      </c>
      <c r="Q32" s="247">
        <f>IF([5]Final!DW30="","",ROUNDUP(0.15*[5]Final!DW30,1))</f>
        <v>5</v>
      </c>
      <c r="R32" s="247">
        <f>IF([5]Final!DX30="","",ROUNDUP(0.15*[5]Final!DX30,1))</f>
        <v>3.3</v>
      </c>
      <c r="S32" s="247">
        <f>IF([5]Final!DY30="","",ROUNDUP(0.15*[5]Final!DY30,1))</f>
        <v>3.6</v>
      </c>
      <c r="T32" s="247">
        <f>IF([5]Final!DZ30="","",ROUNDUP(0.15*[5]Final!DZ30,1))</f>
        <v>1.8</v>
      </c>
      <c r="U32" s="247">
        <f>IF([5]Final!EA30="","",ROUNDUP([5]Final!EA30/3,1))</f>
        <v>1</v>
      </c>
      <c r="V32" s="247">
        <f>IF([5]Final!EB30="","",ROUNDUP([5]Final!EB30/3,1))</f>
        <v>1.4000000000000001</v>
      </c>
      <c r="W32" s="247">
        <f>IF([5]Final!EC30="","",ROUNDUP([5]Final!EC30/3,1))</f>
        <v>1</v>
      </c>
      <c r="X32" s="247">
        <f>IF([5]Final!ED30="","",ROUNDUP([5]Final!ED30/3,1))</f>
        <v>0.7</v>
      </c>
      <c r="Y32" s="247">
        <f>IF([5]Final!EE30="","",ROUNDUP([5]Final!EE30/3,1))</f>
        <v>1.4000000000000001</v>
      </c>
      <c r="Z32" s="247">
        <f>IF([5]Final!EF30="","",ROUNDUP([5]Final!EF30/3,1))</f>
        <v>1.7000000000000002</v>
      </c>
      <c r="AA32" s="247">
        <f>IF([5]Final!EG30="","",ROUNDUP([5]Final!EG30/3,1))</f>
        <v>1</v>
      </c>
      <c r="AB32" s="247">
        <f>IF([5]Final!EH30="","",ROUNDUP([5]Final!EH30/3,1))</f>
        <v>1</v>
      </c>
      <c r="AC32" s="247">
        <f>IF([5]Final!EI30="","",ROUNDUP([5]Final!EI30/3,1))</f>
        <v>1.4000000000000001</v>
      </c>
      <c r="AD32" s="247">
        <f>IF([5]Final!EJ30="","",ROUNDUP([5]Final!EJ30/3,1))</f>
        <v>1</v>
      </c>
      <c r="AE32" s="247">
        <f>IF([5]Final!EK30="","",ROUNDUP([5]Final!EK30/3,1))</f>
        <v>0.7</v>
      </c>
      <c r="AF32" s="247">
        <f>[5]Final!EL30</f>
        <v>2</v>
      </c>
      <c r="AG32" s="247">
        <f>[5]Final!EM30</f>
        <v>3</v>
      </c>
      <c r="AH32" s="247">
        <f>[5]Final!EN30</f>
        <v>2</v>
      </c>
      <c r="AI32" s="247">
        <f>[5]Final!EO30</f>
        <v>2</v>
      </c>
      <c r="AJ32" s="247">
        <f>[5]Final!EP30</f>
        <v>3</v>
      </c>
      <c r="AK32" s="247">
        <f>[5]Final!EQ30</f>
        <v>4</v>
      </c>
      <c r="AL32" s="247">
        <f>[5]Final!ER30</f>
        <v>1</v>
      </c>
      <c r="AM32" s="247">
        <f>[5]Final!ES30</f>
        <v>4</v>
      </c>
      <c r="AN32" s="247">
        <f>[5]Final!ET30</f>
        <v>4</v>
      </c>
      <c r="AO32" s="247">
        <f>[5]Final!EU30</f>
        <v>4</v>
      </c>
      <c r="AP32" s="248">
        <f>[5]Final!EV30</f>
        <v>5</v>
      </c>
      <c r="AQ32" s="260">
        <f t="shared" si="29"/>
        <v>3.6</v>
      </c>
      <c r="AR32" s="261" t="e">
        <f t="shared" si="30"/>
        <v>#REF!</v>
      </c>
      <c r="AS32" s="247">
        <f t="shared" si="7"/>
        <v>0</v>
      </c>
      <c r="AT32" s="310" t="str">
        <f t="shared" si="31"/>
        <v>NO</v>
      </c>
      <c r="AU32" s="261">
        <f t="shared" si="32"/>
        <v>9</v>
      </c>
      <c r="AV32" s="261">
        <f t="shared" si="33"/>
        <v>10.166666666666668</v>
      </c>
      <c r="AW32" s="247">
        <f t="shared" si="8"/>
        <v>89</v>
      </c>
      <c r="AX32" s="286" t="str">
        <f t="shared" si="9"/>
        <v>YES</v>
      </c>
      <c r="AY32" s="261">
        <f t="shared" si="34"/>
        <v>22.299999999999997</v>
      </c>
      <c r="AZ32" s="261">
        <f t="shared" si="35"/>
        <v>27.333333333333336</v>
      </c>
      <c r="BA32" s="247">
        <f t="shared" si="10"/>
        <v>82</v>
      </c>
      <c r="BB32" s="286" t="str">
        <f t="shared" si="11"/>
        <v>YES</v>
      </c>
      <c r="BC32" s="261">
        <f t="shared" si="36"/>
        <v>7.9</v>
      </c>
      <c r="BD32" s="261">
        <f t="shared" si="37"/>
        <v>10.166666666666666</v>
      </c>
      <c r="BE32" s="247">
        <f t="shared" si="12"/>
        <v>78</v>
      </c>
      <c r="BF32" s="286" t="str">
        <f t="shared" si="13"/>
        <v>YES</v>
      </c>
      <c r="BG32" s="261">
        <f t="shared" si="38"/>
        <v>5.6000000000000005</v>
      </c>
      <c r="BH32" s="261">
        <f t="shared" si="39"/>
        <v>8</v>
      </c>
      <c r="BI32" s="247">
        <f t="shared" si="14"/>
        <v>70</v>
      </c>
      <c r="BJ32" s="340" t="str">
        <f t="shared" si="15"/>
        <v>YES</v>
      </c>
      <c r="BK32" s="260">
        <f t="shared" si="40"/>
        <v>2</v>
      </c>
      <c r="BL32" s="261">
        <f t="shared" si="41"/>
        <v>2</v>
      </c>
      <c r="BM32" s="247">
        <f t="shared" si="16"/>
        <v>100</v>
      </c>
      <c r="BN32" s="286" t="str">
        <f t="shared" si="17"/>
        <v>YES</v>
      </c>
      <c r="BO32" s="261">
        <f t="shared" si="42"/>
        <v>6</v>
      </c>
      <c r="BP32" s="261">
        <f t="shared" si="43"/>
        <v>7</v>
      </c>
      <c r="BQ32" s="247">
        <f t="shared" si="18"/>
        <v>86</v>
      </c>
      <c r="BR32" s="286" t="str">
        <f t="shared" si="19"/>
        <v>YES</v>
      </c>
      <c r="BS32" s="261">
        <f t="shared" si="44"/>
        <v>14</v>
      </c>
      <c r="BT32" s="261">
        <f t="shared" si="45"/>
        <v>17</v>
      </c>
      <c r="BU32" s="247">
        <f t="shared" si="20"/>
        <v>82</v>
      </c>
      <c r="BV32" s="286" t="str">
        <f t="shared" si="21"/>
        <v>YES</v>
      </c>
      <c r="BW32" s="261">
        <f t="shared" si="46"/>
        <v>5</v>
      </c>
      <c r="BX32" s="261">
        <f t="shared" si="47"/>
        <v>7</v>
      </c>
      <c r="BY32" s="247">
        <f t="shared" si="22"/>
        <v>71</v>
      </c>
      <c r="BZ32" s="286" t="str">
        <f t="shared" si="23"/>
        <v>YES</v>
      </c>
      <c r="CA32" s="261">
        <f t="shared" si="48"/>
        <v>7</v>
      </c>
      <c r="CB32" s="261">
        <f t="shared" si="49"/>
        <v>7</v>
      </c>
      <c r="CC32" s="247">
        <f t="shared" si="24"/>
        <v>100</v>
      </c>
      <c r="CD32" s="341" t="str">
        <f t="shared" si="25"/>
        <v>YES</v>
      </c>
    </row>
    <row r="33" spans="1:82" ht="13.5" thickBot="1" x14ac:dyDescent="0.25">
      <c r="A33" s="331">
        <f>[5]Final!A33</f>
        <v>21</v>
      </c>
      <c r="B33" s="331" t="str">
        <f>[5]Final!B33</f>
        <v>16BME1134</v>
      </c>
      <c r="C33" s="331" t="str">
        <f>[5]Final!C33</f>
        <v>ASHISH PUSHKAR</v>
      </c>
      <c r="D33" s="331" t="str">
        <f>[5]Final!D33</f>
        <v>B+</v>
      </c>
      <c r="E33" s="331">
        <f>[5]Final!E33</f>
        <v>81</v>
      </c>
      <c r="F33" s="331">
        <f t="shared" si="26"/>
        <v>82.600000000000009</v>
      </c>
      <c r="G33" s="331">
        <f t="shared" si="27"/>
        <v>49.600000000000009</v>
      </c>
      <c r="H33" s="331">
        <f t="shared" si="28"/>
        <v>33</v>
      </c>
      <c r="I33" s="258"/>
      <c r="J33" s="247">
        <f>IF([5]Final!DP31="","",ROUNDUP(0.15*[5]Final!DP31,1))</f>
        <v>2.3000000000000003</v>
      </c>
      <c r="K33" s="247">
        <f>IF([5]Final!DQ31="","",ROUNDUP(0.15*[5]Final!DQ31,1))</f>
        <v>2.3000000000000003</v>
      </c>
      <c r="L33" s="247">
        <f>IF([5]Final!DR31="","",ROUNDUP(0.15*[5]Final!DR31,1))</f>
        <v>5.4</v>
      </c>
      <c r="M33" s="247">
        <f>IF([5]Final!DS31="","",ROUNDUP(0.15*[5]Final!DS31,1))</f>
        <v>2.3000000000000003</v>
      </c>
      <c r="N33" s="247">
        <f>IF([5]Final!DT31="","",ROUNDUP(0.15*[5]Final!DT31,1))</f>
        <v>3.5</v>
      </c>
      <c r="O33" s="247">
        <f>IF([5]Final!DU31="","",ROUNDUP(0.15*[5]Final!DU31,1))</f>
        <v>3.9</v>
      </c>
      <c r="P33" s="247">
        <f>IF([5]Final!DV31="","",ROUNDUP(0.15*[5]Final!DV31,1))</f>
        <v>2.3000000000000003</v>
      </c>
      <c r="Q33" s="247">
        <f>IF([5]Final!DW31="","",ROUNDUP(0.15*[5]Final!DW31,1))</f>
        <v>5.3</v>
      </c>
      <c r="R33" s="247">
        <f>IF([5]Final!DX31="","",ROUNDUP(0.15*[5]Final!DX31,1))</f>
        <v>3.6</v>
      </c>
      <c r="S33" s="247">
        <f>IF([5]Final!DY31="","",ROUNDUP(0.15*[5]Final!DY31,1))</f>
        <v>4.2</v>
      </c>
      <c r="T33" s="247">
        <f>IF([5]Final!DZ31="","",ROUNDUP(0.15*[5]Final!DZ31,1))</f>
        <v>2.1</v>
      </c>
      <c r="U33" s="247">
        <f>IF([5]Final!EA31="","",ROUNDUP([5]Final!EA31/3,1))</f>
        <v>1.4000000000000001</v>
      </c>
      <c r="V33" s="247">
        <f>IF([5]Final!EB31="","",ROUNDUP([5]Final!EB31/3,1))</f>
        <v>1</v>
      </c>
      <c r="W33" s="247">
        <f>IF([5]Final!EC31="","",ROUNDUP([5]Final!EC31/3,1))</f>
        <v>1</v>
      </c>
      <c r="X33" s="247">
        <f>IF([5]Final!ED31="","",ROUNDUP([5]Final!ED31/3,1))</f>
        <v>1</v>
      </c>
      <c r="Y33" s="247">
        <f>IF([5]Final!EE31="","",ROUNDUP([5]Final!EE31/3,1))</f>
        <v>1.4000000000000001</v>
      </c>
      <c r="Z33" s="247">
        <f>IF([5]Final!EF31="","",ROUNDUP([5]Final!EF31/3,1))</f>
        <v>1.7000000000000002</v>
      </c>
      <c r="AA33" s="247">
        <f>IF([5]Final!EG31="","",ROUNDUP([5]Final!EG31/3,1))</f>
        <v>0.7</v>
      </c>
      <c r="AB33" s="247">
        <f>IF([5]Final!EH31="","",ROUNDUP([5]Final!EH31/3,1))</f>
        <v>1.4000000000000001</v>
      </c>
      <c r="AC33" s="247">
        <f>IF([5]Final!EI31="","",ROUNDUP([5]Final!EI31/3,1))</f>
        <v>1.4000000000000001</v>
      </c>
      <c r="AD33" s="247">
        <f>IF([5]Final!EJ31="","",ROUNDUP([5]Final!EJ31/3,1))</f>
        <v>0.7</v>
      </c>
      <c r="AE33" s="247">
        <f>IF([5]Final!EK31="","",ROUNDUP([5]Final!EK31/3,1))</f>
        <v>0.7</v>
      </c>
      <c r="AF33" s="247">
        <f>[5]Final!EL31</f>
        <v>1</v>
      </c>
      <c r="AG33" s="247">
        <f>[5]Final!EM31</f>
        <v>2</v>
      </c>
      <c r="AH33" s="247">
        <f>[5]Final!EN31</f>
        <v>3</v>
      </c>
      <c r="AI33" s="247">
        <f>[5]Final!EO31</f>
        <v>1</v>
      </c>
      <c r="AJ33" s="247">
        <f>[5]Final!EP31</f>
        <v>4</v>
      </c>
      <c r="AK33" s="247">
        <f>[5]Final!EQ31</f>
        <v>4</v>
      </c>
      <c r="AL33" s="247">
        <f>[5]Final!ER31</f>
        <v>2</v>
      </c>
      <c r="AM33" s="247">
        <f>[5]Final!ES31</f>
        <v>4</v>
      </c>
      <c r="AN33" s="247">
        <f>[5]Final!ET31</f>
        <v>4</v>
      </c>
      <c r="AO33" s="247">
        <f>[5]Final!EU31</f>
        <v>4</v>
      </c>
      <c r="AP33" s="248">
        <f>[5]Final!EV31</f>
        <v>4</v>
      </c>
      <c r="AQ33" s="260">
        <f t="shared" si="29"/>
        <v>3.7</v>
      </c>
      <c r="AR33" s="261" t="e">
        <f t="shared" si="30"/>
        <v>#REF!</v>
      </c>
      <c r="AS33" s="247">
        <f t="shared" si="7"/>
        <v>0</v>
      </c>
      <c r="AT33" s="310" t="str">
        <f t="shared" si="31"/>
        <v>NO</v>
      </c>
      <c r="AU33" s="261">
        <f t="shared" si="32"/>
        <v>8.2000000000000011</v>
      </c>
      <c r="AV33" s="261">
        <f t="shared" si="33"/>
        <v>10.166666666666668</v>
      </c>
      <c r="AW33" s="247">
        <f t="shared" si="8"/>
        <v>81</v>
      </c>
      <c r="AX33" s="286" t="str">
        <f t="shared" si="9"/>
        <v>YES</v>
      </c>
      <c r="AY33" s="261">
        <f t="shared" si="34"/>
        <v>23.7</v>
      </c>
      <c r="AZ33" s="261">
        <f t="shared" si="35"/>
        <v>27.333333333333336</v>
      </c>
      <c r="BA33" s="247">
        <f t="shared" si="10"/>
        <v>87</v>
      </c>
      <c r="BB33" s="286" t="str">
        <f t="shared" si="11"/>
        <v>YES</v>
      </c>
      <c r="BC33" s="261">
        <f t="shared" si="36"/>
        <v>7.9</v>
      </c>
      <c r="BD33" s="261">
        <f t="shared" si="37"/>
        <v>10.166666666666666</v>
      </c>
      <c r="BE33" s="247">
        <f t="shared" si="12"/>
        <v>78</v>
      </c>
      <c r="BF33" s="286" t="str">
        <f t="shared" si="13"/>
        <v>YES</v>
      </c>
      <c r="BG33" s="261">
        <f t="shared" si="38"/>
        <v>6.1000000000000005</v>
      </c>
      <c r="BH33" s="261">
        <f t="shared" si="39"/>
        <v>8</v>
      </c>
      <c r="BI33" s="247">
        <f t="shared" si="14"/>
        <v>76</v>
      </c>
      <c r="BJ33" s="340" t="str">
        <f t="shared" si="15"/>
        <v>YES</v>
      </c>
      <c r="BK33" s="260">
        <f t="shared" si="40"/>
        <v>1</v>
      </c>
      <c r="BL33" s="261">
        <f t="shared" si="41"/>
        <v>2</v>
      </c>
      <c r="BM33" s="247">
        <f t="shared" si="16"/>
        <v>50</v>
      </c>
      <c r="BN33" s="286" t="str">
        <f t="shared" si="17"/>
        <v>NO</v>
      </c>
      <c r="BO33" s="261">
        <f t="shared" si="42"/>
        <v>6</v>
      </c>
      <c r="BP33" s="261">
        <f t="shared" si="43"/>
        <v>7</v>
      </c>
      <c r="BQ33" s="247">
        <f t="shared" si="18"/>
        <v>86</v>
      </c>
      <c r="BR33" s="286" t="str">
        <f t="shared" si="19"/>
        <v>YES</v>
      </c>
      <c r="BS33" s="261">
        <f t="shared" si="44"/>
        <v>15</v>
      </c>
      <c r="BT33" s="261">
        <f t="shared" si="45"/>
        <v>17</v>
      </c>
      <c r="BU33" s="247">
        <f t="shared" si="20"/>
        <v>88</v>
      </c>
      <c r="BV33" s="286" t="str">
        <f t="shared" si="21"/>
        <v>YES</v>
      </c>
      <c r="BW33" s="261">
        <f t="shared" si="46"/>
        <v>6</v>
      </c>
      <c r="BX33" s="261">
        <f t="shared" si="47"/>
        <v>7</v>
      </c>
      <c r="BY33" s="247">
        <f t="shared" si="22"/>
        <v>86</v>
      </c>
      <c r="BZ33" s="286" t="str">
        <f t="shared" si="23"/>
        <v>YES</v>
      </c>
      <c r="CA33" s="261">
        <f t="shared" si="48"/>
        <v>5</v>
      </c>
      <c r="CB33" s="261">
        <f t="shared" si="49"/>
        <v>7</v>
      </c>
      <c r="CC33" s="247">
        <f t="shared" si="24"/>
        <v>71</v>
      </c>
      <c r="CD33" s="341" t="str">
        <f t="shared" si="25"/>
        <v>YES</v>
      </c>
    </row>
    <row r="34" spans="1:82" ht="13.5" thickBot="1" x14ac:dyDescent="0.25">
      <c r="A34" s="331">
        <f>[5]Final!A34</f>
        <v>22</v>
      </c>
      <c r="B34" s="331" t="str">
        <f>[5]Final!B34</f>
        <v>16BME1137</v>
      </c>
      <c r="C34" s="331" t="str">
        <f>[5]Final!C34</f>
        <v>ABHISHEK</v>
      </c>
      <c r="D34" s="331" t="str">
        <f>[5]Final!D34</f>
        <v>B+</v>
      </c>
      <c r="E34" s="331">
        <f>[5]Final!E34</f>
        <v>83</v>
      </c>
      <c r="F34" s="331">
        <f t="shared" si="26"/>
        <v>82</v>
      </c>
      <c r="G34" s="331">
        <f t="shared" si="27"/>
        <v>49</v>
      </c>
      <c r="H34" s="331">
        <f t="shared" si="28"/>
        <v>33</v>
      </c>
      <c r="I34" s="258"/>
      <c r="J34" s="247">
        <f>IF([5]Final!DP32="","",ROUNDUP(0.15*[5]Final!DP32,1))</f>
        <v>2.1</v>
      </c>
      <c r="K34" s="247">
        <f>IF([5]Final!DQ32="","",ROUNDUP(0.15*[5]Final!DQ32,1))</f>
        <v>2.6</v>
      </c>
      <c r="L34" s="247">
        <f>IF([5]Final!DR32="","",ROUNDUP(0.15*[5]Final!DR32,1))</f>
        <v>5.0999999999999996</v>
      </c>
      <c r="M34" s="247">
        <f>IF([5]Final!DS32="","",ROUNDUP(0.15*[5]Final!DS32,1))</f>
        <v>2.4</v>
      </c>
      <c r="N34" s="247">
        <f>IF([5]Final!DT32="","",ROUNDUP(0.15*[5]Final!DT32,1))</f>
        <v>3.8000000000000003</v>
      </c>
      <c r="O34" s="247">
        <f>IF([5]Final!DU32="","",ROUNDUP(0.15*[5]Final!DU32,1))</f>
        <v>3.6</v>
      </c>
      <c r="P34" s="247">
        <f>IF([5]Final!DV32="","",ROUNDUP(0.15*[5]Final!DV32,1))</f>
        <v>2.4</v>
      </c>
      <c r="Q34" s="247">
        <f>IF([5]Final!DW32="","",ROUNDUP(0.15*[5]Final!DW32,1))</f>
        <v>5.8999999999999995</v>
      </c>
      <c r="R34" s="247">
        <f>IF([5]Final!DX32="","",ROUNDUP(0.15*[5]Final!DX32,1))</f>
        <v>3.5</v>
      </c>
      <c r="S34" s="247">
        <f>IF([5]Final!DY32="","",ROUNDUP(0.15*[5]Final!DY32,1))</f>
        <v>3</v>
      </c>
      <c r="T34" s="247">
        <f>IF([5]Final!DZ32="","",ROUNDUP(0.15*[5]Final!DZ32,1))</f>
        <v>2.4</v>
      </c>
      <c r="U34" s="247">
        <f>IF([5]Final!EA32="","",ROUNDUP([5]Final!EA32/3,1))</f>
        <v>1.4000000000000001</v>
      </c>
      <c r="V34" s="247">
        <f>IF([5]Final!EB32="","",ROUNDUP([5]Final!EB32/3,1))</f>
        <v>1</v>
      </c>
      <c r="W34" s="247">
        <f>IF([5]Final!EC32="","",ROUNDUP([5]Final!EC32/3,1))</f>
        <v>1</v>
      </c>
      <c r="X34" s="247">
        <f>IF([5]Final!ED32="","",ROUNDUP([5]Final!ED32/3,1))</f>
        <v>0.7</v>
      </c>
      <c r="Y34" s="247">
        <f>IF([5]Final!EE32="","",ROUNDUP([5]Final!EE32/3,1))</f>
        <v>1.4000000000000001</v>
      </c>
      <c r="Z34" s="247">
        <f>IF([5]Final!EF32="","",ROUNDUP([5]Final!EF32/3,1))</f>
        <v>1.7000000000000002</v>
      </c>
      <c r="AA34" s="247">
        <f>IF([5]Final!EG32="","",ROUNDUP([5]Final!EG32/3,1))</f>
        <v>1</v>
      </c>
      <c r="AB34" s="247">
        <f>IF([5]Final!EH32="","",ROUNDUP([5]Final!EH32/3,1))</f>
        <v>1</v>
      </c>
      <c r="AC34" s="247">
        <f>IF([5]Final!EI32="","",ROUNDUP([5]Final!EI32/3,1))</f>
        <v>1</v>
      </c>
      <c r="AD34" s="247">
        <f>IF([5]Final!EJ32="","",ROUNDUP([5]Final!EJ32/3,1))</f>
        <v>1</v>
      </c>
      <c r="AE34" s="247">
        <f>IF([5]Final!EK32="","",ROUNDUP([5]Final!EK32/3,1))</f>
        <v>1</v>
      </c>
      <c r="AF34" s="247">
        <f>[5]Final!EL32</f>
        <v>1</v>
      </c>
      <c r="AG34" s="247">
        <f>[5]Final!EM32</f>
        <v>2</v>
      </c>
      <c r="AH34" s="247">
        <f>[5]Final!EN32</f>
        <v>2</v>
      </c>
      <c r="AI34" s="247">
        <f>[5]Final!EO32</f>
        <v>2</v>
      </c>
      <c r="AJ34" s="247">
        <f>[5]Final!EP32</f>
        <v>3</v>
      </c>
      <c r="AK34" s="247">
        <f>[5]Final!EQ32</f>
        <v>4</v>
      </c>
      <c r="AL34" s="247">
        <f>[5]Final!ER32</f>
        <v>1</v>
      </c>
      <c r="AM34" s="247">
        <f>[5]Final!ES32</f>
        <v>5</v>
      </c>
      <c r="AN34" s="247">
        <f>[5]Final!ET32</f>
        <v>4</v>
      </c>
      <c r="AO34" s="247">
        <f>[5]Final!EU32</f>
        <v>5</v>
      </c>
      <c r="AP34" s="248">
        <f>[5]Final!EV32</f>
        <v>4</v>
      </c>
      <c r="AQ34" s="260">
        <f t="shared" si="29"/>
        <v>3.5</v>
      </c>
      <c r="AR34" s="261" t="e">
        <f t="shared" si="30"/>
        <v>#REF!</v>
      </c>
      <c r="AS34" s="247">
        <f t="shared" si="7"/>
        <v>0</v>
      </c>
      <c r="AT34" s="310" t="str">
        <f t="shared" si="31"/>
        <v>NO</v>
      </c>
      <c r="AU34" s="261">
        <f t="shared" si="32"/>
        <v>8.8000000000000007</v>
      </c>
      <c r="AV34" s="261">
        <f t="shared" si="33"/>
        <v>10.166666666666668</v>
      </c>
      <c r="AW34" s="247">
        <f t="shared" si="8"/>
        <v>87</v>
      </c>
      <c r="AX34" s="286" t="str">
        <f t="shared" si="9"/>
        <v>YES</v>
      </c>
      <c r="AY34" s="261">
        <f t="shared" si="34"/>
        <v>22.799999999999997</v>
      </c>
      <c r="AZ34" s="261">
        <f t="shared" si="35"/>
        <v>27.333333333333336</v>
      </c>
      <c r="BA34" s="247">
        <f t="shared" si="10"/>
        <v>83</v>
      </c>
      <c r="BB34" s="286" t="str">
        <f t="shared" si="11"/>
        <v>YES</v>
      </c>
      <c r="BC34" s="261">
        <f t="shared" si="36"/>
        <v>7.4</v>
      </c>
      <c r="BD34" s="261">
        <f t="shared" si="37"/>
        <v>10.166666666666666</v>
      </c>
      <c r="BE34" s="247">
        <f t="shared" si="12"/>
        <v>73</v>
      </c>
      <c r="BF34" s="286" t="str">
        <f t="shared" si="13"/>
        <v>YES</v>
      </c>
      <c r="BG34" s="261">
        <f t="shared" si="38"/>
        <v>6.5</v>
      </c>
      <c r="BH34" s="261">
        <f t="shared" si="39"/>
        <v>8</v>
      </c>
      <c r="BI34" s="247">
        <f t="shared" si="14"/>
        <v>81</v>
      </c>
      <c r="BJ34" s="340" t="str">
        <f t="shared" si="15"/>
        <v>YES</v>
      </c>
      <c r="BK34" s="260">
        <f t="shared" si="40"/>
        <v>1</v>
      </c>
      <c r="BL34" s="261">
        <f t="shared" si="41"/>
        <v>2</v>
      </c>
      <c r="BM34" s="247">
        <f t="shared" si="16"/>
        <v>50</v>
      </c>
      <c r="BN34" s="286" t="str">
        <f t="shared" si="17"/>
        <v>NO</v>
      </c>
      <c r="BO34" s="261">
        <f t="shared" si="42"/>
        <v>5</v>
      </c>
      <c r="BP34" s="261">
        <f t="shared" si="43"/>
        <v>7</v>
      </c>
      <c r="BQ34" s="247">
        <f t="shared" si="18"/>
        <v>71</v>
      </c>
      <c r="BR34" s="286" t="str">
        <f t="shared" si="19"/>
        <v>YES</v>
      </c>
      <c r="BS34" s="261">
        <f t="shared" si="44"/>
        <v>15</v>
      </c>
      <c r="BT34" s="261">
        <f t="shared" si="45"/>
        <v>17</v>
      </c>
      <c r="BU34" s="247">
        <f t="shared" si="20"/>
        <v>88</v>
      </c>
      <c r="BV34" s="286" t="str">
        <f t="shared" si="21"/>
        <v>YES</v>
      </c>
      <c r="BW34" s="261">
        <f t="shared" si="46"/>
        <v>6</v>
      </c>
      <c r="BX34" s="261">
        <f t="shared" si="47"/>
        <v>7</v>
      </c>
      <c r="BY34" s="247">
        <f t="shared" si="22"/>
        <v>86</v>
      </c>
      <c r="BZ34" s="286" t="str">
        <f t="shared" si="23"/>
        <v>YES</v>
      </c>
      <c r="CA34" s="261">
        <f t="shared" si="48"/>
        <v>6</v>
      </c>
      <c r="CB34" s="261">
        <f t="shared" si="49"/>
        <v>7</v>
      </c>
      <c r="CC34" s="247">
        <f t="shared" si="24"/>
        <v>86</v>
      </c>
      <c r="CD34" s="341" t="str">
        <f t="shared" si="25"/>
        <v>YES</v>
      </c>
    </row>
    <row r="35" spans="1:82" ht="13.5" thickBot="1" x14ac:dyDescent="0.25">
      <c r="A35" s="331">
        <f>[5]Final!A35</f>
        <v>23</v>
      </c>
      <c r="B35" s="331" t="str">
        <f>[5]Final!B35</f>
        <v>16BME1138</v>
      </c>
      <c r="C35" s="331" t="str">
        <f>[5]Final!C35</f>
        <v>ABHISHEK KUMAR</v>
      </c>
      <c r="D35" s="331" t="str">
        <f>[5]Final!D35</f>
        <v>A</v>
      </c>
      <c r="E35" s="331">
        <f>[5]Final!E35</f>
        <v>89</v>
      </c>
      <c r="F35" s="331">
        <f t="shared" si="26"/>
        <v>85.5</v>
      </c>
      <c r="G35" s="331">
        <f t="shared" si="27"/>
        <v>49.500000000000007</v>
      </c>
      <c r="H35" s="331">
        <f t="shared" si="28"/>
        <v>36</v>
      </c>
      <c r="I35" s="258"/>
      <c r="J35" s="247">
        <f>IF([5]Final!DP33="","",ROUNDUP(0.15*[5]Final!DP33,1))</f>
        <v>2.3000000000000003</v>
      </c>
      <c r="K35" s="247">
        <f>IF([5]Final!DQ33="","",ROUNDUP(0.15*[5]Final!DQ33,1))</f>
        <v>2.3000000000000003</v>
      </c>
      <c r="L35" s="247">
        <f>IF([5]Final!DR33="","",ROUNDUP(0.15*[5]Final!DR33,1))</f>
        <v>5.3</v>
      </c>
      <c r="M35" s="247">
        <f>IF([5]Final!DS33="","",ROUNDUP(0.15*[5]Final!DS33,1))</f>
        <v>2.6</v>
      </c>
      <c r="N35" s="247">
        <f>IF([5]Final!DT33="","",ROUNDUP(0.15*[5]Final!DT33,1))</f>
        <v>3.8000000000000003</v>
      </c>
      <c r="O35" s="247">
        <f>IF([5]Final!DU33="","",ROUNDUP(0.15*[5]Final!DU33,1))</f>
        <v>3.3</v>
      </c>
      <c r="P35" s="247">
        <f>IF([5]Final!DV33="","",ROUNDUP(0.15*[5]Final!DV33,1))</f>
        <v>2.1</v>
      </c>
      <c r="Q35" s="247">
        <f>IF([5]Final!DW33="","",ROUNDUP(0.15*[5]Final!DW33,1))</f>
        <v>5.3</v>
      </c>
      <c r="R35" s="247">
        <f>IF([5]Final!DX33="","",ROUNDUP(0.15*[5]Final!DX33,1))</f>
        <v>3.6</v>
      </c>
      <c r="S35" s="247">
        <f>IF([5]Final!DY33="","",ROUNDUP(0.15*[5]Final!DY33,1))</f>
        <v>3.9</v>
      </c>
      <c r="T35" s="247">
        <f>IF([5]Final!DZ33="","",ROUNDUP(0.15*[5]Final!DZ33,1))</f>
        <v>2.4</v>
      </c>
      <c r="U35" s="247">
        <f>IF([5]Final!EA33="","",ROUNDUP([5]Final!EA33/3,1))</f>
        <v>1.4000000000000001</v>
      </c>
      <c r="V35" s="247">
        <f>IF([5]Final!EB33="","",ROUNDUP([5]Final!EB33/3,1))</f>
        <v>1</v>
      </c>
      <c r="W35" s="247">
        <f>IF([5]Final!EC33="","",ROUNDUP([5]Final!EC33/3,1))</f>
        <v>1.4000000000000001</v>
      </c>
      <c r="X35" s="247">
        <f>IF([5]Final!ED33="","",ROUNDUP([5]Final!ED33/3,1))</f>
        <v>1</v>
      </c>
      <c r="Y35" s="247">
        <f>IF([5]Final!EE33="","",ROUNDUP([5]Final!EE33/3,1))</f>
        <v>1.4000000000000001</v>
      </c>
      <c r="Z35" s="247">
        <f>IF([5]Final!EF33="","",ROUNDUP([5]Final!EF33/3,1))</f>
        <v>1.7000000000000002</v>
      </c>
      <c r="AA35" s="247">
        <f>IF([5]Final!EG33="","",ROUNDUP([5]Final!EG33/3,1))</f>
        <v>1</v>
      </c>
      <c r="AB35" s="247">
        <f>IF([5]Final!EH33="","",ROUNDUP([5]Final!EH33/3,1))</f>
        <v>1</v>
      </c>
      <c r="AC35" s="247">
        <f>IF([5]Final!EI33="","",ROUNDUP([5]Final!EI33/3,1))</f>
        <v>1</v>
      </c>
      <c r="AD35" s="247">
        <f>IF([5]Final!EJ33="","",ROUNDUP([5]Final!EJ33/3,1))</f>
        <v>1</v>
      </c>
      <c r="AE35" s="247">
        <f>IF([5]Final!EK33="","",ROUNDUP([5]Final!EK33/3,1))</f>
        <v>0.7</v>
      </c>
      <c r="AF35" s="247">
        <f>[5]Final!EL33</f>
        <v>2</v>
      </c>
      <c r="AG35" s="247">
        <f>[5]Final!EM33</f>
        <v>2</v>
      </c>
      <c r="AH35" s="247">
        <f>[5]Final!EN33</f>
        <v>2</v>
      </c>
      <c r="AI35" s="247">
        <f>[5]Final!EO33</f>
        <v>2</v>
      </c>
      <c r="AJ35" s="247">
        <f>[5]Final!EP33</f>
        <v>4</v>
      </c>
      <c r="AK35" s="247">
        <f>[5]Final!EQ33</f>
        <v>4</v>
      </c>
      <c r="AL35" s="247">
        <f>[5]Final!ER33</f>
        <v>1</v>
      </c>
      <c r="AM35" s="247">
        <f>[5]Final!ES33</f>
        <v>5</v>
      </c>
      <c r="AN35" s="247">
        <f>[5]Final!ET33</f>
        <v>5</v>
      </c>
      <c r="AO35" s="247">
        <f>[5]Final!EU33</f>
        <v>4</v>
      </c>
      <c r="AP35" s="248">
        <f>[5]Final!EV33</f>
        <v>5</v>
      </c>
      <c r="AQ35" s="260">
        <f t="shared" si="29"/>
        <v>3.7</v>
      </c>
      <c r="AR35" s="261" t="e">
        <f t="shared" si="30"/>
        <v>#REF!</v>
      </c>
      <c r="AS35" s="247">
        <f t="shared" si="7"/>
        <v>0</v>
      </c>
      <c r="AT35" s="310" t="str">
        <f t="shared" si="31"/>
        <v>NO</v>
      </c>
      <c r="AU35" s="261">
        <f t="shared" si="32"/>
        <v>8.5</v>
      </c>
      <c r="AV35" s="261">
        <f t="shared" si="33"/>
        <v>10.166666666666668</v>
      </c>
      <c r="AW35" s="247">
        <f t="shared" si="8"/>
        <v>84</v>
      </c>
      <c r="AX35" s="286" t="str">
        <f t="shared" si="9"/>
        <v>YES</v>
      </c>
      <c r="AY35" s="261">
        <f t="shared" si="34"/>
        <v>22.599999999999998</v>
      </c>
      <c r="AZ35" s="261">
        <f t="shared" si="35"/>
        <v>27.333333333333336</v>
      </c>
      <c r="BA35" s="247">
        <f t="shared" si="10"/>
        <v>83</v>
      </c>
      <c r="BB35" s="286" t="str">
        <f t="shared" si="11"/>
        <v>YES</v>
      </c>
      <c r="BC35" s="261">
        <f t="shared" si="36"/>
        <v>8</v>
      </c>
      <c r="BD35" s="261">
        <f t="shared" si="37"/>
        <v>10.166666666666666</v>
      </c>
      <c r="BE35" s="247">
        <f t="shared" si="12"/>
        <v>79</v>
      </c>
      <c r="BF35" s="286" t="str">
        <f t="shared" si="13"/>
        <v>YES</v>
      </c>
      <c r="BG35" s="261">
        <f t="shared" si="38"/>
        <v>6.7</v>
      </c>
      <c r="BH35" s="261">
        <f t="shared" si="39"/>
        <v>8</v>
      </c>
      <c r="BI35" s="247">
        <f t="shared" si="14"/>
        <v>84</v>
      </c>
      <c r="BJ35" s="340" t="str">
        <f t="shared" si="15"/>
        <v>YES</v>
      </c>
      <c r="BK35" s="260">
        <f t="shared" si="40"/>
        <v>2</v>
      </c>
      <c r="BL35" s="261">
        <f t="shared" si="41"/>
        <v>2</v>
      </c>
      <c r="BM35" s="247">
        <f t="shared" si="16"/>
        <v>100</v>
      </c>
      <c r="BN35" s="286" t="str">
        <f t="shared" si="17"/>
        <v>YES</v>
      </c>
      <c r="BO35" s="261">
        <f t="shared" si="42"/>
        <v>6</v>
      </c>
      <c r="BP35" s="261">
        <f t="shared" si="43"/>
        <v>7</v>
      </c>
      <c r="BQ35" s="247">
        <f t="shared" si="18"/>
        <v>86</v>
      </c>
      <c r="BR35" s="286" t="str">
        <f t="shared" si="19"/>
        <v>YES</v>
      </c>
      <c r="BS35" s="261">
        <f t="shared" si="44"/>
        <v>16</v>
      </c>
      <c r="BT35" s="261">
        <f t="shared" si="45"/>
        <v>17</v>
      </c>
      <c r="BU35" s="247">
        <f t="shared" si="20"/>
        <v>94</v>
      </c>
      <c r="BV35" s="286" t="str">
        <f t="shared" si="21"/>
        <v>YES</v>
      </c>
      <c r="BW35" s="261">
        <f t="shared" si="46"/>
        <v>5</v>
      </c>
      <c r="BX35" s="261">
        <f t="shared" si="47"/>
        <v>7</v>
      </c>
      <c r="BY35" s="247">
        <f t="shared" si="22"/>
        <v>71</v>
      </c>
      <c r="BZ35" s="286" t="str">
        <f t="shared" si="23"/>
        <v>YES</v>
      </c>
      <c r="CA35" s="261">
        <f t="shared" si="48"/>
        <v>7</v>
      </c>
      <c r="CB35" s="261">
        <f t="shared" si="49"/>
        <v>7</v>
      </c>
      <c r="CC35" s="247">
        <f t="shared" si="24"/>
        <v>100</v>
      </c>
      <c r="CD35" s="341" t="str">
        <f t="shared" si="25"/>
        <v>YES</v>
      </c>
    </row>
    <row r="36" spans="1:82" ht="13.5" thickBot="1" x14ac:dyDescent="0.25">
      <c r="A36" s="331">
        <f>[5]Final!A36</f>
        <v>24</v>
      </c>
      <c r="B36" s="331" t="str">
        <f>[5]Final!B36</f>
        <v>16BME1144</v>
      </c>
      <c r="C36" s="331" t="str">
        <f>[5]Final!C36</f>
        <v>NEERAJ SINGH</v>
      </c>
      <c r="D36" s="331" t="str">
        <f>[5]Final!D36</f>
        <v>F</v>
      </c>
      <c r="E36" s="331">
        <f>[5]Final!E36</f>
        <v>24</v>
      </c>
      <c r="F36" s="331">
        <f t="shared" si="26"/>
        <v>37.899999999999991</v>
      </c>
      <c r="G36" s="331">
        <f t="shared" si="27"/>
        <v>19.899999999999995</v>
      </c>
      <c r="H36" s="331">
        <f t="shared" si="28"/>
        <v>18</v>
      </c>
      <c r="I36" s="258"/>
      <c r="J36" s="247">
        <f>IF([5]Final!DP34="","",ROUNDUP(0.15*[5]Final!DP34,1))</f>
        <v>0.5</v>
      </c>
      <c r="K36" s="247">
        <f>IF([5]Final!DQ34="","",ROUNDUP(0.15*[5]Final!DQ34,1))</f>
        <v>0.79999999999999993</v>
      </c>
      <c r="L36" s="247">
        <f>IF([5]Final!DR34="","",ROUNDUP(0.15*[5]Final!DR34,1))</f>
        <v>3.2</v>
      </c>
      <c r="M36" s="247">
        <f>IF([5]Final!DS34="","",ROUNDUP(0.15*[5]Final!DS34,1))</f>
        <v>0.6</v>
      </c>
      <c r="N36" s="247">
        <f>IF([5]Final!DT34="","",ROUNDUP(0.15*[5]Final!DT34,1))</f>
        <v>2</v>
      </c>
      <c r="O36" s="247">
        <f>IF([5]Final!DU34="","",ROUNDUP(0.15*[5]Final!DU34,1))</f>
        <v>1.1000000000000001</v>
      </c>
      <c r="P36" s="247">
        <f>IF([5]Final!DV34="","",ROUNDUP(0.15*[5]Final!DV34,1))</f>
        <v>0.9</v>
      </c>
      <c r="Q36" s="247">
        <f>IF([5]Final!DW34="","",ROUNDUP(0.15*[5]Final!DW34,1))</f>
        <v>2.4</v>
      </c>
      <c r="R36" s="247">
        <f>IF([5]Final!DX34="","",ROUNDUP(0.15*[5]Final!DX34,1))</f>
        <v>1.1000000000000001</v>
      </c>
      <c r="S36" s="247">
        <f>IF([5]Final!DY34="","",ROUNDUP(0.15*[5]Final!DY34,1))</f>
        <v>1.1000000000000001</v>
      </c>
      <c r="T36" s="247">
        <f>IF([5]Final!DZ34="","",ROUNDUP(0.15*[5]Final!DZ34,1))</f>
        <v>0.3</v>
      </c>
      <c r="U36" s="247">
        <f>IF([5]Final!EA34="","",ROUNDUP([5]Final!EA34/3,1))</f>
        <v>0.7</v>
      </c>
      <c r="V36" s="247">
        <f>IF([5]Final!EB34="","",ROUNDUP([5]Final!EB34/3,1))</f>
        <v>0.4</v>
      </c>
      <c r="W36" s="247">
        <f>IF([5]Final!EC34="","",ROUNDUP([5]Final!EC34/3,1))</f>
        <v>0.4</v>
      </c>
      <c r="X36" s="247">
        <f>IF([5]Final!ED34="","",ROUNDUP([5]Final!ED34/3,1))</f>
        <v>0.4</v>
      </c>
      <c r="Y36" s="247">
        <f>IF([5]Final!EE34="","",ROUNDUP([5]Final!EE34/3,1))</f>
        <v>0.7</v>
      </c>
      <c r="Z36" s="247">
        <f>IF([5]Final!EF34="","",ROUNDUP([5]Final!EF34/3,1))</f>
        <v>1</v>
      </c>
      <c r="AA36" s="247">
        <f>IF([5]Final!EG34="","",ROUNDUP([5]Final!EG34/3,1))</f>
        <v>0.4</v>
      </c>
      <c r="AB36" s="247">
        <f>IF([5]Final!EH34="","",ROUNDUP([5]Final!EH34/3,1))</f>
        <v>0.4</v>
      </c>
      <c r="AC36" s="247">
        <f>IF([5]Final!EI34="","",ROUNDUP([5]Final!EI34/3,1))</f>
        <v>0.7</v>
      </c>
      <c r="AD36" s="247">
        <f>IF([5]Final!EJ34="","",ROUNDUP([5]Final!EJ34/3,1))</f>
        <v>0.4</v>
      </c>
      <c r="AE36" s="247">
        <f>IF([5]Final!EK34="","",ROUNDUP([5]Final!EK34/3,1))</f>
        <v>0.4</v>
      </c>
      <c r="AF36" s="247">
        <f>[5]Final!EL34</f>
        <v>1</v>
      </c>
      <c r="AG36" s="247">
        <f>[5]Final!EM34</f>
        <v>1</v>
      </c>
      <c r="AH36" s="247">
        <f>[5]Final!EN34</f>
        <v>1</v>
      </c>
      <c r="AI36" s="247">
        <f>[5]Final!EO34</f>
        <v>1</v>
      </c>
      <c r="AJ36" s="247">
        <f>[5]Final!EP34</f>
        <v>2</v>
      </c>
      <c r="AK36" s="247">
        <f>[5]Final!EQ34</f>
        <v>1</v>
      </c>
      <c r="AL36" s="247">
        <f>[5]Final!ER34</f>
        <v>0</v>
      </c>
      <c r="AM36" s="247">
        <f>[5]Final!ES34</f>
        <v>3</v>
      </c>
      <c r="AN36" s="247">
        <f>[5]Final!ET34</f>
        <v>2</v>
      </c>
      <c r="AO36" s="247">
        <f>[5]Final!EU34</f>
        <v>3</v>
      </c>
      <c r="AP36" s="248">
        <f>[5]Final!EV34</f>
        <v>3</v>
      </c>
      <c r="AQ36" s="260">
        <f t="shared" si="29"/>
        <v>1.2</v>
      </c>
      <c r="AR36" s="261" t="e">
        <f t="shared" si="30"/>
        <v>#REF!</v>
      </c>
      <c r="AS36" s="247">
        <f t="shared" si="7"/>
        <v>0</v>
      </c>
      <c r="AT36" s="310" t="str">
        <f t="shared" si="31"/>
        <v>NO</v>
      </c>
      <c r="AU36" s="261">
        <f t="shared" si="32"/>
        <v>3.8999999999999995</v>
      </c>
      <c r="AV36" s="261">
        <f t="shared" si="33"/>
        <v>10.166666666666668</v>
      </c>
      <c r="AW36" s="247">
        <f t="shared" si="8"/>
        <v>38</v>
      </c>
      <c r="AX36" s="286" t="str">
        <f t="shared" si="9"/>
        <v>NO</v>
      </c>
      <c r="AY36" s="261">
        <f t="shared" si="34"/>
        <v>10.3</v>
      </c>
      <c r="AZ36" s="261">
        <f t="shared" si="35"/>
        <v>27.333333333333336</v>
      </c>
      <c r="BA36" s="247">
        <f t="shared" si="10"/>
        <v>38</v>
      </c>
      <c r="BB36" s="286" t="str">
        <f t="shared" si="11"/>
        <v>NO</v>
      </c>
      <c r="BC36" s="261">
        <f t="shared" si="36"/>
        <v>2.8</v>
      </c>
      <c r="BD36" s="261">
        <f t="shared" si="37"/>
        <v>10.166666666666666</v>
      </c>
      <c r="BE36" s="247">
        <f t="shared" si="12"/>
        <v>28</v>
      </c>
      <c r="BF36" s="286" t="str">
        <f t="shared" si="13"/>
        <v>NO</v>
      </c>
      <c r="BG36" s="261">
        <f t="shared" si="38"/>
        <v>1.6999999999999997</v>
      </c>
      <c r="BH36" s="261">
        <f t="shared" si="39"/>
        <v>8</v>
      </c>
      <c r="BI36" s="247">
        <f t="shared" si="14"/>
        <v>21</v>
      </c>
      <c r="BJ36" s="340" t="str">
        <f t="shared" si="15"/>
        <v>NO</v>
      </c>
      <c r="BK36" s="260">
        <f t="shared" si="40"/>
        <v>1</v>
      </c>
      <c r="BL36" s="261">
        <f t="shared" si="41"/>
        <v>2</v>
      </c>
      <c r="BM36" s="247">
        <f t="shared" si="16"/>
        <v>50</v>
      </c>
      <c r="BN36" s="286" t="str">
        <f t="shared" si="17"/>
        <v>NO</v>
      </c>
      <c r="BO36" s="261">
        <f t="shared" si="42"/>
        <v>3</v>
      </c>
      <c r="BP36" s="261">
        <f t="shared" si="43"/>
        <v>7</v>
      </c>
      <c r="BQ36" s="247">
        <f t="shared" si="18"/>
        <v>43</v>
      </c>
      <c r="BR36" s="286" t="str">
        <f t="shared" si="19"/>
        <v>NO</v>
      </c>
      <c r="BS36" s="261">
        <f t="shared" si="44"/>
        <v>7</v>
      </c>
      <c r="BT36" s="261">
        <f t="shared" si="45"/>
        <v>17</v>
      </c>
      <c r="BU36" s="247">
        <f t="shared" si="20"/>
        <v>41</v>
      </c>
      <c r="BV36" s="286" t="str">
        <f t="shared" si="21"/>
        <v>NO</v>
      </c>
      <c r="BW36" s="261">
        <f t="shared" si="46"/>
        <v>3</v>
      </c>
      <c r="BX36" s="261">
        <f t="shared" si="47"/>
        <v>7</v>
      </c>
      <c r="BY36" s="247">
        <f t="shared" si="22"/>
        <v>43</v>
      </c>
      <c r="BZ36" s="286" t="str">
        <f t="shared" si="23"/>
        <v>NO</v>
      </c>
      <c r="CA36" s="261">
        <f t="shared" si="48"/>
        <v>4</v>
      </c>
      <c r="CB36" s="261">
        <f t="shared" si="49"/>
        <v>7</v>
      </c>
      <c r="CC36" s="247">
        <f t="shared" si="24"/>
        <v>57</v>
      </c>
      <c r="CD36" s="341" t="str">
        <f t="shared" si="25"/>
        <v>NO</v>
      </c>
    </row>
    <row r="37" spans="1:82" ht="13.5" thickBot="1" x14ac:dyDescent="0.25">
      <c r="A37" s="331">
        <f>[5]Final!A37</f>
        <v>25</v>
      </c>
      <c r="B37" s="331" t="str">
        <f>[5]Final!B37</f>
        <v>16BME1145</v>
      </c>
      <c r="C37" s="331" t="str">
        <f>[5]Final!C37</f>
        <v>JASHANPREET SINGH MANN</v>
      </c>
      <c r="D37" s="331" t="str">
        <f>[5]Final!D37</f>
        <v>C+</v>
      </c>
      <c r="E37" s="331">
        <f>[5]Final!E37</f>
        <v>61</v>
      </c>
      <c r="F37" s="331">
        <f t="shared" si="26"/>
        <v>67.700000000000017</v>
      </c>
      <c r="G37" s="331">
        <f t="shared" si="27"/>
        <v>39.700000000000017</v>
      </c>
      <c r="H37" s="331">
        <f t="shared" si="28"/>
        <v>28</v>
      </c>
      <c r="I37" s="258"/>
      <c r="J37" s="247">
        <f>IF([5]Final!DP35="","",ROUNDUP(0.15*[5]Final!DP35,1))</f>
        <v>2.4</v>
      </c>
      <c r="K37" s="247">
        <f>IF([5]Final!DQ35="","",ROUNDUP(0.15*[5]Final!DQ35,1))</f>
        <v>2.3000000000000003</v>
      </c>
      <c r="L37" s="247">
        <f>IF([5]Final!DR35="","",ROUNDUP(0.15*[5]Final!DR35,1))</f>
        <v>3.6</v>
      </c>
      <c r="M37" s="247">
        <f>IF([5]Final!DS35="","",ROUNDUP(0.15*[5]Final!DS35,1))</f>
        <v>2.4</v>
      </c>
      <c r="N37" s="247">
        <f>IF([5]Final!DT35="","",ROUNDUP(0.15*[5]Final!DT35,1))</f>
        <v>3</v>
      </c>
      <c r="O37" s="247">
        <f>IF([5]Final!DU35="","",ROUNDUP(0.15*[5]Final!DU35,1))</f>
        <v>3</v>
      </c>
      <c r="P37" s="247">
        <f>IF([5]Final!DV35="","",ROUNDUP(0.15*[5]Final!DV35,1))</f>
        <v>2.3000000000000003</v>
      </c>
      <c r="Q37" s="247">
        <f>IF([5]Final!DW35="","",ROUNDUP(0.15*[5]Final!DW35,1))</f>
        <v>4.0999999999999996</v>
      </c>
      <c r="R37" s="247">
        <f>IF([5]Final!DX35="","",ROUNDUP(0.15*[5]Final!DX35,1))</f>
        <v>3</v>
      </c>
      <c r="S37" s="247">
        <f>IF([5]Final!DY35="","",ROUNDUP(0.15*[5]Final!DY35,1))</f>
        <v>3</v>
      </c>
      <c r="T37" s="247">
        <f>IF([5]Final!DZ35="","",ROUNDUP(0.15*[5]Final!DZ35,1))</f>
        <v>2</v>
      </c>
      <c r="U37" s="247">
        <f>IF([5]Final!EA35="","",ROUNDUP([5]Final!EA35/3,1))</f>
        <v>0.7</v>
      </c>
      <c r="V37" s="247">
        <f>IF([5]Final!EB35="","",ROUNDUP([5]Final!EB35/3,1))</f>
        <v>0.7</v>
      </c>
      <c r="W37" s="247">
        <f>IF([5]Final!EC35="","",ROUNDUP([5]Final!EC35/3,1))</f>
        <v>1</v>
      </c>
      <c r="X37" s="247">
        <f>IF([5]Final!ED35="","",ROUNDUP([5]Final!ED35/3,1))</f>
        <v>0.7</v>
      </c>
      <c r="Y37" s="247">
        <f>IF([5]Final!EE35="","",ROUNDUP([5]Final!EE35/3,1))</f>
        <v>1</v>
      </c>
      <c r="Z37" s="247">
        <f>IF([5]Final!EF35="","",ROUNDUP([5]Final!EF35/3,1))</f>
        <v>1</v>
      </c>
      <c r="AA37" s="247">
        <f>IF([5]Final!EG35="","",ROUNDUP([5]Final!EG35/3,1))</f>
        <v>0.7</v>
      </c>
      <c r="AB37" s="247">
        <f>IF([5]Final!EH35="","",ROUNDUP([5]Final!EH35/3,1))</f>
        <v>0.7</v>
      </c>
      <c r="AC37" s="247">
        <f>IF([5]Final!EI35="","",ROUNDUP([5]Final!EI35/3,1))</f>
        <v>0.7</v>
      </c>
      <c r="AD37" s="247">
        <f>IF([5]Final!EJ35="","",ROUNDUP([5]Final!EJ35/3,1))</f>
        <v>0.7</v>
      </c>
      <c r="AE37" s="247">
        <f>IF([5]Final!EK35="","",ROUNDUP([5]Final!EK35/3,1))</f>
        <v>0.7</v>
      </c>
      <c r="AF37" s="247">
        <f>[5]Final!EL35</f>
        <v>1</v>
      </c>
      <c r="AG37" s="247">
        <f>[5]Final!EM35</f>
        <v>2</v>
      </c>
      <c r="AH37" s="247">
        <f>[5]Final!EN35</f>
        <v>2</v>
      </c>
      <c r="AI37" s="247">
        <f>[5]Final!EO35</f>
        <v>2</v>
      </c>
      <c r="AJ37" s="247">
        <f>[5]Final!EP35</f>
        <v>2</v>
      </c>
      <c r="AK37" s="247">
        <f>[5]Final!EQ35</f>
        <v>2</v>
      </c>
      <c r="AL37" s="247">
        <f>[5]Final!ER35</f>
        <v>2</v>
      </c>
      <c r="AM37" s="247">
        <f>[5]Final!ES35</f>
        <v>3</v>
      </c>
      <c r="AN37" s="247">
        <f>[5]Final!ET35</f>
        <v>4</v>
      </c>
      <c r="AO37" s="247">
        <f>[5]Final!EU35</f>
        <v>4</v>
      </c>
      <c r="AP37" s="248">
        <f>[5]Final!EV35</f>
        <v>4</v>
      </c>
      <c r="AQ37" s="260">
        <f t="shared" si="29"/>
        <v>3.0999999999999996</v>
      </c>
      <c r="AR37" s="261" t="e">
        <f t="shared" si="30"/>
        <v>#REF!</v>
      </c>
      <c r="AS37" s="247">
        <f t="shared" si="7"/>
        <v>0</v>
      </c>
      <c r="AT37" s="310" t="str">
        <f t="shared" si="31"/>
        <v>NO</v>
      </c>
      <c r="AU37" s="261">
        <f t="shared" si="32"/>
        <v>7.0000000000000009</v>
      </c>
      <c r="AV37" s="261">
        <f t="shared" si="33"/>
        <v>10.166666666666668</v>
      </c>
      <c r="AW37" s="247">
        <f t="shared" si="8"/>
        <v>69</v>
      </c>
      <c r="AX37" s="286" t="str">
        <f t="shared" si="9"/>
        <v>YES</v>
      </c>
      <c r="AY37" s="261">
        <f t="shared" si="34"/>
        <v>17.099999999999998</v>
      </c>
      <c r="AZ37" s="261">
        <f t="shared" si="35"/>
        <v>27.333333333333336</v>
      </c>
      <c r="BA37" s="247">
        <f t="shared" si="10"/>
        <v>63</v>
      </c>
      <c r="BB37" s="286" t="str">
        <f t="shared" si="11"/>
        <v>YES</v>
      </c>
      <c r="BC37" s="261">
        <f t="shared" si="36"/>
        <v>6.7000000000000011</v>
      </c>
      <c r="BD37" s="261">
        <f t="shared" si="37"/>
        <v>10.166666666666666</v>
      </c>
      <c r="BE37" s="247">
        <f t="shared" si="12"/>
        <v>66</v>
      </c>
      <c r="BF37" s="286" t="str">
        <f t="shared" si="13"/>
        <v>YES</v>
      </c>
      <c r="BG37" s="261">
        <f t="shared" si="38"/>
        <v>5.8000000000000007</v>
      </c>
      <c r="BH37" s="261">
        <f t="shared" si="39"/>
        <v>8</v>
      </c>
      <c r="BI37" s="247">
        <f t="shared" si="14"/>
        <v>73</v>
      </c>
      <c r="BJ37" s="340" t="str">
        <f t="shared" si="15"/>
        <v>YES</v>
      </c>
      <c r="BK37" s="260">
        <f t="shared" si="40"/>
        <v>1</v>
      </c>
      <c r="BL37" s="261">
        <f t="shared" si="41"/>
        <v>2</v>
      </c>
      <c r="BM37" s="247">
        <f t="shared" si="16"/>
        <v>50</v>
      </c>
      <c r="BN37" s="286" t="str">
        <f t="shared" si="17"/>
        <v>NO</v>
      </c>
      <c r="BO37" s="261">
        <f t="shared" si="42"/>
        <v>4</v>
      </c>
      <c r="BP37" s="261">
        <f t="shared" si="43"/>
        <v>7</v>
      </c>
      <c r="BQ37" s="247">
        <f t="shared" si="18"/>
        <v>57</v>
      </c>
      <c r="BR37" s="286" t="str">
        <f t="shared" si="19"/>
        <v>NO</v>
      </c>
      <c r="BS37" s="261">
        <f t="shared" si="44"/>
        <v>11</v>
      </c>
      <c r="BT37" s="261">
        <f t="shared" si="45"/>
        <v>17</v>
      </c>
      <c r="BU37" s="247">
        <f t="shared" si="20"/>
        <v>65</v>
      </c>
      <c r="BV37" s="286" t="str">
        <f t="shared" si="21"/>
        <v>YES</v>
      </c>
      <c r="BW37" s="261">
        <f t="shared" si="46"/>
        <v>6</v>
      </c>
      <c r="BX37" s="261">
        <f t="shared" si="47"/>
        <v>7</v>
      </c>
      <c r="BY37" s="247">
        <f t="shared" si="22"/>
        <v>86</v>
      </c>
      <c r="BZ37" s="286" t="str">
        <f t="shared" si="23"/>
        <v>YES</v>
      </c>
      <c r="CA37" s="261">
        <f t="shared" si="48"/>
        <v>6</v>
      </c>
      <c r="CB37" s="261">
        <f t="shared" si="49"/>
        <v>7</v>
      </c>
      <c r="CC37" s="247">
        <f t="shared" si="24"/>
        <v>86</v>
      </c>
      <c r="CD37" s="341" t="str">
        <f t="shared" si="25"/>
        <v>YES</v>
      </c>
    </row>
    <row r="38" spans="1:82" ht="13.5" thickBot="1" x14ac:dyDescent="0.25">
      <c r="A38" s="331">
        <f>[5]Final!A38</f>
        <v>26</v>
      </c>
      <c r="B38" s="331" t="str">
        <f>[5]Final!B38</f>
        <v>16BME1150</v>
      </c>
      <c r="C38" s="331" t="str">
        <f>[5]Final!C38</f>
        <v>SANDEEP SINGH</v>
      </c>
      <c r="D38" s="331" t="str">
        <f>[5]Final!D38</f>
        <v>A</v>
      </c>
      <c r="E38" s="331">
        <f>[5]Final!E38</f>
        <v>92</v>
      </c>
      <c r="F38" s="331">
        <f t="shared" si="26"/>
        <v>83.2</v>
      </c>
      <c r="G38" s="331">
        <f t="shared" si="27"/>
        <v>48.2</v>
      </c>
      <c r="H38" s="331">
        <f t="shared" si="28"/>
        <v>35</v>
      </c>
      <c r="I38" s="258"/>
      <c r="J38" s="247">
        <f>IF([5]Final!DP36="","",ROUNDUP(0.15*[5]Final!DP36,1))</f>
        <v>2.4</v>
      </c>
      <c r="K38" s="247">
        <f>IF([5]Final!DQ36="","",ROUNDUP(0.15*[5]Final!DQ36,1))</f>
        <v>2.1</v>
      </c>
      <c r="L38" s="247">
        <f>IF([5]Final!DR36="","",ROUNDUP(0.15*[5]Final!DR36,1))</f>
        <v>5.0999999999999996</v>
      </c>
      <c r="M38" s="247">
        <f>IF([5]Final!DS36="","",ROUNDUP(0.15*[5]Final!DS36,1))</f>
        <v>2.1</v>
      </c>
      <c r="N38" s="247">
        <f>IF([5]Final!DT36="","",ROUNDUP(0.15*[5]Final!DT36,1))</f>
        <v>3.6</v>
      </c>
      <c r="O38" s="247">
        <f>IF([5]Final!DU36="","",ROUNDUP(0.15*[5]Final!DU36,1))</f>
        <v>3.2</v>
      </c>
      <c r="P38" s="247">
        <f>IF([5]Final!DV36="","",ROUNDUP(0.15*[5]Final!DV36,1))</f>
        <v>2.3000000000000003</v>
      </c>
      <c r="Q38" s="247">
        <f>IF([5]Final!DW36="","",ROUNDUP(0.15*[5]Final!DW36,1))</f>
        <v>5.4</v>
      </c>
      <c r="R38" s="247">
        <f>IF([5]Final!DX36="","",ROUNDUP(0.15*[5]Final!DX36,1))</f>
        <v>3.6</v>
      </c>
      <c r="S38" s="247">
        <f>IF([5]Final!DY36="","",ROUNDUP(0.15*[5]Final!DY36,1))</f>
        <v>3.8000000000000003</v>
      </c>
      <c r="T38" s="247">
        <f>IF([5]Final!DZ36="","",ROUNDUP(0.15*[5]Final!DZ36,1))</f>
        <v>2.1</v>
      </c>
      <c r="U38" s="247">
        <f>IF([5]Final!EA36="","",ROUNDUP([5]Final!EA36/3,1))</f>
        <v>1</v>
      </c>
      <c r="V38" s="247">
        <f>IF([5]Final!EB36="","",ROUNDUP([5]Final!EB36/3,1))</f>
        <v>1.4000000000000001</v>
      </c>
      <c r="W38" s="247">
        <f>IF([5]Final!EC36="","",ROUNDUP([5]Final!EC36/3,1))</f>
        <v>1.4000000000000001</v>
      </c>
      <c r="X38" s="247">
        <f>IF([5]Final!ED36="","",ROUNDUP([5]Final!ED36/3,1))</f>
        <v>0.7</v>
      </c>
      <c r="Y38" s="247">
        <f>IF([5]Final!EE36="","",ROUNDUP([5]Final!EE36/3,1))</f>
        <v>1.4000000000000001</v>
      </c>
      <c r="Z38" s="247">
        <f>IF([5]Final!EF36="","",ROUNDUP([5]Final!EF36/3,1))</f>
        <v>1.4000000000000001</v>
      </c>
      <c r="AA38" s="247">
        <f>IF([5]Final!EG36="","",ROUNDUP([5]Final!EG36/3,1))</f>
        <v>0.7</v>
      </c>
      <c r="AB38" s="247">
        <f>IF([5]Final!EH36="","",ROUNDUP([5]Final!EH36/3,1))</f>
        <v>1.4000000000000001</v>
      </c>
      <c r="AC38" s="247">
        <f>IF([5]Final!EI36="","",ROUNDUP([5]Final!EI36/3,1))</f>
        <v>1.4000000000000001</v>
      </c>
      <c r="AD38" s="247">
        <f>IF([5]Final!EJ36="","",ROUNDUP([5]Final!EJ36/3,1))</f>
        <v>0.7</v>
      </c>
      <c r="AE38" s="247">
        <f>IF([5]Final!EK36="","",ROUNDUP([5]Final!EK36/3,1))</f>
        <v>1</v>
      </c>
      <c r="AF38" s="247">
        <f>[5]Final!EL36</f>
        <v>2</v>
      </c>
      <c r="AG38" s="247">
        <f>[5]Final!EM36</f>
        <v>3</v>
      </c>
      <c r="AH38" s="247">
        <f>[5]Final!EN36</f>
        <v>3</v>
      </c>
      <c r="AI38" s="247">
        <f>[5]Final!EO36</f>
        <v>2</v>
      </c>
      <c r="AJ38" s="247">
        <f>[5]Final!EP36</f>
        <v>3</v>
      </c>
      <c r="AK38" s="247">
        <f>[5]Final!EQ36</f>
        <v>3</v>
      </c>
      <c r="AL38" s="247">
        <f>[5]Final!ER36</f>
        <v>1</v>
      </c>
      <c r="AM38" s="247">
        <f>[5]Final!ES36</f>
        <v>4</v>
      </c>
      <c r="AN38" s="247">
        <f>[5]Final!ET36</f>
        <v>5</v>
      </c>
      <c r="AO38" s="247">
        <f>[5]Final!EU36</f>
        <v>4</v>
      </c>
      <c r="AP38" s="248">
        <f>[5]Final!EV36</f>
        <v>5</v>
      </c>
      <c r="AQ38" s="260">
        <f t="shared" si="29"/>
        <v>3.4</v>
      </c>
      <c r="AR38" s="261" t="e">
        <f t="shared" si="30"/>
        <v>#REF!</v>
      </c>
      <c r="AS38" s="247">
        <f t="shared" si="7"/>
        <v>0</v>
      </c>
      <c r="AT38" s="310" t="str">
        <f t="shared" si="31"/>
        <v>NO</v>
      </c>
      <c r="AU38" s="261">
        <f t="shared" si="32"/>
        <v>8.5</v>
      </c>
      <c r="AV38" s="261">
        <f t="shared" si="33"/>
        <v>10.166666666666668</v>
      </c>
      <c r="AW38" s="247">
        <f t="shared" si="8"/>
        <v>84</v>
      </c>
      <c r="AX38" s="286" t="str">
        <f t="shared" si="9"/>
        <v>YES</v>
      </c>
      <c r="AY38" s="261">
        <f t="shared" si="34"/>
        <v>22.899999999999995</v>
      </c>
      <c r="AZ38" s="261">
        <f t="shared" si="35"/>
        <v>27.333333333333336</v>
      </c>
      <c r="BA38" s="247">
        <f t="shared" si="10"/>
        <v>84</v>
      </c>
      <c r="BB38" s="286" t="str">
        <f t="shared" si="11"/>
        <v>YES</v>
      </c>
      <c r="BC38" s="261">
        <f t="shared" si="36"/>
        <v>7.5000000000000009</v>
      </c>
      <c r="BD38" s="261">
        <f t="shared" si="37"/>
        <v>10.166666666666666</v>
      </c>
      <c r="BE38" s="247">
        <f t="shared" si="12"/>
        <v>74</v>
      </c>
      <c r="BF38" s="286" t="str">
        <f t="shared" si="13"/>
        <v>YES</v>
      </c>
      <c r="BG38" s="261">
        <f t="shared" si="38"/>
        <v>5.9</v>
      </c>
      <c r="BH38" s="261">
        <f t="shared" si="39"/>
        <v>8</v>
      </c>
      <c r="BI38" s="247">
        <f t="shared" si="14"/>
        <v>74</v>
      </c>
      <c r="BJ38" s="340" t="str">
        <f t="shared" si="15"/>
        <v>YES</v>
      </c>
      <c r="BK38" s="260">
        <f t="shared" si="40"/>
        <v>2</v>
      </c>
      <c r="BL38" s="261">
        <f t="shared" si="41"/>
        <v>2</v>
      </c>
      <c r="BM38" s="247">
        <f t="shared" si="16"/>
        <v>100</v>
      </c>
      <c r="BN38" s="286" t="str">
        <f t="shared" si="17"/>
        <v>YES</v>
      </c>
      <c r="BO38" s="261">
        <f t="shared" si="42"/>
        <v>6</v>
      </c>
      <c r="BP38" s="261">
        <f t="shared" si="43"/>
        <v>7</v>
      </c>
      <c r="BQ38" s="247">
        <f t="shared" si="18"/>
        <v>86</v>
      </c>
      <c r="BR38" s="286" t="str">
        <f t="shared" si="19"/>
        <v>YES</v>
      </c>
      <c r="BS38" s="261">
        <f t="shared" si="44"/>
        <v>15</v>
      </c>
      <c r="BT38" s="261">
        <f t="shared" si="45"/>
        <v>17</v>
      </c>
      <c r="BU38" s="247">
        <f t="shared" si="20"/>
        <v>88</v>
      </c>
      <c r="BV38" s="286" t="str">
        <f t="shared" si="21"/>
        <v>YES</v>
      </c>
      <c r="BW38" s="261">
        <f t="shared" si="46"/>
        <v>5</v>
      </c>
      <c r="BX38" s="261">
        <f t="shared" si="47"/>
        <v>7</v>
      </c>
      <c r="BY38" s="247">
        <f t="shared" si="22"/>
        <v>71</v>
      </c>
      <c r="BZ38" s="286" t="str">
        <f t="shared" si="23"/>
        <v>YES</v>
      </c>
      <c r="CA38" s="261">
        <f t="shared" si="48"/>
        <v>7</v>
      </c>
      <c r="CB38" s="261">
        <f t="shared" si="49"/>
        <v>7</v>
      </c>
      <c r="CC38" s="247">
        <f t="shared" si="24"/>
        <v>100</v>
      </c>
      <c r="CD38" s="341" t="str">
        <f t="shared" si="25"/>
        <v>YES</v>
      </c>
    </row>
    <row r="39" spans="1:82" ht="13.5" thickBot="1" x14ac:dyDescent="0.25">
      <c r="A39" s="331">
        <f>[5]Final!A39</f>
        <v>27</v>
      </c>
      <c r="B39" s="331" t="str">
        <f>[5]Final!B39</f>
        <v>16BME1155</v>
      </c>
      <c r="C39" s="331" t="str">
        <f>[5]Final!C39</f>
        <v>APRAM MODI</v>
      </c>
      <c r="D39" s="331" t="str">
        <f>[5]Final!D39</f>
        <v>B+</v>
      </c>
      <c r="E39" s="331">
        <f>[5]Final!E39</f>
        <v>84</v>
      </c>
      <c r="F39" s="331">
        <f t="shared" si="26"/>
        <v>84.300000000000011</v>
      </c>
      <c r="G39" s="331">
        <f t="shared" si="27"/>
        <v>48.300000000000004</v>
      </c>
      <c r="H39" s="331">
        <f t="shared" si="28"/>
        <v>36</v>
      </c>
      <c r="I39" s="258"/>
      <c r="J39" s="247">
        <f>IF([5]Final!DP37="","",ROUNDUP(0.15*[5]Final!DP37,1))</f>
        <v>2.3000000000000003</v>
      </c>
      <c r="K39" s="247">
        <f>IF([5]Final!DQ37="","",ROUNDUP(0.15*[5]Final!DQ37,1))</f>
        <v>2.4</v>
      </c>
      <c r="L39" s="247">
        <f>IF([5]Final!DR37="","",ROUNDUP(0.15*[5]Final!DR37,1))</f>
        <v>5.4</v>
      </c>
      <c r="M39" s="247">
        <f>IF([5]Final!DS37="","",ROUNDUP(0.15*[5]Final!DS37,1))</f>
        <v>2</v>
      </c>
      <c r="N39" s="247">
        <f>IF([5]Final!DT37="","",ROUNDUP(0.15*[5]Final!DT37,1))</f>
        <v>3.9</v>
      </c>
      <c r="O39" s="247">
        <f>IF([5]Final!DU37="","",ROUNDUP(0.15*[5]Final!DU37,1))</f>
        <v>3.5</v>
      </c>
      <c r="P39" s="247">
        <f>IF([5]Final!DV37="","",ROUNDUP(0.15*[5]Final!DV37,1))</f>
        <v>2</v>
      </c>
      <c r="Q39" s="247">
        <f>IF([5]Final!DW37="","",ROUNDUP(0.15*[5]Final!DW37,1))</f>
        <v>5.4</v>
      </c>
      <c r="R39" s="247">
        <f>IF([5]Final!DX37="","",ROUNDUP(0.15*[5]Final!DX37,1))</f>
        <v>3.9</v>
      </c>
      <c r="S39" s="247">
        <f>IF([5]Final!DY37="","",ROUNDUP(0.15*[5]Final!DY37,1))</f>
        <v>3.8000000000000003</v>
      </c>
      <c r="T39" s="247">
        <f>IF([5]Final!DZ37="","",ROUNDUP(0.15*[5]Final!DZ37,1))</f>
        <v>2.1</v>
      </c>
      <c r="U39" s="247">
        <f>IF([5]Final!EA37="","",ROUNDUP([5]Final!EA37/3,1))</f>
        <v>1</v>
      </c>
      <c r="V39" s="247">
        <f>IF([5]Final!EB37="","",ROUNDUP([5]Final!EB37/3,1))</f>
        <v>1.4000000000000001</v>
      </c>
      <c r="W39" s="247">
        <f>IF([5]Final!EC37="","",ROUNDUP([5]Final!EC37/3,1))</f>
        <v>1.4000000000000001</v>
      </c>
      <c r="X39" s="247">
        <f>IF([5]Final!ED37="","",ROUNDUP([5]Final!ED37/3,1))</f>
        <v>0.7</v>
      </c>
      <c r="Y39" s="247">
        <f>IF([5]Final!EE37="","",ROUNDUP([5]Final!EE37/3,1))</f>
        <v>1</v>
      </c>
      <c r="Z39" s="247">
        <f>IF([5]Final!EF37="","",ROUNDUP([5]Final!EF37/3,1))</f>
        <v>1.7000000000000002</v>
      </c>
      <c r="AA39" s="247">
        <f>IF([5]Final!EG37="","",ROUNDUP([5]Final!EG37/3,1))</f>
        <v>0.7</v>
      </c>
      <c r="AB39" s="247">
        <f>IF([5]Final!EH37="","",ROUNDUP([5]Final!EH37/3,1))</f>
        <v>1</v>
      </c>
      <c r="AC39" s="247">
        <f>IF([5]Final!EI37="","",ROUNDUP([5]Final!EI37/3,1))</f>
        <v>1</v>
      </c>
      <c r="AD39" s="247">
        <f>IF([5]Final!EJ37="","",ROUNDUP([5]Final!EJ37/3,1))</f>
        <v>1</v>
      </c>
      <c r="AE39" s="247">
        <f>IF([5]Final!EK37="","",ROUNDUP([5]Final!EK37/3,1))</f>
        <v>0.7</v>
      </c>
      <c r="AF39" s="247">
        <f>[5]Final!EL37</f>
        <v>2</v>
      </c>
      <c r="AG39" s="247">
        <f>[5]Final!EM37</f>
        <v>2</v>
      </c>
      <c r="AH39" s="247">
        <f>[5]Final!EN37</f>
        <v>2</v>
      </c>
      <c r="AI39" s="247">
        <f>[5]Final!EO37</f>
        <v>2</v>
      </c>
      <c r="AJ39" s="247">
        <f>[5]Final!EP37</f>
        <v>3</v>
      </c>
      <c r="AK39" s="247">
        <f>[5]Final!EQ37</f>
        <v>4</v>
      </c>
      <c r="AL39" s="247">
        <f>[5]Final!ER37</f>
        <v>2</v>
      </c>
      <c r="AM39" s="247">
        <f>[5]Final!ES37</f>
        <v>4</v>
      </c>
      <c r="AN39" s="247">
        <f>[5]Final!ET37</f>
        <v>5</v>
      </c>
      <c r="AO39" s="247">
        <f>[5]Final!EU37</f>
        <v>5</v>
      </c>
      <c r="AP39" s="248">
        <f>[5]Final!EV37</f>
        <v>5</v>
      </c>
      <c r="AQ39" s="260">
        <f t="shared" si="29"/>
        <v>3.3000000000000003</v>
      </c>
      <c r="AR39" s="261" t="e">
        <f t="shared" si="30"/>
        <v>#REF!</v>
      </c>
      <c r="AS39" s="247">
        <f t="shared" si="7"/>
        <v>0</v>
      </c>
      <c r="AT39" s="310" t="str">
        <f t="shared" si="31"/>
        <v>NO</v>
      </c>
      <c r="AU39" s="261">
        <f t="shared" si="32"/>
        <v>8.6999999999999993</v>
      </c>
      <c r="AV39" s="261">
        <f t="shared" si="33"/>
        <v>10.166666666666668</v>
      </c>
      <c r="AW39" s="247">
        <f t="shared" si="8"/>
        <v>86</v>
      </c>
      <c r="AX39" s="286" t="str">
        <f t="shared" si="9"/>
        <v>YES</v>
      </c>
      <c r="AY39" s="261">
        <f t="shared" si="34"/>
        <v>23.299999999999997</v>
      </c>
      <c r="AZ39" s="261">
        <f t="shared" si="35"/>
        <v>27.333333333333336</v>
      </c>
      <c r="BA39" s="247">
        <f t="shared" si="10"/>
        <v>85</v>
      </c>
      <c r="BB39" s="286" t="str">
        <f t="shared" si="11"/>
        <v>YES</v>
      </c>
      <c r="BC39" s="261">
        <f t="shared" si="36"/>
        <v>7.5000000000000009</v>
      </c>
      <c r="BD39" s="261">
        <f t="shared" si="37"/>
        <v>10.166666666666666</v>
      </c>
      <c r="BE39" s="247">
        <f t="shared" si="12"/>
        <v>74</v>
      </c>
      <c r="BF39" s="286" t="str">
        <f t="shared" si="13"/>
        <v>YES</v>
      </c>
      <c r="BG39" s="261">
        <f t="shared" si="38"/>
        <v>5.5</v>
      </c>
      <c r="BH39" s="261">
        <f t="shared" si="39"/>
        <v>8</v>
      </c>
      <c r="BI39" s="247">
        <f t="shared" si="14"/>
        <v>69</v>
      </c>
      <c r="BJ39" s="340" t="str">
        <f t="shared" si="15"/>
        <v>YES</v>
      </c>
      <c r="BK39" s="260">
        <f t="shared" si="40"/>
        <v>2</v>
      </c>
      <c r="BL39" s="261">
        <f t="shared" si="41"/>
        <v>2</v>
      </c>
      <c r="BM39" s="247">
        <f t="shared" si="16"/>
        <v>100</v>
      </c>
      <c r="BN39" s="286" t="str">
        <f t="shared" si="17"/>
        <v>YES</v>
      </c>
      <c r="BO39" s="261">
        <f t="shared" si="42"/>
        <v>5</v>
      </c>
      <c r="BP39" s="261">
        <f t="shared" si="43"/>
        <v>7</v>
      </c>
      <c r="BQ39" s="247">
        <f t="shared" si="18"/>
        <v>71</v>
      </c>
      <c r="BR39" s="286" t="str">
        <f t="shared" si="19"/>
        <v>YES</v>
      </c>
      <c r="BS39" s="261">
        <f t="shared" si="44"/>
        <v>15</v>
      </c>
      <c r="BT39" s="261">
        <f t="shared" si="45"/>
        <v>17</v>
      </c>
      <c r="BU39" s="247">
        <f t="shared" si="20"/>
        <v>88</v>
      </c>
      <c r="BV39" s="286" t="str">
        <f t="shared" si="21"/>
        <v>YES</v>
      </c>
      <c r="BW39" s="261">
        <f t="shared" si="46"/>
        <v>7</v>
      </c>
      <c r="BX39" s="261">
        <f t="shared" si="47"/>
        <v>7</v>
      </c>
      <c r="BY39" s="247">
        <f t="shared" si="22"/>
        <v>100</v>
      </c>
      <c r="BZ39" s="286" t="str">
        <f t="shared" si="23"/>
        <v>YES</v>
      </c>
      <c r="CA39" s="261">
        <f t="shared" si="48"/>
        <v>7</v>
      </c>
      <c r="CB39" s="261">
        <f t="shared" si="49"/>
        <v>7</v>
      </c>
      <c r="CC39" s="247">
        <f t="shared" si="24"/>
        <v>100</v>
      </c>
      <c r="CD39" s="341" t="str">
        <f t="shared" si="25"/>
        <v>YES</v>
      </c>
    </row>
    <row r="40" spans="1:82" ht="13.5" thickBot="1" x14ac:dyDescent="0.25">
      <c r="A40" s="331">
        <f>[5]Final!A40</f>
        <v>28</v>
      </c>
      <c r="B40" s="331" t="str">
        <f>[5]Final!B40</f>
        <v>16BME1158</v>
      </c>
      <c r="C40" s="331" t="str">
        <f>[5]Final!C40</f>
        <v>RAMAN DHIMAN</v>
      </c>
      <c r="D40" s="331" t="str">
        <f>[5]Final!D40</f>
        <v>F</v>
      </c>
      <c r="E40" s="331">
        <f>[5]Final!E40</f>
        <v>23</v>
      </c>
      <c r="F40" s="331">
        <f t="shared" si="26"/>
        <v>34.099999999999994</v>
      </c>
      <c r="G40" s="331">
        <f t="shared" si="27"/>
        <v>20.099999999999991</v>
      </c>
      <c r="H40" s="331">
        <f t="shared" si="28"/>
        <v>14</v>
      </c>
      <c r="I40" s="258"/>
      <c r="J40" s="247">
        <f>IF([5]Final!DP38="","",ROUNDUP(0.15*[5]Final!DP38,1))</f>
        <v>1.1000000000000001</v>
      </c>
      <c r="K40" s="247">
        <f>IF([5]Final!DQ38="","",ROUNDUP(0.15*[5]Final!DQ38,1))</f>
        <v>0.3</v>
      </c>
      <c r="L40" s="247">
        <f>IF([5]Final!DR38="","",ROUNDUP(0.15*[5]Final!DR38,1))</f>
        <v>2.6</v>
      </c>
      <c r="M40" s="247">
        <f>IF([5]Final!DS38="","",ROUNDUP(0.15*[5]Final!DS38,1))</f>
        <v>0.79999999999999993</v>
      </c>
      <c r="N40" s="247">
        <f>IF([5]Final!DT38="","",ROUNDUP(0.15*[5]Final!DT38,1))</f>
        <v>1.8</v>
      </c>
      <c r="O40" s="247">
        <f>IF([5]Final!DU38="","",ROUNDUP(0.15*[5]Final!DU38,1))</f>
        <v>1.1000000000000001</v>
      </c>
      <c r="P40" s="247">
        <f>IF([5]Final!DV38="","",ROUNDUP(0.15*[5]Final!DV38,1))</f>
        <v>0.79999999999999993</v>
      </c>
      <c r="Q40" s="247">
        <f>IF([5]Final!DW38="","",ROUNDUP(0.15*[5]Final!DW38,1))</f>
        <v>2.9</v>
      </c>
      <c r="R40" s="247">
        <f>IF([5]Final!DX38="","",ROUNDUP(0.15*[5]Final!DX38,1))</f>
        <v>1.1000000000000001</v>
      </c>
      <c r="S40" s="247">
        <f>IF([5]Final!DY38="","",ROUNDUP(0.15*[5]Final!DY38,1))</f>
        <v>1.1000000000000001</v>
      </c>
      <c r="T40" s="247">
        <f>IF([5]Final!DZ38="","",ROUNDUP(0.15*[5]Final!DZ38,1))</f>
        <v>0.9</v>
      </c>
      <c r="U40" s="247">
        <f>IF([5]Final!EA38="","",ROUNDUP([5]Final!EA38/3,1))</f>
        <v>0.4</v>
      </c>
      <c r="V40" s="247">
        <f>IF([5]Final!EB38="","",ROUNDUP([5]Final!EB38/3,1))</f>
        <v>0.7</v>
      </c>
      <c r="W40" s="247">
        <f>IF([5]Final!EC38="","",ROUNDUP([5]Final!EC38/3,1))</f>
        <v>0.4</v>
      </c>
      <c r="X40" s="247">
        <f>IF([5]Final!ED38="","",ROUNDUP([5]Final!ED38/3,1))</f>
        <v>0.4</v>
      </c>
      <c r="Y40" s="247">
        <f>IF([5]Final!EE38="","",ROUNDUP([5]Final!EE38/3,1))</f>
        <v>0.7</v>
      </c>
      <c r="Z40" s="247">
        <f>IF([5]Final!EF38="","",ROUNDUP([5]Final!EF38/3,1))</f>
        <v>0.7</v>
      </c>
      <c r="AA40" s="247">
        <f>IF([5]Final!EG38="","",ROUNDUP([5]Final!EG38/3,1))</f>
        <v>0.4</v>
      </c>
      <c r="AB40" s="247">
        <f>IF([5]Final!EH38="","",ROUNDUP([5]Final!EH38/3,1))</f>
        <v>0.7</v>
      </c>
      <c r="AC40" s="247">
        <f>IF([5]Final!EI38="","",ROUNDUP([5]Final!EI38/3,1))</f>
        <v>0.4</v>
      </c>
      <c r="AD40" s="247">
        <f>IF([5]Final!EJ38="","",ROUNDUP([5]Final!EJ38/3,1))</f>
        <v>0.4</v>
      </c>
      <c r="AE40" s="247">
        <f>IF([5]Final!EK38="","",ROUNDUP([5]Final!EK38/3,1))</f>
        <v>0.4</v>
      </c>
      <c r="AF40" s="247">
        <f>[5]Final!EL38</f>
        <v>0</v>
      </c>
      <c r="AG40" s="247">
        <f>[5]Final!EM38</f>
        <v>1</v>
      </c>
      <c r="AH40" s="247">
        <f>[5]Final!EN38</f>
        <v>1</v>
      </c>
      <c r="AI40" s="247">
        <f>[5]Final!EO38</f>
        <v>0</v>
      </c>
      <c r="AJ40" s="247">
        <f>[5]Final!EP38</f>
        <v>2</v>
      </c>
      <c r="AK40" s="247">
        <f>[5]Final!EQ38</f>
        <v>1</v>
      </c>
      <c r="AL40" s="247">
        <f>[5]Final!ER38</f>
        <v>1</v>
      </c>
      <c r="AM40" s="247">
        <f>[5]Final!ES38</f>
        <v>2</v>
      </c>
      <c r="AN40" s="247">
        <f>[5]Final!ET38</f>
        <v>2</v>
      </c>
      <c r="AO40" s="247">
        <f>[5]Final!EU38</f>
        <v>2</v>
      </c>
      <c r="AP40" s="248">
        <f>[5]Final!EV38</f>
        <v>2</v>
      </c>
      <c r="AQ40" s="260">
        <f t="shared" si="29"/>
        <v>1.5</v>
      </c>
      <c r="AR40" s="261" t="e">
        <f t="shared" si="30"/>
        <v>#REF!</v>
      </c>
      <c r="AS40" s="247">
        <f t="shared" si="7"/>
        <v>0</v>
      </c>
      <c r="AT40" s="310" t="str">
        <f t="shared" si="31"/>
        <v>NO</v>
      </c>
      <c r="AU40" s="261">
        <f t="shared" si="32"/>
        <v>3.5</v>
      </c>
      <c r="AV40" s="261">
        <f t="shared" si="33"/>
        <v>10.166666666666668</v>
      </c>
      <c r="AW40" s="247">
        <f t="shared" si="8"/>
        <v>34</v>
      </c>
      <c r="AX40" s="286" t="str">
        <f t="shared" si="9"/>
        <v>NO</v>
      </c>
      <c r="AY40" s="261">
        <f t="shared" si="34"/>
        <v>9.8999999999999986</v>
      </c>
      <c r="AZ40" s="261">
        <f t="shared" si="35"/>
        <v>27.333333333333336</v>
      </c>
      <c r="BA40" s="247">
        <f t="shared" si="10"/>
        <v>36</v>
      </c>
      <c r="BB40" s="286" t="str">
        <f t="shared" si="11"/>
        <v>NO</v>
      </c>
      <c r="BC40" s="261">
        <f t="shared" si="36"/>
        <v>2.6999999999999997</v>
      </c>
      <c r="BD40" s="261">
        <f t="shared" si="37"/>
        <v>10.166666666666666</v>
      </c>
      <c r="BE40" s="247">
        <f t="shared" si="12"/>
        <v>27</v>
      </c>
      <c r="BF40" s="286" t="str">
        <f t="shared" si="13"/>
        <v>NO</v>
      </c>
      <c r="BG40" s="261">
        <f t="shared" si="38"/>
        <v>2.5</v>
      </c>
      <c r="BH40" s="261">
        <f t="shared" si="39"/>
        <v>8</v>
      </c>
      <c r="BI40" s="247">
        <f t="shared" si="14"/>
        <v>31</v>
      </c>
      <c r="BJ40" s="340" t="str">
        <f t="shared" si="15"/>
        <v>NO</v>
      </c>
      <c r="BK40" s="260">
        <f t="shared" si="40"/>
        <v>0</v>
      </c>
      <c r="BL40" s="261">
        <f t="shared" si="41"/>
        <v>2</v>
      </c>
      <c r="BM40" s="247">
        <f t="shared" si="16"/>
        <v>0</v>
      </c>
      <c r="BN40" s="286" t="str">
        <f t="shared" si="17"/>
        <v>NO</v>
      </c>
      <c r="BO40" s="261">
        <f t="shared" si="42"/>
        <v>3</v>
      </c>
      <c r="BP40" s="261">
        <f t="shared" si="43"/>
        <v>7</v>
      </c>
      <c r="BQ40" s="247">
        <f t="shared" si="18"/>
        <v>43</v>
      </c>
      <c r="BR40" s="286" t="str">
        <f t="shared" si="19"/>
        <v>NO</v>
      </c>
      <c r="BS40" s="261">
        <f t="shared" si="44"/>
        <v>6</v>
      </c>
      <c r="BT40" s="261">
        <f t="shared" si="45"/>
        <v>17</v>
      </c>
      <c r="BU40" s="247">
        <f t="shared" si="20"/>
        <v>35</v>
      </c>
      <c r="BV40" s="286" t="str">
        <f t="shared" si="21"/>
        <v>NO</v>
      </c>
      <c r="BW40" s="261">
        <f t="shared" si="46"/>
        <v>3</v>
      </c>
      <c r="BX40" s="261">
        <f t="shared" si="47"/>
        <v>7</v>
      </c>
      <c r="BY40" s="247">
        <f t="shared" si="22"/>
        <v>43</v>
      </c>
      <c r="BZ40" s="286" t="str">
        <f t="shared" si="23"/>
        <v>NO</v>
      </c>
      <c r="CA40" s="261">
        <f t="shared" si="48"/>
        <v>2</v>
      </c>
      <c r="CB40" s="261">
        <f t="shared" si="49"/>
        <v>7</v>
      </c>
      <c r="CC40" s="247">
        <f t="shared" si="24"/>
        <v>29</v>
      </c>
      <c r="CD40" s="341" t="str">
        <f t="shared" si="25"/>
        <v>NO</v>
      </c>
    </row>
    <row r="41" spans="1:82" ht="13.5" thickBot="1" x14ac:dyDescent="0.25">
      <c r="A41" s="331">
        <f>[5]Final!A41</f>
        <v>29</v>
      </c>
      <c r="B41" s="331" t="str">
        <f>[5]Final!B41</f>
        <v>16BME1165</v>
      </c>
      <c r="C41" s="331" t="str">
        <f>[5]Final!C41</f>
        <v>AMRIT PAL SINGH BALI</v>
      </c>
      <c r="D41" s="331" t="str">
        <f>[5]Final!D41</f>
        <v>C+</v>
      </c>
      <c r="E41" s="331">
        <f>[5]Final!E41</f>
        <v>65</v>
      </c>
      <c r="F41" s="331">
        <f t="shared" si="26"/>
        <v>69.400000000000006</v>
      </c>
      <c r="G41" s="331">
        <f t="shared" si="27"/>
        <v>40.400000000000013</v>
      </c>
      <c r="H41" s="331">
        <f t="shared" si="28"/>
        <v>29</v>
      </c>
      <c r="I41" s="258"/>
      <c r="J41" s="247">
        <f>IF([5]Final!DP39="","",ROUNDUP(0.15*[5]Final!DP39,1))</f>
        <v>2.6</v>
      </c>
      <c r="K41" s="247">
        <f>IF([5]Final!DQ39="","",ROUNDUP(0.15*[5]Final!DQ39,1))</f>
        <v>2.3000000000000003</v>
      </c>
      <c r="L41" s="247">
        <f>IF([5]Final!DR39="","",ROUNDUP(0.15*[5]Final!DR39,1))</f>
        <v>3.2</v>
      </c>
      <c r="M41" s="247">
        <f>IF([5]Final!DS39="","",ROUNDUP(0.15*[5]Final!DS39,1))</f>
        <v>2.4</v>
      </c>
      <c r="N41" s="247">
        <f>IF([5]Final!DT39="","",ROUNDUP(0.15*[5]Final!DT39,1))</f>
        <v>3</v>
      </c>
      <c r="O41" s="247">
        <f>IF([5]Final!DU39="","",ROUNDUP(0.15*[5]Final!DU39,1))</f>
        <v>3</v>
      </c>
      <c r="P41" s="247">
        <f>IF([5]Final!DV39="","",ROUNDUP(0.15*[5]Final!DV39,1))</f>
        <v>2.3000000000000003</v>
      </c>
      <c r="Q41" s="247">
        <f>IF([5]Final!DW39="","",ROUNDUP(0.15*[5]Final!DW39,1))</f>
        <v>3.9</v>
      </c>
      <c r="R41" s="247">
        <f>IF([5]Final!DX39="","",ROUNDUP(0.15*[5]Final!DX39,1))</f>
        <v>3</v>
      </c>
      <c r="S41" s="247">
        <f>IF([5]Final!DY39="","",ROUNDUP(0.15*[5]Final!DY39,1))</f>
        <v>3</v>
      </c>
      <c r="T41" s="247">
        <f>IF([5]Final!DZ39="","",ROUNDUP(0.15*[5]Final!DZ39,1))</f>
        <v>2.4</v>
      </c>
      <c r="U41" s="247">
        <f>IF([5]Final!EA39="","",ROUNDUP([5]Final!EA39/3,1))</f>
        <v>0.7</v>
      </c>
      <c r="V41" s="247">
        <f>IF([5]Final!EB39="","",ROUNDUP([5]Final!EB39/3,1))</f>
        <v>1</v>
      </c>
      <c r="W41" s="247">
        <f>IF([5]Final!EC39="","",ROUNDUP([5]Final!EC39/3,1))</f>
        <v>0.7</v>
      </c>
      <c r="X41" s="247">
        <f>IF([5]Final!ED39="","",ROUNDUP([5]Final!ED39/3,1))</f>
        <v>0.7</v>
      </c>
      <c r="Y41" s="247">
        <f>IF([5]Final!EE39="","",ROUNDUP([5]Final!EE39/3,1))</f>
        <v>1</v>
      </c>
      <c r="Z41" s="247">
        <f>IF([5]Final!EF39="","",ROUNDUP([5]Final!EF39/3,1))</f>
        <v>1.4000000000000001</v>
      </c>
      <c r="AA41" s="247">
        <f>IF([5]Final!EG39="","",ROUNDUP([5]Final!EG39/3,1))</f>
        <v>0.7</v>
      </c>
      <c r="AB41" s="247">
        <f>IF([5]Final!EH39="","",ROUNDUP([5]Final!EH39/3,1))</f>
        <v>0.7</v>
      </c>
      <c r="AC41" s="247">
        <f>IF([5]Final!EI39="","",ROUNDUP([5]Final!EI39/3,1))</f>
        <v>1</v>
      </c>
      <c r="AD41" s="247">
        <f>IF([5]Final!EJ39="","",ROUNDUP([5]Final!EJ39/3,1))</f>
        <v>0.7</v>
      </c>
      <c r="AE41" s="247">
        <f>IF([5]Final!EK39="","",ROUNDUP([5]Final!EK39/3,1))</f>
        <v>0.7</v>
      </c>
      <c r="AF41" s="247">
        <f>[5]Final!EL39</f>
        <v>2</v>
      </c>
      <c r="AG41" s="247">
        <f>[5]Final!EM39</f>
        <v>2</v>
      </c>
      <c r="AH41" s="247">
        <f>[5]Final!EN39</f>
        <v>2</v>
      </c>
      <c r="AI41" s="247">
        <f>[5]Final!EO39</f>
        <v>1</v>
      </c>
      <c r="AJ41" s="247">
        <f>[5]Final!EP39</f>
        <v>3</v>
      </c>
      <c r="AK41" s="247">
        <f>[5]Final!EQ39</f>
        <v>3</v>
      </c>
      <c r="AL41" s="247">
        <f>[5]Final!ER39</f>
        <v>1</v>
      </c>
      <c r="AM41" s="247">
        <f>[5]Final!ES39</f>
        <v>4</v>
      </c>
      <c r="AN41" s="247">
        <f>[5]Final!ET39</f>
        <v>3</v>
      </c>
      <c r="AO41" s="247">
        <f>[5]Final!EU39</f>
        <v>4</v>
      </c>
      <c r="AP41" s="248">
        <f>[5]Final!EV39</f>
        <v>4</v>
      </c>
      <c r="AQ41" s="260">
        <f t="shared" si="29"/>
        <v>3.3</v>
      </c>
      <c r="AR41" s="261" t="e">
        <f t="shared" si="30"/>
        <v>#REF!</v>
      </c>
      <c r="AS41" s="247">
        <f t="shared" si="7"/>
        <v>0</v>
      </c>
      <c r="AT41" s="310" t="str">
        <f t="shared" si="31"/>
        <v>NO</v>
      </c>
      <c r="AU41" s="261">
        <f t="shared" si="32"/>
        <v>7.3000000000000007</v>
      </c>
      <c r="AV41" s="261">
        <f t="shared" si="33"/>
        <v>10.166666666666668</v>
      </c>
      <c r="AW41" s="247">
        <f t="shared" si="8"/>
        <v>72</v>
      </c>
      <c r="AX41" s="286" t="str">
        <f t="shared" si="9"/>
        <v>YES</v>
      </c>
      <c r="AY41" s="261">
        <f t="shared" si="34"/>
        <v>16.899999999999999</v>
      </c>
      <c r="AZ41" s="261">
        <f t="shared" si="35"/>
        <v>27.333333333333336</v>
      </c>
      <c r="BA41" s="247">
        <f t="shared" si="10"/>
        <v>62</v>
      </c>
      <c r="BB41" s="286" t="str">
        <f t="shared" si="11"/>
        <v>YES</v>
      </c>
      <c r="BC41" s="261">
        <f t="shared" si="36"/>
        <v>6.7000000000000011</v>
      </c>
      <c r="BD41" s="261">
        <f t="shared" si="37"/>
        <v>10.166666666666666</v>
      </c>
      <c r="BE41" s="247">
        <f t="shared" si="12"/>
        <v>66</v>
      </c>
      <c r="BF41" s="286" t="str">
        <f t="shared" si="13"/>
        <v>YES</v>
      </c>
      <c r="BG41" s="261">
        <f t="shared" si="38"/>
        <v>6.2</v>
      </c>
      <c r="BH41" s="261">
        <f t="shared" si="39"/>
        <v>8</v>
      </c>
      <c r="BI41" s="247">
        <f t="shared" si="14"/>
        <v>78</v>
      </c>
      <c r="BJ41" s="340" t="str">
        <f t="shared" si="15"/>
        <v>YES</v>
      </c>
      <c r="BK41" s="260">
        <f t="shared" si="40"/>
        <v>2</v>
      </c>
      <c r="BL41" s="261">
        <f t="shared" si="41"/>
        <v>2</v>
      </c>
      <c r="BM41" s="247">
        <f t="shared" si="16"/>
        <v>100</v>
      </c>
      <c r="BN41" s="286" t="str">
        <f t="shared" si="17"/>
        <v>YES</v>
      </c>
      <c r="BO41" s="261">
        <f t="shared" si="42"/>
        <v>5</v>
      </c>
      <c r="BP41" s="261">
        <f t="shared" si="43"/>
        <v>7</v>
      </c>
      <c r="BQ41" s="247">
        <f t="shared" si="18"/>
        <v>71</v>
      </c>
      <c r="BR41" s="286" t="str">
        <f t="shared" si="19"/>
        <v>YES</v>
      </c>
      <c r="BS41" s="261">
        <f t="shared" si="44"/>
        <v>12</v>
      </c>
      <c r="BT41" s="261">
        <f t="shared" si="45"/>
        <v>17</v>
      </c>
      <c r="BU41" s="247">
        <f t="shared" si="20"/>
        <v>71</v>
      </c>
      <c r="BV41" s="286" t="str">
        <f t="shared" si="21"/>
        <v>YES</v>
      </c>
      <c r="BW41" s="261">
        <f t="shared" si="46"/>
        <v>5</v>
      </c>
      <c r="BX41" s="261">
        <f t="shared" si="47"/>
        <v>7</v>
      </c>
      <c r="BY41" s="247">
        <f t="shared" si="22"/>
        <v>71</v>
      </c>
      <c r="BZ41" s="286" t="str">
        <f t="shared" si="23"/>
        <v>YES</v>
      </c>
      <c r="CA41" s="261">
        <f t="shared" si="48"/>
        <v>5</v>
      </c>
      <c r="CB41" s="261">
        <f t="shared" si="49"/>
        <v>7</v>
      </c>
      <c r="CC41" s="247">
        <f t="shared" si="24"/>
        <v>71</v>
      </c>
      <c r="CD41" s="341" t="str">
        <f t="shared" si="25"/>
        <v>YES</v>
      </c>
    </row>
    <row r="42" spans="1:82" ht="13.5" thickBot="1" x14ac:dyDescent="0.25">
      <c r="A42" s="331">
        <f>[5]Final!A42</f>
        <v>30</v>
      </c>
      <c r="B42" s="331" t="str">
        <f>[5]Final!B42</f>
        <v>16BME1168</v>
      </c>
      <c r="C42" s="331" t="str">
        <f>[5]Final!C42</f>
        <v>AKSHAY KUMAR</v>
      </c>
      <c r="D42" s="331" t="str">
        <f>[5]Final!D42</f>
        <v>B</v>
      </c>
      <c r="E42" s="331">
        <f>[5]Final!E42</f>
        <v>69</v>
      </c>
      <c r="F42" s="331">
        <f t="shared" si="26"/>
        <v>79.900000000000006</v>
      </c>
      <c r="G42" s="331">
        <f t="shared" si="27"/>
        <v>47.900000000000006</v>
      </c>
      <c r="H42" s="331">
        <f t="shared" si="28"/>
        <v>32</v>
      </c>
      <c r="I42" s="258"/>
      <c r="J42" s="247">
        <f>IF([5]Final!DP40="","",ROUNDUP(0.15*[5]Final!DP40,1))</f>
        <v>2.4</v>
      </c>
      <c r="K42" s="247">
        <f>IF([5]Final!DQ40="","",ROUNDUP(0.15*[5]Final!DQ40,1))</f>
        <v>2.6</v>
      </c>
      <c r="L42" s="247">
        <f>IF([5]Final!DR40="","",ROUNDUP(0.15*[5]Final!DR40,1))</f>
        <v>4.5</v>
      </c>
      <c r="M42" s="247">
        <f>IF([5]Final!DS40="","",ROUNDUP(0.15*[5]Final!DS40,1))</f>
        <v>2.9</v>
      </c>
      <c r="N42" s="247">
        <f>IF([5]Final!DT40="","",ROUNDUP(0.15*[5]Final!DT40,1))</f>
        <v>3.9</v>
      </c>
      <c r="O42" s="247">
        <f>IF([5]Final!DU40="","",ROUNDUP(0.15*[5]Final!DU40,1))</f>
        <v>3.9</v>
      </c>
      <c r="P42" s="247">
        <f>IF([5]Final!DV40="","",ROUNDUP(0.15*[5]Final!DV40,1))</f>
        <v>2.4</v>
      </c>
      <c r="Q42" s="247">
        <f>IF([5]Final!DW40="","",ROUNDUP(0.15*[5]Final!DW40,1))</f>
        <v>4.5</v>
      </c>
      <c r="R42" s="247">
        <f>IF([5]Final!DX40="","",ROUNDUP(0.15*[5]Final!DX40,1))</f>
        <v>4.2</v>
      </c>
      <c r="S42" s="247">
        <f>IF([5]Final!DY40="","",ROUNDUP(0.15*[5]Final!DY40,1))</f>
        <v>3.2</v>
      </c>
      <c r="T42" s="247">
        <f>IF([5]Final!DZ40="","",ROUNDUP(0.15*[5]Final!DZ40,1))</f>
        <v>2.6</v>
      </c>
      <c r="U42" s="247">
        <f>IF([5]Final!EA40="","",ROUNDUP([5]Final!EA40/3,1))</f>
        <v>1</v>
      </c>
      <c r="V42" s="247">
        <f>IF([5]Final!EB40="","",ROUNDUP([5]Final!EB40/3,1))</f>
        <v>1</v>
      </c>
      <c r="W42" s="247">
        <f>IF([5]Final!EC40="","",ROUNDUP([5]Final!EC40/3,1))</f>
        <v>1</v>
      </c>
      <c r="X42" s="247">
        <f>IF([5]Final!ED40="","",ROUNDUP([5]Final!ED40/3,1))</f>
        <v>0.7</v>
      </c>
      <c r="Y42" s="247">
        <f>IF([5]Final!EE40="","",ROUNDUP([5]Final!EE40/3,1))</f>
        <v>1</v>
      </c>
      <c r="Z42" s="247">
        <f>IF([5]Final!EF40="","",ROUNDUP([5]Final!EF40/3,1))</f>
        <v>1.4000000000000001</v>
      </c>
      <c r="AA42" s="247">
        <f>IF([5]Final!EG40="","",ROUNDUP([5]Final!EG40/3,1))</f>
        <v>1</v>
      </c>
      <c r="AB42" s="247">
        <f>IF([5]Final!EH40="","",ROUNDUP([5]Final!EH40/3,1))</f>
        <v>1</v>
      </c>
      <c r="AC42" s="247">
        <f>IF([5]Final!EI40="","",ROUNDUP([5]Final!EI40/3,1))</f>
        <v>1</v>
      </c>
      <c r="AD42" s="247">
        <f>IF([5]Final!EJ40="","",ROUNDUP([5]Final!EJ40/3,1))</f>
        <v>1</v>
      </c>
      <c r="AE42" s="247">
        <f>IF([5]Final!EK40="","",ROUNDUP([5]Final!EK40/3,1))</f>
        <v>0.7</v>
      </c>
      <c r="AF42" s="247">
        <f>[5]Final!EL40</f>
        <v>1</v>
      </c>
      <c r="AG42" s="247">
        <f>[5]Final!EM40</f>
        <v>3</v>
      </c>
      <c r="AH42" s="247">
        <f>[5]Final!EN40</f>
        <v>3</v>
      </c>
      <c r="AI42" s="247">
        <f>[5]Final!EO40</f>
        <v>2</v>
      </c>
      <c r="AJ42" s="247">
        <f>[5]Final!EP40</f>
        <v>3</v>
      </c>
      <c r="AK42" s="247">
        <f>[5]Final!EQ40</f>
        <v>3</v>
      </c>
      <c r="AL42" s="247">
        <f>[5]Final!ER40</f>
        <v>1</v>
      </c>
      <c r="AM42" s="247">
        <f>[5]Final!ES40</f>
        <v>4</v>
      </c>
      <c r="AN42" s="247">
        <f>[5]Final!ET40</f>
        <v>4</v>
      </c>
      <c r="AO42" s="247">
        <f>[5]Final!EU40</f>
        <v>4</v>
      </c>
      <c r="AP42" s="248">
        <f>[5]Final!EV40</f>
        <v>4</v>
      </c>
      <c r="AQ42" s="260">
        <f t="shared" si="29"/>
        <v>3.4</v>
      </c>
      <c r="AR42" s="261" t="e">
        <f t="shared" si="30"/>
        <v>#REF!</v>
      </c>
      <c r="AS42" s="247">
        <f t="shared" si="7"/>
        <v>0</v>
      </c>
      <c r="AT42" s="310" t="str">
        <f t="shared" si="31"/>
        <v>NO</v>
      </c>
      <c r="AU42" s="261">
        <f t="shared" si="32"/>
        <v>8.5</v>
      </c>
      <c r="AV42" s="261">
        <f t="shared" si="33"/>
        <v>10.166666666666668</v>
      </c>
      <c r="AW42" s="247">
        <f t="shared" si="8"/>
        <v>84</v>
      </c>
      <c r="AX42" s="286" t="str">
        <f t="shared" si="9"/>
        <v>YES</v>
      </c>
      <c r="AY42" s="261">
        <f t="shared" si="34"/>
        <v>21.5</v>
      </c>
      <c r="AZ42" s="261">
        <f t="shared" si="35"/>
        <v>27.333333333333336</v>
      </c>
      <c r="BA42" s="247">
        <f t="shared" si="10"/>
        <v>79</v>
      </c>
      <c r="BB42" s="286" t="str">
        <f t="shared" si="11"/>
        <v>YES</v>
      </c>
      <c r="BC42" s="261">
        <f t="shared" si="36"/>
        <v>7.6</v>
      </c>
      <c r="BD42" s="261">
        <f t="shared" si="37"/>
        <v>10.166666666666666</v>
      </c>
      <c r="BE42" s="247">
        <f t="shared" si="12"/>
        <v>75</v>
      </c>
      <c r="BF42" s="286" t="str">
        <f t="shared" si="13"/>
        <v>YES</v>
      </c>
      <c r="BG42" s="261">
        <f t="shared" si="38"/>
        <v>6.9</v>
      </c>
      <c r="BH42" s="261">
        <f t="shared" si="39"/>
        <v>8</v>
      </c>
      <c r="BI42" s="247">
        <f t="shared" si="14"/>
        <v>86</v>
      </c>
      <c r="BJ42" s="340" t="str">
        <f t="shared" si="15"/>
        <v>YES</v>
      </c>
      <c r="BK42" s="260">
        <v>2</v>
      </c>
      <c r="BL42" s="261">
        <f t="shared" si="41"/>
        <v>2</v>
      </c>
      <c r="BM42" s="247">
        <f t="shared" si="16"/>
        <v>100</v>
      </c>
      <c r="BN42" s="286" t="str">
        <f t="shared" si="17"/>
        <v>YES</v>
      </c>
      <c r="BO42" s="261">
        <f t="shared" si="42"/>
        <v>6</v>
      </c>
      <c r="BP42" s="261">
        <f t="shared" si="43"/>
        <v>7</v>
      </c>
      <c r="BQ42" s="247">
        <f t="shared" si="18"/>
        <v>86</v>
      </c>
      <c r="BR42" s="286" t="str">
        <f t="shared" si="19"/>
        <v>YES</v>
      </c>
      <c r="BS42" s="261">
        <f t="shared" si="44"/>
        <v>14</v>
      </c>
      <c r="BT42" s="261">
        <f t="shared" si="45"/>
        <v>17</v>
      </c>
      <c r="BU42" s="247">
        <f t="shared" si="20"/>
        <v>82</v>
      </c>
      <c r="BV42" s="286" t="str">
        <f t="shared" si="21"/>
        <v>YES</v>
      </c>
      <c r="BW42" s="261">
        <f t="shared" si="46"/>
        <v>5</v>
      </c>
      <c r="BX42" s="261">
        <f t="shared" si="47"/>
        <v>7</v>
      </c>
      <c r="BY42" s="247">
        <f t="shared" si="22"/>
        <v>71</v>
      </c>
      <c r="BZ42" s="286" t="str">
        <f t="shared" si="23"/>
        <v>YES</v>
      </c>
      <c r="CA42" s="261">
        <f t="shared" si="48"/>
        <v>6</v>
      </c>
      <c r="CB42" s="261">
        <f t="shared" si="49"/>
        <v>7</v>
      </c>
      <c r="CC42" s="247">
        <f t="shared" si="24"/>
        <v>86</v>
      </c>
      <c r="CD42" s="341" t="str">
        <f t="shared" si="25"/>
        <v>YES</v>
      </c>
    </row>
    <row r="43" spans="1:82" ht="13.5" thickBot="1" x14ac:dyDescent="0.25">
      <c r="A43" s="331">
        <f>[5]Final!A43</f>
        <v>31</v>
      </c>
      <c r="B43" s="331" t="str">
        <f>[5]Final!B43</f>
        <v>16BME1169</v>
      </c>
      <c r="C43" s="331" t="str">
        <f>[5]Final!C43</f>
        <v>MOHIT KUMAR</v>
      </c>
      <c r="D43" s="331" t="str">
        <f>[5]Final!D43</f>
        <v>C+</v>
      </c>
      <c r="E43" s="331">
        <f>[5]Final!E43</f>
        <v>64</v>
      </c>
      <c r="F43" s="331">
        <f t="shared" si="26"/>
        <v>65.000000000000014</v>
      </c>
      <c r="G43" s="331">
        <f t="shared" si="27"/>
        <v>40.000000000000014</v>
      </c>
      <c r="H43" s="331">
        <f t="shared" si="28"/>
        <v>25</v>
      </c>
      <c r="I43" s="258"/>
      <c r="J43" s="247">
        <f>IF([5]Final!DP41="","",ROUNDUP(0.15*[5]Final!DP41,1))</f>
        <v>2.1</v>
      </c>
      <c r="K43" s="247">
        <f>IF([5]Final!DQ41="","",ROUNDUP(0.15*[5]Final!DQ41,1))</f>
        <v>2.3000000000000003</v>
      </c>
      <c r="L43" s="247">
        <f>IF([5]Final!DR41="","",ROUNDUP(0.15*[5]Final!DR41,1))</f>
        <v>3.9</v>
      </c>
      <c r="M43" s="247">
        <f>IF([5]Final!DS41="","",ROUNDUP(0.15*[5]Final!DS41,1))</f>
        <v>1.8</v>
      </c>
      <c r="N43" s="247">
        <f>IF([5]Final!DT41="","",ROUNDUP(0.15*[5]Final!DT41,1))</f>
        <v>3</v>
      </c>
      <c r="O43" s="247">
        <f>IF([5]Final!DU41="","",ROUNDUP(0.15*[5]Final!DU41,1))</f>
        <v>3</v>
      </c>
      <c r="P43" s="247">
        <f>IF([5]Final!DV41="","",ROUNDUP(0.15*[5]Final!DV41,1))</f>
        <v>2.7</v>
      </c>
      <c r="Q43" s="247">
        <f>IF([5]Final!DW41="","",ROUNDUP(0.15*[5]Final!DW41,1))</f>
        <v>3.6</v>
      </c>
      <c r="R43" s="247">
        <f>IF([5]Final!DX41="","",ROUNDUP(0.15*[5]Final!DX41,1))</f>
        <v>3</v>
      </c>
      <c r="S43" s="247">
        <f>IF([5]Final!DY41="","",ROUNDUP(0.15*[5]Final!DY41,1))</f>
        <v>3</v>
      </c>
      <c r="T43" s="247">
        <f>IF([5]Final!DZ41="","",ROUNDUP(0.15*[5]Final!DZ41,1))</f>
        <v>2.7</v>
      </c>
      <c r="U43" s="247">
        <f>IF([5]Final!EA41="","",ROUNDUP([5]Final!EA41/3,1))</f>
        <v>0.7</v>
      </c>
      <c r="V43" s="247">
        <f>IF([5]Final!EB41="","",ROUNDUP([5]Final!EB41/3,1))</f>
        <v>1</v>
      </c>
      <c r="W43" s="247">
        <f>IF([5]Final!EC41="","",ROUNDUP([5]Final!EC41/3,1))</f>
        <v>0.7</v>
      </c>
      <c r="X43" s="247">
        <f>IF([5]Final!ED41="","",ROUNDUP([5]Final!ED41/3,1))</f>
        <v>0.7</v>
      </c>
      <c r="Y43" s="247">
        <f>IF([5]Final!EE41="","",ROUNDUP([5]Final!EE41/3,1))</f>
        <v>1</v>
      </c>
      <c r="Z43" s="247">
        <f>IF([5]Final!EF41="","",ROUNDUP([5]Final!EF41/3,1))</f>
        <v>1</v>
      </c>
      <c r="AA43" s="247">
        <f>IF([5]Final!EG41="","",ROUNDUP([5]Final!EG41/3,1))</f>
        <v>0.7</v>
      </c>
      <c r="AB43" s="247">
        <f>IF([5]Final!EH41="","",ROUNDUP([5]Final!EH41/3,1))</f>
        <v>0.7</v>
      </c>
      <c r="AC43" s="247">
        <f>IF([5]Final!EI41="","",ROUNDUP([5]Final!EI41/3,1))</f>
        <v>1</v>
      </c>
      <c r="AD43" s="247">
        <f>IF([5]Final!EJ41="","",ROUNDUP([5]Final!EJ41/3,1))</f>
        <v>0.7</v>
      </c>
      <c r="AE43" s="247">
        <f>IF([5]Final!EK41="","",ROUNDUP([5]Final!EK41/3,1))</f>
        <v>0.7</v>
      </c>
      <c r="AF43" s="247">
        <f>[5]Final!EL41</f>
        <v>1</v>
      </c>
      <c r="AG43" s="247">
        <f>[5]Final!EM41</f>
        <v>2</v>
      </c>
      <c r="AH43" s="247">
        <f>[5]Final!EN41</f>
        <v>2</v>
      </c>
      <c r="AI43" s="247">
        <f>[5]Final!EO41</f>
        <v>1</v>
      </c>
      <c r="AJ43" s="247">
        <f>[5]Final!EP41</f>
        <v>2</v>
      </c>
      <c r="AK43" s="247">
        <f>[5]Final!EQ41</f>
        <v>2</v>
      </c>
      <c r="AL43" s="247">
        <f>[5]Final!ER41</f>
        <v>2</v>
      </c>
      <c r="AM43" s="247">
        <f>[5]Final!ES41</f>
        <v>3</v>
      </c>
      <c r="AN43" s="247">
        <f>[5]Final!ET41</f>
        <v>3</v>
      </c>
      <c r="AO43" s="247">
        <f>[5]Final!EU41</f>
        <v>4</v>
      </c>
      <c r="AP43" s="248">
        <f>[5]Final!EV41</f>
        <v>3</v>
      </c>
      <c r="AQ43" s="260">
        <f t="shared" si="29"/>
        <v>2.8</v>
      </c>
      <c r="AR43" s="261" t="e">
        <f t="shared" si="30"/>
        <v>#REF!</v>
      </c>
      <c r="AS43" s="247">
        <f t="shared" si="7"/>
        <v>0</v>
      </c>
      <c r="AT43" s="310" t="str">
        <f t="shared" si="31"/>
        <v>NO</v>
      </c>
      <c r="AU43" s="261">
        <f t="shared" si="32"/>
        <v>7.3000000000000007</v>
      </c>
      <c r="AV43" s="261">
        <f t="shared" si="33"/>
        <v>10.166666666666668</v>
      </c>
      <c r="AW43" s="247">
        <f t="shared" si="8"/>
        <v>72</v>
      </c>
      <c r="AX43" s="286" t="str">
        <f t="shared" si="9"/>
        <v>YES</v>
      </c>
      <c r="AY43" s="261">
        <f t="shared" si="34"/>
        <v>16.899999999999999</v>
      </c>
      <c r="AZ43" s="261">
        <f t="shared" si="35"/>
        <v>27.333333333333336</v>
      </c>
      <c r="BA43" s="247">
        <f t="shared" si="10"/>
        <v>62</v>
      </c>
      <c r="BB43" s="286" t="str">
        <f t="shared" si="11"/>
        <v>YES</v>
      </c>
      <c r="BC43" s="261">
        <f t="shared" si="36"/>
        <v>7.1000000000000005</v>
      </c>
      <c r="BD43" s="261">
        <f t="shared" si="37"/>
        <v>10.166666666666666</v>
      </c>
      <c r="BE43" s="247">
        <f t="shared" si="12"/>
        <v>70</v>
      </c>
      <c r="BF43" s="286" t="str">
        <f t="shared" si="13"/>
        <v>YES</v>
      </c>
      <c r="BG43" s="261">
        <f t="shared" si="38"/>
        <v>5.9</v>
      </c>
      <c r="BH43" s="261">
        <f t="shared" si="39"/>
        <v>8</v>
      </c>
      <c r="BI43" s="247">
        <f t="shared" si="14"/>
        <v>74</v>
      </c>
      <c r="BJ43" s="340" t="str">
        <f t="shared" si="15"/>
        <v>YES</v>
      </c>
      <c r="BK43" s="260">
        <v>2</v>
      </c>
      <c r="BL43" s="261">
        <f t="shared" si="41"/>
        <v>2</v>
      </c>
      <c r="BM43" s="247">
        <f t="shared" si="16"/>
        <v>100</v>
      </c>
      <c r="BN43" s="286" t="str">
        <f t="shared" si="17"/>
        <v>YES</v>
      </c>
      <c r="BO43" s="261">
        <v>6</v>
      </c>
      <c r="BP43" s="261">
        <f t="shared" si="43"/>
        <v>7</v>
      </c>
      <c r="BQ43" s="247">
        <f t="shared" si="18"/>
        <v>86</v>
      </c>
      <c r="BR43" s="286" t="str">
        <f t="shared" si="19"/>
        <v>YES</v>
      </c>
      <c r="BS43" s="261">
        <f t="shared" si="44"/>
        <v>10</v>
      </c>
      <c r="BT43" s="261">
        <f t="shared" si="45"/>
        <v>17</v>
      </c>
      <c r="BU43" s="247">
        <f t="shared" si="20"/>
        <v>59</v>
      </c>
      <c r="BV43" s="286" t="str">
        <f t="shared" si="21"/>
        <v>NO</v>
      </c>
      <c r="BW43" s="261">
        <f t="shared" si="46"/>
        <v>6</v>
      </c>
      <c r="BX43" s="261">
        <f t="shared" si="47"/>
        <v>7</v>
      </c>
      <c r="BY43" s="247">
        <f t="shared" si="22"/>
        <v>86</v>
      </c>
      <c r="BZ43" s="286" t="str">
        <f t="shared" si="23"/>
        <v>YES</v>
      </c>
      <c r="CA43" s="261">
        <f t="shared" si="48"/>
        <v>4</v>
      </c>
      <c r="CB43" s="261">
        <f t="shared" si="49"/>
        <v>7</v>
      </c>
      <c r="CC43" s="247">
        <f t="shared" si="24"/>
        <v>57</v>
      </c>
      <c r="CD43" s="341" t="str">
        <f t="shared" si="25"/>
        <v>NO</v>
      </c>
    </row>
    <row r="44" spans="1:82" ht="13.5" thickBot="1" x14ac:dyDescent="0.25">
      <c r="A44" s="331">
        <f>[5]Final!A44</f>
        <v>32</v>
      </c>
      <c r="B44" s="331" t="str">
        <f>[5]Final!B44</f>
        <v>16BME1183</v>
      </c>
      <c r="C44" s="331" t="str">
        <f>[5]Final!C44</f>
        <v>ARUN KUMAR</v>
      </c>
      <c r="D44" s="331" t="str">
        <f>[5]Final!D44</f>
        <v>B</v>
      </c>
      <c r="E44" s="331">
        <f>[5]Final!E44</f>
        <v>66</v>
      </c>
      <c r="F44" s="331">
        <f t="shared" si="26"/>
        <v>70.000000000000028</v>
      </c>
      <c r="G44" s="331">
        <f t="shared" si="27"/>
        <v>41.000000000000021</v>
      </c>
      <c r="H44" s="331">
        <f t="shared" si="28"/>
        <v>29</v>
      </c>
      <c r="I44" s="258"/>
      <c r="J44" s="247">
        <f>IF([5]Final!DP42="","",ROUNDUP(0.15*[5]Final!DP42,1))</f>
        <v>2.1</v>
      </c>
      <c r="K44" s="247">
        <f>IF([5]Final!DQ42="","",ROUNDUP(0.15*[5]Final!DQ42,1))</f>
        <v>2.6</v>
      </c>
      <c r="L44" s="247">
        <f>IF([5]Final!DR42="","",ROUNDUP(0.15*[5]Final!DR42,1))</f>
        <v>4.2</v>
      </c>
      <c r="M44" s="247">
        <f>IF([5]Final!DS42="","",ROUNDUP(0.15*[5]Final!DS42,1))</f>
        <v>2</v>
      </c>
      <c r="N44" s="247">
        <f>IF([5]Final!DT42="","",ROUNDUP(0.15*[5]Final!DT42,1))</f>
        <v>3</v>
      </c>
      <c r="O44" s="247">
        <f>IF([5]Final!DU42="","",ROUNDUP(0.15*[5]Final!DU42,1))</f>
        <v>3</v>
      </c>
      <c r="P44" s="247">
        <f>IF([5]Final!DV42="","",ROUNDUP(0.15*[5]Final!DV42,1))</f>
        <v>2.6</v>
      </c>
      <c r="Q44" s="247">
        <f>IF([5]Final!DW42="","",ROUNDUP(0.15*[5]Final!DW42,1))</f>
        <v>3.9</v>
      </c>
      <c r="R44" s="247">
        <f>IF([5]Final!DX42="","",ROUNDUP(0.15*[5]Final!DX42,1))</f>
        <v>3</v>
      </c>
      <c r="S44" s="247">
        <f>IF([5]Final!DY42="","",ROUNDUP(0.15*[5]Final!DY42,1))</f>
        <v>3</v>
      </c>
      <c r="T44" s="247">
        <f>IF([5]Final!DZ42="","",ROUNDUP(0.15*[5]Final!DZ42,1))</f>
        <v>2.6</v>
      </c>
      <c r="U44" s="247">
        <f>IF([5]Final!EA42="","",ROUNDUP([5]Final!EA42/3,1))</f>
        <v>0.7</v>
      </c>
      <c r="V44" s="247">
        <f>IF([5]Final!EB42="","",ROUNDUP([5]Final!EB42/3,1))</f>
        <v>1</v>
      </c>
      <c r="W44" s="247">
        <f>IF([5]Final!EC42="","",ROUNDUP([5]Final!EC42/3,1))</f>
        <v>0.7</v>
      </c>
      <c r="X44" s="247">
        <f>IF([5]Final!ED42="","",ROUNDUP([5]Final!ED42/3,1))</f>
        <v>0.7</v>
      </c>
      <c r="Y44" s="247">
        <f>IF([5]Final!EE42="","",ROUNDUP([5]Final!EE42/3,1))</f>
        <v>0.7</v>
      </c>
      <c r="Z44" s="247">
        <f>IF([5]Final!EF42="","",ROUNDUP([5]Final!EF42/3,1))</f>
        <v>1.4000000000000001</v>
      </c>
      <c r="AA44" s="247">
        <f>IF([5]Final!EG42="","",ROUNDUP([5]Final!EG42/3,1))</f>
        <v>0.7</v>
      </c>
      <c r="AB44" s="247">
        <f>IF([5]Final!EH42="","",ROUNDUP([5]Final!EH42/3,1))</f>
        <v>1</v>
      </c>
      <c r="AC44" s="247">
        <f>IF([5]Final!EI42="","",ROUNDUP([5]Final!EI42/3,1))</f>
        <v>0.7</v>
      </c>
      <c r="AD44" s="247">
        <f>IF([5]Final!EJ42="","",ROUNDUP([5]Final!EJ42/3,1))</f>
        <v>0.7</v>
      </c>
      <c r="AE44" s="247">
        <f>IF([5]Final!EK42="","",ROUNDUP([5]Final!EK42/3,1))</f>
        <v>0.7</v>
      </c>
      <c r="AF44" s="247">
        <f>[5]Final!EL42</f>
        <v>1</v>
      </c>
      <c r="AG44" s="247">
        <f>[5]Final!EM42</f>
        <v>2</v>
      </c>
      <c r="AH44" s="247">
        <f>[5]Final!EN42</f>
        <v>2</v>
      </c>
      <c r="AI44" s="247">
        <f>[5]Final!EO42</f>
        <v>1</v>
      </c>
      <c r="AJ44" s="247">
        <f>[5]Final!EP42</f>
        <v>3</v>
      </c>
      <c r="AK44" s="247">
        <f>[5]Final!EQ42</f>
        <v>3</v>
      </c>
      <c r="AL44" s="247">
        <f>[5]Final!ER42</f>
        <v>2</v>
      </c>
      <c r="AM44" s="247">
        <f>[5]Final!ES42</f>
        <v>4</v>
      </c>
      <c r="AN44" s="247">
        <f>[5]Final!ET42</f>
        <v>4</v>
      </c>
      <c r="AO44" s="247">
        <f>[5]Final!EU42</f>
        <v>3</v>
      </c>
      <c r="AP44" s="248">
        <f>[5]Final!EV42</f>
        <v>4</v>
      </c>
      <c r="AQ44" s="260">
        <f t="shared" si="29"/>
        <v>2.8</v>
      </c>
      <c r="AR44" s="261" t="e">
        <f t="shared" si="30"/>
        <v>#REF!</v>
      </c>
      <c r="AS44" s="247">
        <f t="shared" si="7"/>
        <v>0</v>
      </c>
      <c r="AT44" s="310" t="str">
        <f t="shared" si="31"/>
        <v>NO</v>
      </c>
      <c r="AU44" s="261">
        <f t="shared" si="32"/>
        <v>7.3</v>
      </c>
      <c r="AV44" s="261">
        <f t="shared" si="33"/>
        <v>10.166666666666668</v>
      </c>
      <c r="AW44" s="247">
        <f t="shared" si="8"/>
        <v>72</v>
      </c>
      <c r="AX44" s="286" t="str">
        <f t="shared" si="9"/>
        <v>YES</v>
      </c>
      <c r="AY44" s="261">
        <f t="shared" si="34"/>
        <v>17.899999999999999</v>
      </c>
      <c r="AZ44" s="261">
        <f t="shared" si="35"/>
        <v>27.333333333333336</v>
      </c>
      <c r="BA44" s="247">
        <f t="shared" si="10"/>
        <v>65</v>
      </c>
      <c r="BB44" s="286" t="str">
        <f t="shared" si="11"/>
        <v>YES</v>
      </c>
      <c r="BC44" s="261">
        <f t="shared" si="36"/>
        <v>7</v>
      </c>
      <c r="BD44" s="261">
        <f t="shared" si="37"/>
        <v>10.166666666666666</v>
      </c>
      <c r="BE44" s="247">
        <f t="shared" si="12"/>
        <v>69</v>
      </c>
      <c r="BF44" s="286" t="str">
        <f t="shared" si="13"/>
        <v>YES</v>
      </c>
      <c r="BG44" s="261">
        <f t="shared" si="38"/>
        <v>6</v>
      </c>
      <c r="BH44" s="261">
        <f t="shared" si="39"/>
        <v>8</v>
      </c>
      <c r="BI44" s="247">
        <f t="shared" si="14"/>
        <v>75</v>
      </c>
      <c r="BJ44" s="340" t="str">
        <f t="shared" si="15"/>
        <v>YES</v>
      </c>
      <c r="BK44" s="260">
        <f t="shared" si="40"/>
        <v>1</v>
      </c>
      <c r="BL44" s="261">
        <f t="shared" si="41"/>
        <v>2</v>
      </c>
      <c r="BM44" s="247">
        <f t="shared" si="16"/>
        <v>50</v>
      </c>
      <c r="BN44" s="286" t="str">
        <f t="shared" si="17"/>
        <v>NO</v>
      </c>
      <c r="BO44" s="261">
        <f t="shared" si="42"/>
        <v>5</v>
      </c>
      <c r="BP44" s="261">
        <f t="shared" si="43"/>
        <v>7</v>
      </c>
      <c r="BQ44" s="247">
        <f t="shared" si="18"/>
        <v>71</v>
      </c>
      <c r="BR44" s="286" t="str">
        <f t="shared" si="19"/>
        <v>YES</v>
      </c>
      <c r="BS44" s="261">
        <f t="shared" si="44"/>
        <v>13</v>
      </c>
      <c r="BT44" s="261">
        <f t="shared" si="45"/>
        <v>17</v>
      </c>
      <c r="BU44" s="247">
        <f t="shared" si="20"/>
        <v>76</v>
      </c>
      <c r="BV44" s="286" t="str">
        <f t="shared" si="21"/>
        <v>YES</v>
      </c>
      <c r="BW44" s="261">
        <f t="shared" si="46"/>
        <v>5</v>
      </c>
      <c r="BX44" s="261">
        <f t="shared" si="47"/>
        <v>7</v>
      </c>
      <c r="BY44" s="247">
        <f t="shared" si="22"/>
        <v>71</v>
      </c>
      <c r="BZ44" s="286" t="str">
        <f t="shared" si="23"/>
        <v>YES</v>
      </c>
      <c r="CA44" s="261">
        <f t="shared" si="48"/>
        <v>5</v>
      </c>
      <c r="CB44" s="261">
        <f t="shared" si="49"/>
        <v>7</v>
      </c>
      <c r="CC44" s="247">
        <f t="shared" si="24"/>
        <v>71</v>
      </c>
      <c r="CD44" s="341" t="str">
        <f t="shared" si="25"/>
        <v>YES</v>
      </c>
    </row>
    <row r="45" spans="1:82" ht="13.5" thickBot="1" x14ac:dyDescent="0.25">
      <c r="A45" s="331">
        <f>[5]Final!A45</f>
        <v>33</v>
      </c>
      <c r="B45" s="331" t="str">
        <f>[5]Final!B45</f>
        <v>16BME1185</v>
      </c>
      <c r="C45" s="331" t="str">
        <f>[5]Final!C45</f>
        <v>HARJAP SINGH</v>
      </c>
      <c r="D45" s="331" t="str">
        <f>[5]Final!D45</f>
        <v>C+</v>
      </c>
      <c r="E45" s="331">
        <f>[5]Final!E45</f>
        <v>59</v>
      </c>
      <c r="F45" s="331">
        <f t="shared" si="26"/>
        <v>67.500000000000028</v>
      </c>
      <c r="G45" s="331">
        <f t="shared" si="27"/>
        <v>40.500000000000028</v>
      </c>
      <c r="H45" s="331">
        <f t="shared" si="28"/>
        <v>27</v>
      </c>
      <c r="I45" s="258"/>
      <c r="J45" s="247">
        <f>IF([5]Final!DP43="","",ROUNDUP(0.15*[5]Final!DP43,1))</f>
        <v>2.6</v>
      </c>
      <c r="K45" s="247">
        <f>IF([5]Final!DQ43="","",ROUNDUP(0.15*[5]Final!DQ43,1))</f>
        <v>2.4</v>
      </c>
      <c r="L45" s="247">
        <f>IF([5]Final!DR43="","",ROUNDUP(0.15*[5]Final!DR43,1))</f>
        <v>3.9</v>
      </c>
      <c r="M45" s="247">
        <f>IF([5]Final!DS43="","",ROUNDUP(0.15*[5]Final!DS43,1))</f>
        <v>2.3000000000000003</v>
      </c>
      <c r="N45" s="247">
        <f>IF([5]Final!DT43="","",ROUNDUP(0.15*[5]Final!DT43,1))</f>
        <v>3</v>
      </c>
      <c r="O45" s="247">
        <f>IF([5]Final!DU43="","",ROUNDUP(0.15*[5]Final!DU43,1))</f>
        <v>3</v>
      </c>
      <c r="P45" s="247">
        <f>IF([5]Final!DV43="","",ROUNDUP(0.15*[5]Final!DV43,1))</f>
        <v>2.6</v>
      </c>
      <c r="Q45" s="247">
        <f>IF([5]Final!DW43="","",ROUNDUP(0.15*[5]Final!DW43,1))</f>
        <v>3.5</v>
      </c>
      <c r="R45" s="247">
        <f>IF([5]Final!DX43="","",ROUNDUP(0.15*[5]Final!DX43,1))</f>
        <v>3</v>
      </c>
      <c r="S45" s="247">
        <f>IF([5]Final!DY43="","",ROUNDUP(0.15*[5]Final!DY43,1))</f>
        <v>3</v>
      </c>
      <c r="T45" s="247">
        <f>IF([5]Final!DZ43="","",ROUNDUP(0.15*[5]Final!DZ43,1))</f>
        <v>2.3000000000000003</v>
      </c>
      <c r="U45" s="247">
        <f>IF([5]Final!EA43="","",ROUNDUP([5]Final!EA43/3,1))</f>
        <v>1</v>
      </c>
      <c r="V45" s="247">
        <f>IF([5]Final!EB43="","",ROUNDUP([5]Final!EB43/3,1))</f>
        <v>1</v>
      </c>
      <c r="W45" s="247">
        <f>IF([5]Final!EC43="","",ROUNDUP([5]Final!EC43/3,1))</f>
        <v>0.7</v>
      </c>
      <c r="X45" s="247">
        <f>IF([5]Final!ED43="","",ROUNDUP([5]Final!ED43/3,1))</f>
        <v>0.7</v>
      </c>
      <c r="Y45" s="247">
        <f>IF([5]Final!EE43="","",ROUNDUP([5]Final!EE43/3,1))</f>
        <v>1</v>
      </c>
      <c r="Z45" s="247">
        <f>IF([5]Final!EF43="","",ROUNDUP([5]Final!EF43/3,1))</f>
        <v>1</v>
      </c>
      <c r="AA45" s="247">
        <f>IF([5]Final!EG43="","",ROUNDUP([5]Final!EG43/3,1))</f>
        <v>0.7</v>
      </c>
      <c r="AB45" s="247">
        <f>IF([5]Final!EH43="","",ROUNDUP([5]Final!EH43/3,1))</f>
        <v>0.7</v>
      </c>
      <c r="AC45" s="247">
        <f>IF([5]Final!EI43="","",ROUNDUP([5]Final!EI43/3,1))</f>
        <v>0.7</v>
      </c>
      <c r="AD45" s="247">
        <f>IF([5]Final!EJ43="","",ROUNDUP([5]Final!EJ43/3,1))</f>
        <v>0.7</v>
      </c>
      <c r="AE45" s="247">
        <f>IF([5]Final!EK43="","",ROUNDUP([5]Final!EK43/3,1))</f>
        <v>0.7</v>
      </c>
      <c r="AF45" s="247">
        <f>[5]Final!EL43</f>
        <v>1</v>
      </c>
      <c r="AG45" s="247">
        <f>[5]Final!EM43</f>
        <v>2</v>
      </c>
      <c r="AH45" s="247">
        <f>[5]Final!EN43</f>
        <v>2</v>
      </c>
      <c r="AI45" s="247">
        <f>[5]Final!EO43</f>
        <v>2</v>
      </c>
      <c r="AJ45" s="247">
        <f>[5]Final!EP43</f>
        <v>3</v>
      </c>
      <c r="AK45" s="247">
        <f>[5]Final!EQ43</f>
        <v>3</v>
      </c>
      <c r="AL45" s="247">
        <f>[5]Final!ER43</f>
        <v>2</v>
      </c>
      <c r="AM45" s="247">
        <f>[5]Final!ES43</f>
        <v>3</v>
      </c>
      <c r="AN45" s="247">
        <f>[5]Final!ET43</f>
        <v>3</v>
      </c>
      <c r="AO45" s="247">
        <f>[5]Final!EU43</f>
        <v>3</v>
      </c>
      <c r="AP45" s="248">
        <f>[5]Final!EV43</f>
        <v>3</v>
      </c>
      <c r="AQ45" s="260">
        <f t="shared" si="29"/>
        <v>3.6</v>
      </c>
      <c r="AR45" s="261" t="e">
        <f t="shared" si="30"/>
        <v>#REF!</v>
      </c>
      <c r="AS45" s="247">
        <f t="shared" si="7"/>
        <v>0</v>
      </c>
      <c r="AT45" s="310" t="str">
        <f t="shared" si="31"/>
        <v>NO</v>
      </c>
      <c r="AU45" s="261">
        <f t="shared" si="32"/>
        <v>7.4</v>
      </c>
      <c r="AV45" s="261">
        <f t="shared" si="33"/>
        <v>10.166666666666668</v>
      </c>
      <c r="AW45" s="247">
        <f t="shared" si="8"/>
        <v>73</v>
      </c>
      <c r="AX45" s="286" t="str">
        <f t="shared" si="9"/>
        <v>YES</v>
      </c>
      <c r="AY45" s="261">
        <f t="shared" si="34"/>
        <v>16.5</v>
      </c>
      <c r="AZ45" s="261">
        <f t="shared" si="35"/>
        <v>27.333333333333336</v>
      </c>
      <c r="BA45" s="247">
        <f t="shared" si="10"/>
        <v>60</v>
      </c>
      <c r="BB45" s="286" t="str">
        <f t="shared" si="11"/>
        <v>NO</v>
      </c>
      <c r="BC45" s="261">
        <f t="shared" si="36"/>
        <v>7</v>
      </c>
      <c r="BD45" s="261">
        <f t="shared" si="37"/>
        <v>10.166666666666666</v>
      </c>
      <c r="BE45" s="247">
        <f t="shared" si="12"/>
        <v>69</v>
      </c>
      <c r="BF45" s="286" t="str">
        <f t="shared" si="13"/>
        <v>YES</v>
      </c>
      <c r="BG45" s="261">
        <f t="shared" si="38"/>
        <v>6.0000000000000009</v>
      </c>
      <c r="BH45" s="261">
        <f t="shared" si="39"/>
        <v>8</v>
      </c>
      <c r="BI45" s="247">
        <f t="shared" si="14"/>
        <v>75</v>
      </c>
      <c r="BJ45" s="340" t="str">
        <f t="shared" si="15"/>
        <v>YES</v>
      </c>
      <c r="BK45" s="260">
        <v>2</v>
      </c>
      <c r="BL45" s="261">
        <f t="shared" si="41"/>
        <v>2</v>
      </c>
      <c r="BM45" s="247">
        <f t="shared" si="16"/>
        <v>100</v>
      </c>
      <c r="BN45" s="286" t="str">
        <f t="shared" si="17"/>
        <v>YES</v>
      </c>
      <c r="BO45" s="261">
        <f t="shared" si="42"/>
        <v>5</v>
      </c>
      <c r="BP45" s="261">
        <f t="shared" si="43"/>
        <v>7</v>
      </c>
      <c r="BQ45" s="247">
        <f t="shared" si="18"/>
        <v>71</v>
      </c>
      <c r="BR45" s="286" t="str">
        <f t="shared" si="19"/>
        <v>YES</v>
      </c>
      <c r="BS45" s="261">
        <f t="shared" si="44"/>
        <v>11</v>
      </c>
      <c r="BT45" s="261">
        <f t="shared" si="45"/>
        <v>17</v>
      </c>
      <c r="BU45" s="247">
        <f t="shared" si="20"/>
        <v>65</v>
      </c>
      <c r="BV45" s="286" t="str">
        <f t="shared" si="21"/>
        <v>YES</v>
      </c>
      <c r="BW45" s="261">
        <f t="shared" si="46"/>
        <v>5</v>
      </c>
      <c r="BX45" s="261">
        <f t="shared" si="47"/>
        <v>7</v>
      </c>
      <c r="BY45" s="247">
        <f t="shared" si="22"/>
        <v>71</v>
      </c>
      <c r="BZ45" s="286" t="str">
        <f t="shared" si="23"/>
        <v>YES</v>
      </c>
      <c r="CA45" s="261">
        <f t="shared" si="48"/>
        <v>5</v>
      </c>
      <c r="CB45" s="261">
        <f t="shared" si="49"/>
        <v>7</v>
      </c>
      <c r="CC45" s="247">
        <f t="shared" si="24"/>
        <v>71</v>
      </c>
      <c r="CD45" s="341" t="str">
        <f t="shared" si="25"/>
        <v>YES</v>
      </c>
    </row>
    <row r="46" spans="1:82" ht="13.5" thickBot="1" x14ac:dyDescent="0.25">
      <c r="A46" s="331">
        <f>[5]Final!A46</f>
        <v>34</v>
      </c>
      <c r="B46" s="331" t="str">
        <f>[5]Final!B46</f>
        <v>16BME1187</v>
      </c>
      <c r="C46" s="331" t="str">
        <f>[5]Final!C46</f>
        <v>RAHUL RAY</v>
      </c>
      <c r="D46" s="331" t="str">
        <f>[5]Final!D46</f>
        <v>C+</v>
      </c>
      <c r="E46" s="331">
        <f>[5]Final!E46</f>
        <v>60</v>
      </c>
      <c r="F46" s="331">
        <f t="shared" si="26"/>
        <v>63.500000000000021</v>
      </c>
      <c r="G46" s="331">
        <f t="shared" si="27"/>
        <v>39.500000000000021</v>
      </c>
      <c r="H46" s="331">
        <f t="shared" si="28"/>
        <v>24</v>
      </c>
      <c r="I46" s="258"/>
      <c r="J46" s="247">
        <f>IF([5]Final!DP44="","",ROUNDUP(0.15*[5]Final!DP44,1))</f>
        <v>2.3000000000000003</v>
      </c>
      <c r="K46" s="247">
        <f>IF([5]Final!DQ44="","",ROUNDUP(0.15*[5]Final!DQ44,1))</f>
        <v>2.1</v>
      </c>
      <c r="L46" s="247">
        <f>IF([5]Final!DR44="","",ROUNDUP(0.15*[5]Final!DR44,1))</f>
        <v>3.8000000000000003</v>
      </c>
      <c r="M46" s="247">
        <f>IF([5]Final!DS44="","",ROUNDUP(0.15*[5]Final!DS44,1))</f>
        <v>2.4</v>
      </c>
      <c r="N46" s="247">
        <f>IF([5]Final!DT44="","",ROUNDUP(0.15*[5]Final!DT44,1))</f>
        <v>3</v>
      </c>
      <c r="O46" s="247">
        <f>IF([5]Final!DU44="","",ROUNDUP(0.15*[5]Final!DU44,1))</f>
        <v>3</v>
      </c>
      <c r="P46" s="247">
        <f>IF([5]Final!DV44="","",ROUNDUP(0.15*[5]Final!DV44,1))</f>
        <v>2.1</v>
      </c>
      <c r="Q46" s="247">
        <f>IF([5]Final!DW44="","",ROUNDUP(0.15*[5]Final!DW44,1))</f>
        <v>3.8000000000000003</v>
      </c>
      <c r="R46" s="247">
        <f>IF([5]Final!DX44="","",ROUNDUP(0.15*[5]Final!DX44,1))</f>
        <v>3</v>
      </c>
      <c r="S46" s="247">
        <f>IF([5]Final!DY44="","",ROUNDUP(0.15*[5]Final!DY44,1))</f>
        <v>3</v>
      </c>
      <c r="T46" s="247">
        <f>IF([5]Final!DZ44="","",ROUNDUP(0.15*[5]Final!DZ44,1))</f>
        <v>2.4</v>
      </c>
      <c r="U46" s="247">
        <f>IF([5]Final!EA44="","",ROUNDUP([5]Final!EA44/3,1))</f>
        <v>0.7</v>
      </c>
      <c r="V46" s="247">
        <f>IF([5]Final!EB44="","",ROUNDUP([5]Final!EB44/3,1))</f>
        <v>1</v>
      </c>
      <c r="W46" s="247">
        <f>IF([5]Final!EC44="","",ROUNDUP([5]Final!EC44/3,1))</f>
        <v>0.7</v>
      </c>
      <c r="X46" s="247">
        <f>IF([5]Final!ED44="","",ROUNDUP([5]Final!ED44/3,1))</f>
        <v>0.7</v>
      </c>
      <c r="Y46" s="247">
        <f>IF([5]Final!EE44="","",ROUNDUP([5]Final!EE44/3,1))</f>
        <v>0.7</v>
      </c>
      <c r="Z46" s="247">
        <f>IF([5]Final!EF44="","",ROUNDUP([5]Final!EF44/3,1))</f>
        <v>1</v>
      </c>
      <c r="AA46" s="247">
        <f>IF([5]Final!EG44="","",ROUNDUP([5]Final!EG44/3,1))</f>
        <v>0.7</v>
      </c>
      <c r="AB46" s="247">
        <f>IF([5]Final!EH44="","",ROUNDUP([5]Final!EH44/3,1))</f>
        <v>1</v>
      </c>
      <c r="AC46" s="247">
        <f>IF([5]Final!EI44="","",ROUNDUP([5]Final!EI44/3,1))</f>
        <v>0.7</v>
      </c>
      <c r="AD46" s="247">
        <f>IF([5]Final!EJ44="","",ROUNDUP([5]Final!EJ44/3,1))</f>
        <v>0.7</v>
      </c>
      <c r="AE46" s="247">
        <f>IF([5]Final!EK44="","",ROUNDUP([5]Final!EK44/3,1))</f>
        <v>0.7</v>
      </c>
      <c r="AF46" s="247">
        <f>[5]Final!EL44</f>
        <v>1</v>
      </c>
      <c r="AG46" s="247">
        <f>[5]Final!EM44</f>
        <v>2</v>
      </c>
      <c r="AH46" s="247">
        <f>[5]Final!EN44</f>
        <v>2</v>
      </c>
      <c r="AI46" s="247">
        <f>[5]Final!EO44</f>
        <v>1</v>
      </c>
      <c r="AJ46" s="247">
        <f>[5]Final!EP44</f>
        <v>2</v>
      </c>
      <c r="AK46" s="247">
        <f>[5]Final!EQ44</f>
        <v>3</v>
      </c>
      <c r="AL46" s="247">
        <f>[5]Final!ER44</f>
        <v>1</v>
      </c>
      <c r="AM46" s="247">
        <f>[5]Final!ES44</f>
        <v>3</v>
      </c>
      <c r="AN46" s="247">
        <f>[5]Final!ET44</f>
        <v>3</v>
      </c>
      <c r="AO46" s="247">
        <f>[5]Final!EU44</f>
        <v>3</v>
      </c>
      <c r="AP46" s="248">
        <f>[5]Final!EV44</f>
        <v>3</v>
      </c>
      <c r="AQ46" s="260">
        <f t="shared" si="29"/>
        <v>3</v>
      </c>
      <c r="AR46" s="261" t="e">
        <f t="shared" si="30"/>
        <v>#REF!</v>
      </c>
      <c r="AS46" s="247">
        <f t="shared" si="7"/>
        <v>0</v>
      </c>
      <c r="AT46" s="310" t="str">
        <f t="shared" si="31"/>
        <v>NO</v>
      </c>
      <c r="AU46" s="261">
        <f t="shared" si="32"/>
        <v>6.8</v>
      </c>
      <c r="AV46" s="261">
        <f t="shared" si="33"/>
        <v>10.166666666666668</v>
      </c>
      <c r="AW46" s="247">
        <f t="shared" si="8"/>
        <v>67</v>
      </c>
      <c r="AX46" s="286" t="str">
        <f t="shared" si="9"/>
        <v>YES</v>
      </c>
      <c r="AY46" s="261">
        <f t="shared" si="34"/>
        <v>17</v>
      </c>
      <c r="AZ46" s="261">
        <f t="shared" si="35"/>
        <v>27.333333333333336</v>
      </c>
      <c r="BA46" s="247">
        <f t="shared" si="10"/>
        <v>62</v>
      </c>
      <c r="BB46" s="286" t="str">
        <f t="shared" si="11"/>
        <v>YES</v>
      </c>
      <c r="BC46" s="261">
        <f t="shared" si="36"/>
        <v>6.5</v>
      </c>
      <c r="BD46" s="261">
        <f t="shared" si="37"/>
        <v>10.166666666666666</v>
      </c>
      <c r="BE46" s="247">
        <f t="shared" si="12"/>
        <v>64</v>
      </c>
      <c r="BF46" s="286" t="str">
        <f t="shared" si="13"/>
        <v>YES</v>
      </c>
      <c r="BG46" s="261">
        <f t="shared" si="38"/>
        <v>6.2</v>
      </c>
      <c r="BH46" s="261">
        <f t="shared" si="39"/>
        <v>8</v>
      </c>
      <c r="BI46" s="247">
        <f t="shared" si="14"/>
        <v>78</v>
      </c>
      <c r="BJ46" s="340" t="str">
        <f t="shared" si="15"/>
        <v>YES</v>
      </c>
      <c r="BK46" s="260">
        <v>2</v>
      </c>
      <c r="BL46" s="261">
        <f t="shared" si="41"/>
        <v>2</v>
      </c>
      <c r="BM46" s="247">
        <f t="shared" si="16"/>
        <v>100</v>
      </c>
      <c r="BN46" s="286" t="str">
        <f t="shared" si="17"/>
        <v>YES</v>
      </c>
      <c r="BO46" s="261">
        <f t="shared" si="42"/>
        <v>4</v>
      </c>
      <c r="BP46" s="261">
        <f t="shared" si="43"/>
        <v>7</v>
      </c>
      <c r="BQ46" s="247">
        <f t="shared" si="18"/>
        <v>57</v>
      </c>
      <c r="BR46" s="286" t="str">
        <f t="shared" si="19"/>
        <v>NO</v>
      </c>
      <c r="BS46" s="261">
        <f t="shared" si="44"/>
        <v>11</v>
      </c>
      <c r="BT46" s="261">
        <f t="shared" si="45"/>
        <v>17</v>
      </c>
      <c r="BU46" s="247">
        <f t="shared" si="20"/>
        <v>65</v>
      </c>
      <c r="BV46" s="286" t="str">
        <f t="shared" si="21"/>
        <v>YES</v>
      </c>
      <c r="BW46" s="261">
        <f t="shared" si="46"/>
        <v>4</v>
      </c>
      <c r="BX46" s="261">
        <f t="shared" si="47"/>
        <v>7</v>
      </c>
      <c r="BY46" s="247">
        <f t="shared" si="22"/>
        <v>57</v>
      </c>
      <c r="BZ46" s="286" t="str">
        <f t="shared" si="23"/>
        <v>NO</v>
      </c>
      <c r="CA46" s="261">
        <f t="shared" si="48"/>
        <v>4</v>
      </c>
      <c r="CB46" s="261">
        <f t="shared" si="49"/>
        <v>7</v>
      </c>
      <c r="CC46" s="247">
        <f t="shared" si="24"/>
        <v>57</v>
      </c>
      <c r="CD46" s="341" t="str">
        <f t="shared" si="25"/>
        <v>NO</v>
      </c>
    </row>
    <row r="47" spans="1:82" ht="13.5" thickBot="1" x14ac:dyDescent="0.25">
      <c r="A47" s="331">
        <f>[5]Final!A47</f>
        <v>35</v>
      </c>
      <c r="B47" s="331" t="str">
        <f>[5]Final!B47</f>
        <v>16BME1190</v>
      </c>
      <c r="C47" s="331" t="str">
        <f>[5]Final!C47</f>
        <v>NEERAJ RAWAT</v>
      </c>
      <c r="D47" s="331" t="str">
        <f>[5]Final!D47</f>
        <v>C+</v>
      </c>
      <c r="E47" s="331">
        <f>[5]Final!E47</f>
        <v>61</v>
      </c>
      <c r="F47" s="331">
        <f t="shared" si="26"/>
        <v>68.200000000000017</v>
      </c>
      <c r="G47" s="331">
        <f t="shared" si="27"/>
        <v>39.200000000000017</v>
      </c>
      <c r="H47" s="331">
        <f t="shared" si="28"/>
        <v>29</v>
      </c>
      <c r="I47" s="258"/>
      <c r="J47" s="247">
        <f>IF([5]Final!DP45="","",ROUNDUP(0.15*[5]Final!DP45,1))</f>
        <v>2</v>
      </c>
      <c r="K47" s="247">
        <f>IF([5]Final!DQ45="","",ROUNDUP(0.15*[5]Final!DQ45,1))</f>
        <v>1.8</v>
      </c>
      <c r="L47" s="247">
        <f>IF([5]Final!DR45="","",ROUNDUP(0.15*[5]Final!DR45,1))</f>
        <v>3.3</v>
      </c>
      <c r="M47" s="247">
        <f>IF([5]Final!DS45="","",ROUNDUP(0.15*[5]Final!DS45,1))</f>
        <v>2.3000000000000003</v>
      </c>
      <c r="N47" s="247">
        <f>IF([5]Final!DT45="","",ROUNDUP(0.15*[5]Final!DT45,1))</f>
        <v>3</v>
      </c>
      <c r="O47" s="247">
        <f>IF([5]Final!DU45="","",ROUNDUP(0.15*[5]Final!DU45,1))</f>
        <v>3</v>
      </c>
      <c r="P47" s="247">
        <f>IF([5]Final!DV45="","",ROUNDUP(0.15*[5]Final!DV45,1))</f>
        <v>2.3000000000000003</v>
      </c>
      <c r="Q47" s="247">
        <f>IF([5]Final!DW45="","",ROUNDUP(0.15*[5]Final!DW45,1))</f>
        <v>3.6</v>
      </c>
      <c r="R47" s="247">
        <f>IF([5]Final!DX45="","",ROUNDUP(0.15*[5]Final!DX45,1))</f>
        <v>3</v>
      </c>
      <c r="S47" s="247">
        <f>IF([5]Final!DY45="","",ROUNDUP(0.15*[5]Final!DY45,1))</f>
        <v>3</v>
      </c>
      <c r="T47" s="247">
        <f>IF([5]Final!DZ45="","",ROUNDUP(0.15*[5]Final!DZ45,1))</f>
        <v>2.6</v>
      </c>
      <c r="U47" s="247">
        <f>IF([5]Final!EA45="","",ROUNDUP([5]Final!EA45/3,1))</f>
        <v>0.7</v>
      </c>
      <c r="V47" s="247">
        <f>IF([5]Final!EB45="","",ROUNDUP([5]Final!EB45/3,1))</f>
        <v>1</v>
      </c>
      <c r="W47" s="247">
        <f>IF([5]Final!EC45="","",ROUNDUP([5]Final!EC45/3,1))</f>
        <v>0.7</v>
      </c>
      <c r="X47" s="247">
        <f>IF([5]Final!ED45="","",ROUNDUP([5]Final!ED45/3,1))</f>
        <v>0.7</v>
      </c>
      <c r="Y47" s="247">
        <f>IF([5]Final!EE45="","",ROUNDUP([5]Final!EE45/3,1))</f>
        <v>0.7</v>
      </c>
      <c r="Z47" s="247">
        <f>IF([5]Final!EF45="","",ROUNDUP([5]Final!EF45/3,1))</f>
        <v>1.4000000000000001</v>
      </c>
      <c r="AA47" s="247">
        <f>IF([5]Final!EG45="","",ROUNDUP([5]Final!EG45/3,1))</f>
        <v>0.7</v>
      </c>
      <c r="AB47" s="247">
        <f>IF([5]Final!EH45="","",ROUNDUP([5]Final!EH45/3,1))</f>
        <v>1</v>
      </c>
      <c r="AC47" s="247">
        <f>IF([5]Final!EI45="","",ROUNDUP([5]Final!EI45/3,1))</f>
        <v>1</v>
      </c>
      <c r="AD47" s="247">
        <f>IF([5]Final!EJ45="","",ROUNDUP([5]Final!EJ45/3,1))</f>
        <v>0.7</v>
      </c>
      <c r="AE47" s="247">
        <f>IF([5]Final!EK45="","",ROUNDUP([5]Final!EK45/3,1))</f>
        <v>0.7</v>
      </c>
      <c r="AF47" s="247">
        <f>[5]Final!EL45</f>
        <v>2</v>
      </c>
      <c r="AG47" s="247">
        <f>[5]Final!EM45</f>
        <v>2</v>
      </c>
      <c r="AH47" s="247">
        <f>[5]Final!EN45</f>
        <v>2</v>
      </c>
      <c r="AI47" s="247">
        <f>[5]Final!EO45</f>
        <v>2</v>
      </c>
      <c r="AJ47" s="247">
        <f>[5]Final!EP45</f>
        <v>2</v>
      </c>
      <c r="AK47" s="247">
        <f>[5]Final!EQ45</f>
        <v>3</v>
      </c>
      <c r="AL47" s="247">
        <f>[5]Final!ER45</f>
        <v>2</v>
      </c>
      <c r="AM47" s="247">
        <f>[5]Final!ES45</f>
        <v>4</v>
      </c>
      <c r="AN47" s="247">
        <f>[5]Final!ET45</f>
        <v>4</v>
      </c>
      <c r="AO47" s="247">
        <f>[5]Final!EU45</f>
        <v>3</v>
      </c>
      <c r="AP47" s="248">
        <f>[5]Final!EV45</f>
        <v>3</v>
      </c>
      <c r="AQ47" s="260">
        <f t="shared" si="29"/>
        <v>2.7</v>
      </c>
      <c r="AR47" s="261" t="e">
        <f t="shared" si="30"/>
        <v>#REF!</v>
      </c>
      <c r="AS47" s="247">
        <f t="shared" si="7"/>
        <v>0</v>
      </c>
      <c r="AT47" s="310" t="str">
        <f t="shared" si="31"/>
        <v>NO</v>
      </c>
      <c r="AU47" s="261">
        <f t="shared" si="32"/>
        <v>6.5</v>
      </c>
      <c r="AV47" s="261">
        <f t="shared" si="33"/>
        <v>10.166666666666668</v>
      </c>
      <c r="AW47" s="247">
        <f t="shared" si="8"/>
        <v>64</v>
      </c>
      <c r="AX47" s="286" t="str">
        <f t="shared" si="9"/>
        <v>YES</v>
      </c>
      <c r="AY47" s="261">
        <f t="shared" si="34"/>
        <v>17</v>
      </c>
      <c r="AZ47" s="261">
        <f t="shared" si="35"/>
        <v>27.333333333333336</v>
      </c>
      <c r="BA47" s="247">
        <f t="shared" si="10"/>
        <v>62</v>
      </c>
      <c r="BB47" s="286" t="str">
        <f t="shared" si="11"/>
        <v>YES</v>
      </c>
      <c r="BC47" s="261">
        <f t="shared" si="36"/>
        <v>6.7000000000000011</v>
      </c>
      <c r="BD47" s="261">
        <f t="shared" si="37"/>
        <v>10.166666666666666</v>
      </c>
      <c r="BE47" s="247">
        <f t="shared" si="12"/>
        <v>66</v>
      </c>
      <c r="BF47" s="286" t="str">
        <f t="shared" si="13"/>
        <v>YES</v>
      </c>
      <c r="BG47" s="261">
        <f t="shared" si="38"/>
        <v>6.3000000000000007</v>
      </c>
      <c r="BH47" s="261">
        <f t="shared" si="39"/>
        <v>8</v>
      </c>
      <c r="BI47" s="247">
        <f t="shared" si="14"/>
        <v>79</v>
      </c>
      <c r="BJ47" s="340" t="str">
        <f t="shared" si="15"/>
        <v>YES</v>
      </c>
      <c r="BK47" s="260">
        <f t="shared" si="40"/>
        <v>2</v>
      </c>
      <c r="BL47" s="261">
        <f t="shared" si="41"/>
        <v>2</v>
      </c>
      <c r="BM47" s="247">
        <f t="shared" si="16"/>
        <v>100</v>
      </c>
      <c r="BN47" s="286" t="str">
        <f t="shared" si="17"/>
        <v>YES</v>
      </c>
      <c r="BO47" s="261">
        <f t="shared" si="42"/>
        <v>4</v>
      </c>
      <c r="BP47" s="261">
        <f t="shared" si="43"/>
        <v>7</v>
      </c>
      <c r="BQ47" s="247">
        <f t="shared" si="18"/>
        <v>57</v>
      </c>
      <c r="BR47" s="286" t="str">
        <f t="shared" si="19"/>
        <v>NO</v>
      </c>
      <c r="BS47" s="261">
        <f t="shared" si="44"/>
        <v>13</v>
      </c>
      <c r="BT47" s="261">
        <f t="shared" si="45"/>
        <v>17</v>
      </c>
      <c r="BU47" s="247">
        <f t="shared" si="20"/>
        <v>76</v>
      </c>
      <c r="BV47" s="286" t="str">
        <f t="shared" si="21"/>
        <v>YES</v>
      </c>
      <c r="BW47" s="261">
        <f t="shared" si="46"/>
        <v>5</v>
      </c>
      <c r="BX47" s="261">
        <f t="shared" si="47"/>
        <v>7</v>
      </c>
      <c r="BY47" s="247">
        <f t="shared" si="22"/>
        <v>71</v>
      </c>
      <c r="BZ47" s="286" t="str">
        <f t="shared" si="23"/>
        <v>YES</v>
      </c>
      <c r="CA47" s="261">
        <f t="shared" si="48"/>
        <v>5</v>
      </c>
      <c r="CB47" s="261">
        <f t="shared" si="49"/>
        <v>7</v>
      </c>
      <c r="CC47" s="247">
        <f t="shared" si="24"/>
        <v>71</v>
      </c>
      <c r="CD47" s="341" t="str">
        <f t="shared" si="25"/>
        <v>YES</v>
      </c>
    </row>
    <row r="48" spans="1:82" ht="13.5" thickBot="1" x14ac:dyDescent="0.25">
      <c r="A48" s="331">
        <f>[5]Final!A48</f>
        <v>36</v>
      </c>
      <c r="B48" s="331" t="str">
        <f>[5]Final!B48</f>
        <v>16BME1191</v>
      </c>
      <c r="C48" s="331" t="str">
        <f>[5]Final!C48</f>
        <v>TUSHAR MISHRA</v>
      </c>
      <c r="D48" s="331" t="str">
        <f>[5]Final!D48</f>
        <v>B</v>
      </c>
      <c r="E48" s="331">
        <f>[5]Final!E48</f>
        <v>68</v>
      </c>
      <c r="F48" s="331">
        <f t="shared" si="26"/>
        <v>73.599999999999994</v>
      </c>
      <c r="G48" s="331">
        <f t="shared" si="27"/>
        <v>45.6</v>
      </c>
      <c r="H48" s="331">
        <f t="shared" si="28"/>
        <v>28</v>
      </c>
      <c r="I48" s="258"/>
      <c r="J48" s="247">
        <f>IF([5]Final!DP46="","",ROUNDUP(0.15*[5]Final!DP46,1))</f>
        <v>2.3000000000000003</v>
      </c>
      <c r="K48" s="247">
        <f>IF([5]Final!DQ46="","",ROUNDUP(0.15*[5]Final!DQ46,1))</f>
        <v>2.3000000000000003</v>
      </c>
      <c r="L48" s="247">
        <f>IF([5]Final!DR46="","",ROUNDUP(0.15*[5]Final!DR46,1))</f>
        <v>4.5</v>
      </c>
      <c r="M48" s="247">
        <f>IF([5]Final!DS46="","",ROUNDUP(0.15*[5]Final!DS46,1))</f>
        <v>2.1</v>
      </c>
      <c r="N48" s="247">
        <f>IF([5]Final!DT46="","",ROUNDUP(0.15*[5]Final!DT46,1))</f>
        <v>3.8000000000000003</v>
      </c>
      <c r="O48" s="247">
        <f>IF([5]Final!DU46="","",ROUNDUP(0.15*[5]Final!DU46,1))</f>
        <v>3.8000000000000003</v>
      </c>
      <c r="P48" s="247">
        <f>IF([5]Final!DV46="","",ROUNDUP(0.15*[5]Final!DV46,1))</f>
        <v>2.1</v>
      </c>
      <c r="Q48" s="247">
        <f>IF([5]Final!DW46="","",ROUNDUP(0.15*[5]Final!DW46,1))</f>
        <v>4.5</v>
      </c>
      <c r="R48" s="247">
        <f>IF([5]Final!DX46="","",ROUNDUP(0.15*[5]Final!DX46,1))</f>
        <v>4.0999999999999996</v>
      </c>
      <c r="S48" s="247">
        <f>IF([5]Final!DY46="","",ROUNDUP(0.15*[5]Final!DY46,1))</f>
        <v>3.8000000000000003</v>
      </c>
      <c r="T48" s="247">
        <f>IF([5]Final!DZ46="","",ROUNDUP(0.15*[5]Final!DZ46,1))</f>
        <v>1.8</v>
      </c>
      <c r="U48" s="247">
        <f>IF([5]Final!EA46="","",ROUNDUP([5]Final!EA46/3,1))</f>
        <v>1</v>
      </c>
      <c r="V48" s="247">
        <f>IF([5]Final!EB46="","",ROUNDUP([5]Final!EB46/3,1))</f>
        <v>1</v>
      </c>
      <c r="W48" s="247">
        <f>IF([5]Final!EC46="","",ROUNDUP([5]Final!EC46/3,1))</f>
        <v>1</v>
      </c>
      <c r="X48" s="247">
        <f>IF([5]Final!ED46="","",ROUNDUP([5]Final!ED46/3,1))</f>
        <v>0.7</v>
      </c>
      <c r="Y48" s="247">
        <f>IF([5]Final!EE46="","",ROUNDUP([5]Final!EE46/3,1))</f>
        <v>1</v>
      </c>
      <c r="Z48" s="247">
        <f>IF([5]Final!EF46="","",ROUNDUP([5]Final!EF46/3,1))</f>
        <v>1.4000000000000001</v>
      </c>
      <c r="AA48" s="247">
        <f>IF([5]Final!EG46="","",ROUNDUP([5]Final!EG46/3,1))</f>
        <v>0.7</v>
      </c>
      <c r="AB48" s="247">
        <f>IF([5]Final!EH46="","",ROUNDUP([5]Final!EH46/3,1))</f>
        <v>1</v>
      </c>
      <c r="AC48" s="247">
        <f>IF([5]Final!EI46="","",ROUNDUP([5]Final!EI46/3,1))</f>
        <v>1</v>
      </c>
      <c r="AD48" s="247">
        <f>IF([5]Final!EJ46="","",ROUNDUP([5]Final!EJ46/3,1))</f>
        <v>0.7</v>
      </c>
      <c r="AE48" s="247">
        <f>IF([5]Final!EK46="","",ROUNDUP([5]Final!EK46/3,1))</f>
        <v>1</v>
      </c>
      <c r="AF48" s="247">
        <f>[5]Final!EL46</f>
        <v>1</v>
      </c>
      <c r="AG48" s="247">
        <f>[5]Final!EM46</f>
        <v>2</v>
      </c>
      <c r="AH48" s="247">
        <f>[5]Final!EN46</f>
        <v>2</v>
      </c>
      <c r="AI48" s="247">
        <f>[5]Final!EO46</f>
        <v>1</v>
      </c>
      <c r="AJ48" s="247">
        <f>[5]Final!EP46</f>
        <v>3</v>
      </c>
      <c r="AK48" s="247">
        <f>[5]Final!EQ46</f>
        <v>3</v>
      </c>
      <c r="AL48" s="247">
        <f>[5]Final!ER46</f>
        <v>2</v>
      </c>
      <c r="AM48" s="247">
        <f>[5]Final!ES46</f>
        <v>3</v>
      </c>
      <c r="AN48" s="247">
        <f>[5]Final!ET46</f>
        <v>3</v>
      </c>
      <c r="AO48" s="247">
        <f>[5]Final!EU46</f>
        <v>4</v>
      </c>
      <c r="AP48" s="248">
        <f>[5]Final!EV46</f>
        <v>4</v>
      </c>
      <c r="AQ48" s="260">
        <f t="shared" si="29"/>
        <v>3.3000000000000003</v>
      </c>
      <c r="AR48" s="261" t="e">
        <f t="shared" si="30"/>
        <v>#REF!</v>
      </c>
      <c r="AS48" s="247">
        <f t="shared" si="7"/>
        <v>0</v>
      </c>
      <c r="AT48" s="310" t="str">
        <f t="shared" si="31"/>
        <v>NO</v>
      </c>
      <c r="AU48" s="261">
        <f t="shared" si="32"/>
        <v>8.1000000000000014</v>
      </c>
      <c r="AV48" s="261">
        <f t="shared" si="33"/>
        <v>10.166666666666668</v>
      </c>
      <c r="AW48" s="247">
        <f t="shared" si="8"/>
        <v>80</v>
      </c>
      <c r="AX48" s="286" t="str">
        <f t="shared" si="9"/>
        <v>YES</v>
      </c>
      <c r="AY48" s="261">
        <f t="shared" si="34"/>
        <v>21.299999999999997</v>
      </c>
      <c r="AZ48" s="261">
        <f t="shared" si="35"/>
        <v>27.333333333333336</v>
      </c>
      <c r="BA48" s="247">
        <f t="shared" si="10"/>
        <v>78</v>
      </c>
      <c r="BB48" s="286" t="str">
        <f t="shared" si="11"/>
        <v>YES</v>
      </c>
      <c r="BC48" s="261">
        <f t="shared" si="36"/>
        <v>7.3000000000000007</v>
      </c>
      <c r="BD48" s="261">
        <f t="shared" si="37"/>
        <v>10.166666666666666</v>
      </c>
      <c r="BE48" s="247">
        <f t="shared" si="12"/>
        <v>72</v>
      </c>
      <c r="BF48" s="286" t="str">
        <f t="shared" si="13"/>
        <v>YES</v>
      </c>
      <c r="BG48" s="261">
        <f t="shared" si="38"/>
        <v>5.6000000000000005</v>
      </c>
      <c r="BH48" s="261">
        <f t="shared" si="39"/>
        <v>8</v>
      </c>
      <c r="BI48" s="247">
        <f t="shared" si="14"/>
        <v>70</v>
      </c>
      <c r="BJ48" s="340" t="str">
        <f t="shared" si="15"/>
        <v>YES</v>
      </c>
      <c r="BK48" s="260">
        <v>2</v>
      </c>
      <c r="BL48" s="261">
        <f t="shared" si="41"/>
        <v>2</v>
      </c>
      <c r="BM48" s="247">
        <f t="shared" si="16"/>
        <v>100</v>
      </c>
      <c r="BN48" s="286" t="str">
        <f t="shared" si="17"/>
        <v>YES</v>
      </c>
      <c r="BO48" s="261">
        <f t="shared" si="42"/>
        <v>5</v>
      </c>
      <c r="BP48" s="261">
        <f t="shared" si="43"/>
        <v>7</v>
      </c>
      <c r="BQ48" s="247">
        <f t="shared" si="18"/>
        <v>71</v>
      </c>
      <c r="BR48" s="286" t="str">
        <f t="shared" si="19"/>
        <v>YES</v>
      </c>
      <c r="BS48" s="261">
        <f t="shared" si="44"/>
        <v>11</v>
      </c>
      <c r="BT48" s="261">
        <f t="shared" si="45"/>
        <v>17</v>
      </c>
      <c r="BU48" s="247">
        <f t="shared" si="20"/>
        <v>65</v>
      </c>
      <c r="BV48" s="286" t="str">
        <f t="shared" si="21"/>
        <v>YES</v>
      </c>
      <c r="BW48" s="261">
        <f t="shared" si="46"/>
        <v>6</v>
      </c>
      <c r="BX48" s="261">
        <f t="shared" si="47"/>
        <v>7</v>
      </c>
      <c r="BY48" s="247">
        <f t="shared" si="22"/>
        <v>86</v>
      </c>
      <c r="BZ48" s="286" t="str">
        <f t="shared" si="23"/>
        <v>YES</v>
      </c>
      <c r="CA48" s="261">
        <f t="shared" si="48"/>
        <v>5</v>
      </c>
      <c r="CB48" s="261">
        <f t="shared" si="49"/>
        <v>7</v>
      </c>
      <c r="CC48" s="247">
        <f t="shared" si="24"/>
        <v>71</v>
      </c>
      <c r="CD48" s="341" t="str">
        <f t="shared" si="25"/>
        <v>YES</v>
      </c>
    </row>
    <row r="49" spans="1:82" ht="13.5" thickBot="1" x14ac:dyDescent="0.25">
      <c r="A49" s="331">
        <f>[5]Final!A49</f>
        <v>37</v>
      </c>
      <c r="B49" s="331" t="str">
        <f>[5]Final!B49</f>
        <v>16BME1211</v>
      </c>
      <c r="C49" s="331" t="str">
        <f>[5]Final!C49</f>
        <v>ANUBHAV TYAGI</v>
      </c>
      <c r="D49" s="331" t="str">
        <f>[5]Final!D49</f>
        <v>F</v>
      </c>
      <c r="E49" s="331">
        <f>[5]Final!E49</f>
        <v>16</v>
      </c>
      <c r="F49" s="331">
        <f t="shared" si="26"/>
        <v>19.100000000000001</v>
      </c>
      <c r="G49" s="331">
        <f t="shared" si="27"/>
        <v>11.100000000000001</v>
      </c>
      <c r="H49" s="331">
        <f t="shared" si="28"/>
        <v>8</v>
      </c>
      <c r="I49" s="258"/>
      <c r="J49" s="247">
        <f>IF([5]Final!DP47="","",ROUNDUP(0.15*[5]Final!DP47,1))</f>
        <v>0.3</v>
      </c>
      <c r="K49" s="247">
        <f>IF([5]Final!DQ47="","",ROUNDUP(0.15*[5]Final!DQ47,1))</f>
        <v>0.2</v>
      </c>
      <c r="L49" s="247">
        <f>IF([5]Final!DR47="","",ROUNDUP(0.15*[5]Final!DR47,1))</f>
        <v>1.7000000000000002</v>
      </c>
      <c r="M49" s="247">
        <f>IF([5]Final!DS47="","",ROUNDUP(0.15*[5]Final!DS47,1))</f>
        <v>0.3</v>
      </c>
      <c r="N49" s="247">
        <f>IF([5]Final!DT47="","",ROUNDUP(0.15*[5]Final!DT47,1))</f>
        <v>1.1000000000000001</v>
      </c>
      <c r="O49" s="247">
        <f>IF([5]Final!DU47="","",ROUNDUP(0.15*[5]Final!DU47,1))</f>
        <v>0.6</v>
      </c>
      <c r="P49" s="247">
        <f>IF([5]Final!DV47="","",ROUNDUP(0.15*[5]Final!DV47,1))</f>
        <v>0.2</v>
      </c>
      <c r="Q49" s="247">
        <f>IF([5]Final!DW47="","",ROUNDUP(0.15*[5]Final!DW47,1))</f>
        <v>1.8</v>
      </c>
      <c r="R49" s="247">
        <f>IF([5]Final!DX47="","",ROUNDUP(0.15*[5]Final!DX47,1))</f>
        <v>0.6</v>
      </c>
      <c r="S49" s="247">
        <f>IF([5]Final!DY47="","",ROUNDUP(0.15*[5]Final!DY47,1))</f>
        <v>0.79999999999999993</v>
      </c>
      <c r="T49" s="247">
        <f>IF([5]Final!DZ47="","",ROUNDUP(0.15*[5]Final!DZ47,1))</f>
        <v>0.3</v>
      </c>
      <c r="U49" s="247">
        <f>IF([5]Final!EA47="","",ROUNDUP([5]Final!EA47/3,1))</f>
        <v>0.4</v>
      </c>
      <c r="V49" s="247">
        <f>IF([5]Final!EB47="","",ROUNDUP([5]Final!EB47/3,1))</f>
        <v>0.4</v>
      </c>
      <c r="W49" s="247">
        <f>IF([5]Final!EC47="","",ROUNDUP([5]Final!EC47/3,1))</f>
        <v>0.4</v>
      </c>
      <c r="X49" s="247">
        <f>IF([5]Final!ED47="","",ROUNDUP([5]Final!ED47/3,1))</f>
        <v>0</v>
      </c>
      <c r="Y49" s="247">
        <f>IF([5]Final!EE47="","",ROUNDUP([5]Final!EE47/3,1))</f>
        <v>0.4</v>
      </c>
      <c r="Z49" s="247">
        <f>IF([5]Final!EF47="","",ROUNDUP([5]Final!EF47/3,1))</f>
        <v>0.4</v>
      </c>
      <c r="AA49" s="247">
        <f>IF([5]Final!EG47="","",ROUNDUP([5]Final!EG47/3,1))</f>
        <v>0</v>
      </c>
      <c r="AB49" s="247">
        <f>IF([5]Final!EH47="","",ROUNDUP([5]Final!EH47/3,1))</f>
        <v>0.4</v>
      </c>
      <c r="AC49" s="247">
        <f>IF([5]Final!EI47="","",ROUNDUP([5]Final!EI47/3,1))</f>
        <v>0.4</v>
      </c>
      <c r="AD49" s="247">
        <f>IF([5]Final!EJ47="","",ROUNDUP([5]Final!EJ47/3,1))</f>
        <v>0.4</v>
      </c>
      <c r="AE49" s="247">
        <f>IF([5]Final!EK47="","",ROUNDUP([5]Final!EK47/3,1))</f>
        <v>0</v>
      </c>
      <c r="AF49" s="247">
        <f>[5]Final!EL47</f>
        <v>0</v>
      </c>
      <c r="AG49" s="247">
        <f>[5]Final!EM47</f>
        <v>1</v>
      </c>
      <c r="AH49" s="247">
        <f>[5]Final!EN47</f>
        <v>0</v>
      </c>
      <c r="AI49" s="247">
        <f>[5]Final!EO47</f>
        <v>0</v>
      </c>
      <c r="AJ49" s="247">
        <f>[5]Final!EP47</f>
        <v>1</v>
      </c>
      <c r="AK49" s="247">
        <f>[5]Final!EQ47</f>
        <v>1</v>
      </c>
      <c r="AL49" s="247">
        <f>[5]Final!ER47</f>
        <v>0</v>
      </c>
      <c r="AM49" s="247">
        <f>[5]Final!ES47</f>
        <v>1</v>
      </c>
      <c r="AN49" s="247">
        <f>[5]Final!ET47</f>
        <v>2</v>
      </c>
      <c r="AO49" s="247">
        <f>[5]Final!EU47</f>
        <v>1</v>
      </c>
      <c r="AP49" s="248">
        <f>[5]Final!EV47</f>
        <v>1</v>
      </c>
      <c r="AQ49" s="260">
        <f t="shared" si="29"/>
        <v>0.7</v>
      </c>
      <c r="AR49" s="261" t="e">
        <f t="shared" si="30"/>
        <v>#REF!</v>
      </c>
      <c r="AS49" s="247">
        <f t="shared" si="7"/>
        <v>0</v>
      </c>
      <c r="AT49" s="310" t="str">
        <f t="shared" si="31"/>
        <v>NO</v>
      </c>
      <c r="AU49" s="261">
        <f t="shared" si="32"/>
        <v>2.1</v>
      </c>
      <c r="AV49" s="261">
        <f t="shared" si="33"/>
        <v>10.166666666666668</v>
      </c>
      <c r="AW49" s="247">
        <f t="shared" si="8"/>
        <v>21</v>
      </c>
      <c r="AX49" s="286" t="str">
        <f t="shared" si="9"/>
        <v>NO</v>
      </c>
      <c r="AY49" s="261">
        <f t="shared" si="34"/>
        <v>6.3000000000000016</v>
      </c>
      <c r="AZ49" s="261">
        <f t="shared" si="35"/>
        <v>27.333333333333336</v>
      </c>
      <c r="BA49" s="247">
        <f t="shared" si="10"/>
        <v>23</v>
      </c>
      <c r="BB49" s="286" t="str">
        <f t="shared" si="11"/>
        <v>NO</v>
      </c>
      <c r="BC49" s="261">
        <f t="shared" si="36"/>
        <v>1.4</v>
      </c>
      <c r="BD49" s="261">
        <f t="shared" si="37"/>
        <v>10.166666666666666</v>
      </c>
      <c r="BE49" s="247">
        <f t="shared" si="12"/>
        <v>14</v>
      </c>
      <c r="BF49" s="286" t="str">
        <f t="shared" si="13"/>
        <v>NO</v>
      </c>
      <c r="BG49" s="261">
        <f t="shared" si="38"/>
        <v>0.6</v>
      </c>
      <c r="BH49" s="261">
        <f t="shared" si="39"/>
        <v>8</v>
      </c>
      <c r="BI49" s="247">
        <f t="shared" si="14"/>
        <v>8</v>
      </c>
      <c r="BJ49" s="340" t="str">
        <f t="shared" si="15"/>
        <v>NO</v>
      </c>
      <c r="BK49" s="260">
        <v>2</v>
      </c>
      <c r="BL49" s="261">
        <f t="shared" si="41"/>
        <v>2</v>
      </c>
      <c r="BM49" s="247">
        <f t="shared" si="16"/>
        <v>100</v>
      </c>
      <c r="BN49" s="286" t="str">
        <f t="shared" si="17"/>
        <v>YES</v>
      </c>
      <c r="BO49" s="261">
        <f t="shared" si="42"/>
        <v>2</v>
      </c>
      <c r="BP49" s="261">
        <f t="shared" si="43"/>
        <v>7</v>
      </c>
      <c r="BQ49" s="247">
        <f t="shared" si="18"/>
        <v>29</v>
      </c>
      <c r="BR49" s="286" t="str">
        <f t="shared" si="19"/>
        <v>NO</v>
      </c>
      <c r="BS49" s="261">
        <f t="shared" si="44"/>
        <v>4</v>
      </c>
      <c r="BT49" s="261">
        <f t="shared" si="45"/>
        <v>17</v>
      </c>
      <c r="BU49" s="247">
        <f t="shared" si="20"/>
        <v>24</v>
      </c>
      <c r="BV49" s="286" t="str">
        <f t="shared" si="21"/>
        <v>NO</v>
      </c>
      <c r="BW49" s="261">
        <f t="shared" si="46"/>
        <v>1</v>
      </c>
      <c r="BX49" s="261">
        <f t="shared" si="47"/>
        <v>7</v>
      </c>
      <c r="BY49" s="247">
        <f t="shared" si="22"/>
        <v>14</v>
      </c>
      <c r="BZ49" s="286" t="str">
        <f t="shared" si="23"/>
        <v>NO</v>
      </c>
      <c r="CA49" s="261">
        <f t="shared" si="48"/>
        <v>1</v>
      </c>
      <c r="CB49" s="261">
        <f t="shared" si="49"/>
        <v>7</v>
      </c>
      <c r="CC49" s="247">
        <f t="shared" si="24"/>
        <v>14</v>
      </c>
      <c r="CD49" s="341" t="str">
        <f t="shared" si="25"/>
        <v>NO</v>
      </c>
    </row>
    <row r="50" spans="1:82" ht="13.5" thickBot="1" x14ac:dyDescent="0.25">
      <c r="A50" s="331">
        <f>[5]Final!A50</f>
        <v>38</v>
      </c>
      <c r="B50" s="331" t="str">
        <f>[5]Final!B50</f>
        <v>16BME1217</v>
      </c>
      <c r="C50" s="331" t="str">
        <f>[5]Final!C50</f>
        <v>SAHIL GUPTA</v>
      </c>
      <c r="D50" s="331" t="str">
        <f>[5]Final!D50</f>
        <v>B</v>
      </c>
      <c r="E50" s="331">
        <f>[5]Final!E50</f>
        <v>67</v>
      </c>
      <c r="F50" s="331">
        <f t="shared" si="26"/>
        <v>74.300000000000011</v>
      </c>
      <c r="G50" s="331">
        <f t="shared" si="27"/>
        <v>45.300000000000011</v>
      </c>
      <c r="H50" s="331">
        <f t="shared" si="28"/>
        <v>29</v>
      </c>
      <c r="I50" s="258"/>
      <c r="J50" s="247">
        <f>IF([5]Final!DP48="","",ROUNDUP(0.15*[5]Final!DP48,1))</f>
        <v>2.4</v>
      </c>
      <c r="K50" s="247">
        <f>IF([5]Final!DQ48="","",ROUNDUP(0.15*[5]Final!DQ48,1))</f>
        <v>2.4</v>
      </c>
      <c r="L50" s="247">
        <f>IF([5]Final!DR48="","",ROUNDUP(0.15*[5]Final!DR48,1))</f>
        <v>4.5</v>
      </c>
      <c r="M50" s="247">
        <f>IF([5]Final!DS48="","",ROUNDUP(0.15*[5]Final!DS48,1))</f>
        <v>1.8</v>
      </c>
      <c r="N50" s="247">
        <f>IF([5]Final!DT48="","",ROUNDUP(0.15*[5]Final!DT48,1))</f>
        <v>3.5</v>
      </c>
      <c r="O50" s="247">
        <f>IF([5]Final!DU48="","",ROUNDUP(0.15*[5]Final!DU48,1))</f>
        <v>3.6</v>
      </c>
      <c r="P50" s="247">
        <f>IF([5]Final!DV48="","",ROUNDUP(0.15*[5]Final!DV48,1))</f>
        <v>2.1</v>
      </c>
      <c r="Q50" s="247">
        <f>IF([5]Final!DW48="","",ROUNDUP(0.15*[5]Final!DW48,1))</f>
        <v>4.5</v>
      </c>
      <c r="R50" s="247">
        <f>IF([5]Final!DX48="","",ROUNDUP(0.15*[5]Final!DX48,1))</f>
        <v>3.8000000000000003</v>
      </c>
      <c r="S50" s="247">
        <f>IF([5]Final!DY48="","",ROUNDUP(0.15*[5]Final!DY48,1))</f>
        <v>3.6</v>
      </c>
      <c r="T50" s="247">
        <f>IF([5]Final!DZ48="","",ROUNDUP(0.15*[5]Final!DZ48,1))</f>
        <v>2.6</v>
      </c>
      <c r="U50" s="247">
        <f>IF([5]Final!EA48="","",ROUNDUP([5]Final!EA48/3,1))</f>
        <v>1</v>
      </c>
      <c r="V50" s="247">
        <f>IF([5]Final!EB48="","",ROUNDUP([5]Final!EB48/3,1))</f>
        <v>1</v>
      </c>
      <c r="W50" s="247">
        <f>IF([5]Final!EC48="","",ROUNDUP([5]Final!EC48/3,1))</f>
        <v>1</v>
      </c>
      <c r="X50" s="247">
        <f>IF([5]Final!ED48="","",ROUNDUP([5]Final!ED48/3,1))</f>
        <v>0.7</v>
      </c>
      <c r="Y50" s="247">
        <f>IF([5]Final!EE48="","",ROUNDUP([5]Final!EE48/3,1))</f>
        <v>1</v>
      </c>
      <c r="Z50" s="247">
        <f>IF([5]Final!EF48="","",ROUNDUP([5]Final!EF48/3,1))</f>
        <v>1.4000000000000001</v>
      </c>
      <c r="AA50" s="247">
        <f>IF([5]Final!EG48="","",ROUNDUP([5]Final!EG48/3,1))</f>
        <v>0.7</v>
      </c>
      <c r="AB50" s="247">
        <f>IF([5]Final!EH48="","",ROUNDUP([5]Final!EH48/3,1))</f>
        <v>1</v>
      </c>
      <c r="AC50" s="247">
        <f>IF([5]Final!EI48="","",ROUNDUP([5]Final!EI48/3,1))</f>
        <v>1</v>
      </c>
      <c r="AD50" s="247">
        <f>IF([5]Final!EJ48="","",ROUNDUP([5]Final!EJ48/3,1))</f>
        <v>0.7</v>
      </c>
      <c r="AE50" s="247">
        <f>IF([5]Final!EK48="","",ROUNDUP([5]Final!EK48/3,1))</f>
        <v>1</v>
      </c>
      <c r="AF50" s="247">
        <f>[5]Final!EL48</f>
        <v>2</v>
      </c>
      <c r="AG50" s="247">
        <f>[5]Final!EM48</f>
        <v>3</v>
      </c>
      <c r="AH50" s="247">
        <f>[5]Final!EN48</f>
        <v>2</v>
      </c>
      <c r="AI50" s="247">
        <f>[5]Final!EO48</f>
        <v>1</v>
      </c>
      <c r="AJ50" s="247">
        <f>[5]Final!EP48</f>
        <v>3</v>
      </c>
      <c r="AK50" s="247">
        <f>[5]Final!EQ48</f>
        <v>3</v>
      </c>
      <c r="AL50" s="247">
        <f>[5]Final!ER48</f>
        <v>2</v>
      </c>
      <c r="AM50" s="247">
        <f>[5]Final!ES48</f>
        <v>3</v>
      </c>
      <c r="AN50" s="247">
        <f>[5]Final!ET48</f>
        <v>3</v>
      </c>
      <c r="AO50" s="247">
        <f>[5]Final!EU48</f>
        <v>4</v>
      </c>
      <c r="AP50" s="248">
        <f>[5]Final!EV48</f>
        <v>3</v>
      </c>
      <c r="AQ50" s="260">
        <f t="shared" si="29"/>
        <v>3.4</v>
      </c>
      <c r="AR50" s="261" t="e">
        <f t="shared" si="30"/>
        <v>#REF!</v>
      </c>
      <c r="AS50" s="247">
        <f t="shared" si="7"/>
        <v>0</v>
      </c>
      <c r="AT50" s="310" t="str">
        <f t="shared" si="31"/>
        <v>NO</v>
      </c>
      <c r="AU50" s="261">
        <f t="shared" si="32"/>
        <v>7.9</v>
      </c>
      <c r="AV50" s="261">
        <f t="shared" si="33"/>
        <v>10.166666666666668</v>
      </c>
      <c r="AW50" s="247">
        <f t="shared" si="8"/>
        <v>78</v>
      </c>
      <c r="AX50" s="286" t="str">
        <f t="shared" si="9"/>
        <v>YES</v>
      </c>
      <c r="AY50" s="261">
        <f t="shared" si="34"/>
        <v>20.799999999999997</v>
      </c>
      <c r="AZ50" s="261">
        <f t="shared" si="35"/>
        <v>27.333333333333336</v>
      </c>
      <c r="BA50" s="247">
        <f t="shared" si="10"/>
        <v>76</v>
      </c>
      <c r="BB50" s="286" t="str">
        <f t="shared" si="11"/>
        <v>YES</v>
      </c>
      <c r="BC50" s="261">
        <f t="shared" si="36"/>
        <v>7.1000000000000005</v>
      </c>
      <c r="BD50" s="261">
        <f t="shared" si="37"/>
        <v>10.166666666666666</v>
      </c>
      <c r="BE50" s="247">
        <f t="shared" si="12"/>
        <v>70</v>
      </c>
      <c r="BF50" s="286" t="str">
        <f t="shared" si="13"/>
        <v>YES</v>
      </c>
      <c r="BG50" s="261">
        <f t="shared" si="38"/>
        <v>6.1000000000000005</v>
      </c>
      <c r="BH50" s="261">
        <f t="shared" si="39"/>
        <v>8</v>
      </c>
      <c r="BI50" s="247">
        <f t="shared" si="14"/>
        <v>76</v>
      </c>
      <c r="BJ50" s="340" t="str">
        <f t="shared" si="15"/>
        <v>YES</v>
      </c>
      <c r="BK50" s="260">
        <f t="shared" si="40"/>
        <v>2</v>
      </c>
      <c r="BL50" s="261">
        <f t="shared" si="41"/>
        <v>2</v>
      </c>
      <c r="BM50" s="247">
        <f t="shared" si="16"/>
        <v>100</v>
      </c>
      <c r="BN50" s="286" t="str">
        <f t="shared" si="17"/>
        <v>YES</v>
      </c>
      <c r="BO50" s="261">
        <f t="shared" si="42"/>
        <v>6</v>
      </c>
      <c r="BP50" s="261">
        <f t="shared" si="43"/>
        <v>7</v>
      </c>
      <c r="BQ50" s="247">
        <f t="shared" si="18"/>
        <v>86</v>
      </c>
      <c r="BR50" s="286" t="str">
        <f t="shared" si="19"/>
        <v>YES</v>
      </c>
      <c r="BS50" s="261">
        <f t="shared" si="44"/>
        <v>11</v>
      </c>
      <c r="BT50" s="261">
        <f t="shared" si="45"/>
        <v>17</v>
      </c>
      <c r="BU50" s="247">
        <f t="shared" si="20"/>
        <v>65</v>
      </c>
      <c r="BV50" s="286" t="str">
        <f t="shared" si="21"/>
        <v>YES</v>
      </c>
      <c r="BW50" s="261">
        <f t="shared" si="46"/>
        <v>6</v>
      </c>
      <c r="BX50" s="261">
        <f t="shared" si="47"/>
        <v>7</v>
      </c>
      <c r="BY50" s="247">
        <f t="shared" si="22"/>
        <v>86</v>
      </c>
      <c r="BZ50" s="286" t="str">
        <f t="shared" si="23"/>
        <v>YES</v>
      </c>
      <c r="CA50" s="261">
        <f t="shared" si="48"/>
        <v>4</v>
      </c>
      <c r="CB50" s="261">
        <f t="shared" si="49"/>
        <v>7</v>
      </c>
      <c r="CC50" s="247">
        <f t="shared" si="24"/>
        <v>57</v>
      </c>
      <c r="CD50" s="341" t="str">
        <f t="shared" si="25"/>
        <v>NO</v>
      </c>
    </row>
    <row r="51" spans="1:82" ht="13.5" thickBot="1" x14ac:dyDescent="0.25">
      <c r="A51" s="331">
        <f>[5]Final!A51</f>
        <v>39</v>
      </c>
      <c r="B51" s="331" t="str">
        <f>[5]Final!B51</f>
        <v>16BME1222</v>
      </c>
      <c r="C51" s="331" t="str">
        <f>[5]Final!C51</f>
        <v>DAMAN CHAMBIAL</v>
      </c>
      <c r="D51" s="331" t="str">
        <f>[5]Final!D51</f>
        <v>C</v>
      </c>
      <c r="E51" s="331">
        <f>[5]Final!E51</f>
        <v>50</v>
      </c>
      <c r="F51" s="331">
        <f t="shared" si="26"/>
        <v>19.100000000000001</v>
      </c>
      <c r="G51" s="331">
        <f t="shared" si="27"/>
        <v>14.100000000000003</v>
      </c>
      <c r="H51" s="331">
        <f t="shared" si="28"/>
        <v>5</v>
      </c>
      <c r="I51" s="258"/>
      <c r="J51" s="247">
        <f>IF([5]Final!DP49="","",ROUNDUP(0.15*[5]Final!DP49,1))</f>
        <v>0.79999999999999993</v>
      </c>
      <c r="K51" s="247">
        <f>IF([5]Final!DQ49="","",ROUNDUP(0.15*[5]Final!DQ49,1))</f>
        <v>0.9</v>
      </c>
      <c r="L51" s="247">
        <f>IF([5]Final!DR49="","",ROUNDUP(0.15*[5]Final!DR49,1))</f>
        <v>1.1000000000000001</v>
      </c>
      <c r="M51" s="247">
        <f>IF([5]Final!DS49="","",ROUNDUP(0.15*[5]Final!DS49,1))</f>
        <v>0.79999999999999993</v>
      </c>
      <c r="N51" s="247">
        <f>IF([5]Final!DT49="","",ROUNDUP(0.15*[5]Final!DT49,1))</f>
        <v>0.9</v>
      </c>
      <c r="O51" s="247">
        <f>IF([5]Final!DU49="","",ROUNDUP(0.15*[5]Final!DU49,1))</f>
        <v>1.4000000000000001</v>
      </c>
      <c r="P51" s="247">
        <f>IF([5]Final!DV49="","",ROUNDUP(0.15*[5]Final!DV49,1))</f>
        <v>0.9</v>
      </c>
      <c r="Q51" s="247">
        <f>IF([5]Final!DW49="","",ROUNDUP(0.15*[5]Final!DW49,1))</f>
        <v>0.9</v>
      </c>
      <c r="R51" s="247">
        <f>IF([5]Final!DX49="","",ROUNDUP(0.15*[5]Final!DX49,1))</f>
        <v>1.4000000000000001</v>
      </c>
      <c r="S51" s="247">
        <f>IF([5]Final!DY49="","",ROUNDUP(0.15*[5]Final!DY49,1))</f>
        <v>1.2</v>
      </c>
      <c r="T51" s="247">
        <f>IF([5]Final!DZ49="","",ROUNDUP(0.15*[5]Final!DZ49,1))</f>
        <v>0.6</v>
      </c>
      <c r="U51" s="247">
        <f>IF([5]Final!EA49="","",ROUNDUP([5]Final!EA49/3,1))</f>
        <v>0</v>
      </c>
      <c r="V51" s="247">
        <f>IF([5]Final!EB49="","",ROUNDUP([5]Final!EB49/3,1))</f>
        <v>0.4</v>
      </c>
      <c r="W51" s="247">
        <f>IF([5]Final!EC49="","",ROUNDUP([5]Final!EC49/3,1))</f>
        <v>0.4</v>
      </c>
      <c r="X51" s="247">
        <f>IF([5]Final!ED49="","",ROUNDUP([5]Final!ED49/3,1))</f>
        <v>0</v>
      </c>
      <c r="Y51" s="247">
        <f>IF([5]Final!EE49="","",ROUNDUP([5]Final!EE49/3,1))</f>
        <v>0.4</v>
      </c>
      <c r="Z51" s="247">
        <f>IF([5]Final!EF49="","",ROUNDUP([5]Final!EF49/3,1))</f>
        <v>0.4</v>
      </c>
      <c r="AA51" s="247">
        <f>IF([5]Final!EG49="","",ROUNDUP([5]Final!EG49/3,1))</f>
        <v>0.4</v>
      </c>
      <c r="AB51" s="247">
        <f>IF([5]Final!EH49="","",ROUNDUP([5]Final!EH49/3,1))</f>
        <v>0.4</v>
      </c>
      <c r="AC51" s="247">
        <f>IF([5]Final!EI49="","",ROUNDUP([5]Final!EI49/3,1))</f>
        <v>0.4</v>
      </c>
      <c r="AD51" s="247">
        <f>IF([5]Final!EJ49="","",ROUNDUP([5]Final!EJ49/3,1))</f>
        <v>0.4</v>
      </c>
      <c r="AE51" s="247">
        <f>IF([5]Final!EK49="","",ROUNDUP([5]Final!EK49/3,1))</f>
        <v>0</v>
      </c>
      <c r="AF51" s="247">
        <f>[5]Final!EL49</f>
        <v>1</v>
      </c>
      <c r="AG51" s="247">
        <f>[5]Final!EM49</f>
        <v>1</v>
      </c>
      <c r="AH51" s="247">
        <f>[5]Final!EN49</f>
        <v>0</v>
      </c>
      <c r="AI51" s="247">
        <f>[5]Final!EO49</f>
        <v>0</v>
      </c>
      <c r="AJ51" s="247">
        <f>[5]Final!EP49</f>
        <v>0</v>
      </c>
      <c r="AK51" s="247">
        <f>[5]Final!EQ49</f>
        <v>1</v>
      </c>
      <c r="AL51" s="247">
        <f>[5]Final!ER49</f>
        <v>0</v>
      </c>
      <c r="AM51" s="247">
        <f>[5]Final!ES49</f>
        <v>0</v>
      </c>
      <c r="AN51" s="247">
        <f>[5]Final!ET49</f>
        <v>2</v>
      </c>
      <c r="AO51" s="247">
        <f>[5]Final!EU49</f>
        <v>0</v>
      </c>
      <c r="AP51" s="248">
        <f>[5]Final!EV49</f>
        <v>0</v>
      </c>
      <c r="AQ51" s="260">
        <f t="shared" si="29"/>
        <v>0.79999999999999993</v>
      </c>
      <c r="AR51" s="261" t="e">
        <f t="shared" si="30"/>
        <v>#REF!</v>
      </c>
      <c r="AS51" s="247">
        <f t="shared" si="7"/>
        <v>0</v>
      </c>
      <c r="AT51" s="310" t="str">
        <f t="shared" si="31"/>
        <v>NO</v>
      </c>
      <c r="AU51" s="261">
        <f t="shared" si="32"/>
        <v>2.6</v>
      </c>
      <c r="AV51" s="261">
        <f t="shared" si="33"/>
        <v>10.166666666666668</v>
      </c>
      <c r="AW51" s="247">
        <f t="shared" si="8"/>
        <v>26</v>
      </c>
      <c r="AX51" s="286" t="str">
        <f t="shared" si="9"/>
        <v>NO</v>
      </c>
      <c r="AY51" s="261">
        <f t="shared" si="34"/>
        <v>6.4000000000000012</v>
      </c>
      <c r="AZ51" s="261">
        <f t="shared" si="35"/>
        <v>27.333333333333336</v>
      </c>
      <c r="BA51" s="247">
        <f t="shared" si="10"/>
        <v>23</v>
      </c>
      <c r="BB51" s="286" t="str">
        <f t="shared" si="11"/>
        <v>NO</v>
      </c>
      <c r="BC51" s="261">
        <f t="shared" si="36"/>
        <v>2.9</v>
      </c>
      <c r="BD51" s="261">
        <f t="shared" si="37"/>
        <v>10.166666666666666</v>
      </c>
      <c r="BE51" s="247">
        <f t="shared" si="12"/>
        <v>29</v>
      </c>
      <c r="BF51" s="286" t="str">
        <f t="shared" si="13"/>
        <v>NO</v>
      </c>
      <c r="BG51" s="261">
        <f t="shared" si="38"/>
        <v>1.4</v>
      </c>
      <c r="BH51" s="261">
        <f t="shared" si="39"/>
        <v>8</v>
      </c>
      <c r="BI51" s="247">
        <f t="shared" si="14"/>
        <v>18</v>
      </c>
      <c r="BJ51" s="340" t="str">
        <f t="shared" si="15"/>
        <v>NO</v>
      </c>
      <c r="BK51" s="260">
        <v>2</v>
      </c>
      <c r="BL51" s="261">
        <f t="shared" si="41"/>
        <v>2</v>
      </c>
      <c r="BM51" s="247">
        <f t="shared" si="16"/>
        <v>100</v>
      </c>
      <c r="BN51" s="286" t="str">
        <f t="shared" si="17"/>
        <v>YES</v>
      </c>
      <c r="BO51" s="261">
        <f t="shared" si="42"/>
        <v>1</v>
      </c>
      <c r="BP51" s="261">
        <f t="shared" si="43"/>
        <v>7</v>
      </c>
      <c r="BQ51" s="247">
        <f t="shared" si="18"/>
        <v>14</v>
      </c>
      <c r="BR51" s="286" t="str">
        <f t="shared" si="19"/>
        <v>NO</v>
      </c>
      <c r="BS51" s="261">
        <f t="shared" si="44"/>
        <v>3</v>
      </c>
      <c r="BT51" s="261">
        <f t="shared" si="45"/>
        <v>17</v>
      </c>
      <c r="BU51" s="247">
        <f t="shared" si="20"/>
        <v>18</v>
      </c>
      <c r="BV51" s="286" t="str">
        <f t="shared" si="21"/>
        <v>NO</v>
      </c>
      <c r="BW51" s="261">
        <f t="shared" si="46"/>
        <v>0</v>
      </c>
      <c r="BX51" s="261">
        <f t="shared" si="47"/>
        <v>7</v>
      </c>
      <c r="BY51" s="247">
        <f t="shared" si="22"/>
        <v>0</v>
      </c>
      <c r="BZ51" s="286" t="str">
        <f t="shared" si="23"/>
        <v>NO</v>
      </c>
      <c r="CA51" s="261">
        <f t="shared" si="48"/>
        <v>0</v>
      </c>
      <c r="CB51" s="261">
        <f t="shared" si="49"/>
        <v>7</v>
      </c>
      <c r="CC51" s="247">
        <f t="shared" si="24"/>
        <v>0</v>
      </c>
      <c r="CD51" s="341" t="str">
        <f t="shared" si="25"/>
        <v>NO</v>
      </c>
    </row>
    <row r="52" spans="1:82" ht="13.5" thickBot="1" x14ac:dyDescent="0.25">
      <c r="A52" s="331">
        <f>[5]Final!A52</f>
        <v>40</v>
      </c>
      <c r="B52" s="331" t="str">
        <f>[5]Final!B52</f>
        <v>16BME1232</v>
      </c>
      <c r="C52" s="331" t="str">
        <f>[5]Final!C52</f>
        <v>SURYADEEP SINGH JAMWAL</v>
      </c>
      <c r="D52" s="331" t="str">
        <f>[5]Final!D52</f>
        <v>C+</v>
      </c>
      <c r="E52" s="331">
        <f>[5]Final!E52</f>
        <v>59</v>
      </c>
      <c r="F52" s="331">
        <f t="shared" si="26"/>
        <v>61.800000000000011</v>
      </c>
      <c r="G52" s="331">
        <f t="shared" si="27"/>
        <v>38.800000000000011</v>
      </c>
      <c r="H52" s="331">
        <f t="shared" si="28"/>
        <v>23</v>
      </c>
      <c r="I52" s="258"/>
      <c r="J52" s="247">
        <f>IF([5]Final!DP50="","",ROUNDUP(0.15*[5]Final!DP50,1))</f>
        <v>2.6</v>
      </c>
      <c r="K52" s="247">
        <f>IF([5]Final!DQ50="","",ROUNDUP(0.15*[5]Final!DQ50,1))</f>
        <v>2.1</v>
      </c>
      <c r="L52" s="247">
        <f>IF([5]Final!DR50="","",ROUNDUP(0.15*[5]Final!DR50,1))</f>
        <v>3.5</v>
      </c>
      <c r="M52" s="247">
        <f>IF([5]Final!DS50="","",ROUNDUP(0.15*[5]Final!DS50,1))</f>
        <v>2.1</v>
      </c>
      <c r="N52" s="247">
        <f>IF([5]Final!DT50="","",ROUNDUP(0.15*[5]Final!DT50,1))</f>
        <v>3</v>
      </c>
      <c r="O52" s="247">
        <f>IF([5]Final!DU50="","",ROUNDUP(0.15*[5]Final!DU50,1))</f>
        <v>3</v>
      </c>
      <c r="P52" s="247">
        <f>IF([5]Final!DV50="","",ROUNDUP(0.15*[5]Final!DV50,1))</f>
        <v>2.3000000000000003</v>
      </c>
      <c r="Q52" s="247">
        <f>IF([5]Final!DW50="","",ROUNDUP(0.15*[5]Final!DW50,1))</f>
        <v>3.8000000000000003</v>
      </c>
      <c r="R52" s="247">
        <f>IF([5]Final!DX50="","",ROUNDUP(0.15*[5]Final!DX50,1))</f>
        <v>3</v>
      </c>
      <c r="S52" s="247">
        <f>IF([5]Final!DY50="","",ROUNDUP(0.15*[5]Final!DY50,1))</f>
        <v>3</v>
      </c>
      <c r="T52" s="247">
        <f>IF([5]Final!DZ50="","",ROUNDUP(0.15*[5]Final!DZ50,1))</f>
        <v>1.8</v>
      </c>
      <c r="U52" s="247">
        <f>IF([5]Final!EA50="","",ROUNDUP([5]Final!EA50/3,1))</f>
        <v>0.7</v>
      </c>
      <c r="V52" s="247">
        <f>IF([5]Final!EB50="","",ROUNDUP([5]Final!EB50/3,1))</f>
        <v>0.7</v>
      </c>
      <c r="W52" s="247">
        <f>IF([5]Final!EC50="","",ROUNDUP([5]Final!EC50/3,1))</f>
        <v>0.7</v>
      </c>
      <c r="X52" s="247">
        <f>IF([5]Final!ED50="","",ROUNDUP([5]Final!ED50/3,1))</f>
        <v>0.7</v>
      </c>
      <c r="Y52" s="247">
        <f>IF([5]Final!EE50="","",ROUNDUP([5]Final!EE50/3,1))</f>
        <v>1</v>
      </c>
      <c r="Z52" s="247">
        <f>IF([5]Final!EF50="","",ROUNDUP([5]Final!EF50/3,1))</f>
        <v>1</v>
      </c>
      <c r="AA52" s="247">
        <f>IF([5]Final!EG50="","",ROUNDUP([5]Final!EG50/3,1))</f>
        <v>0.7</v>
      </c>
      <c r="AB52" s="247">
        <f>IF([5]Final!EH50="","",ROUNDUP([5]Final!EH50/3,1))</f>
        <v>0.7</v>
      </c>
      <c r="AC52" s="247">
        <f>IF([5]Final!EI50="","",ROUNDUP([5]Final!EI50/3,1))</f>
        <v>1</v>
      </c>
      <c r="AD52" s="247">
        <f>IF([5]Final!EJ50="","",ROUNDUP([5]Final!EJ50/3,1))</f>
        <v>0.7</v>
      </c>
      <c r="AE52" s="247">
        <f>IF([5]Final!EK50="","",ROUNDUP([5]Final!EK50/3,1))</f>
        <v>0.7</v>
      </c>
      <c r="AF52" s="247">
        <f>[5]Final!EL50</f>
        <v>1</v>
      </c>
      <c r="AG52" s="247">
        <f>[5]Final!EM50</f>
        <v>2</v>
      </c>
      <c r="AH52" s="247">
        <f>[5]Final!EN50</f>
        <v>2</v>
      </c>
      <c r="AI52" s="247">
        <f>[5]Final!EO50</f>
        <v>1</v>
      </c>
      <c r="AJ52" s="247">
        <f>[5]Final!EP50</f>
        <v>2</v>
      </c>
      <c r="AK52" s="247">
        <f>[5]Final!EQ50</f>
        <v>2</v>
      </c>
      <c r="AL52" s="247">
        <f>[5]Final!ER50</f>
        <v>1</v>
      </c>
      <c r="AM52" s="247">
        <f>[5]Final!ES50</f>
        <v>3</v>
      </c>
      <c r="AN52" s="247">
        <f>[5]Final!ET50</f>
        <v>3</v>
      </c>
      <c r="AO52" s="247">
        <f>[5]Final!EU50</f>
        <v>3</v>
      </c>
      <c r="AP52" s="248">
        <f>[5]Final!EV50</f>
        <v>3</v>
      </c>
      <c r="AQ52" s="260">
        <f t="shared" si="29"/>
        <v>3.3</v>
      </c>
      <c r="AR52" s="261" t="e">
        <f t="shared" si="30"/>
        <v>#REF!</v>
      </c>
      <c r="AS52" s="247">
        <f t="shared" si="7"/>
        <v>0</v>
      </c>
      <c r="AT52" s="310" t="str">
        <f t="shared" si="31"/>
        <v>NO</v>
      </c>
      <c r="AU52" s="261">
        <f t="shared" si="32"/>
        <v>6.8</v>
      </c>
      <c r="AV52" s="261">
        <f t="shared" si="33"/>
        <v>10.166666666666668</v>
      </c>
      <c r="AW52" s="247">
        <f t="shared" si="8"/>
        <v>67</v>
      </c>
      <c r="AX52" s="286" t="str">
        <f t="shared" si="9"/>
        <v>YES</v>
      </c>
      <c r="AY52" s="261">
        <f t="shared" si="34"/>
        <v>16.7</v>
      </c>
      <c r="AZ52" s="261">
        <f t="shared" si="35"/>
        <v>27.333333333333336</v>
      </c>
      <c r="BA52" s="247">
        <f t="shared" si="10"/>
        <v>61</v>
      </c>
      <c r="BB52" s="286" t="str">
        <f t="shared" si="11"/>
        <v>YES</v>
      </c>
      <c r="BC52" s="261">
        <f t="shared" si="36"/>
        <v>6.7000000000000011</v>
      </c>
      <c r="BD52" s="261">
        <f t="shared" si="37"/>
        <v>10.166666666666666</v>
      </c>
      <c r="BE52" s="247">
        <f t="shared" si="12"/>
        <v>66</v>
      </c>
      <c r="BF52" s="286" t="str">
        <f t="shared" si="13"/>
        <v>YES</v>
      </c>
      <c r="BG52" s="261">
        <f t="shared" si="38"/>
        <v>5.3000000000000007</v>
      </c>
      <c r="BH52" s="261">
        <f t="shared" si="39"/>
        <v>8</v>
      </c>
      <c r="BI52" s="247">
        <f t="shared" si="14"/>
        <v>66</v>
      </c>
      <c r="BJ52" s="340" t="str">
        <f t="shared" si="15"/>
        <v>YES</v>
      </c>
      <c r="BK52" s="260">
        <v>2</v>
      </c>
      <c r="BL52" s="261">
        <f t="shared" si="41"/>
        <v>2</v>
      </c>
      <c r="BM52" s="247">
        <f t="shared" si="16"/>
        <v>100</v>
      </c>
      <c r="BN52" s="286" t="str">
        <f t="shared" si="17"/>
        <v>YES</v>
      </c>
      <c r="BO52" s="261">
        <f t="shared" si="42"/>
        <v>4</v>
      </c>
      <c r="BP52" s="261">
        <f t="shared" si="43"/>
        <v>7</v>
      </c>
      <c r="BQ52" s="247">
        <f t="shared" si="18"/>
        <v>57</v>
      </c>
      <c r="BR52" s="286" t="str">
        <f t="shared" si="19"/>
        <v>NO</v>
      </c>
      <c r="BS52" s="261">
        <f t="shared" si="44"/>
        <v>10</v>
      </c>
      <c r="BT52" s="261">
        <f t="shared" si="45"/>
        <v>17</v>
      </c>
      <c r="BU52" s="247">
        <f t="shared" si="20"/>
        <v>59</v>
      </c>
      <c r="BV52" s="286" t="str">
        <f t="shared" si="21"/>
        <v>NO</v>
      </c>
      <c r="BW52" s="261">
        <f t="shared" si="46"/>
        <v>4</v>
      </c>
      <c r="BX52" s="261">
        <f t="shared" si="47"/>
        <v>7</v>
      </c>
      <c r="BY52" s="247">
        <f t="shared" si="22"/>
        <v>57</v>
      </c>
      <c r="BZ52" s="286" t="str">
        <f t="shared" si="23"/>
        <v>NO</v>
      </c>
      <c r="CA52" s="261">
        <f t="shared" si="48"/>
        <v>4</v>
      </c>
      <c r="CB52" s="261">
        <f t="shared" si="49"/>
        <v>7</v>
      </c>
      <c r="CC52" s="247">
        <f t="shared" si="24"/>
        <v>57</v>
      </c>
      <c r="CD52" s="341" t="str">
        <f t="shared" si="25"/>
        <v>NO</v>
      </c>
    </row>
    <row r="53" spans="1:82" ht="13.5" thickBot="1" x14ac:dyDescent="0.25">
      <c r="A53" s="331">
        <f>[5]Final!A53</f>
        <v>41</v>
      </c>
      <c r="B53" s="331" t="str">
        <f>[5]Final!B53</f>
        <v>16BME1242</v>
      </c>
      <c r="C53" s="331" t="str">
        <f>[5]Final!C53</f>
        <v>ASHUTOSH SHARMA</v>
      </c>
      <c r="D53" s="331" t="str">
        <f>[5]Final!D53</f>
        <v>F</v>
      </c>
      <c r="E53" s="331">
        <f>[5]Final!E53</f>
        <v>22</v>
      </c>
      <c r="F53" s="331">
        <f t="shared" si="26"/>
        <v>36.399999999999991</v>
      </c>
      <c r="G53" s="331">
        <f t="shared" si="27"/>
        <v>20.399999999999991</v>
      </c>
      <c r="H53" s="331">
        <f t="shared" si="28"/>
        <v>16</v>
      </c>
      <c r="I53" s="258"/>
      <c r="J53" s="247">
        <f>IF([5]Final!DP51="","",ROUNDUP(0.15*[5]Final!DP51,1))</f>
        <v>0.2</v>
      </c>
      <c r="K53" s="247">
        <f>IF([5]Final!DQ51="","",ROUNDUP(0.15*[5]Final!DQ51,1))</f>
        <v>0.9</v>
      </c>
      <c r="L53" s="247">
        <f>IF([5]Final!DR51="","",ROUNDUP(0.15*[5]Final!DR51,1))</f>
        <v>2.7</v>
      </c>
      <c r="M53" s="247">
        <f>IF([5]Final!DS51="","",ROUNDUP(0.15*[5]Final!DS51,1))</f>
        <v>1.4000000000000001</v>
      </c>
      <c r="N53" s="247">
        <f>IF([5]Final!DT51="","",ROUNDUP(0.15*[5]Final!DT51,1))</f>
        <v>1.7000000000000002</v>
      </c>
      <c r="O53" s="247">
        <f>IF([5]Final!DU51="","",ROUNDUP(0.15*[5]Final!DU51,1))</f>
        <v>1.1000000000000001</v>
      </c>
      <c r="P53" s="247">
        <f>IF([5]Final!DV51="","",ROUNDUP(0.15*[5]Final!DV51,1))</f>
        <v>0.79999999999999993</v>
      </c>
      <c r="Q53" s="247">
        <f>IF([5]Final!DW51="","",ROUNDUP(0.15*[5]Final!DW51,1))</f>
        <v>2.4</v>
      </c>
      <c r="R53" s="247">
        <f>IF([5]Final!DX51="","",ROUNDUP(0.15*[5]Final!DX51,1))</f>
        <v>1.1000000000000001</v>
      </c>
      <c r="S53" s="247">
        <f>IF([5]Final!DY51="","",ROUNDUP(0.15*[5]Final!DY51,1))</f>
        <v>1.1000000000000001</v>
      </c>
      <c r="T53" s="247">
        <f>IF([5]Final!DZ51="","",ROUNDUP(0.15*[5]Final!DZ51,1))</f>
        <v>0.79999999999999993</v>
      </c>
      <c r="U53" s="247">
        <f>IF([5]Final!EA51="","",ROUNDUP([5]Final!EA51/3,1))</f>
        <v>0.7</v>
      </c>
      <c r="V53" s="247">
        <f>IF([5]Final!EB51="","",ROUNDUP([5]Final!EB51/3,1))</f>
        <v>0.7</v>
      </c>
      <c r="W53" s="247">
        <f>IF([5]Final!EC51="","",ROUNDUP([5]Final!EC51/3,1))</f>
        <v>0.7</v>
      </c>
      <c r="X53" s="247">
        <f>IF([5]Final!ED51="","",ROUNDUP([5]Final!ED51/3,1))</f>
        <v>0.4</v>
      </c>
      <c r="Y53" s="247">
        <f>IF([5]Final!EE51="","",ROUNDUP([5]Final!EE51/3,1))</f>
        <v>0.7</v>
      </c>
      <c r="Z53" s="247">
        <f>IF([5]Final!EF51="","",ROUNDUP([5]Final!EF51/3,1))</f>
        <v>0.7</v>
      </c>
      <c r="AA53" s="247">
        <f>IF([5]Final!EG51="","",ROUNDUP([5]Final!EG51/3,1))</f>
        <v>0.4</v>
      </c>
      <c r="AB53" s="247">
        <f>IF([5]Final!EH51="","",ROUNDUP([5]Final!EH51/3,1))</f>
        <v>0.7</v>
      </c>
      <c r="AC53" s="247">
        <f>IF([5]Final!EI51="","",ROUNDUP([5]Final!EI51/3,1))</f>
        <v>0.4</v>
      </c>
      <c r="AD53" s="247">
        <f>IF([5]Final!EJ51="","",ROUNDUP([5]Final!EJ51/3,1))</f>
        <v>0.4</v>
      </c>
      <c r="AE53" s="247">
        <f>IF([5]Final!EK51="","",ROUNDUP([5]Final!EK51/3,1))</f>
        <v>0.4</v>
      </c>
      <c r="AF53" s="247">
        <f>[5]Final!EL51</f>
        <v>1</v>
      </c>
      <c r="AG53" s="247">
        <f>[5]Final!EM51</f>
        <v>1</v>
      </c>
      <c r="AH53" s="247">
        <f>[5]Final!EN51</f>
        <v>1</v>
      </c>
      <c r="AI53" s="247">
        <f>[5]Final!EO51</f>
        <v>1</v>
      </c>
      <c r="AJ53" s="247">
        <f>[5]Final!EP51</f>
        <v>2</v>
      </c>
      <c r="AK53" s="247">
        <f>[5]Final!EQ51</f>
        <v>2</v>
      </c>
      <c r="AL53" s="247">
        <f>[5]Final!ER51</f>
        <v>0</v>
      </c>
      <c r="AM53" s="247">
        <f>[5]Final!ES51</f>
        <v>2</v>
      </c>
      <c r="AN53" s="247">
        <f>[5]Final!ET51</f>
        <v>2</v>
      </c>
      <c r="AO53" s="247">
        <f>[5]Final!EU51</f>
        <v>2</v>
      </c>
      <c r="AP53" s="248">
        <f>[5]Final!EV51</f>
        <v>2</v>
      </c>
      <c r="AQ53" s="260">
        <f t="shared" si="29"/>
        <v>0.89999999999999991</v>
      </c>
      <c r="AR53" s="261" t="e">
        <f t="shared" si="30"/>
        <v>#REF!</v>
      </c>
      <c r="AS53" s="247">
        <f t="shared" si="7"/>
        <v>0</v>
      </c>
      <c r="AT53" s="310" t="str">
        <f t="shared" si="31"/>
        <v>NO</v>
      </c>
      <c r="AU53" s="261">
        <f t="shared" si="32"/>
        <v>4</v>
      </c>
      <c r="AV53" s="261">
        <f t="shared" si="33"/>
        <v>10.166666666666668</v>
      </c>
      <c r="AW53" s="247">
        <f t="shared" si="8"/>
        <v>39</v>
      </c>
      <c r="AX53" s="286" t="str">
        <f t="shared" si="9"/>
        <v>NO</v>
      </c>
      <c r="AY53" s="261">
        <f t="shared" si="34"/>
        <v>9.7999999999999989</v>
      </c>
      <c r="AZ53" s="261">
        <f t="shared" si="35"/>
        <v>27.333333333333336</v>
      </c>
      <c r="BA53" s="247">
        <f t="shared" si="10"/>
        <v>36</v>
      </c>
      <c r="BB53" s="286" t="str">
        <f t="shared" si="11"/>
        <v>NO</v>
      </c>
      <c r="BC53" s="261">
        <f t="shared" si="36"/>
        <v>2.6999999999999997</v>
      </c>
      <c r="BD53" s="261">
        <f t="shared" si="37"/>
        <v>10.166666666666666</v>
      </c>
      <c r="BE53" s="247">
        <f t="shared" si="12"/>
        <v>27</v>
      </c>
      <c r="BF53" s="286" t="str">
        <f t="shared" si="13"/>
        <v>NO</v>
      </c>
      <c r="BG53" s="261">
        <f t="shared" si="38"/>
        <v>3</v>
      </c>
      <c r="BH53" s="261">
        <f t="shared" si="39"/>
        <v>8</v>
      </c>
      <c r="BI53" s="247">
        <f t="shared" si="14"/>
        <v>38</v>
      </c>
      <c r="BJ53" s="340" t="str">
        <f t="shared" si="15"/>
        <v>NO</v>
      </c>
      <c r="BK53" s="260">
        <v>2</v>
      </c>
      <c r="BL53" s="261">
        <f t="shared" si="41"/>
        <v>2</v>
      </c>
      <c r="BM53" s="247">
        <f t="shared" si="16"/>
        <v>100</v>
      </c>
      <c r="BN53" s="286" t="str">
        <f t="shared" si="17"/>
        <v>YES</v>
      </c>
      <c r="BO53" s="261">
        <v>5</v>
      </c>
      <c r="BP53" s="261">
        <f t="shared" si="43"/>
        <v>7</v>
      </c>
      <c r="BQ53" s="247">
        <f t="shared" si="18"/>
        <v>71</v>
      </c>
      <c r="BR53" s="286" t="str">
        <f t="shared" si="19"/>
        <v>YES</v>
      </c>
      <c r="BS53" s="261">
        <f t="shared" si="44"/>
        <v>7</v>
      </c>
      <c r="BT53" s="261">
        <f t="shared" si="45"/>
        <v>17</v>
      </c>
      <c r="BU53" s="247">
        <f t="shared" si="20"/>
        <v>41</v>
      </c>
      <c r="BV53" s="286" t="str">
        <f t="shared" si="21"/>
        <v>NO</v>
      </c>
      <c r="BW53" s="261">
        <f t="shared" si="46"/>
        <v>2</v>
      </c>
      <c r="BX53" s="261">
        <f t="shared" si="47"/>
        <v>7</v>
      </c>
      <c r="BY53" s="247">
        <f t="shared" si="22"/>
        <v>29</v>
      </c>
      <c r="BZ53" s="286" t="str">
        <f t="shared" si="23"/>
        <v>NO</v>
      </c>
      <c r="CA53" s="261">
        <f t="shared" si="48"/>
        <v>3</v>
      </c>
      <c r="CB53" s="261">
        <f t="shared" si="49"/>
        <v>7</v>
      </c>
      <c r="CC53" s="247">
        <f t="shared" si="24"/>
        <v>43</v>
      </c>
      <c r="CD53" s="341" t="str">
        <f t="shared" si="25"/>
        <v>NO</v>
      </c>
    </row>
    <row r="54" spans="1:82" ht="13.5" thickBot="1" x14ac:dyDescent="0.25">
      <c r="A54" s="331">
        <f>[5]Final!A54</f>
        <v>42</v>
      </c>
      <c r="B54" s="331" t="str">
        <f>[5]Final!B54</f>
        <v>16BME1243</v>
      </c>
      <c r="C54" s="331" t="str">
        <f>[5]Final!C54</f>
        <v>HARSHIL ABHIJEET</v>
      </c>
      <c r="D54" s="331" t="str">
        <f>[5]Final!D54</f>
        <v>C+</v>
      </c>
      <c r="E54" s="331">
        <f>[5]Final!E54</f>
        <v>65</v>
      </c>
      <c r="F54" s="331">
        <f t="shared" si="26"/>
        <v>65.200000000000017</v>
      </c>
      <c r="G54" s="331">
        <f t="shared" si="27"/>
        <v>40.200000000000024</v>
      </c>
      <c r="H54" s="331">
        <f t="shared" si="28"/>
        <v>25</v>
      </c>
      <c r="I54" s="258"/>
      <c r="J54" s="247">
        <f>IF([5]Final!DP52="","",ROUNDUP(0.15*[5]Final!DP52,1))</f>
        <v>2.4</v>
      </c>
      <c r="K54" s="247">
        <f>IF([5]Final!DQ52="","",ROUNDUP(0.15*[5]Final!DQ52,1))</f>
        <v>2.3000000000000003</v>
      </c>
      <c r="L54" s="247">
        <f>IF([5]Final!DR52="","",ROUNDUP(0.15*[5]Final!DR52,1))</f>
        <v>3.6</v>
      </c>
      <c r="M54" s="247">
        <f>IF([5]Final!DS52="","",ROUNDUP(0.15*[5]Final!DS52,1))</f>
        <v>2.3000000000000003</v>
      </c>
      <c r="N54" s="247">
        <f>IF([5]Final!DT52="","",ROUNDUP(0.15*[5]Final!DT52,1))</f>
        <v>3</v>
      </c>
      <c r="O54" s="247">
        <f>IF([5]Final!DU52="","",ROUNDUP(0.15*[5]Final!DU52,1))</f>
        <v>3</v>
      </c>
      <c r="P54" s="247">
        <f>IF([5]Final!DV52="","",ROUNDUP(0.15*[5]Final!DV52,1))</f>
        <v>2.1</v>
      </c>
      <c r="Q54" s="247">
        <f>IF([5]Final!DW52="","",ROUNDUP(0.15*[5]Final!DW52,1))</f>
        <v>3.6</v>
      </c>
      <c r="R54" s="247">
        <f>IF([5]Final!DX52="","",ROUNDUP(0.15*[5]Final!DX52,1))</f>
        <v>3</v>
      </c>
      <c r="S54" s="247">
        <f>IF([5]Final!DY52="","",ROUNDUP(0.15*[5]Final!DY52,1))</f>
        <v>3</v>
      </c>
      <c r="T54" s="247">
        <f>IF([5]Final!DZ52="","",ROUNDUP(0.15*[5]Final!DZ52,1))</f>
        <v>2.3000000000000003</v>
      </c>
      <c r="U54" s="247">
        <f>IF([5]Final!EA52="","",ROUNDUP([5]Final!EA52/3,1))</f>
        <v>1</v>
      </c>
      <c r="V54" s="247">
        <f>IF([5]Final!EB52="","",ROUNDUP([5]Final!EB52/3,1))</f>
        <v>1</v>
      </c>
      <c r="W54" s="247">
        <f>IF([5]Final!EC52="","",ROUNDUP([5]Final!EC52/3,1))</f>
        <v>1</v>
      </c>
      <c r="X54" s="247">
        <f>IF([5]Final!ED52="","",ROUNDUP([5]Final!ED52/3,1))</f>
        <v>0.7</v>
      </c>
      <c r="Y54" s="247">
        <f>IF([5]Final!EE52="","",ROUNDUP([5]Final!EE52/3,1))</f>
        <v>1</v>
      </c>
      <c r="Z54" s="247">
        <f>IF([5]Final!EF52="","",ROUNDUP([5]Final!EF52/3,1))</f>
        <v>1.4000000000000001</v>
      </c>
      <c r="AA54" s="247">
        <f>IF([5]Final!EG52="","",ROUNDUP([5]Final!EG52/3,1))</f>
        <v>0.7</v>
      </c>
      <c r="AB54" s="247">
        <f>IF([5]Final!EH52="","",ROUNDUP([5]Final!EH52/3,1))</f>
        <v>0.7</v>
      </c>
      <c r="AC54" s="247">
        <f>IF([5]Final!EI52="","",ROUNDUP([5]Final!EI52/3,1))</f>
        <v>0.7</v>
      </c>
      <c r="AD54" s="247">
        <f>IF([5]Final!EJ52="","",ROUNDUP([5]Final!EJ52/3,1))</f>
        <v>0.7</v>
      </c>
      <c r="AE54" s="247">
        <f>IF([5]Final!EK52="","",ROUNDUP([5]Final!EK52/3,1))</f>
        <v>0.7</v>
      </c>
      <c r="AF54" s="247">
        <f>[5]Final!EL52</f>
        <v>2</v>
      </c>
      <c r="AG54" s="247">
        <f>[5]Final!EM52</f>
        <v>2</v>
      </c>
      <c r="AH54" s="247">
        <f>[5]Final!EN52</f>
        <v>2</v>
      </c>
      <c r="AI54" s="247">
        <f>[5]Final!EO52</f>
        <v>1</v>
      </c>
      <c r="AJ54" s="247">
        <f>[5]Final!EP52</f>
        <v>2</v>
      </c>
      <c r="AK54" s="247">
        <f>[5]Final!EQ52</f>
        <v>3</v>
      </c>
      <c r="AL54" s="247">
        <f>[5]Final!ER52</f>
        <v>1</v>
      </c>
      <c r="AM54" s="247">
        <f>[5]Final!ES52</f>
        <v>3</v>
      </c>
      <c r="AN54" s="247">
        <f>[5]Final!ET52</f>
        <v>3</v>
      </c>
      <c r="AO54" s="247">
        <f>[5]Final!EU52</f>
        <v>3</v>
      </c>
      <c r="AP54" s="248">
        <f>[5]Final!EV52</f>
        <v>3</v>
      </c>
      <c r="AQ54" s="260">
        <f t="shared" si="29"/>
        <v>3.4</v>
      </c>
      <c r="AR54" s="261" t="e">
        <f t="shared" si="30"/>
        <v>#REF!</v>
      </c>
      <c r="AS54" s="247">
        <f t="shared" si="7"/>
        <v>0</v>
      </c>
      <c r="AT54" s="310" t="str">
        <f t="shared" si="31"/>
        <v>NO</v>
      </c>
      <c r="AU54" s="261">
        <f t="shared" si="32"/>
        <v>7.3000000000000007</v>
      </c>
      <c r="AV54" s="261">
        <f t="shared" si="33"/>
        <v>10.166666666666668</v>
      </c>
      <c r="AW54" s="247">
        <f t="shared" si="8"/>
        <v>72</v>
      </c>
      <c r="AX54" s="286" t="str">
        <f t="shared" si="9"/>
        <v>YES</v>
      </c>
      <c r="AY54" s="261">
        <f t="shared" si="34"/>
        <v>17</v>
      </c>
      <c r="AZ54" s="261">
        <f t="shared" si="35"/>
        <v>27.333333333333336</v>
      </c>
      <c r="BA54" s="247">
        <f t="shared" si="10"/>
        <v>62</v>
      </c>
      <c r="BB54" s="286" t="str">
        <f t="shared" si="11"/>
        <v>YES</v>
      </c>
      <c r="BC54" s="261">
        <f t="shared" si="36"/>
        <v>6.5</v>
      </c>
      <c r="BD54" s="261">
        <f t="shared" si="37"/>
        <v>10.166666666666666</v>
      </c>
      <c r="BE54" s="247">
        <f t="shared" si="12"/>
        <v>64</v>
      </c>
      <c r="BF54" s="286" t="str">
        <f t="shared" si="13"/>
        <v>YES</v>
      </c>
      <c r="BG54" s="261">
        <f t="shared" si="38"/>
        <v>6.0000000000000009</v>
      </c>
      <c r="BH54" s="261">
        <f t="shared" si="39"/>
        <v>8</v>
      </c>
      <c r="BI54" s="247">
        <f t="shared" si="14"/>
        <v>75</v>
      </c>
      <c r="BJ54" s="340" t="str">
        <f t="shared" si="15"/>
        <v>YES</v>
      </c>
      <c r="BK54" s="260">
        <f t="shared" si="40"/>
        <v>2</v>
      </c>
      <c r="BL54" s="261">
        <f t="shared" si="41"/>
        <v>2</v>
      </c>
      <c r="BM54" s="247">
        <f t="shared" si="16"/>
        <v>100</v>
      </c>
      <c r="BN54" s="286" t="str">
        <f t="shared" si="17"/>
        <v>YES</v>
      </c>
      <c r="BO54" s="261">
        <v>5</v>
      </c>
      <c r="BP54" s="261">
        <f t="shared" si="43"/>
        <v>7</v>
      </c>
      <c r="BQ54" s="247">
        <f t="shared" si="18"/>
        <v>71</v>
      </c>
      <c r="BR54" s="286" t="str">
        <f t="shared" si="19"/>
        <v>YES</v>
      </c>
      <c r="BS54" s="261">
        <f t="shared" si="44"/>
        <v>11</v>
      </c>
      <c r="BT54" s="261">
        <f t="shared" si="45"/>
        <v>17</v>
      </c>
      <c r="BU54" s="247">
        <f t="shared" si="20"/>
        <v>65</v>
      </c>
      <c r="BV54" s="286" t="str">
        <f t="shared" si="21"/>
        <v>YES</v>
      </c>
      <c r="BW54" s="261">
        <f t="shared" si="46"/>
        <v>4</v>
      </c>
      <c r="BX54" s="261">
        <f t="shared" si="47"/>
        <v>7</v>
      </c>
      <c r="BY54" s="247">
        <f t="shared" si="22"/>
        <v>57</v>
      </c>
      <c r="BZ54" s="286" t="str">
        <f t="shared" si="23"/>
        <v>NO</v>
      </c>
      <c r="CA54" s="261">
        <f t="shared" si="48"/>
        <v>4</v>
      </c>
      <c r="CB54" s="261">
        <f t="shared" si="49"/>
        <v>7</v>
      </c>
      <c r="CC54" s="247">
        <f t="shared" si="24"/>
        <v>57</v>
      </c>
      <c r="CD54" s="341" t="str">
        <f t="shared" si="25"/>
        <v>NO</v>
      </c>
    </row>
    <row r="55" spans="1:82" ht="13.5" thickBot="1" x14ac:dyDescent="0.25">
      <c r="A55" s="331">
        <f>[5]Final!A55</f>
        <v>43</v>
      </c>
      <c r="B55" s="331" t="str">
        <f>[5]Final!B55</f>
        <v>16BME1250</v>
      </c>
      <c r="C55" s="331" t="str">
        <f>[5]Final!C55</f>
        <v>ANKIT PAL SINGH</v>
      </c>
      <c r="D55" s="331" t="str">
        <f>[5]Final!D55</f>
        <v>C+</v>
      </c>
      <c r="E55" s="331">
        <f>[5]Final!E55</f>
        <v>56</v>
      </c>
      <c r="F55" s="331">
        <f t="shared" si="26"/>
        <v>65.300000000000011</v>
      </c>
      <c r="G55" s="331">
        <f t="shared" si="27"/>
        <v>40.300000000000018</v>
      </c>
      <c r="H55" s="331">
        <f t="shared" si="28"/>
        <v>25</v>
      </c>
      <c r="I55" s="258"/>
      <c r="J55" s="247">
        <f>IF([5]Final!DP53="","",ROUNDUP(0.15*[5]Final!DP53,1))</f>
        <v>2.6</v>
      </c>
      <c r="K55" s="247">
        <f>IF([5]Final!DQ53="","",ROUNDUP(0.15*[5]Final!DQ53,1))</f>
        <v>2.4</v>
      </c>
      <c r="L55" s="247">
        <f>IF([5]Final!DR53="","",ROUNDUP(0.15*[5]Final!DR53,1))</f>
        <v>3.5</v>
      </c>
      <c r="M55" s="247">
        <f>IF([5]Final!DS53="","",ROUNDUP(0.15*[5]Final!DS53,1))</f>
        <v>2.7</v>
      </c>
      <c r="N55" s="247">
        <f>IF([5]Final!DT53="","",ROUNDUP(0.15*[5]Final!DT53,1))</f>
        <v>3</v>
      </c>
      <c r="O55" s="247">
        <f>IF([5]Final!DU53="","",ROUNDUP(0.15*[5]Final!DU53,1))</f>
        <v>3</v>
      </c>
      <c r="P55" s="247">
        <f>IF([5]Final!DV53="","",ROUNDUP(0.15*[5]Final!DV53,1))</f>
        <v>2.3000000000000003</v>
      </c>
      <c r="Q55" s="247">
        <f>IF([5]Final!DW53="","",ROUNDUP(0.15*[5]Final!DW53,1))</f>
        <v>3.8000000000000003</v>
      </c>
      <c r="R55" s="247">
        <f>IF([5]Final!DX53="","",ROUNDUP(0.15*[5]Final!DX53,1))</f>
        <v>3</v>
      </c>
      <c r="S55" s="247">
        <f>IF([5]Final!DY53="","",ROUNDUP(0.15*[5]Final!DY53,1))</f>
        <v>3</v>
      </c>
      <c r="T55" s="247">
        <f>IF([5]Final!DZ53="","",ROUNDUP(0.15*[5]Final!DZ53,1))</f>
        <v>2.4</v>
      </c>
      <c r="U55" s="247">
        <f>IF([5]Final!EA53="","",ROUNDUP([5]Final!EA53/3,1))</f>
        <v>0.7</v>
      </c>
      <c r="V55" s="247">
        <f>IF([5]Final!EB53="","",ROUNDUP([5]Final!EB53/3,1))</f>
        <v>1</v>
      </c>
      <c r="W55" s="247">
        <f>IF([5]Final!EC53="","",ROUNDUP([5]Final!EC53/3,1))</f>
        <v>0.7</v>
      </c>
      <c r="X55" s="247">
        <f>IF([5]Final!ED53="","",ROUNDUP([5]Final!ED53/3,1))</f>
        <v>0.7</v>
      </c>
      <c r="Y55" s="247">
        <f>IF([5]Final!EE53="","",ROUNDUP([5]Final!EE53/3,1))</f>
        <v>0.7</v>
      </c>
      <c r="Z55" s="247">
        <f>IF([5]Final!EF53="","",ROUNDUP([5]Final!EF53/3,1))</f>
        <v>1</v>
      </c>
      <c r="AA55" s="247">
        <f>IF([5]Final!EG53="","",ROUNDUP([5]Final!EG53/3,1))</f>
        <v>0.7</v>
      </c>
      <c r="AB55" s="247">
        <f>IF([5]Final!EH53="","",ROUNDUP([5]Final!EH53/3,1))</f>
        <v>0.7</v>
      </c>
      <c r="AC55" s="247">
        <f>IF([5]Final!EI53="","",ROUNDUP([5]Final!EI53/3,1))</f>
        <v>1</v>
      </c>
      <c r="AD55" s="247">
        <f>IF([5]Final!EJ53="","",ROUNDUP([5]Final!EJ53/3,1))</f>
        <v>0.7</v>
      </c>
      <c r="AE55" s="247">
        <f>IF([5]Final!EK53="","",ROUNDUP([5]Final!EK53/3,1))</f>
        <v>0.7</v>
      </c>
      <c r="AF55" s="247">
        <f>[5]Final!EL53</f>
        <v>2</v>
      </c>
      <c r="AG55" s="247">
        <f>[5]Final!EM53</f>
        <v>2</v>
      </c>
      <c r="AH55" s="247">
        <f>[5]Final!EN53</f>
        <v>2</v>
      </c>
      <c r="AI55" s="247">
        <f>[5]Final!EO53</f>
        <v>2</v>
      </c>
      <c r="AJ55" s="247">
        <f>[5]Final!EP53</f>
        <v>2</v>
      </c>
      <c r="AK55" s="247">
        <f>[5]Final!EQ53</f>
        <v>2</v>
      </c>
      <c r="AL55" s="247">
        <f>[5]Final!ER53</f>
        <v>1</v>
      </c>
      <c r="AM55" s="247">
        <f>[5]Final!ES53</f>
        <v>3</v>
      </c>
      <c r="AN55" s="247">
        <f>[5]Final!ET53</f>
        <v>3</v>
      </c>
      <c r="AO55" s="247">
        <f>[5]Final!EU53</f>
        <v>3</v>
      </c>
      <c r="AP55" s="248">
        <f>[5]Final!EV53</f>
        <v>3</v>
      </c>
      <c r="AQ55" s="260">
        <f t="shared" si="29"/>
        <v>3.3</v>
      </c>
      <c r="AR55" s="261" t="e">
        <f t="shared" si="30"/>
        <v>#REF!</v>
      </c>
      <c r="AS55" s="247">
        <f t="shared" si="7"/>
        <v>0</v>
      </c>
      <c r="AT55" s="310" t="str">
        <f t="shared" si="31"/>
        <v>NO</v>
      </c>
      <c r="AU55" s="261">
        <f t="shared" si="32"/>
        <v>7.1000000000000005</v>
      </c>
      <c r="AV55" s="261">
        <f t="shared" si="33"/>
        <v>10.166666666666668</v>
      </c>
      <c r="AW55" s="247">
        <f t="shared" si="8"/>
        <v>70</v>
      </c>
      <c r="AX55" s="286" t="str">
        <f t="shared" si="9"/>
        <v>YES</v>
      </c>
      <c r="AY55" s="261">
        <f t="shared" si="34"/>
        <v>16.7</v>
      </c>
      <c r="AZ55" s="261">
        <f t="shared" si="35"/>
        <v>27.333333333333336</v>
      </c>
      <c r="BA55" s="247">
        <f t="shared" si="10"/>
        <v>61</v>
      </c>
      <c r="BB55" s="286" t="str">
        <f t="shared" si="11"/>
        <v>YES</v>
      </c>
      <c r="BC55" s="261">
        <f t="shared" si="36"/>
        <v>6.7000000000000011</v>
      </c>
      <c r="BD55" s="261">
        <f t="shared" si="37"/>
        <v>10.166666666666666</v>
      </c>
      <c r="BE55" s="247">
        <f t="shared" si="12"/>
        <v>66</v>
      </c>
      <c r="BF55" s="286" t="str">
        <f t="shared" si="13"/>
        <v>YES</v>
      </c>
      <c r="BG55" s="261">
        <f t="shared" si="38"/>
        <v>6.5</v>
      </c>
      <c r="BH55" s="261">
        <f t="shared" si="39"/>
        <v>8</v>
      </c>
      <c r="BI55" s="247">
        <f t="shared" si="14"/>
        <v>81</v>
      </c>
      <c r="BJ55" s="340" t="str">
        <f t="shared" si="15"/>
        <v>YES</v>
      </c>
      <c r="BK55" s="260">
        <f t="shared" si="40"/>
        <v>2</v>
      </c>
      <c r="BL55" s="261">
        <f t="shared" si="41"/>
        <v>2</v>
      </c>
      <c r="BM55" s="247">
        <f t="shared" si="16"/>
        <v>100</v>
      </c>
      <c r="BN55" s="286" t="str">
        <f t="shared" si="17"/>
        <v>YES</v>
      </c>
      <c r="BO55" s="261">
        <f t="shared" si="42"/>
        <v>4</v>
      </c>
      <c r="BP55" s="261">
        <f t="shared" si="43"/>
        <v>7</v>
      </c>
      <c r="BQ55" s="247">
        <f t="shared" si="18"/>
        <v>57</v>
      </c>
      <c r="BR55" s="286" t="str">
        <f t="shared" si="19"/>
        <v>NO</v>
      </c>
      <c r="BS55" s="261">
        <f t="shared" si="44"/>
        <v>10</v>
      </c>
      <c r="BT55" s="261">
        <f t="shared" si="45"/>
        <v>17</v>
      </c>
      <c r="BU55" s="247">
        <f t="shared" si="20"/>
        <v>59</v>
      </c>
      <c r="BV55" s="286" t="str">
        <f t="shared" si="21"/>
        <v>NO</v>
      </c>
      <c r="BW55" s="261">
        <f t="shared" si="46"/>
        <v>4</v>
      </c>
      <c r="BX55" s="261">
        <f t="shared" si="47"/>
        <v>7</v>
      </c>
      <c r="BY55" s="247">
        <f t="shared" si="22"/>
        <v>57</v>
      </c>
      <c r="BZ55" s="286" t="str">
        <f t="shared" si="23"/>
        <v>NO</v>
      </c>
      <c r="CA55" s="261">
        <f t="shared" si="48"/>
        <v>5</v>
      </c>
      <c r="CB55" s="261">
        <f t="shared" si="49"/>
        <v>7</v>
      </c>
      <c r="CC55" s="247">
        <f t="shared" si="24"/>
        <v>71</v>
      </c>
      <c r="CD55" s="341" t="str">
        <f t="shared" si="25"/>
        <v>YES</v>
      </c>
    </row>
    <row r="56" spans="1:82" ht="13.5" thickBot="1" x14ac:dyDescent="0.25">
      <c r="A56" s="331">
        <f>[5]Final!A56</f>
        <v>44</v>
      </c>
      <c r="B56" s="331" t="str">
        <f>[5]Final!B56</f>
        <v>16BME1252</v>
      </c>
      <c r="C56" s="331" t="str">
        <f>[5]Final!C56</f>
        <v>SAHIL RANA</v>
      </c>
      <c r="D56" s="331" t="str">
        <f>[5]Final!D56</f>
        <v>C+</v>
      </c>
      <c r="E56" s="331">
        <f>[5]Final!E56</f>
        <v>62</v>
      </c>
      <c r="F56" s="331">
        <f t="shared" si="26"/>
        <v>65.800000000000011</v>
      </c>
      <c r="G56" s="331">
        <f t="shared" si="27"/>
        <v>38.800000000000018</v>
      </c>
      <c r="H56" s="331">
        <f t="shared" si="28"/>
        <v>27</v>
      </c>
      <c r="I56" s="258"/>
      <c r="J56" s="247">
        <f>IF([5]Final!DP54="","",ROUNDUP(0.15*[5]Final!DP54,1))</f>
        <v>1.8</v>
      </c>
      <c r="K56" s="247">
        <f>IF([5]Final!DQ54="","",ROUNDUP(0.15*[5]Final!DQ54,1))</f>
        <v>2.3000000000000003</v>
      </c>
      <c r="L56" s="247">
        <f>IF([5]Final!DR54="","",ROUNDUP(0.15*[5]Final!DR54,1))</f>
        <v>3.5</v>
      </c>
      <c r="M56" s="247">
        <f>IF([5]Final!DS54="","",ROUNDUP(0.15*[5]Final!DS54,1))</f>
        <v>1.7000000000000002</v>
      </c>
      <c r="N56" s="247">
        <f>IF([5]Final!DT54="","",ROUNDUP(0.15*[5]Final!DT54,1))</f>
        <v>3</v>
      </c>
      <c r="O56" s="247">
        <f>IF([5]Final!DU54="","",ROUNDUP(0.15*[5]Final!DU54,1))</f>
        <v>3</v>
      </c>
      <c r="P56" s="247">
        <f>IF([5]Final!DV54="","",ROUNDUP(0.15*[5]Final!DV54,1))</f>
        <v>2.1</v>
      </c>
      <c r="Q56" s="247">
        <f>IF([5]Final!DW54="","",ROUNDUP(0.15*[5]Final!DW54,1))</f>
        <v>3.8000000000000003</v>
      </c>
      <c r="R56" s="247">
        <f>IF([5]Final!DX54="","",ROUNDUP(0.15*[5]Final!DX54,1))</f>
        <v>3</v>
      </c>
      <c r="S56" s="247">
        <f>IF([5]Final!DY54="","",ROUNDUP(0.15*[5]Final!DY54,1))</f>
        <v>3</v>
      </c>
      <c r="T56" s="247">
        <f>IF([5]Final!DZ54="","",ROUNDUP(0.15*[5]Final!DZ54,1))</f>
        <v>2.4</v>
      </c>
      <c r="U56" s="247">
        <f>IF([5]Final!EA54="","",ROUNDUP([5]Final!EA54/3,1))</f>
        <v>1</v>
      </c>
      <c r="V56" s="247">
        <f>IF([5]Final!EB54="","",ROUNDUP([5]Final!EB54/3,1))</f>
        <v>1</v>
      </c>
      <c r="W56" s="247">
        <f>IF([5]Final!EC54="","",ROUNDUP([5]Final!EC54/3,1))</f>
        <v>0.7</v>
      </c>
      <c r="X56" s="247">
        <f>IF([5]Final!ED54="","",ROUNDUP([5]Final!ED54/3,1))</f>
        <v>0.7</v>
      </c>
      <c r="Y56" s="247">
        <f>IF([5]Final!EE54="","",ROUNDUP([5]Final!EE54/3,1))</f>
        <v>1</v>
      </c>
      <c r="Z56" s="247">
        <f>IF([5]Final!EF54="","",ROUNDUP([5]Final!EF54/3,1))</f>
        <v>1</v>
      </c>
      <c r="AA56" s="247">
        <f>IF([5]Final!EG54="","",ROUNDUP([5]Final!EG54/3,1))</f>
        <v>0.7</v>
      </c>
      <c r="AB56" s="247">
        <f>IF([5]Final!EH54="","",ROUNDUP([5]Final!EH54/3,1))</f>
        <v>0.7</v>
      </c>
      <c r="AC56" s="247">
        <f>IF([5]Final!EI54="","",ROUNDUP([5]Final!EI54/3,1))</f>
        <v>1</v>
      </c>
      <c r="AD56" s="247">
        <f>IF([5]Final!EJ54="","",ROUNDUP([5]Final!EJ54/3,1))</f>
        <v>0.7</v>
      </c>
      <c r="AE56" s="247">
        <f>IF([5]Final!EK54="","",ROUNDUP([5]Final!EK54/3,1))</f>
        <v>0.7</v>
      </c>
      <c r="AF56" s="247">
        <f>[5]Final!EL54</f>
        <v>1</v>
      </c>
      <c r="AG56" s="247">
        <f>[5]Final!EM54</f>
        <v>2</v>
      </c>
      <c r="AH56" s="247">
        <f>[5]Final!EN54</f>
        <v>2</v>
      </c>
      <c r="AI56" s="247">
        <f>[5]Final!EO54</f>
        <v>2</v>
      </c>
      <c r="AJ56" s="247">
        <f>[5]Final!EP54</f>
        <v>3</v>
      </c>
      <c r="AK56" s="247">
        <f>[5]Final!EQ54</f>
        <v>3</v>
      </c>
      <c r="AL56" s="247">
        <f>[5]Final!ER54</f>
        <v>1</v>
      </c>
      <c r="AM56" s="247">
        <f>[5]Final!ES54</f>
        <v>3</v>
      </c>
      <c r="AN56" s="247">
        <f>[5]Final!ET54</f>
        <v>3</v>
      </c>
      <c r="AO56" s="247">
        <f>[5]Final!EU54</f>
        <v>4</v>
      </c>
      <c r="AP56" s="248">
        <f>[5]Final!EV54</f>
        <v>3</v>
      </c>
      <c r="AQ56" s="260">
        <f t="shared" si="29"/>
        <v>2.8</v>
      </c>
      <c r="AR56" s="261" t="e">
        <f t="shared" si="30"/>
        <v>#REF!</v>
      </c>
      <c r="AS56" s="247">
        <f t="shared" si="7"/>
        <v>0</v>
      </c>
      <c r="AT56" s="310" t="str">
        <f t="shared" si="31"/>
        <v>NO</v>
      </c>
      <c r="AU56" s="261">
        <f t="shared" si="32"/>
        <v>7.3000000000000007</v>
      </c>
      <c r="AV56" s="261">
        <f t="shared" si="33"/>
        <v>10.166666666666668</v>
      </c>
      <c r="AW56" s="247">
        <f t="shared" si="8"/>
        <v>72</v>
      </c>
      <c r="AX56" s="286" t="str">
        <f t="shared" si="9"/>
        <v>YES</v>
      </c>
      <c r="AY56" s="261">
        <f t="shared" si="34"/>
        <v>16.7</v>
      </c>
      <c r="AZ56" s="261">
        <f t="shared" si="35"/>
        <v>27.333333333333336</v>
      </c>
      <c r="BA56" s="247">
        <f t="shared" si="10"/>
        <v>61</v>
      </c>
      <c r="BB56" s="286" t="str">
        <f t="shared" si="11"/>
        <v>YES</v>
      </c>
      <c r="BC56" s="261">
        <f t="shared" si="36"/>
        <v>6.5</v>
      </c>
      <c r="BD56" s="261">
        <f t="shared" si="37"/>
        <v>10.166666666666666</v>
      </c>
      <c r="BE56" s="247">
        <f t="shared" si="12"/>
        <v>64</v>
      </c>
      <c r="BF56" s="286" t="str">
        <f t="shared" si="13"/>
        <v>YES</v>
      </c>
      <c r="BG56" s="261">
        <f t="shared" si="38"/>
        <v>5.5</v>
      </c>
      <c r="BH56" s="261">
        <f t="shared" si="39"/>
        <v>8</v>
      </c>
      <c r="BI56" s="247">
        <f t="shared" si="14"/>
        <v>69</v>
      </c>
      <c r="BJ56" s="340" t="str">
        <f t="shared" si="15"/>
        <v>YES</v>
      </c>
      <c r="BK56" s="260">
        <v>2</v>
      </c>
      <c r="BL56" s="261">
        <f t="shared" si="41"/>
        <v>2</v>
      </c>
      <c r="BM56" s="247">
        <f t="shared" si="16"/>
        <v>100</v>
      </c>
      <c r="BN56" s="286" t="str">
        <f t="shared" si="17"/>
        <v>YES</v>
      </c>
      <c r="BO56" s="261">
        <f t="shared" si="42"/>
        <v>5</v>
      </c>
      <c r="BP56" s="261">
        <f t="shared" si="43"/>
        <v>7</v>
      </c>
      <c r="BQ56" s="247">
        <f t="shared" si="18"/>
        <v>71</v>
      </c>
      <c r="BR56" s="286" t="str">
        <f t="shared" si="19"/>
        <v>YES</v>
      </c>
      <c r="BS56" s="261">
        <f t="shared" si="44"/>
        <v>11</v>
      </c>
      <c r="BT56" s="261">
        <f t="shared" si="45"/>
        <v>17</v>
      </c>
      <c r="BU56" s="247">
        <f t="shared" si="20"/>
        <v>65</v>
      </c>
      <c r="BV56" s="286" t="str">
        <f t="shared" si="21"/>
        <v>YES</v>
      </c>
      <c r="BW56" s="261">
        <f t="shared" si="46"/>
        <v>5</v>
      </c>
      <c r="BX56" s="261">
        <f t="shared" si="47"/>
        <v>7</v>
      </c>
      <c r="BY56" s="247">
        <f t="shared" si="22"/>
        <v>71</v>
      </c>
      <c r="BZ56" s="286" t="str">
        <f t="shared" si="23"/>
        <v>YES</v>
      </c>
      <c r="CA56" s="261">
        <f t="shared" si="48"/>
        <v>5</v>
      </c>
      <c r="CB56" s="261">
        <f t="shared" si="49"/>
        <v>7</v>
      </c>
      <c r="CC56" s="247">
        <f t="shared" si="24"/>
        <v>71</v>
      </c>
      <c r="CD56" s="341" t="str">
        <f t="shared" si="25"/>
        <v>YES</v>
      </c>
    </row>
    <row r="57" spans="1:82" ht="13.5" thickBot="1" x14ac:dyDescent="0.25">
      <c r="A57" s="331">
        <f>[5]Final!A57</f>
        <v>45</v>
      </c>
      <c r="B57" s="331" t="str">
        <f>[5]Final!B57</f>
        <v>16BME1255</v>
      </c>
      <c r="C57" s="331" t="str">
        <f>[5]Final!C57</f>
        <v>NAVEEN KUMAR</v>
      </c>
      <c r="D57" s="331" t="str">
        <f>[5]Final!D57</f>
        <v>B+</v>
      </c>
      <c r="E57" s="331">
        <f>[5]Final!E57</f>
        <v>76</v>
      </c>
      <c r="F57" s="331">
        <f t="shared" si="26"/>
        <v>80.300000000000011</v>
      </c>
      <c r="G57" s="331">
        <f t="shared" si="27"/>
        <v>49.300000000000004</v>
      </c>
      <c r="H57" s="331">
        <f t="shared" si="28"/>
        <v>31</v>
      </c>
      <c r="I57" s="258"/>
      <c r="J57" s="247">
        <f>IF([5]Final!DP55="","",ROUNDUP(0.15*[5]Final!DP55,1))</f>
        <v>2</v>
      </c>
      <c r="K57" s="247">
        <f>IF([5]Final!DQ55="","",ROUNDUP(0.15*[5]Final!DQ55,1))</f>
        <v>2.4</v>
      </c>
      <c r="L57" s="247">
        <f>IF([5]Final!DR55="","",ROUNDUP(0.15*[5]Final!DR55,1))</f>
        <v>5.7</v>
      </c>
      <c r="M57" s="247">
        <f>IF([5]Final!DS55="","",ROUNDUP(0.15*[5]Final!DS55,1))</f>
        <v>2.4</v>
      </c>
      <c r="N57" s="247">
        <f>IF([5]Final!DT55="","",ROUNDUP(0.15*[5]Final!DT55,1))</f>
        <v>3.3</v>
      </c>
      <c r="O57" s="247">
        <f>IF([5]Final!DU55="","",ROUNDUP(0.15*[5]Final!DU55,1))</f>
        <v>3.6</v>
      </c>
      <c r="P57" s="247">
        <f>IF([5]Final!DV55="","",ROUNDUP(0.15*[5]Final!DV55,1))</f>
        <v>2.1</v>
      </c>
      <c r="Q57" s="247">
        <f>IF([5]Final!DW55="","",ROUNDUP(0.15*[5]Final!DW55,1))</f>
        <v>5.6</v>
      </c>
      <c r="R57" s="247">
        <f>IF([5]Final!DX55="","",ROUNDUP(0.15*[5]Final!DX55,1))</f>
        <v>3.8000000000000003</v>
      </c>
      <c r="S57" s="247">
        <f>IF([5]Final!DY55="","",ROUNDUP(0.15*[5]Final!DY55,1))</f>
        <v>3.9</v>
      </c>
      <c r="T57" s="247">
        <f>IF([5]Final!DZ55="","",ROUNDUP(0.15*[5]Final!DZ55,1))</f>
        <v>2.1</v>
      </c>
      <c r="U57" s="247">
        <f>IF([5]Final!EA55="","",ROUNDUP([5]Final!EA55/3,1))</f>
        <v>1.4000000000000001</v>
      </c>
      <c r="V57" s="247">
        <f>IF([5]Final!EB55="","",ROUNDUP([5]Final!EB55/3,1))</f>
        <v>1</v>
      </c>
      <c r="W57" s="247">
        <f>IF([5]Final!EC55="","",ROUNDUP([5]Final!EC55/3,1))</f>
        <v>1.4000000000000001</v>
      </c>
      <c r="X57" s="247">
        <f>IF([5]Final!ED55="","",ROUNDUP([5]Final!ED55/3,1))</f>
        <v>1</v>
      </c>
      <c r="Y57" s="247">
        <f>IF([5]Final!EE55="","",ROUNDUP([5]Final!EE55/3,1))</f>
        <v>1.4000000000000001</v>
      </c>
      <c r="Z57" s="247">
        <f>IF([5]Final!EF55="","",ROUNDUP([5]Final!EF55/3,1))</f>
        <v>1.4000000000000001</v>
      </c>
      <c r="AA57" s="247">
        <f>IF([5]Final!EG55="","",ROUNDUP([5]Final!EG55/3,1))</f>
        <v>1</v>
      </c>
      <c r="AB57" s="247">
        <f>IF([5]Final!EH55="","",ROUNDUP([5]Final!EH55/3,1))</f>
        <v>1</v>
      </c>
      <c r="AC57" s="247">
        <f>IF([5]Final!EI55="","",ROUNDUP([5]Final!EI55/3,1))</f>
        <v>1.4000000000000001</v>
      </c>
      <c r="AD57" s="247">
        <f>IF([5]Final!EJ55="","",ROUNDUP([5]Final!EJ55/3,1))</f>
        <v>0.7</v>
      </c>
      <c r="AE57" s="247">
        <f>IF([5]Final!EK55="","",ROUNDUP([5]Final!EK55/3,1))</f>
        <v>0.7</v>
      </c>
      <c r="AF57" s="247">
        <f>[5]Final!EL55</f>
        <v>1</v>
      </c>
      <c r="AG57" s="247">
        <f>[5]Final!EM55</f>
        <v>3</v>
      </c>
      <c r="AH57" s="247">
        <f>[5]Final!EN55</f>
        <v>2</v>
      </c>
      <c r="AI57" s="247">
        <f>[5]Final!EO55</f>
        <v>1</v>
      </c>
      <c r="AJ57" s="247">
        <f>[5]Final!EP55</f>
        <v>3</v>
      </c>
      <c r="AK57" s="247">
        <f>[5]Final!EQ55</f>
        <v>3</v>
      </c>
      <c r="AL57" s="247">
        <f>[5]Final!ER55</f>
        <v>2</v>
      </c>
      <c r="AM57" s="247">
        <f>[5]Final!ES55</f>
        <v>4</v>
      </c>
      <c r="AN57" s="247">
        <f>[5]Final!ET55</f>
        <v>4</v>
      </c>
      <c r="AO57" s="247">
        <f>[5]Final!EU55</f>
        <v>4</v>
      </c>
      <c r="AP57" s="248">
        <f>[5]Final!EV55</f>
        <v>4</v>
      </c>
      <c r="AQ57" s="260">
        <f t="shared" si="29"/>
        <v>3.4000000000000004</v>
      </c>
      <c r="AR57" s="261" t="e">
        <f t="shared" si="30"/>
        <v>#REF!</v>
      </c>
      <c r="AS57" s="247">
        <f t="shared" si="7"/>
        <v>0</v>
      </c>
      <c r="AT57" s="310" t="str">
        <f t="shared" si="31"/>
        <v>NO</v>
      </c>
      <c r="AU57" s="261">
        <f t="shared" si="32"/>
        <v>8.1</v>
      </c>
      <c r="AV57" s="261">
        <f t="shared" si="33"/>
        <v>10.166666666666668</v>
      </c>
      <c r="AW57" s="247">
        <f t="shared" si="8"/>
        <v>80</v>
      </c>
      <c r="AX57" s="286" t="str">
        <f t="shared" si="9"/>
        <v>YES</v>
      </c>
      <c r="AY57" s="261">
        <f t="shared" si="34"/>
        <v>23.899999999999995</v>
      </c>
      <c r="AZ57" s="261">
        <f t="shared" si="35"/>
        <v>27.333333333333336</v>
      </c>
      <c r="BA57" s="247">
        <f t="shared" si="10"/>
        <v>87</v>
      </c>
      <c r="BB57" s="286" t="str">
        <f t="shared" si="11"/>
        <v>YES</v>
      </c>
      <c r="BC57" s="261">
        <f t="shared" si="36"/>
        <v>7.7</v>
      </c>
      <c r="BD57" s="261">
        <f t="shared" si="37"/>
        <v>10.166666666666666</v>
      </c>
      <c r="BE57" s="247">
        <f t="shared" si="12"/>
        <v>76</v>
      </c>
      <c r="BF57" s="286" t="str">
        <f t="shared" si="13"/>
        <v>YES</v>
      </c>
      <c r="BG57" s="261">
        <f t="shared" si="38"/>
        <v>6.2</v>
      </c>
      <c r="BH57" s="261">
        <f t="shared" si="39"/>
        <v>8</v>
      </c>
      <c r="BI57" s="247">
        <f t="shared" si="14"/>
        <v>78</v>
      </c>
      <c r="BJ57" s="340" t="str">
        <f t="shared" si="15"/>
        <v>YES</v>
      </c>
      <c r="BK57" s="260">
        <v>2</v>
      </c>
      <c r="BL57" s="261">
        <f t="shared" si="41"/>
        <v>2</v>
      </c>
      <c r="BM57" s="247">
        <f t="shared" si="16"/>
        <v>100</v>
      </c>
      <c r="BN57" s="286" t="str">
        <f t="shared" si="17"/>
        <v>YES</v>
      </c>
      <c r="BO57" s="261">
        <f t="shared" si="42"/>
        <v>6</v>
      </c>
      <c r="BP57" s="261">
        <f t="shared" si="43"/>
        <v>7</v>
      </c>
      <c r="BQ57" s="247">
        <f t="shared" si="18"/>
        <v>86</v>
      </c>
      <c r="BR57" s="286" t="str">
        <f t="shared" si="19"/>
        <v>YES</v>
      </c>
      <c r="BS57" s="261">
        <f t="shared" si="44"/>
        <v>13</v>
      </c>
      <c r="BT57" s="261">
        <f t="shared" si="45"/>
        <v>17</v>
      </c>
      <c r="BU57" s="247">
        <f t="shared" si="20"/>
        <v>76</v>
      </c>
      <c r="BV57" s="286" t="str">
        <f t="shared" si="21"/>
        <v>YES</v>
      </c>
      <c r="BW57" s="261">
        <f t="shared" si="46"/>
        <v>6</v>
      </c>
      <c r="BX57" s="261">
        <f t="shared" si="47"/>
        <v>7</v>
      </c>
      <c r="BY57" s="247">
        <f t="shared" si="22"/>
        <v>86</v>
      </c>
      <c r="BZ57" s="286" t="str">
        <f t="shared" si="23"/>
        <v>YES</v>
      </c>
      <c r="CA57" s="261">
        <f t="shared" si="48"/>
        <v>5</v>
      </c>
      <c r="CB57" s="261">
        <f t="shared" si="49"/>
        <v>7</v>
      </c>
      <c r="CC57" s="247">
        <f t="shared" si="24"/>
        <v>71</v>
      </c>
      <c r="CD57" s="341" t="str">
        <f t="shared" si="25"/>
        <v>YES</v>
      </c>
    </row>
    <row r="58" spans="1:82" ht="13.5" thickBot="1" x14ac:dyDescent="0.25">
      <c r="A58" s="331">
        <f>[5]Final!A58</f>
        <v>46</v>
      </c>
      <c r="B58" s="331" t="str">
        <f>[5]Final!B58</f>
        <v>16BME1278</v>
      </c>
      <c r="C58" s="331" t="str">
        <f>[5]Final!C58</f>
        <v>NIKHIL BHALLA</v>
      </c>
      <c r="D58" s="331" t="str">
        <f>[5]Final!D58</f>
        <v>C+</v>
      </c>
      <c r="E58" s="331">
        <f>[5]Final!E58</f>
        <v>65</v>
      </c>
      <c r="F58" s="331">
        <f t="shared" si="26"/>
        <v>69.000000000000014</v>
      </c>
      <c r="G58" s="331">
        <f t="shared" si="27"/>
        <v>40.000000000000014</v>
      </c>
      <c r="H58" s="331">
        <f t="shared" si="28"/>
        <v>29</v>
      </c>
      <c r="I58" s="258"/>
      <c r="J58" s="247">
        <f>IF([5]Final!DP56="","",ROUNDUP(0.15*[5]Final!DP56,1))</f>
        <v>2.4</v>
      </c>
      <c r="K58" s="247">
        <f>IF([5]Final!DQ56="","",ROUNDUP(0.15*[5]Final!DQ56,1))</f>
        <v>2.4</v>
      </c>
      <c r="L58" s="247">
        <f>IF([5]Final!DR56="","",ROUNDUP(0.15*[5]Final!DR56,1))</f>
        <v>3.5</v>
      </c>
      <c r="M58" s="247">
        <f>IF([5]Final!DS56="","",ROUNDUP(0.15*[5]Final!DS56,1))</f>
        <v>2.1</v>
      </c>
      <c r="N58" s="247">
        <f>IF([5]Final!DT56="","",ROUNDUP(0.15*[5]Final!DT56,1))</f>
        <v>3</v>
      </c>
      <c r="O58" s="247">
        <f>IF([5]Final!DU56="","",ROUNDUP(0.15*[5]Final!DU56,1))</f>
        <v>3</v>
      </c>
      <c r="P58" s="247">
        <f>IF([5]Final!DV56="","",ROUNDUP(0.15*[5]Final!DV56,1))</f>
        <v>2.1</v>
      </c>
      <c r="Q58" s="247">
        <f>IF([5]Final!DW56="","",ROUNDUP(0.15*[5]Final!DW56,1))</f>
        <v>3.8000000000000003</v>
      </c>
      <c r="R58" s="247">
        <f>IF([5]Final!DX56="","",ROUNDUP(0.15*[5]Final!DX56,1))</f>
        <v>3</v>
      </c>
      <c r="S58" s="247">
        <f>IF([5]Final!DY56="","",ROUNDUP(0.15*[5]Final!DY56,1))</f>
        <v>3</v>
      </c>
      <c r="T58" s="247">
        <f>IF([5]Final!DZ56="","",ROUNDUP(0.15*[5]Final!DZ56,1))</f>
        <v>2.4</v>
      </c>
      <c r="U58" s="247">
        <f>IF([5]Final!EA56="","",ROUNDUP([5]Final!EA56/3,1))</f>
        <v>0.7</v>
      </c>
      <c r="V58" s="247">
        <f>IF([5]Final!EB56="","",ROUNDUP([5]Final!EB56/3,1))</f>
        <v>0.7</v>
      </c>
      <c r="W58" s="247">
        <f>IF([5]Final!EC56="","",ROUNDUP([5]Final!EC56/3,1))</f>
        <v>0.7</v>
      </c>
      <c r="X58" s="247">
        <f>IF([5]Final!ED56="","",ROUNDUP([5]Final!ED56/3,1))</f>
        <v>0.7</v>
      </c>
      <c r="Y58" s="247">
        <f>IF([5]Final!EE56="","",ROUNDUP([5]Final!EE56/3,1))</f>
        <v>1</v>
      </c>
      <c r="Z58" s="247">
        <f>IF([5]Final!EF56="","",ROUNDUP([5]Final!EF56/3,1))</f>
        <v>1.4000000000000001</v>
      </c>
      <c r="AA58" s="247">
        <f>IF([5]Final!EG56="","",ROUNDUP([5]Final!EG56/3,1))</f>
        <v>0.7</v>
      </c>
      <c r="AB58" s="247">
        <f>IF([5]Final!EH56="","",ROUNDUP([5]Final!EH56/3,1))</f>
        <v>1</v>
      </c>
      <c r="AC58" s="247">
        <f>IF([5]Final!EI56="","",ROUNDUP([5]Final!EI56/3,1))</f>
        <v>1</v>
      </c>
      <c r="AD58" s="247">
        <f>IF([5]Final!EJ56="","",ROUNDUP([5]Final!EJ56/3,1))</f>
        <v>0.7</v>
      </c>
      <c r="AE58" s="247">
        <f>IF([5]Final!EK56="","",ROUNDUP([5]Final!EK56/3,1))</f>
        <v>0.7</v>
      </c>
      <c r="AF58" s="247">
        <f>[5]Final!EL56</f>
        <v>2</v>
      </c>
      <c r="AG58" s="247">
        <f>[5]Final!EM56</f>
        <v>2</v>
      </c>
      <c r="AH58" s="247">
        <f>[5]Final!EN56</f>
        <v>2</v>
      </c>
      <c r="AI58" s="247">
        <f>[5]Final!EO56</f>
        <v>1</v>
      </c>
      <c r="AJ58" s="247">
        <f>[5]Final!EP56</f>
        <v>3</v>
      </c>
      <c r="AK58" s="247">
        <f>[5]Final!EQ56</f>
        <v>2</v>
      </c>
      <c r="AL58" s="247">
        <f>[5]Final!ER56</f>
        <v>2</v>
      </c>
      <c r="AM58" s="247">
        <f>[5]Final!ES56</f>
        <v>4</v>
      </c>
      <c r="AN58" s="247">
        <f>[5]Final!ET56</f>
        <v>4</v>
      </c>
      <c r="AO58" s="247">
        <f>[5]Final!EU56</f>
        <v>4</v>
      </c>
      <c r="AP58" s="248">
        <f>[5]Final!EV56</f>
        <v>3</v>
      </c>
      <c r="AQ58" s="260">
        <f t="shared" si="29"/>
        <v>3.0999999999999996</v>
      </c>
      <c r="AR58" s="261" t="e">
        <f t="shared" si="30"/>
        <v>#REF!</v>
      </c>
      <c r="AS58" s="247">
        <f t="shared" si="7"/>
        <v>0</v>
      </c>
      <c r="AT58" s="310" t="str">
        <f t="shared" si="31"/>
        <v>NO</v>
      </c>
      <c r="AU58" s="261">
        <f t="shared" si="32"/>
        <v>7.1000000000000005</v>
      </c>
      <c r="AV58" s="261">
        <f t="shared" si="33"/>
        <v>10.166666666666668</v>
      </c>
      <c r="AW58" s="247">
        <f t="shared" si="8"/>
        <v>70</v>
      </c>
      <c r="AX58" s="286" t="str">
        <f t="shared" si="9"/>
        <v>YES</v>
      </c>
      <c r="AY58" s="261">
        <f t="shared" si="34"/>
        <v>17.399999999999999</v>
      </c>
      <c r="AZ58" s="261">
        <f t="shared" si="35"/>
        <v>27.333333333333336</v>
      </c>
      <c r="BA58" s="247">
        <f t="shared" si="10"/>
        <v>64</v>
      </c>
      <c r="BB58" s="286" t="str">
        <f t="shared" si="11"/>
        <v>YES</v>
      </c>
      <c r="BC58" s="261">
        <f t="shared" si="36"/>
        <v>6.5</v>
      </c>
      <c r="BD58" s="261">
        <f t="shared" si="37"/>
        <v>10.166666666666666</v>
      </c>
      <c r="BE58" s="247">
        <f t="shared" si="12"/>
        <v>64</v>
      </c>
      <c r="BF58" s="286" t="str">
        <f t="shared" si="13"/>
        <v>YES</v>
      </c>
      <c r="BG58" s="261">
        <f t="shared" si="38"/>
        <v>5.9</v>
      </c>
      <c r="BH58" s="261">
        <f t="shared" si="39"/>
        <v>8</v>
      </c>
      <c r="BI58" s="247">
        <f t="shared" si="14"/>
        <v>74</v>
      </c>
      <c r="BJ58" s="340" t="str">
        <f t="shared" si="15"/>
        <v>YES</v>
      </c>
      <c r="BK58" s="260">
        <v>2</v>
      </c>
      <c r="BL58" s="261">
        <f t="shared" si="41"/>
        <v>2</v>
      </c>
      <c r="BM58" s="247">
        <f t="shared" si="16"/>
        <v>100</v>
      </c>
      <c r="BN58" s="286" t="str">
        <f t="shared" si="17"/>
        <v>YES</v>
      </c>
      <c r="BO58" s="261">
        <f t="shared" si="42"/>
        <v>5</v>
      </c>
      <c r="BP58" s="261">
        <f t="shared" si="43"/>
        <v>7</v>
      </c>
      <c r="BQ58" s="247">
        <f t="shared" si="18"/>
        <v>71</v>
      </c>
      <c r="BR58" s="286" t="str">
        <f t="shared" si="19"/>
        <v>YES</v>
      </c>
      <c r="BS58" s="261">
        <f t="shared" si="44"/>
        <v>12</v>
      </c>
      <c r="BT58" s="261">
        <f t="shared" si="45"/>
        <v>17</v>
      </c>
      <c r="BU58" s="247">
        <f t="shared" si="20"/>
        <v>71</v>
      </c>
      <c r="BV58" s="286" t="str">
        <f t="shared" si="21"/>
        <v>YES</v>
      </c>
      <c r="BW58" s="261">
        <f t="shared" si="46"/>
        <v>6</v>
      </c>
      <c r="BX58" s="261">
        <f t="shared" si="47"/>
        <v>7</v>
      </c>
      <c r="BY58" s="247">
        <f t="shared" si="22"/>
        <v>86</v>
      </c>
      <c r="BZ58" s="286" t="str">
        <f t="shared" si="23"/>
        <v>YES</v>
      </c>
      <c r="CA58" s="261">
        <f t="shared" si="48"/>
        <v>4</v>
      </c>
      <c r="CB58" s="261">
        <f t="shared" si="49"/>
        <v>7</v>
      </c>
      <c r="CC58" s="247">
        <f t="shared" si="24"/>
        <v>57</v>
      </c>
      <c r="CD58" s="341" t="str">
        <f t="shared" si="25"/>
        <v>NO</v>
      </c>
    </row>
    <row r="59" spans="1:82" ht="13.5" thickBot="1" x14ac:dyDescent="0.25">
      <c r="A59" s="331">
        <f>[5]Final!A59</f>
        <v>47</v>
      </c>
      <c r="B59" s="331" t="str">
        <f>[5]Final!B59</f>
        <v>16BME1282</v>
      </c>
      <c r="C59" s="331" t="str">
        <f>[5]Final!C59</f>
        <v>LOKESH</v>
      </c>
      <c r="D59" s="331" t="str">
        <f>[5]Final!D59</f>
        <v>C+</v>
      </c>
      <c r="E59" s="331">
        <f>[5]Final!E59</f>
        <v>56</v>
      </c>
      <c r="F59" s="331">
        <f t="shared" si="26"/>
        <v>65.800000000000026</v>
      </c>
      <c r="G59" s="331">
        <f t="shared" si="27"/>
        <v>39.800000000000026</v>
      </c>
      <c r="H59" s="331">
        <f t="shared" si="28"/>
        <v>26</v>
      </c>
      <c r="I59" s="258"/>
      <c r="J59" s="247">
        <f>IF([5]Final!DP57="","",ROUNDUP(0.15*[5]Final!DP57,1))</f>
        <v>2.4</v>
      </c>
      <c r="K59" s="247">
        <f>IF([5]Final!DQ57="","",ROUNDUP(0.15*[5]Final!DQ57,1))</f>
        <v>1.8</v>
      </c>
      <c r="L59" s="247">
        <f>IF([5]Final!DR57="","",ROUNDUP(0.15*[5]Final!DR57,1))</f>
        <v>4.0999999999999996</v>
      </c>
      <c r="M59" s="247">
        <f>IF([5]Final!DS57="","",ROUNDUP(0.15*[5]Final!DS57,1))</f>
        <v>2.3000000000000003</v>
      </c>
      <c r="N59" s="247">
        <f>IF([5]Final!DT57="","",ROUNDUP(0.15*[5]Final!DT57,1))</f>
        <v>3</v>
      </c>
      <c r="O59" s="247">
        <f>IF([5]Final!DU57="","",ROUNDUP(0.15*[5]Final!DU57,1))</f>
        <v>3</v>
      </c>
      <c r="P59" s="247">
        <f>IF([5]Final!DV57="","",ROUNDUP(0.15*[5]Final!DV57,1))</f>
        <v>2.4</v>
      </c>
      <c r="Q59" s="247">
        <f>IF([5]Final!DW57="","",ROUNDUP(0.15*[5]Final!DW57,1))</f>
        <v>3.5</v>
      </c>
      <c r="R59" s="247">
        <f>IF([5]Final!DX57="","",ROUNDUP(0.15*[5]Final!DX57,1))</f>
        <v>3</v>
      </c>
      <c r="S59" s="247">
        <f>IF([5]Final!DY57="","",ROUNDUP(0.15*[5]Final!DY57,1))</f>
        <v>3</v>
      </c>
      <c r="T59" s="247">
        <f>IF([5]Final!DZ57="","",ROUNDUP(0.15*[5]Final!DZ57,1))</f>
        <v>2.7</v>
      </c>
      <c r="U59" s="247">
        <f>IF([5]Final!EA57="","",ROUNDUP([5]Final!EA57/3,1))</f>
        <v>1</v>
      </c>
      <c r="V59" s="247">
        <f>IF([5]Final!EB57="","",ROUNDUP([5]Final!EB57/3,1))</f>
        <v>0.7</v>
      </c>
      <c r="W59" s="247">
        <f>IF([5]Final!EC57="","",ROUNDUP([5]Final!EC57/3,1))</f>
        <v>0.7</v>
      </c>
      <c r="X59" s="247">
        <f>IF([5]Final!ED57="","",ROUNDUP([5]Final!ED57/3,1))</f>
        <v>0.7</v>
      </c>
      <c r="Y59" s="247">
        <f>IF([5]Final!EE57="","",ROUNDUP([5]Final!EE57/3,1))</f>
        <v>0.7</v>
      </c>
      <c r="Z59" s="247">
        <f>IF([5]Final!EF57="","",ROUNDUP([5]Final!EF57/3,1))</f>
        <v>1</v>
      </c>
      <c r="AA59" s="247">
        <f>IF([5]Final!EG57="","",ROUNDUP([5]Final!EG57/3,1))</f>
        <v>0.7</v>
      </c>
      <c r="AB59" s="247">
        <f>IF([5]Final!EH57="","",ROUNDUP([5]Final!EH57/3,1))</f>
        <v>1</v>
      </c>
      <c r="AC59" s="247">
        <f>IF([5]Final!EI57="","",ROUNDUP([5]Final!EI57/3,1))</f>
        <v>0.7</v>
      </c>
      <c r="AD59" s="247">
        <f>IF([5]Final!EJ57="","",ROUNDUP([5]Final!EJ57/3,1))</f>
        <v>0.7</v>
      </c>
      <c r="AE59" s="247">
        <f>IF([5]Final!EK57="","",ROUNDUP([5]Final!EK57/3,1))</f>
        <v>0.7</v>
      </c>
      <c r="AF59" s="247">
        <f>[5]Final!EL57</f>
        <v>1</v>
      </c>
      <c r="AG59" s="247">
        <f>[5]Final!EM57</f>
        <v>2</v>
      </c>
      <c r="AH59" s="247">
        <f>[5]Final!EN57</f>
        <v>2</v>
      </c>
      <c r="AI59" s="247">
        <f>[5]Final!EO57</f>
        <v>1</v>
      </c>
      <c r="AJ59" s="247">
        <f>[5]Final!EP57</f>
        <v>3</v>
      </c>
      <c r="AK59" s="247">
        <f>[5]Final!EQ57</f>
        <v>3</v>
      </c>
      <c r="AL59" s="247">
        <f>[5]Final!ER57</f>
        <v>2</v>
      </c>
      <c r="AM59" s="247">
        <f>[5]Final!ES57</f>
        <v>3</v>
      </c>
      <c r="AN59" s="247">
        <f>[5]Final!ET57</f>
        <v>3</v>
      </c>
      <c r="AO59" s="247">
        <f>[5]Final!EU57</f>
        <v>3</v>
      </c>
      <c r="AP59" s="248">
        <f>[5]Final!EV57</f>
        <v>3</v>
      </c>
      <c r="AQ59" s="260">
        <f t="shared" si="29"/>
        <v>3.4</v>
      </c>
      <c r="AR59" s="261" t="e">
        <f t="shared" si="30"/>
        <v>#REF!</v>
      </c>
      <c r="AS59" s="247">
        <f t="shared" si="7"/>
        <v>0</v>
      </c>
      <c r="AT59" s="310" t="str">
        <f t="shared" si="31"/>
        <v>NO</v>
      </c>
      <c r="AU59" s="261">
        <f t="shared" si="32"/>
        <v>6.2</v>
      </c>
      <c r="AV59" s="261">
        <f t="shared" si="33"/>
        <v>10.166666666666668</v>
      </c>
      <c r="AW59" s="247">
        <f t="shared" si="8"/>
        <v>61</v>
      </c>
      <c r="AX59" s="286" t="str">
        <f t="shared" si="9"/>
        <v>YES</v>
      </c>
      <c r="AY59" s="261">
        <f t="shared" si="34"/>
        <v>16.999999999999996</v>
      </c>
      <c r="AZ59" s="261">
        <f t="shared" si="35"/>
        <v>27.333333333333336</v>
      </c>
      <c r="BA59" s="247">
        <f t="shared" si="10"/>
        <v>62</v>
      </c>
      <c r="BB59" s="286" t="str">
        <f t="shared" si="11"/>
        <v>YES</v>
      </c>
      <c r="BC59" s="261">
        <f t="shared" si="36"/>
        <v>6.8000000000000007</v>
      </c>
      <c r="BD59" s="261">
        <f t="shared" si="37"/>
        <v>10.166666666666666</v>
      </c>
      <c r="BE59" s="247">
        <f t="shared" si="12"/>
        <v>67</v>
      </c>
      <c r="BF59" s="286" t="str">
        <f t="shared" si="13"/>
        <v>YES</v>
      </c>
      <c r="BG59" s="261">
        <f t="shared" si="38"/>
        <v>6.4</v>
      </c>
      <c r="BH59" s="261">
        <f t="shared" si="39"/>
        <v>8</v>
      </c>
      <c r="BI59" s="247">
        <f t="shared" si="14"/>
        <v>80</v>
      </c>
      <c r="BJ59" s="340" t="str">
        <f t="shared" si="15"/>
        <v>YES</v>
      </c>
      <c r="BK59" s="260">
        <v>2</v>
      </c>
      <c r="BL59" s="261">
        <f t="shared" si="41"/>
        <v>2</v>
      </c>
      <c r="BM59" s="247">
        <f t="shared" si="16"/>
        <v>100</v>
      </c>
      <c r="BN59" s="286" t="str">
        <f t="shared" si="17"/>
        <v>YES</v>
      </c>
      <c r="BO59" s="261">
        <f t="shared" si="42"/>
        <v>5</v>
      </c>
      <c r="BP59" s="261">
        <f t="shared" si="43"/>
        <v>7</v>
      </c>
      <c r="BQ59" s="247">
        <f t="shared" si="18"/>
        <v>71</v>
      </c>
      <c r="BR59" s="286" t="str">
        <f t="shared" si="19"/>
        <v>YES</v>
      </c>
      <c r="BS59" s="261">
        <f t="shared" si="44"/>
        <v>11</v>
      </c>
      <c r="BT59" s="261">
        <f t="shared" si="45"/>
        <v>17</v>
      </c>
      <c r="BU59" s="247">
        <f t="shared" si="20"/>
        <v>65</v>
      </c>
      <c r="BV59" s="286" t="str">
        <f t="shared" si="21"/>
        <v>YES</v>
      </c>
      <c r="BW59" s="261">
        <f t="shared" si="46"/>
        <v>5</v>
      </c>
      <c r="BX59" s="261">
        <f t="shared" si="47"/>
        <v>7</v>
      </c>
      <c r="BY59" s="247">
        <f t="shared" si="22"/>
        <v>71</v>
      </c>
      <c r="BZ59" s="286" t="str">
        <f t="shared" si="23"/>
        <v>YES</v>
      </c>
      <c r="CA59" s="261">
        <f t="shared" si="48"/>
        <v>4</v>
      </c>
      <c r="CB59" s="261">
        <f t="shared" si="49"/>
        <v>7</v>
      </c>
      <c r="CC59" s="247">
        <f t="shared" si="24"/>
        <v>57</v>
      </c>
      <c r="CD59" s="341" t="str">
        <f t="shared" si="25"/>
        <v>NO</v>
      </c>
    </row>
    <row r="60" spans="1:82" ht="13.5" thickBot="1" x14ac:dyDescent="0.25">
      <c r="A60" s="331">
        <f>[5]Final!A60</f>
        <v>48</v>
      </c>
      <c r="B60" s="331" t="str">
        <f>[5]Final!B60</f>
        <v>16BME1328</v>
      </c>
      <c r="C60" s="331" t="str">
        <f>[5]Final!C60</f>
        <v>ALOK BHARDWAJ</v>
      </c>
      <c r="D60" s="331" t="s">
        <v>247</v>
      </c>
      <c r="E60" s="331">
        <v>90</v>
      </c>
      <c r="F60" s="331">
        <f t="shared" si="26"/>
        <v>35.79999999999999</v>
      </c>
      <c r="G60" s="331">
        <f t="shared" si="27"/>
        <v>20.79999999999999</v>
      </c>
      <c r="H60" s="331">
        <f t="shared" si="28"/>
        <v>15</v>
      </c>
      <c r="I60" s="258"/>
      <c r="J60" s="247">
        <f>IF([5]Final!DP58="","",ROUNDUP(0.15*[5]Final!DP58,1))</f>
        <v>1.2</v>
      </c>
      <c r="K60" s="247">
        <f>IF([5]Final!DQ58="","",ROUNDUP(0.15*[5]Final!DQ58,1))</f>
        <v>0.79999999999999993</v>
      </c>
      <c r="L60" s="247">
        <f>IF([5]Final!DR58="","",ROUNDUP(0.15*[5]Final!DR58,1))</f>
        <v>2.4</v>
      </c>
      <c r="M60" s="247">
        <f>IF([5]Final!DS58="","",ROUNDUP(0.15*[5]Final!DS58,1))</f>
        <v>0.79999999999999993</v>
      </c>
      <c r="N60" s="247">
        <f>IF([5]Final!DT58="","",ROUNDUP(0.15*[5]Final!DT58,1))</f>
        <v>1.8</v>
      </c>
      <c r="O60" s="247">
        <f>IF([5]Final!DU58="","",ROUNDUP(0.15*[5]Final!DU58,1))</f>
        <v>1.1000000000000001</v>
      </c>
      <c r="P60" s="247">
        <f>IF([5]Final!DV58="","",ROUNDUP(0.15*[5]Final!DV58,1))</f>
        <v>0.6</v>
      </c>
      <c r="Q60" s="247">
        <f>IF([5]Final!DW58="","",ROUNDUP(0.15*[5]Final!DW58,1))</f>
        <v>2.6</v>
      </c>
      <c r="R60" s="247">
        <f>IF([5]Final!DX58="","",ROUNDUP(0.15*[5]Final!DX58,1))</f>
        <v>1.1000000000000001</v>
      </c>
      <c r="S60" s="247">
        <f>IF([5]Final!DY58="","",ROUNDUP(0.15*[5]Final!DY58,1))</f>
        <v>1.1000000000000001</v>
      </c>
      <c r="T60" s="247">
        <f>IF([5]Final!DZ58="","",ROUNDUP(0.15*[5]Final!DZ58,1))</f>
        <v>1.1000000000000001</v>
      </c>
      <c r="U60" s="247">
        <f>IF([5]Final!EA58="","",ROUNDUP([5]Final!EA58/3,1))</f>
        <v>0.7</v>
      </c>
      <c r="V60" s="247">
        <f>IF([5]Final!EB58="","",ROUNDUP([5]Final!EB58/3,1))</f>
        <v>0.4</v>
      </c>
      <c r="W60" s="247">
        <f>IF([5]Final!EC58="","",ROUNDUP([5]Final!EC58/3,1))</f>
        <v>0.7</v>
      </c>
      <c r="X60" s="247">
        <f>IF([5]Final!ED58="","",ROUNDUP([5]Final!ED58/3,1))</f>
        <v>0.4</v>
      </c>
      <c r="Y60" s="247">
        <f>IF([5]Final!EE58="","",ROUNDUP([5]Final!EE58/3,1))</f>
        <v>0.4</v>
      </c>
      <c r="Z60" s="247">
        <f>IF([5]Final!EF58="","",ROUNDUP([5]Final!EF58/3,1))</f>
        <v>1</v>
      </c>
      <c r="AA60" s="247">
        <f>IF([5]Final!EG58="","",ROUNDUP([5]Final!EG58/3,1))</f>
        <v>0.4</v>
      </c>
      <c r="AB60" s="247">
        <f>IF([5]Final!EH58="","",ROUNDUP([5]Final!EH58/3,1))</f>
        <v>0.7</v>
      </c>
      <c r="AC60" s="247">
        <f>IF([5]Final!EI58="","",ROUNDUP([5]Final!EI58/3,1))</f>
        <v>0.7</v>
      </c>
      <c r="AD60" s="247">
        <f>IF([5]Final!EJ58="","",ROUNDUP([5]Final!EJ58/3,1))</f>
        <v>0.4</v>
      </c>
      <c r="AE60" s="247">
        <f>IF([5]Final!EK58="","",ROUNDUP([5]Final!EK58/3,1))</f>
        <v>0.4</v>
      </c>
      <c r="AF60" s="247">
        <f>[5]Final!EL58</f>
        <v>0</v>
      </c>
      <c r="AG60" s="247">
        <f>[5]Final!EM58</f>
        <v>1</v>
      </c>
      <c r="AH60" s="247">
        <f>[5]Final!EN58</f>
        <v>1</v>
      </c>
      <c r="AI60" s="247">
        <f>[5]Final!EO58</f>
        <v>0</v>
      </c>
      <c r="AJ60" s="247">
        <f>[5]Final!EP58</f>
        <v>1</v>
      </c>
      <c r="AK60" s="247">
        <f>[5]Final!EQ58</f>
        <v>2</v>
      </c>
      <c r="AL60" s="247">
        <f>[5]Final!ER58</f>
        <v>1</v>
      </c>
      <c r="AM60" s="247">
        <f>[5]Final!ES58</f>
        <v>2</v>
      </c>
      <c r="AN60" s="247">
        <f>[5]Final!ET58</f>
        <v>3</v>
      </c>
      <c r="AO60" s="247">
        <f>[5]Final!EU58</f>
        <v>2</v>
      </c>
      <c r="AP60" s="248">
        <f>[5]Final!EV58</f>
        <v>2</v>
      </c>
      <c r="AQ60" s="260">
        <f t="shared" si="29"/>
        <v>1.9</v>
      </c>
      <c r="AR60" s="261" t="e">
        <f t="shared" si="30"/>
        <v>#REF!</v>
      </c>
      <c r="AS60" s="247">
        <f t="shared" si="7"/>
        <v>0</v>
      </c>
      <c r="AT60" s="310" t="str">
        <f t="shared" si="31"/>
        <v>NO</v>
      </c>
      <c r="AU60" s="261">
        <f t="shared" si="32"/>
        <v>3.4</v>
      </c>
      <c r="AV60" s="261">
        <f t="shared" si="33"/>
        <v>10.166666666666668</v>
      </c>
      <c r="AW60" s="247">
        <f t="shared" si="8"/>
        <v>33</v>
      </c>
      <c r="AX60" s="286" t="str">
        <f t="shared" si="9"/>
        <v>NO</v>
      </c>
      <c r="AY60" s="261">
        <f t="shared" si="34"/>
        <v>10.299999999999997</v>
      </c>
      <c r="AZ60" s="261">
        <f t="shared" si="35"/>
        <v>27.333333333333336</v>
      </c>
      <c r="BA60" s="247">
        <f t="shared" si="10"/>
        <v>38</v>
      </c>
      <c r="BB60" s="286" t="str">
        <f t="shared" si="11"/>
        <v>NO</v>
      </c>
      <c r="BC60" s="261">
        <f t="shared" si="36"/>
        <v>2.5</v>
      </c>
      <c r="BD60" s="261">
        <f t="shared" si="37"/>
        <v>10.166666666666666</v>
      </c>
      <c r="BE60" s="247">
        <f t="shared" si="12"/>
        <v>25</v>
      </c>
      <c r="BF60" s="286" t="str">
        <f t="shared" si="13"/>
        <v>NO</v>
      </c>
      <c r="BG60" s="261">
        <f t="shared" si="38"/>
        <v>2.6999999999999997</v>
      </c>
      <c r="BH60" s="261">
        <f t="shared" si="39"/>
        <v>8</v>
      </c>
      <c r="BI60" s="247">
        <f t="shared" si="14"/>
        <v>34</v>
      </c>
      <c r="BJ60" s="340" t="str">
        <f t="shared" si="15"/>
        <v>NO</v>
      </c>
      <c r="BK60" s="260">
        <v>2</v>
      </c>
      <c r="BL60" s="261">
        <f t="shared" si="41"/>
        <v>2</v>
      </c>
      <c r="BM60" s="247">
        <f t="shared" si="16"/>
        <v>100</v>
      </c>
      <c r="BN60" s="286" t="str">
        <f t="shared" si="17"/>
        <v>YES</v>
      </c>
      <c r="BO60" s="261">
        <f t="shared" si="42"/>
        <v>2</v>
      </c>
      <c r="BP60" s="261">
        <f t="shared" si="43"/>
        <v>7</v>
      </c>
      <c r="BQ60" s="247">
        <f t="shared" si="18"/>
        <v>29</v>
      </c>
      <c r="BR60" s="286" t="str">
        <f t="shared" si="19"/>
        <v>NO</v>
      </c>
      <c r="BS60" s="261">
        <f t="shared" si="44"/>
        <v>8</v>
      </c>
      <c r="BT60" s="261">
        <f t="shared" si="45"/>
        <v>17</v>
      </c>
      <c r="BU60" s="247">
        <f t="shared" si="20"/>
        <v>47</v>
      </c>
      <c r="BV60" s="286" t="str">
        <f t="shared" si="21"/>
        <v>NO</v>
      </c>
      <c r="BW60" s="261">
        <f t="shared" si="46"/>
        <v>3</v>
      </c>
      <c r="BX60" s="261">
        <f t="shared" si="47"/>
        <v>7</v>
      </c>
      <c r="BY60" s="247">
        <f t="shared" si="22"/>
        <v>43</v>
      </c>
      <c r="BZ60" s="286" t="str">
        <f t="shared" si="23"/>
        <v>NO</v>
      </c>
      <c r="CA60" s="261">
        <f t="shared" si="48"/>
        <v>2</v>
      </c>
      <c r="CB60" s="261">
        <f t="shared" si="49"/>
        <v>7</v>
      </c>
      <c r="CC60" s="247">
        <f t="shared" si="24"/>
        <v>29</v>
      </c>
      <c r="CD60" s="341" t="str">
        <f t="shared" si="25"/>
        <v>NO</v>
      </c>
    </row>
    <row r="61" spans="1:82" ht="13.5" thickBot="1" x14ac:dyDescent="0.25">
      <c r="A61" s="331">
        <f>[5]Final!A61</f>
        <v>49</v>
      </c>
      <c r="B61" s="331" t="str">
        <f>[5]Final!B61</f>
        <v>16BME1331</v>
      </c>
      <c r="C61" s="331" t="str">
        <f>[5]Final!C61</f>
        <v>KUMAR SAURABH</v>
      </c>
      <c r="D61" s="331" t="str">
        <f>[5]Final!D61</f>
        <v>C+</v>
      </c>
      <c r="E61" s="331">
        <f>[5]Final!E61</f>
        <v>65</v>
      </c>
      <c r="F61" s="331">
        <f t="shared" si="26"/>
        <v>66.100000000000023</v>
      </c>
      <c r="G61" s="331">
        <f t="shared" si="27"/>
        <v>39.100000000000023</v>
      </c>
      <c r="H61" s="331">
        <f t="shared" si="28"/>
        <v>27</v>
      </c>
      <c r="I61" s="258"/>
      <c r="J61" s="247">
        <f>IF([5]Final!DP59="","",ROUNDUP(0.15*[5]Final!DP59,1))</f>
        <v>2.3000000000000003</v>
      </c>
      <c r="K61" s="247">
        <f>IF([5]Final!DQ59="","",ROUNDUP(0.15*[5]Final!DQ59,1))</f>
        <v>2.3000000000000003</v>
      </c>
      <c r="L61" s="247">
        <f>IF([5]Final!DR59="","",ROUNDUP(0.15*[5]Final!DR59,1))</f>
        <v>3.9</v>
      </c>
      <c r="M61" s="247">
        <f>IF([5]Final!DS59="","",ROUNDUP(0.15*[5]Final!DS59,1))</f>
        <v>2.1</v>
      </c>
      <c r="N61" s="247">
        <f>IF([5]Final!DT59="","",ROUNDUP(0.15*[5]Final!DT59,1))</f>
        <v>3</v>
      </c>
      <c r="O61" s="247">
        <f>IF([5]Final!DU59="","",ROUNDUP(0.15*[5]Final!DU59,1))</f>
        <v>3</v>
      </c>
      <c r="P61" s="247">
        <f>IF([5]Final!DV59="","",ROUNDUP(0.15*[5]Final!DV59,1))</f>
        <v>2</v>
      </c>
      <c r="Q61" s="247">
        <f>IF([5]Final!DW59="","",ROUNDUP(0.15*[5]Final!DW59,1))</f>
        <v>3.6</v>
      </c>
      <c r="R61" s="247">
        <f>IF([5]Final!DX59="","",ROUNDUP(0.15*[5]Final!DX59,1))</f>
        <v>3</v>
      </c>
      <c r="S61" s="247">
        <f>IF([5]Final!DY59="","",ROUNDUP(0.15*[5]Final!DY59,1))</f>
        <v>3</v>
      </c>
      <c r="T61" s="247">
        <f>IF([5]Final!DZ59="","",ROUNDUP(0.15*[5]Final!DZ59,1))</f>
        <v>2</v>
      </c>
      <c r="U61" s="247">
        <f>IF([5]Final!EA59="","",ROUNDUP([5]Final!EA59/3,1))</f>
        <v>1</v>
      </c>
      <c r="V61" s="247">
        <f>IF([5]Final!EB59="","",ROUNDUP([5]Final!EB59/3,1))</f>
        <v>1</v>
      </c>
      <c r="W61" s="247">
        <f>IF([5]Final!EC59="","",ROUNDUP([5]Final!EC59/3,1))</f>
        <v>1</v>
      </c>
      <c r="X61" s="247">
        <f>IF([5]Final!ED59="","",ROUNDUP([5]Final!ED59/3,1))</f>
        <v>0.7</v>
      </c>
      <c r="Y61" s="247">
        <f>IF([5]Final!EE59="","",ROUNDUP([5]Final!EE59/3,1))</f>
        <v>0.7</v>
      </c>
      <c r="Z61" s="247">
        <f>IF([5]Final!EF59="","",ROUNDUP([5]Final!EF59/3,1))</f>
        <v>1</v>
      </c>
      <c r="AA61" s="247">
        <f>IF([5]Final!EG59="","",ROUNDUP([5]Final!EG59/3,1))</f>
        <v>0.7</v>
      </c>
      <c r="AB61" s="247">
        <f>IF([5]Final!EH59="","",ROUNDUP([5]Final!EH59/3,1))</f>
        <v>0.7</v>
      </c>
      <c r="AC61" s="247">
        <f>IF([5]Final!EI59="","",ROUNDUP([5]Final!EI59/3,1))</f>
        <v>0.7</v>
      </c>
      <c r="AD61" s="247">
        <f>IF([5]Final!EJ59="","",ROUNDUP([5]Final!EJ59/3,1))</f>
        <v>0.7</v>
      </c>
      <c r="AE61" s="247">
        <f>IF([5]Final!EK59="","",ROUNDUP([5]Final!EK59/3,1))</f>
        <v>0.7</v>
      </c>
      <c r="AF61" s="247">
        <f>[5]Final!EL59</f>
        <v>1</v>
      </c>
      <c r="AG61" s="247">
        <f>[5]Final!EM59</f>
        <v>2</v>
      </c>
      <c r="AH61" s="247">
        <f>[5]Final!EN59</f>
        <v>2</v>
      </c>
      <c r="AI61" s="247">
        <f>[5]Final!EO59</f>
        <v>2</v>
      </c>
      <c r="AJ61" s="247">
        <f>[5]Final!EP59</f>
        <v>2</v>
      </c>
      <c r="AK61" s="247">
        <f>[5]Final!EQ59</f>
        <v>3</v>
      </c>
      <c r="AL61" s="247">
        <f>[5]Final!ER59</f>
        <v>1</v>
      </c>
      <c r="AM61" s="247">
        <f>[5]Final!ES59</f>
        <v>4</v>
      </c>
      <c r="AN61" s="247">
        <f>[5]Final!ET59</f>
        <v>3</v>
      </c>
      <c r="AO61" s="247">
        <f>[5]Final!EU59</f>
        <v>3</v>
      </c>
      <c r="AP61" s="248">
        <f>[5]Final!EV59</f>
        <v>4</v>
      </c>
      <c r="AQ61" s="260">
        <f t="shared" si="29"/>
        <v>3.3000000000000003</v>
      </c>
      <c r="AR61" s="261" t="e">
        <f t="shared" si="30"/>
        <v>#REF!</v>
      </c>
      <c r="AS61" s="247">
        <f t="shared" si="7"/>
        <v>0</v>
      </c>
      <c r="AT61" s="310" t="str">
        <f t="shared" si="31"/>
        <v>NO</v>
      </c>
      <c r="AU61" s="261">
        <f t="shared" si="32"/>
        <v>7.0000000000000009</v>
      </c>
      <c r="AV61" s="261">
        <f t="shared" si="33"/>
        <v>10.166666666666668</v>
      </c>
      <c r="AW61" s="247">
        <f t="shared" si="8"/>
        <v>69</v>
      </c>
      <c r="AX61" s="286" t="str">
        <f t="shared" si="9"/>
        <v>YES</v>
      </c>
      <c r="AY61" s="261">
        <f t="shared" si="34"/>
        <v>16.899999999999999</v>
      </c>
      <c r="AZ61" s="261">
        <f t="shared" si="35"/>
        <v>27.333333333333336</v>
      </c>
      <c r="BA61" s="247">
        <f t="shared" si="10"/>
        <v>62</v>
      </c>
      <c r="BB61" s="286" t="str">
        <f t="shared" si="11"/>
        <v>YES</v>
      </c>
      <c r="BC61" s="261">
        <f t="shared" si="36"/>
        <v>6.4</v>
      </c>
      <c r="BD61" s="261">
        <f t="shared" si="37"/>
        <v>10.166666666666666</v>
      </c>
      <c r="BE61" s="247">
        <f t="shared" si="12"/>
        <v>63</v>
      </c>
      <c r="BF61" s="286" t="str">
        <f t="shared" si="13"/>
        <v>YES</v>
      </c>
      <c r="BG61" s="261">
        <f t="shared" si="38"/>
        <v>5.5</v>
      </c>
      <c r="BH61" s="261">
        <f t="shared" si="39"/>
        <v>8</v>
      </c>
      <c r="BI61" s="247">
        <f t="shared" si="14"/>
        <v>69</v>
      </c>
      <c r="BJ61" s="340" t="str">
        <f t="shared" si="15"/>
        <v>YES</v>
      </c>
      <c r="BK61" s="260">
        <f t="shared" si="40"/>
        <v>1</v>
      </c>
      <c r="BL61" s="261">
        <f t="shared" si="41"/>
        <v>2</v>
      </c>
      <c r="BM61" s="247">
        <f t="shared" si="16"/>
        <v>50</v>
      </c>
      <c r="BN61" s="286" t="str">
        <f t="shared" si="17"/>
        <v>NO</v>
      </c>
      <c r="BO61" s="261">
        <f t="shared" si="42"/>
        <v>4</v>
      </c>
      <c r="BP61" s="261">
        <f t="shared" si="43"/>
        <v>7</v>
      </c>
      <c r="BQ61" s="247">
        <f t="shared" si="18"/>
        <v>57</v>
      </c>
      <c r="BR61" s="286" t="str">
        <f t="shared" si="19"/>
        <v>NO</v>
      </c>
      <c r="BS61" s="261">
        <f t="shared" si="44"/>
        <v>12</v>
      </c>
      <c r="BT61" s="261">
        <f t="shared" si="45"/>
        <v>17</v>
      </c>
      <c r="BU61" s="247">
        <f t="shared" si="20"/>
        <v>71</v>
      </c>
      <c r="BV61" s="286" t="str">
        <f t="shared" si="21"/>
        <v>YES</v>
      </c>
      <c r="BW61" s="261">
        <f t="shared" si="46"/>
        <v>4</v>
      </c>
      <c r="BX61" s="261">
        <f t="shared" si="47"/>
        <v>7</v>
      </c>
      <c r="BY61" s="247">
        <f t="shared" si="22"/>
        <v>57</v>
      </c>
      <c r="BZ61" s="286" t="str">
        <f t="shared" si="23"/>
        <v>NO</v>
      </c>
      <c r="CA61" s="261">
        <f t="shared" si="48"/>
        <v>6</v>
      </c>
      <c r="CB61" s="261">
        <f t="shared" si="49"/>
        <v>7</v>
      </c>
      <c r="CC61" s="247">
        <f t="shared" si="24"/>
        <v>86</v>
      </c>
      <c r="CD61" s="341" t="str">
        <f t="shared" si="25"/>
        <v>YES</v>
      </c>
    </row>
    <row r="62" spans="1:82" ht="13.5" thickBot="1" x14ac:dyDescent="0.25">
      <c r="A62" s="331">
        <f>[5]Final!A62</f>
        <v>50</v>
      </c>
      <c r="B62" s="331" t="str">
        <f>[5]Final!B62</f>
        <v>16BME1337</v>
      </c>
      <c r="C62" s="331" t="str">
        <f>[5]Final!C62</f>
        <v>SAHIL KUMAR</v>
      </c>
      <c r="D62" s="331" t="str">
        <f>[5]Final!D62</f>
        <v>B</v>
      </c>
      <c r="E62" s="331">
        <f>[5]Final!E62</f>
        <v>69</v>
      </c>
      <c r="F62" s="331">
        <f t="shared" si="26"/>
        <v>74.300000000000011</v>
      </c>
      <c r="G62" s="331">
        <f t="shared" si="27"/>
        <v>45.300000000000004</v>
      </c>
      <c r="H62" s="331">
        <f t="shared" si="28"/>
        <v>29</v>
      </c>
      <c r="I62" s="258"/>
      <c r="J62" s="247">
        <f>IF([5]Final!DP60="","",ROUNDUP(0.15*[5]Final!DP60,1))</f>
        <v>2</v>
      </c>
      <c r="K62" s="247">
        <f>IF([5]Final!DQ60="","",ROUNDUP(0.15*[5]Final!DQ60,1))</f>
        <v>2.1</v>
      </c>
      <c r="L62" s="247">
        <f>IF([5]Final!DR60="","",ROUNDUP(0.15*[5]Final!DR60,1))</f>
        <v>4.5</v>
      </c>
      <c r="M62" s="247">
        <f>IF([5]Final!DS60="","",ROUNDUP(0.15*[5]Final!DS60,1))</f>
        <v>2.1</v>
      </c>
      <c r="N62" s="247">
        <f>IF([5]Final!DT60="","",ROUNDUP(0.15*[5]Final!DT60,1))</f>
        <v>3.6</v>
      </c>
      <c r="O62" s="247">
        <f>IF([5]Final!DU60="","",ROUNDUP(0.15*[5]Final!DU60,1))</f>
        <v>3.9</v>
      </c>
      <c r="P62" s="247">
        <f>IF([5]Final!DV60="","",ROUNDUP(0.15*[5]Final!DV60,1))</f>
        <v>2.3000000000000003</v>
      </c>
      <c r="Q62" s="247">
        <f>IF([5]Final!DW60="","",ROUNDUP(0.15*[5]Final!DW60,1))</f>
        <v>4.5</v>
      </c>
      <c r="R62" s="247">
        <f>IF([5]Final!DX60="","",ROUNDUP(0.15*[5]Final!DX60,1))</f>
        <v>3.8000000000000003</v>
      </c>
      <c r="S62" s="247">
        <f>IF([5]Final!DY60="","",ROUNDUP(0.15*[5]Final!DY60,1))</f>
        <v>4.0999999999999996</v>
      </c>
      <c r="T62" s="247">
        <f>IF([5]Final!DZ60="","",ROUNDUP(0.15*[5]Final!DZ60,1))</f>
        <v>2</v>
      </c>
      <c r="U62" s="247">
        <f>IF([5]Final!EA60="","",ROUNDUP([5]Final!EA60/3,1))</f>
        <v>1</v>
      </c>
      <c r="V62" s="247">
        <f>IF([5]Final!EB60="","",ROUNDUP([5]Final!EB60/3,1))</f>
        <v>1</v>
      </c>
      <c r="W62" s="247">
        <f>IF([5]Final!EC60="","",ROUNDUP([5]Final!EC60/3,1))</f>
        <v>1</v>
      </c>
      <c r="X62" s="247">
        <f>IF([5]Final!ED60="","",ROUNDUP([5]Final!ED60/3,1))</f>
        <v>1</v>
      </c>
      <c r="Y62" s="247">
        <f>IF([5]Final!EE60="","",ROUNDUP([5]Final!EE60/3,1))</f>
        <v>1</v>
      </c>
      <c r="Z62" s="247">
        <f>IF([5]Final!EF60="","",ROUNDUP([5]Final!EF60/3,1))</f>
        <v>1</v>
      </c>
      <c r="AA62" s="247">
        <f>IF([5]Final!EG60="","",ROUNDUP([5]Final!EG60/3,1))</f>
        <v>0.7</v>
      </c>
      <c r="AB62" s="247">
        <f>IF([5]Final!EH60="","",ROUNDUP([5]Final!EH60/3,1))</f>
        <v>1</v>
      </c>
      <c r="AC62" s="247">
        <f>IF([5]Final!EI60="","",ROUNDUP([5]Final!EI60/3,1))</f>
        <v>1</v>
      </c>
      <c r="AD62" s="247">
        <f>IF([5]Final!EJ60="","",ROUNDUP([5]Final!EJ60/3,1))</f>
        <v>1</v>
      </c>
      <c r="AE62" s="247">
        <f>IF([5]Final!EK60="","",ROUNDUP([5]Final!EK60/3,1))</f>
        <v>0.7</v>
      </c>
      <c r="AF62" s="247">
        <f>[5]Final!EL60</f>
        <v>2</v>
      </c>
      <c r="AG62" s="247">
        <f>[5]Final!EM60</f>
        <v>2</v>
      </c>
      <c r="AH62" s="247">
        <f>[5]Final!EN60</f>
        <v>2</v>
      </c>
      <c r="AI62" s="247">
        <f>[5]Final!EO60</f>
        <v>2</v>
      </c>
      <c r="AJ62" s="247">
        <f>[5]Final!EP60</f>
        <v>3</v>
      </c>
      <c r="AK62" s="247">
        <f>[5]Final!EQ60</f>
        <v>3</v>
      </c>
      <c r="AL62" s="247">
        <f>[5]Final!ER60</f>
        <v>1</v>
      </c>
      <c r="AM62" s="247">
        <f>[5]Final!ES60</f>
        <v>4</v>
      </c>
      <c r="AN62" s="247">
        <f>[5]Final!ET60</f>
        <v>4</v>
      </c>
      <c r="AO62" s="247">
        <f>[5]Final!EU60</f>
        <v>3</v>
      </c>
      <c r="AP62" s="248">
        <f>[5]Final!EV60</f>
        <v>3</v>
      </c>
      <c r="AQ62" s="260">
        <f t="shared" si="29"/>
        <v>3</v>
      </c>
      <c r="AR62" s="261" t="e">
        <f t="shared" si="30"/>
        <v>#REF!</v>
      </c>
      <c r="AS62" s="247">
        <f t="shared" si="7"/>
        <v>0</v>
      </c>
      <c r="AT62" s="310" t="str">
        <f t="shared" si="31"/>
        <v>NO</v>
      </c>
      <c r="AU62" s="261">
        <f t="shared" si="32"/>
        <v>7.7</v>
      </c>
      <c r="AV62" s="261">
        <f t="shared" si="33"/>
        <v>10.166666666666668</v>
      </c>
      <c r="AW62" s="247">
        <f t="shared" si="8"/>
        <v>76</v>
      </c>
      <c r="AX62" s="286" t="str">
        <f t="shared" si="9"/>
        <v>YES</v>
      </c>
      <c r="AY62" s="261">
        <f t="shared" si="34"/>
        <v>20.7</v>
      </c>
      <c r="AZ62" s="261">
        <f t="shared" si="35"/>
        <v>27.333333333333336</v>
      </c>
      <c r="BA62" s="247">
        <f t="shared" si="10"/>
        <v>76</v>
      </c>
      <c r="BB62" s="286" t="str">
        <f t="shared" si="11"/>
        <v>YES</v>
      </c>
      <c r="BC62" s="261">
        <f t="shared" si="36"/>
        <v>8.1000000000000014</v>
      </c>
      <c r="BD62" s="261">
        <f t="shared" si="37"/>
        <v>10.166666666666666</v>
      </c>
      <c r="BE62" s="247">
        <f t="shared" si="12"/>
        <v>80</v>
      </c>
      <c r="BF62" s="286" t="str">
        <f t="shared" si="13"/>
        <v>YES</v>
      </c>
      <c r="BG62" s="261">
        <f t="shared" si="38"/>
        <v>5.8</v>
      </c>
      <c r="BH62" s="261">
        <f t="shared" si="39"/>
        <v>8</v>
      </c>
      <c r="BI62" s="247">
        <f t="shared" si="14"/>
        <v>73</v>
      </c>
      <c r="BJ62" s="340" t="str">
        <f t="shared" si="15"/>
        <v>YES</v>
      </c>
      <c r="BK62" s="260">
        <f t="shared" si="40"/>
        <v>2</v>
      </c>
      <c r="BL62" s="261">
        <f t="shared" si="41"/>
        <v>2</v>
      </c>
      <c r="BM62" s="247">
        <f t="shared" si="16"/>
        <v>100</v>
      </c>
      <c r="BN62" s="286" t="str">
        <f t="shared" si="17"/>
        <v>YES</v>
      </c>
      <c r="BO62" s="261">
        <f t="shared" si="42"/>
        <v>5</v>
      </c>
      <c r="BP62" s="261">
        <f t="shared" si="43"/>
        <v>7</v>
      </c>
      <c r="BQ62" s="247">
        <f t="shared" si="18"/>
        <v>71</v>
      </c>
      <c r="BR62" s="286" t="str">
        <f t="shared" si="19"/>
        <v>YES</v>
      </c>
      <c r="BS62" s="261">
        <f t="shared" si="44"/>
        <v>13</v>
      </c>
      <c r="BT62" s="261">
        <f t="shared" si="45"/>
        <v>17</v>
      </c>
      <c r="BU62" s="247">
        <f t="shared" si="20"/>
        <v>76</v>
      </c>
      <c r="BV62" s="286" t="str">
        <f t="shared" si="21"/>
        <v>YES</v>
      </c>
      <c r="BW62" s="261">
        <f t="shared" si="46"/>
        <v>4</v>
      </c>
      <c r="BX62" s="261">
        <f t="shared" si="47"/>
        <v>7</v>
      </c>
      <c r="BY62" s="247">
        <f t="shared" si="22"/>
        <v>57</v>
      </c>
      <c r="BZ62" s="286" t="str">
        <f t="shared" si="23"/>
        <v>NO</v>
      </c>
      <c r="CA62" s="261">
        <f t="shared" si="48"/>
        <v>5</v>
      </c>
      <c r="CB62" s="261">
        <f t="shared" si="49"/>
        <v>7</v>
      </c>
      <c r="CC62" s="247">
        <f t="shared" si="24"/>
        <v>71</v>
      </c>
      <c r="CD62" s="341" t="str">
        <f t="shared" si="25"/>
        <v>YES</v>
      </c>
    </row>
    <row r="63" spans="1:82" ht="13.5" thickBot="1" x14ac:dyDescent="0.25">
      <c r="A63" s="331">
        <f>[5]Final!A63</f>
        <v>51</v>
      </c>
      <c r="B63" s="331" t="str">
        <f>[5]Final!B63</f>
        <v>16BME1341</v>
      </c>
      <c r="C63" s="331" t="str">
        <f>[5]Final!C63</f>
        <v>LAKHWINDER SINGH</v>
      </c>
      <c r="D63" s="331" t="str">
        <f>[5]Final!D63</f>
        <v>B</v>
      </c>
      <c r="E63" s="331">
        <f>[5]Final!E63</f>
        <v>73</v>
      </c>
      <c r="F63" s="331">
        <f t="shared" si="26"/>
        <v>76.099999999999994</v>
      </c>
      <c r="G63" s="331">
        <f t="shared" si="27"/>
        <v>46.1</v>
      </c>
      <c r="H63" s="331">
        <f t="shared" si="28"/>
        <v>30</v>
      </c>
      <c r="I63" s="258"/>
      <c r="J63" s="247">
        <f>IF([5]Final!DP61="","",ROUNDUP(0.15*[5]Final!DP61,1))</f>
        <v>2.4</v>
      </c>
      <c r="K63" s="247">
        <f>IF([5]Final!DQ61="","",ROUNDUP(0.15*[5]Final!DQ61,1))</f>
        <v>2.3000000000000003</v>
      </c>
      <c r="L63" s="247">
        <f>IF([5]Final!DR61="","",ROUNDUP(0.15*[5]Final!DR61,1))</f>
        <v>4.5</v>
      </c>
      <c r="M63" s="247">
        <f>IF([5]Final!DS61="","",ROUNDUP(0.15*[5]Final!DS61,1))</f>
        <v>2.1</v>
      </c>
      <c r="N63" s="247">
        <f>IF([5]Final!DT61="","",ROUNDUP(0.15*[5]Final!DT61,1))</f>
        <v>3.6</v>
      </c>
      <c r="O63" s="247">
        <f>IF([5]Final!DU61="","",ROUNDUP(0.15*[5]Final!DU61,1))</f>
        <v>3.5</v>
      </c>
      <c r="P63" s="247">
        <f>IF([5]Final!DV61="","",ROUNDUP(0.15*[5]Final!DV61,1))</f>
        <v>2.1</v>
      </c>
      <c r="Q63" s="247">
        <f>IF([5]Final!DW61="","",ROUNDUP(0.15*[5]Final!DW61,1))</f>
        <v>4.5</v>
      </c>
      <c r="R63" s="247">
        <f>IF([5]Final!DX61="","",ROUNDUP(0.15*[5]Final!DX61,1))</f>
        <v>3.9</v>
      </c>
      <c r="S63" s="247">
        <f>IF([5]Final!DY61="","",ROUNDUP(0.15*[5]Final!DY61,1))</f>
        <v>4.0999999999999996</v>
      </c>
      <c r="T63" s="247">
        <f>IF([5]Final!DZ61="","",ROUNDUP(0.15*[5]Final!DZ61,1))</f>
        <v>2.3000000000000003</v>
      </c>
      <c r="U63" s="247">
        <f>IF([5]Final!EA61="","",ROUNDUP([5]Final!EA61/3,1))</f>
        <v>1</v>
      </c>
      <c r="V63" s="247">
        <f>IF([5]Final!EB61="","",ROUNDUP([5]Final!EB61/3,1))</f>
        <v>1</v>
      </c>
      <c r="W63" s="247">
        <f>IF([5]Final!EC61="","",ROUNDUP([5]Final!EC61/3,1))</f>
        <v>1</v>
      </c>
      <c r="X63" s="247">
        <f>IF([5]Final!ED61="","",ROUNDUP([5]Final!ED61/3,1))</f>
        <v>0.7</v>
      </c>
      <c r="Y63" s="247">
        <f>IF([5]Final!EE61="","",ROUNDUP([5]Final!EE61/3,1))</f>
        <v>1</v>
      </c>
      <c r="Z63" s="247">
        <f>IF([5]Final!EF61="","",ROUNDUP([5]Final!EF61/3,1))</f>
        <v>1.4000000000000001</v>
      </c>
      <c r="AA63" s="247">
        <f>IF([5]Final!EG61="","",ROUNDUP([5]Final!EG61/3,1))</f>
        <v>1</v>
      </c>
      <c r="AB63" s="247">
        <f>IF([5]Final!EH61="","",ROUNDUP([5]Final!EH61/3,1))</f>
        <v>1</v>
      </c>
      <c r="AC63" s="247">
        <f>IF([5]Final!EI61="","",ROUNDUP([5]Final!EI61/3,1))</f>
        <v>1</v>
      </c>
      <c r="AD63" s="247">
        <f>IF([5]Final!EJ61="","",ROUNDUP([5]Final!EJ61/3,1))</f>
        <v>0.7</v>
      </c>
      <c r="AE63" s="247">
        <f>IF([5]Final!EK61="","",ROUNDUP([5]Final!EK61/3,1))</f>
        <v>1</v>
      </c>
      <c r="AF63" s="247">
        <f>[5]Final!EL61</f>
        <v>1</v>
      </c>
      <c r="AG63" s="247">
        <f>[5]Final!EM61</f>
        <v>3</v>
      </c>
      <c r="AH63" s="247">
        <f>[5]Final!EN61</f>
        <v>3</v>
      </c>
      <c r="AI63" s="247">
        <f>[5]Final!EO61</f>
        <v>2</v>
      </c>
      <c r="AJ63" s="247">
        <f>[5]Final!EP61</f>
        <v>3</v>
      </c>
      <c r="AK63" s="247">
        <f>[5]Final!EQ61</f>
        <v>3</v>
      </c>
      <c r="AL63" s="247">
        <f>[5]Final!ER61</f>
        <v>1</v>
      </c>
      <c r="AM63" s="247">
        <f>[5]Final!ES61</f>
        <v>3</v>
      </c>
      <c r="AN63" s="247">
        <f>[5]Final!ET61</f>
        <v>4</v>
      </c>
      <c r="AO63" s="247">
        <f>[5]Final!EU61</f>
        <v>4</v>
      </c>
      <c r="AP63" s="248">
        <f>[5]Final!EV61</f>
        <v>3</v>
      </c>
      <c r="AQ63" s="260">
        <f t="shared" si="29"/>
        <v>3.4</v>
      </c>
      <c r="AR63" s="261" t="e">
        <f t="shared" si="30"/>
        <v>#REF!</v>
      </c>
      <c r="AS63" s="247">
        <f t="shared" si="7"/>
        <v>0</v>
      </c>
      <c r="AT63" s="310" t="str">
        <f t="shared" si="31"/>
        <v>NO</v>
      </c>
      <c r="AU63" s="261">
        <f t="shared" si="32"/>
        <v>7.9</v>
      </c>
      <c r="AV63" s="261">
        <f t="shared" si="33"/>
        <v>10.166666666666668</v>
      </c>
      <c r="AW63" s="247">
        <f t="shared" si="8"/>
        <v>78</v>
      </c>
      <c r="AX63" s="286" t="str">
        <f t="shared" si="9"/>
        <v>YES</v>
      </c>
      <c r="AY63" s="261">
        <f t="shared" si="34"/>
        <v>20.799999999999997</v>
      </c>
      <c r="AZ63" s="261">
        <f t="shared" si="35"/>
        <v>27.333333333333336</v>
      </c>
      <c r="BA63" s="247">
        <f t="shared" si="10"/>
        <v>76</v>
      </c>
      <c r="BB63" s="286" t="str">
        <f t="shared" si="11"/>
        <v>YES</v>
      </c>
      <c r="BC63" s="261">
        <f t="shared" si="36"/>
        <v>7.8999999999999995</v>
      </c>
      <c r="BD63" s="261">
        <f t="shared" si="37"/>
        <v>10.166666666666666</v>
      </c>
      <c r="BE63" s="247">
        <f t="shared" si="12"/>
        <v>78</v>
      </c>
      <c r="BF63" s="286" t="str">
        <f t="shared" si="13"/>
        <v>YES</v>
      </c>
      <c r="BG63" s="261">
        <f t="shared" si="38"/>
        <v>6.1000000000000005</v>
      </c>
      <c r="BH63" s="261">
        <f t="shared" si="39"/>
        <v>8</v>
      </c>
      <c r="BI63" s="247">
        <f t="shared" si="14"/>
        <v>76</v>
      </c>
      <c r="BJ63" s="340" t="str">
        <f t="shared" si="15"/>
        <v>YES</v>
      </c>
      <c r="BK63" s="260">
        <v>2</v>
      </c>
      <c r="BL63" s="261">
        <f t="shared" si="41"/>
        <v>2</v>
      </c>
      <c r="BM63" s="247">
        <f t="shared" si="16"/>
        <v>100</v>
      </c>
      <c r="BN63" s="286" t="str">
        <f t="shared" si="17"/>
        <v>YES</v>
      </c>
      <c r="BO63" s="261">
        <f t="shared" si="42"/>
        <v>6</v>
      </c>
      <c r="BP63" s="261">
        <f t="shared" si="43"/>
        <v>7</v>
      </c>
      <c r="BQ63" s="247">
        <f t="shared" si="18"/>
        <v>86</v>
      </c>
      <c r="BR63" s="286" t="str">
        <f t="shared" si="19"/>
        <v>YES</v>
      </c>
      <c r="BS63" s="261">
        <f t="shared" si="44"/>
        <v>13</v>
      </c>
      <c r="BT63" s="261">
        <f t="shared" si="45"/>
        <v>17</v>
      </c>
      <c r="BU63" s="247">
        <f t="shared" si="20"/>
        <v>76</v>
      </c>
      <c r="BV63" s="286" t="str">
        <f t="shared" si="21"/>
        <v>YES</v>
      </c>
      <c r="BW63" s="261">
        <f t="shared" si="46"/>
        <v>5</v>
      </c>
      <c r="BX63" s="261">
        <f t="shared" si="47"/>
        <v>7</v>
      </c>
      <c r="BY63" s="247">
        <f t="shared" si="22"/>
        <v>71</v>
      </c>
      <c r="BZ63" s="286" t="str">
        <f t="shared" si="23"/>
        <v>YES</v>
      </c>
      <c r="CA63" s="261">
        <f t="shared" si="48"/>
        <v>5</v>
      </c>
      <c r="CB63" s="261">
        <f t="shared" si="49"/>
        <v>7</v>
      </c>
      <c r="CC63" s="247">
        <f t="shared" si="24"/>
        <v>71</v>
      </c>
      <c r="CD63" s="341" t="str">
        <f t="shared" si="25"/>
        <v>YES</v>
      </c>
    </row>
    <row r="64" spans="1:82" ht="13.5" thickBot="1" x14ac:dyDescent="0.25">
      <c r="A64" s="331">
        <f>[5]Final!A64</f>
        <v>52</v>
      </c>
      <c r="B64" s="331" t="str">
        <f>[5]Final!B64</f>
        <v>16BME1347</v>
      </c>
      <c r="C64" s="331" t="str">
        <f>[5]Final!C64</f>
        <v>KUMAR MANISH</v>
      </c>
      <c r="D64" s="331" t="s">
        <v>316</v>
      </c>
      <c r="E64" s="331">
        <v>70</v>
      </c>
      <c r="F64" s="331">
        <f t="shared" si="26"/>
        <v>35.899999999999991</v>
      </c>
      <c r="G64" s="331">
        <f t="shared" si="27"/>
        <v>19.899999999999991</v>
      </c>
      <c r="H64" s="331">
        <f t="shared" si="28"/>
        <v>16</v>
      </c>
      <c r="I64" s="258"/>
      <c r="J64" s="247">
        <f>IF([5]Final!DP62="","",ROUNDUP(0.15*[5]Final!DP62,1))</f>
        <v>1.2</v>
      </c>
      <c r="K64" s="247">
        <f>IF([5]Final!DQ62="","",ROUNDUP(0.15*[5]Final!DQ62,1))</f>
        <v>1.1000000000000001</v>
      </c>
      <c r="L64" s="247">
        <f>IF([5]Final!DR62="","",ROUNDUP(0.15*[5]Final!DR62,1))</f>
        <v>2.3000000000000003</v>
      </c>
      <c r="M64" s="247">
        <f>IF([5]Final!DS62="","",ROUNDUP(0.15*[5]Final!DS62,1))</f>
        <v>0.79999999999999993</v>
      </c>
      <c r="N64" s="247">
        <f>IF([5]Final!DT62="","",ROUNDUP(0.15*[5]Final!DT62,1))</f>
        <v>1.7000000000000002</v>
      </c>
      <c r="O64" s="247">
        <f>IF([5]Final!DU62="","",ROUNDUP(0.15*[5]Final!DU62,1))</f>
        <v>1.1000000000000001</v>
      </c>
      <c r="P64" s="247">
        <f>IF([5]Final!DV62="","",ROUNDUP(0.15*[5]Final!DV62,1))</f>
        <v>0.79999999999999993</v>
      </c>
      <c r="Q64" s="247">
        <f>IF([5]Final!DW62="","",ROUNDUP(0.15*[5]Final!DW62,1))</f>
        <v>2.6</v>
      </c>
      <c r="R64" s="247">
        <f>IF([5]Final!DX62="","",ROUNDUP(0.15*[5]Final!DX62,1))</f>
        <v>1.1000000000000001</v>
      </c>
      <c r="S64" s="247">
        <f>IF([5]Final!DY62="","",ROUNDUP(0.15*[5]Final!DY62,1))</f>
        <v>1.1000000000000001</v>
      </c>
      <c r="T64" s="247">
        <f>IF([5]Final!DZ62="","",ROUNDUP(0.15*[5]Final!DZ62,1))</f>
        <v>0.79999999999999993</v>
      </c>
      <c r="U64" s="247">
        <f>IF([5]Final!EA62="","",ROUNDUP([5]Final!EA62/3,1))</f>
        <v>0.4</v>
      </c>
      <c r="V64" s="247">
        <f>IF([5]Final!EB62="","",ROUNDUP([5]Final!EB62/3,1))</f>
        <v>0.4</v>
      </c>
      <c r="W64" s="247">
        <f>IF([5]Final!EC62="","",ROUNDUP([5]Final!EC62/3,1))</f>
        <v>0.4</v>
      </c>
      <c r="X64" s="247">
        <f>IF([5]Final!ED62="","",ROUNDUP([5]Final!ED62/3,1))</f>
        <v>0.4</v>
      </c>
      <c r="Y64" s="247">
        <f>IF([5]Final!EE62="","",ROUNDUP([5]Final!EE62/3,1))</f>
        <v>0.7</v>
      </c>
      <c r="Z64" s="247">
        <f>IF([5]Final!EF62="","",ROUNDUP([5]Final!EF62/3,1))</f>
        <v>0.7</v>
      </c>
      <c r="AA64" s="247">
        <f>IF([5]Final!EG62="","",ROUNDUP([5]Final!EG62/3,1))</f>
        <v>0.4</v>
      </c>
      <c r="AB64" s="247">
        <f>IF([5]Final!EH62="","",ROUNDUP([5]Final!EH62/3,1))</f>
        <v>0.4</v>
      </c>
      <c r="AC64" s="247">
        <f>IF([5]Final!EI62="","",ROUNDUP([5]Final!EI62/3,1))</f>
        <v>0.7</v>
      </c>
      <c r="AD64" s="247">
        <f>IF([5]Final!EJ62="","",ROUNDUP([5]Final!EJ62/3,1))</f>
        <v>0.4</v>
      </c>
      <c r="AE64" s="247">
        <f>IF([5]Final!EK62="","",ROUNDUP([5]Final!EK62/3,1))</f>
        <v>0.4</v>
      </c>
      <c r="AF64" s="247">
        <f>[5]Final!EL62</f>
        <v>0</v>
      </c>
      <c r="AG64" s="247">
        <f>[5]Final!EM62</f>
        <v>1</v>
      </c>
      <c r="AH64" s="247">
        <f>[5]Final!EN62</f>
        <v>1</v>
      </c>
      <c r="AI64" s="247">
        <f>[5]Final!EO62</f>
        <v>1</v>
      </c>
      <c r="AJ64" s="247">
        <f>[5]Final!EP62</f>
        <v>2</v>
      </c>
      <c r="AK64" s="247">
        <f>[5]Final!EQ62</f>
        <v>2</v>
      </c>
      <c r="AL64" s="247">
        <f>[5]Final!ER62</f>
        <v>1</v>
      </c>
      <c r="AM64" s="247">
        <f>[5]Final!ES62</f>
        <v>2</v>
      </c>
      <c r="AN64" s="247">
        <f>[5]Final!ET62</f>
        <v>2</v>
      </c>
      <c r="AO64" s="247">
        <f>[5]Final!EU62</f>
        <v>2</v>
      </c>
      <c r="AP64" s="248">
        <f>[5]Final!EV62</f>
        <v>2</v>
      </c>
      <c r="AQ64" s="260">
        <f t="shared" si="29"/>
        <v>1.6</v>
      </c>
      <c r="AR64" s="261" t="e">
        <f t="shared" si="30"/>
        <v>#REF!</v>
      </c>
      <c r="AS64" s="247">
        <f t="shared" si="7"/>
        <v>0</v>
      </c>
      <c r="AT64" s="310" t="str">
        <f t="shared" si="31"/>
        <v>NO</v>
      </c>
      <c r="AU64" s="261">
        <f t="shared" si="32"/>
        <v>3.9000000000000004</v>
      </c>
      <c r="AV64" s="261">
        <f t="shared" si="33"/>
        <v>10.166666666666668</v>
      </c>
      <c r="AW64" s="247">
        <f t="shared" si="8"/>
        <v>38</v>
      </c>
      <c r="AX64" s="286" t="str">
        <f t="shared" si="9"/>
        <v>NO</v>
      </c>
      <c r="AY64" s="261">
        <f t="shared" si="34"/>
        <v>9.2999999999999989</v>
      </c>
      <c r="AZ64" s="261">
        <f t="shared" si="35"/>
        <v>27.333333333333336</v>
      </c>
      <c r="BA64" s="247">
        <f t="shared" si="10"/>
        <v>34</v>
      </c>
      <c r="BB64" s="286" t="str">
        <f t="shared" si="11"/>
        <v>NO</v>
      </c>
      <c r="BC64" s="261">
        <f t="shared" si="36"/>
        <v>2.6999999999999997</v>
      </c>
      <c r="BD64" s="261">
        <f t="shared" si="37"/>
        <v>10.166666666666666</v>
      </c>
      <c r="BE64" s="247">
        <f t="shared" si="12"/>
        <v>27</v>
      </c>
      <c r="BF64" s="286" t="str">
        <f t="shared" si="13"/>
        <v>NO</v>
      </c>
      <c r="BG64" s="261">
        <f t="shared" si="38"/>
        <v>2.4</v>
      </c>
      <c r="BH64" s="261">
        <f t="shared" si="39"/>
        <v>8</v>
      </c>
      <c r="BI64" s="247">
        <f t="shared" si="14"/>
        <v>30</v>
      </c>
      <c r="BJ64" s="340" t="str">
        <f t="shared" si="15"/>
        <v>NO</v>
      </c>
      <c r="BK64" s="260">
        <v>2</v>
      </c>
      <c r="BL64" s="261">
        <f t="shared" si="41"/>
        <v>2</v>
      </c>
      <c r="BM64" s="247">
        <f t="shared" si="16"/>
        <v>100</v>
      </c>
      <c r="BN64" s="286" t="str">
        <f t="shared" si="17"/>
        <v>YES</v>
      </c>
      <c r="BO64" s="261">
        <f t="shared" si="42"/>
        <v>3</v>
      </c>
      <c r="BP64" s="261">
        <f t="shared" si="43"/>
        <v>7</v>
      </c>
      <c r="BQ64" s="247">
        <f t="shared" si="18"/>
        <v>43</v>
      </c>
      <c r="BR64" s="286" t="str">
        <f t="shared" si="19"/>
        <v>NO</v>
      </c>
      <c r="BS64" s="261">
        <f t="shared" si="44"/>
        <v>7</v>
      </c>
      <c r="BT64" s="261">
        <f t="shared" si="45"/>
        <v>17</v>
      </c>
      <c r="BU64" s="247">
        <f t="shared" si="20"/>
        <v>41</v>
      </c>
      <c r="BV64" s="286" t="str">
        <f t="shared" si="21"/>
        <v>NO</v>
      </c>
      <c r="BW64" s="261">
        <f t="shared" si="46"/>
        <v>3</v>
      </c>
      <c r="BX64" s="261">
        <f t="shared" si="47"/>
        <v>7</v>
      </c>
      <c r="BY64" s="247">
        <f t="shared" si="22"/>
        <v>43</v>
      </c>
      <c r="BZ64" s="286" t="str">
        <f t="shared" si="23"/>
        <v>NO</v>
      </c>
      <c r="CA64" s="261">
        <f t="shared" si="48"/>
        <v>3</v>
      </c>
      <c r="CB64" s="261">
        <f t="shared" si="49"/>
        <v>7</v>
      </c>
      <c r="CC64" s="247">
        <f t="shared" si="24"/>
        <v>43</v>
      </c>
      <c r="CD64" s="341" t="str">
        <f t="shared" si="25"/>
        <v>NO</v>
      </c>
    </row>
    <row r="65" spans="1:83" ht="13.5" thickBot="1" x14ac:dyDescent="0.25">
      <c r="A65" s="331">
        <f>[5]Final!A65</f>
        <v>53</v>
      </c>
      <c r="B65" s="331" t="str">
        <f>[5]Final!B65</f>
        <v>16BME1367</v>
      </c>
      <c r="C65" s="331" t="str">
        <f>[5]Final!C65</f>
        <v>KUNDAN KUMAR</v>
      </c>
      <c r="D65" s="331" t="str">
        <f>[5]Final!D65</f>
        <v>C+</v>
      </c>
      <c r="E65" s="331">
        <f>[5]Final!E65</f>
        <v>65</v>
      </c>
      <c r="F65" s="331">
        <f t="shared" si="26"/>
        <v>67.40000000000002</v>
      </c>
      <c r="G65" s="331">
        <f t="shared" si="27"/>
        <v>40.40000000000002</v>
      </c>
      <c r="H65" s="331">
        <f t="shared" si="28"/>
        <v>27</v>
      </c>
      <c r="I65" s="258"/>
      <c r="J65" s="247">
        <f>IF([5]Final!DP63="","",ROUNDUP(0.15*[5]Final!DP63,1))</f>
        <v>2.1</v>
      </c>
      <c r="K65" s="247">
        <f>IF([5]Final!DQ63="","",ROUNDUP(0.15*[5]Final!DQ63,1))</f>
        <v>2.1</v>
      </c>
      <c r="L65" s="247">
        <f>IF([5]Final!DR63="","",ROUNDUP(0.15*[5]Final!DR63,1))</f>
        <v>3.8000000000000003</v>
      </c>
      <c r="M65" s="247">
        <f>IF([5]Final!DS63="","",ROUNDUP(0.15*[5]Final!DS63,1))</f>
        <v>2.7</v>
      </c>
      <c r="N65" s="247">
        <f>IF([5]Final!DT63="","",ROUNDUP(0.15*[5]Final!DT63,1))</f>
        <v>3</v>
      </c>
      <c r="O65" s="247">
        <f>IF([5]Final!DU63="","",ROUNDUP(0.15*[5]Final!DU63,1))</f>
        <v>3</v>
      </c>
      <c r="P65" s="247">
        <f>IF([5]Final!DV63="","",ROUNDUP(0.15*[5]Final!DV63,1))</f>
        <v>2</v>
      </c>
      <c r="Q65" s="247">
        <f>IF([5]Final!DW63="","",ROUNDUP(0.15*[5]Final!DW63,1))</f>
        <v>4.0999999999999996</v>
      </c>
      <c r="R65" s="247">
        <f>IF([5]Final!DX63="","",ROUNDUP(0.15*[5]Final!DX63,1))</f>
        <v>3</v>
      </c>
      <c r="S65" s="247">
        <f>IF([5]Final!DY63="","",ROUNDUP(0.15*[5]Final!DY63,1))</f>
        <v>3</v>
      </c>
      <c r="T65" s="247">
        <f>IF([5]Final!DZ63="","",ROUNDUP(0.15*[5]Final!DZ63,1))</f>
        <v>2.6</v>
      </c>
      <c r="U65" s="247">
        <f>IF([5]Final!EA63="","",ROUNDUP([5]Final!EA63/3,1))</f>
        <v>0.7</v>
      </c>
      <c r="V65" s="247">
        <f>IF([5]Final!EB63="","",ROUNDUP([5]Final!EB63/3,1))</f>
        <v>0.7</v>
      </c>
      <c r="W65" s="247">
        <f>IF([5]Final!EC63="","",ROUNDUP([5]Final!EC63/3,1))</f>
        <v>0.7</v>
      </c>
      <c r="X65" s="247">
        <f>IF([5]Final!ED63="","",ROUNDUP([5]Final!ED63/3,1))</f>
        <v>0.7</v>
      </c>
      <c r="Y65" s="247">
        <f>IF([5]Final!EE63="","",ROUNDUP([5]Final!EE63/3,1))</f>
        <v>1</v>
      </c>
      <c r="Z65" s="247">
        <f>IF([5]Final!EF63="","",ROUNDUP([5]Final!EF63/3,1))</f>
        <v>1.4000000000000001</v>
      </c>
      <c r="AA65" s="247">
        <f>IF([5]Final!EG63="","",ROUNDUP([5]Final!EG63/3,1))</f>
        <v>0.7</v>
      </c>
      <c r="AB65" s="247">
        <f>IF([5]Final!EH63="","",ROUNDUP([5]Final!EH63/3,1))</f>
        <v>0.7</v>
      </c>
      <c r="AC65" s="247">
        <f>IF([5]Final!EI63="","",ROUNDUP([5]Final!EI63/3,1))</f>
        <v>1</v>
      </c>
      <c r="AD65" s="247">
        <f>IF([5]Final!EJ63="","",ROUNDUP([5]Final!EJ63/3,1))</f>
        <v>0.7</v>
      </c>
      <c r="AE65" s="247">
        <f>IF([5]Final!EK63="","",ROUNDUP([5]Final!EK63/3,1))</f>
        <v>0.7</v>
      </c>
      <c r="AF65" s="247">
        <f>[5]Final!EL63</f>
        <v>1</v>
      </c>
      <c r="AG65" s="247">
        <f>[5]Final!EM63</f>
        <v>2</v>
      </c>
      <c r="AH65" s="247">
        <f>[5]Final!EN63</f>
        <v>2</v>
      </c>
      <c r="AI65" s="247">
        <f>[5]Final!EO63</f>
        <v>1</v>
      </c>
      <c r="AJ65" s="247">
        <f>[5]Final!EP63</f>
        <v>2</v>
      </c>
      <c r="AK65" s="247">
        <f>[5]Final!EQ63</f>
        <v>3</v>
      </c>
      <c r="AL65" s="247">
        <f>[5]Final!ER63</f>
        <v>2</v>
      </c>
      <c r="AM65" s="247">
        <f>[5]Final!ES63</f>
        <v>4</v>
      </c>
      <c r="AN65" s="247">
        <f>[5]Final!ET63</f>
        <v>3</v>
      </c>
      <c r="AO65" s="247">
        <f>[5]Final!EU63</f>
        <v>3</v>
      </c>
      <c r="AP65" s="248">
        <f>[5]Final!EV63</f>
        <v>4</v>
      </c>
      <c r="AQ65" s="260">
        <f t="shared" si="29"/>
        <v>2.8</v>
      </c>
      <c r="AR65" s="261" t="e">
        <f t="shared" si="30"/>
        <v>#REF!</v>
      </c>
      <c r="AS65" s="247">
        <f t="shared" si="7"/>
        <v>0</v>
      </c>
      <c r="AT65" s="310" t="str">
        <f t="shared" si="31"/>
        <v>NO</v>
      </c>
      <c r="AU65" s="261">
        <f t="shared" si="32"/>
        <v>6.8</v>
      </c>
      <c r="AV65" s="261">
        <f t="shared" si="33"/>
        <v>10.166666666666668</v>
      </c>
      <c r="AW65" s="247">
        <f t="shared" si="8"/>
        <v>67</v>
      </c>
      <c r="AX65" s="286" t="str">
        <f t="shared" si="9"/>
        <v>YES</v>
      </c>
      <c r="AY65" s="261">
        <f t="shared" si="34"/>
        <v>17.7</v>
      </c>
      <c r="AZ65" s="261">
        <f t="shared" si="35"/>
        <v>27.333333333333336</v>
      </c>
      <c r="BA65" s="247">
        <f t="shared" si="10"/>
        <v>65</v>
      </c>
      <c r="BB65" s="286" t="str">
        <f t="shared" si="11"/>
        <v>YES</v>
      </c>
      <c r="BC65" s="261">
        <f t="shared" si="36"/>
        <v>6.4</v>
      </c>
      <c r="BD65" s="261">
        <f t="shared" si="37"/>
        <v>10.166666666666666</v>
      </c>
      <c r="BE65" s="247">
        <f t="shared" si="12"/>
        <v>63</v>
      </c>
      <c r="BF65" s="286" t="str">
        <f t="shared" si="13"/>
        <v>YES</v>
      </c>
      <c r="BG65" s="261">
        <f t="shared" si="38"/>
        <v>6.7000000000000011</v>
      </c>
      <c r="BH65" s="261">
        <f t="shared" si="39"/>
        <v>8</v>
      </c>
      <c r="BI65" s="247">
        <f t="shared" si="14"/>
        <v>84</v>
      </c>
      <c r="BJ65" s="340" t="str">
        <f t="shared" si="15"/>
        <v>YES</v>
      </c>
      <c r="BK65" s="260">
        <v>2</v>
      </c>
      <c r="BL65" s="261">
        <f t="shared" si="41"/>
        <v>2</v>
      </c>
      <c r="BM65" s="247">
        <f t="shared" si="16"/>
        <v>100</v>
      </c>
      <c r="BN65" s="286" t="str">
        <f t="shared" si="17"/>
        <v>YES</v>
      </c>
      <c r="BO65" s="261">
        <v>5</v>
      </c>
      <c r="BP65" s="261">
        <f t="shared" si="43"/>
        <v>7</v>
      </c>
      <c r="BQ65" s="247">
        <f t="shared" si="18"/>
        <v>71</v>
      </c>
      <c r="BR65" s="286" t="str">
        <f t="shared" si="19"/>
        <v>YES</v>
      </c>
      <c r="BS65" s="261">
        <f t="shared" si="44"/>
        <v>12</v>
      </c>
      <c r="BT65" s="261">
        <f t="shared" si="45"/>
        <v>17</v>
      </c>
      <c r="BU65" s="247">
        <f t="shared" si="20"/>
        <v>71</v>
      </c>
      <c r="BV65" s="286" t="str">
        <f t="shared" si="21"/>
        <v>YES</v>
      </c>
      <c r="BW65" s="261">
        <f t="shared" si="46"/>
        <v>5</v>
      </c>
      <c r="BX65" s="261">
        <f t="shared" si="47"/>
        <v>7</v>
      </c>
      <c r="BY65" s="247">
        <f t="shared" si="22"/>
        <v>71</v>
      </c>
      <c r="BZ65" s="286" t="str">
        <f t="shared" si="23"/>
        <v>YES</v>
      </c>
      <c r="CA65" s="261">
        <f t="shared" si="48"/>
        <v>5</v>
      </c>
      <c r="CB65" s="261">
        <f t="shared" si="49"/>
        <v>7</v>
      </c>
      <c r="CC65" s="247">
        <f t="shared" si="24"/>
        <v>71</v>
      </c>
      <c r="CD65" s="341" t="str">
        <f t="shared" si="25"/>
        <v>YES</v>
      </c>
    </row>
    <row r="66" spans="1:83" ht="13.5" thickBot="1" x14ac:dyDescent="0.25">
      <c r="A66" s="331">
        <f>[5]Final!A66</f>
        <v>54</v>
      </c>
      <c r="B66" s="331" t="str">
        <f>[5]Final!B66</f>
        <v>16BME1400</v>
      </c>
      <c r="C66" s="331" t="str">
        <f>[5]Final!C66</f>
        <v>ROHIT RAJORA</v>
      </c>
      <c r="D66" s="331" t="str">
        <f>[5]Final!D66</f>
        <v>B</v>
      </c>
      <c r="E66" s="331">
        <f>[5]Final!E66</f>
        <v>73</v>
      </c>
      <c r="F66" s="331">
        <f t="shared" si="26"/>
        <v>74.200000000000017</v>
      </c>
      <c r="G66" s="331">
        <f t="shared" si="27"/>
        <v>46.20000000000001</v>
      </c>
      <c r="H66" s="331">
        <f t="shared" si="28"/>
        <v>28</v>
      </c>
      <c r="I66" s="258"/>
      <c r="J66" s="247">
        <f>IF([5]Final!DP64="","",ROUNDUP(0.15*[5]Final!DP64,1))</f>
        <v>2.3000000000000003</v>
      </c>
      <c r="K66" s="247">
        <f>IF([5]Final!DQ64="","",ROUNDUP(0.15*[5]Final!DQ64,1))</f>
        <v>2.3000000000000003</v>
      </c>
      <c r="L66" s="247">
        <f>IF([5]Final!DR64="","",ROUNDUP(0.15*[5]Final!DR64,1))</f>
        <v>4.5</v>
      </c>
      <c r="M66" s="247">
        <f>IF([5]Final!DS64="","",ROUNDUP(0.15*[5]Final!DS64,1))</f>
        <v>2.1</v>
      </c>
      <c r="N66" s="247">
        <f>IF([5]Final!DT64="","",ROUNDUP(0.15*[5]Final!DT64,1))</f>
        <v>3.6</v>
      </c>
      <c r="O66" s="247">
        <f>IF([5]Final!DU64="","",ROUNDUP(0.15*[5]Final!DU64,1))</f>
        <v>3.9</v>
      </c>
      <c r="P66" s="247">
        <f>IF([5]Final!DV64="","",ROUNDUP(0.15*[5]Final!DV64,1))</f>
        <v>2.6</v>
      </c>
      <c r="Q66" s="247">
        <f>IF([5]Final!DW64="","",ROUNDUP(0.15*[5]Final!DW64,1))</f>
        <v>4.5</v>
      </c>
      <c r="R66" s="247">
        <f>IF([5]Final!DX64="","",ROUNDUP(0.15*[5]Final!DX64,1))</f>
        <v>4.0999999999999996</v>
      </c>
      <c r="S66" s="247">
        <f>IF([5]Final!DY64="","",ROUNDUP(0.15*[5]Final!DY64,1))</f>
        <v>3.9</v>
      </c>
      <c r="T66" s="247">
        <f>IF([5]Final!DZ64="","",ROUNDUP(0.15*[5]Final!DZ64,1))</f>
        <v>2.6</v>
      </c>
      <c r="U66" s="247">
        <f>IF([5]Final!EA64="","",ROUNDUP([5]Final!EA64/3,1))</f>
        <v>1</v>
      </c>
      <c r="V66" s="247">
        <f>IF([5]Final!EB64="","",ROUNDUP([5]Final!EB64/3,1))</f>
        <v>1</v>
      </c>
      <c r="W66" s="247">
        <f>IF([5]Final!EC64="","",ROUNDUP([5]Final!EC64/3,1))</f>
        <v>1</v>
      </c>
      <c r="X66" s="247">
        <f>IF([5]Final!ED64="","",ROUNDUP([5]Final!ED64/3,1))</f>
        <v>0.7</v>
      </c>
      <c r="Y66" s="247">
        <f>IF([5]Final!EE64="","",ROUNDUP([5]Final!EE64/3,1))</f>
        <v>1</v>
      </c>
      <c r="Z66" s="247">
        <f>IF([5]Final!EF64="","",ROUNDUP([5]Final!EF64/3,1))</f>
        <v>1</v>
      </c>
      <c r="AA66" s="247">
        <f>IF([5]Final!EG64="","",ROUNDUP([5]Final!EG64/3,1))</f>
        <v>0.7</v>
      </c>
      <c r="AB66" s="247">
        <f>IF([5]Final!EH64="","",ROUNDUP([5]Final!EH64/3,1))</f>
        <v>1</v>
      </c>
      <c r="AC66" s="247">
        <f>IF([5]Final!EI64="","",ROUNDUP([5]Final!EI64/3,1))</f>
        <v>1</v>
      </c>
      <c r="AD66" s="247">
        <f>IF([5]Final!EJ64="","",ROUNDUP([5]Final!EJ64/3,1))</f>
        <v>0.7</v>
      </c>
      <c r="AE66" s="247">
        <f>IF([5]Final!EK64="","",ROUNDUP([5]Final!EK64/3,1))</f>
        <v>0.7</v>
      </c>
      <c r="AF66" s="247">
        <f>[5]Final!EL64</f>
        <v>1</v>
      </c>
      <c r="AG66" s="247">
        <f>[5]Final!EM64</f>
        <v>2</v>
      </c>
      <c r="AH66" s="247">
        <f>[5]Final!EN64</f>
        <v>2</v>
      </c>
      <c r="AI66" s="247">
        <f>[5]Final!EO64</f>
        <v>1</v>
      </c>
      <c r="AJ66" s="247">
        <f>[5]Final!EP64</f>
        <v>3</v>
      </c>
      <c r="AK66" s="247">
        <f>[5]Final!EQ64</f>
        <v>3</v>
      </c>
      <c r="AL66" s="247">
        <f>[5]Final!ER64</f>
        <v>1</v>
      </c>
      <c r="AM66" s="247">
        <f>[5]Final!ES64</f>
        <v>4</v>
      </c>
      <c r="AN66" s="247">
        <f>[5]Final!ET64</f>
        <v>4</v>
      </c>
      <c r="AO66" s="247">
        <f>[5]Final!EU64</f>
        <v>4</v>
      </c>
      <c r="AP66" s="248">
        <f>[5]Final!EV64</f>
        <v>3</v>
      </c>
      <c r="AQ66" s="260">
        <f t="shared" si="29"/>
        <v>3.3000000000000003</v>
      </c>
      <c r="AR66" s="261" t="e">
        <f t="shared" si="30"/>
        <v>#REF!</v>
      </c>
      <c r="AS66" s="247">
        <f t="shared" si="7"/>
        <v>0</v>
      </c>
      <c r="AT66" s="310" t="str">
        <f t="shared" si="31"/>
        <v>NO</v>
      </c>
      <c r="AU66" s="261">
        <f t="shared" si="32"/>
        <v>7.9</v>
      </c>
      <c r="AV66" s="261">
        <f t="shared" si="33"/>
        <v>10.166666666666668</v>
      </c>
      <c r="AW66" s="247">
        <f t="shared" si="8"/>
        <v>78</v>
      </c>
      <c r="AX66" s="286" t="str">
        <f t="shared" si="9"/>
        <v>YES</v>
      </c>
      <c r="AY66" s="261">
        <f t="shared" si="34"/>
        <v>21</v>
      </c>
      <c r="AZ66" s="261">
        <f t="shared" si="35"/>
        <v>27.333333333333336</v>
      </c>
      <c r="BA66" s="247">
        <f t="shared" si="10"/>
        <v>77</v>
      </c>
      <c r="BB66" s="286" t="str">
        <f t="shared" si="11"/>
        <v>YES</v>
      </c>
      <c r="BC66" s="261">
        <f t="shared" si="36"/>
        <v>7.9</v>
      </c>
      <c r="BD66" s="261">
        <f t="shared" si="37"/>
        <v>10.166666666666666</v>
      </c>
      <c r="BE66" s="247">
        <f t="shared" si="12"/>
        <v>78</v>
      </c>
      <c r="BF66" s="286" t="str">
        <f t="shared" si="13"/>
        <v>YES</v>
      </c>
      <c r="BG66" s="261">
        <f t="shared" si="38"/>
        <v>6.1000000000000005</v>
      </c>
      <c r="BH66" s="261">
        <f t="shared" si="39"/>
        <v>8</v>
      </c>
      <c r="BI66" s="247">
        <f t="shared" si="14"/>
        <v>76</v>
      </c>
      <c r="BJ66" s="340" t="str">
        <f t="shared" si="15"/>
        <v>YES</v>
      </c>
      <c r="BK66" s="260">
        <v>2</v>
      </c>
      <c r="BL66" s="261">
        <f t="shared" si="41"/>
        <v>2</v>
      </c>
      <c r="BM66" s="247">
        <f t="shared" si="16"/>
        <v>100</v>
      </c>
      <c r="BN66" s="286" t="str">
        <f t="shared" si="17"/>
        <v>YES</v>
      </c>
      <c r="BO66" s="261">
        <f t="shared" si="42"/>
        <v>5</v>
      </c>
      <c r="BP66" s="261">
        <f t="shared" si="43"/>
        <v>7</v>
      </c>
      <c r="BQ66" s="247">
        <f t="shared" si="18"/>
        <v>71</v>
      </c>
      <c r="BR66" s="286" t="str">
        <f t="shared" si="19"/>
        <v>YES</v>
      </c>
      <c r="BS66" s="261">
        <f t="shared" si="44"/>
        <v>13</v>
      </c>
      <c r="BT66" s="261">
        <f t="shared" si="45"/>
        <v>17</v>
      </c>
      <c r="BU66" s="247">
        <f t="shared" si="20"/>
        <v>76</v>
      </c>
      <c r="BV66" s="286" t="str">
        <f t="shared" si="21"/>
        <v>YES</v>
      </c>
      <c r="BW66" s="261">
        <f t="shared" si="46"/>
        <v>5</v>
      </c>
      <c r="BX66" s="261">
        <f t="shared" si="47"/>
        <v>7</v>
      </c>
      <c r="BY66" s="247">
        <f t="shared" si="22"/>
        <v>71</v>
      </c>
      <c r="BZ66" s="286" t="str">
        <f t="shared" si="23"/>
        <v>YES</v>
      </c>
      <c r="CA66" s="261">
        <f t="shared" si="48"/>
        <v>4</v>
      </c>
      <c r="CB66" s="261">
        <f t="shared" si="49"/>
        <v>7</v>
      </c>
      <c r="CC66" s="247">
        <f t="shared" si="24"/>
        <v>57</v>
      </c>
      <c r="CD66" s="341" t="str">
        <f t="shared" si="25"/>
        <v>NO</v>
      </c>
    </row>
    <row r="67" spans="1:83" ht="13.5" thickBot="1" x14ac:dyDescent="0.25">
      <c r="A67" s="331">
        <f>[5]Final!A67</f>
        <v>55</v>
      </c>
      <c r="B67" s="331" t="str">
        <f>[5]Final!B67</f>
        <v>16BME1415</v>
      </c>
      <c r="C67" s="331" t="str">
        <f>[5]Final!C67</f>
        <v>SUDIP KC</v>
      </c>
      <c r="D67" s="331" t="str">
        <f>[5]Final!D67</f>
        <v>B</v>
      </c>
      <c r="E67" s="331">
        <f>[5]Final!E67</f>
        <v>66</v>
      </c>
      <c r="F67" s="331">
        <f t="shared" si="26"/>
        <v>67.300000000000011</v>
      </c>
      <c r="G67" s="331">
        <f t="shared" si="27"/>
        <v>39.300000000000018</v>
      </c>
      <c r="H67" s="331">
        <f t="shared" si="28"/>
        <v>28</v>
      </c>
      <c r="I67" s="258"/>
      <c r="J67" s="247">
        <f>IF([5]Final!DP65="","",ROUNDUP(0.15*[5]Final!DP65,1))</f>
        <v>2</v>
      </c>
      <c r="K67" s="247">
        <f>IF([5]Final!DQ65="","",ROUNDUP(0.15*[5]Final!DQ65,1))</f>
        <v>2</v>
      </c>
      <c r="L67" s="247">
        <f>IF([5]Final!DR65="","",ROUNDUP(0.15*[5]Final!DR65,1))</f>
        <v>4.0999999999999996</v>
      </c>
      <c r="M67" s="247">
        <f>IF([5]Final!DS65="","",ROUNDUP(0.15*[5]Final!DS65,1))</f>
        <v>2.4</v>
      </c>
      <c r="N67" s="247">
        <f>IF([5]Final!DT65="","",ROUNDUP(0.15*[5]Final!DT65,1))</f>
        <v>3</v>
      </c>
      <c r="O67" s="247">
        <f>IF([5]Final!DU65="","",ROUNDUP(0.15*[5]Final!DU65,1))</f>
        <v>3</v>
      </c>
      <c r="P67" s="247">
        <f>IF([5]Final!DV65="","",ROUNDUP(0.15*[5]Final!DV65,1))</f>
        <v>2</v>
      </c>
      <c r="Q67" s="247">
        <f>IF([5]Final!DW65="","",ROUNDUP(0.15*[5]Final!DW65,1))</f>
        <v>3.5</v>
      </c>
      <c r="R67" s="247">
        <f>IF([5]Final!DX65="","",ROUNDUP(0.15*[5]Final!DX65,1))</f>
        <v>3</v>
      </c>
      <c r="S67" s="247">
        <f>IF([5]Final!DY65="","",ROUNDUP(0.15*[5]Final!DY65,1))</f>
        <v>3</v>
      </c>
      <c r="T67" s="247">
        <f>IF([5]Final!DZ65="","",ROUNDUP(0.15*[5]Final!DZ65,1))</f>
        <v>2.1</v>
      </c>
      <c r="U67" s="247">
        <f>IF([5]Final!EA65="","",ROUNDUP([5]Final!EA65/3,1))</f>
        <v>1</v>
      </c>
      <c r="V67" s="247">
        <f>IF([5]Final!EB65="","",ROUNDUP([5]Final!EB65/3,1))</f>
        <v>1</v>
      </c>
      <c r="W67" s="247">
        <f>IF([5]Final!EC65="","",ROUNDUP([5]Final!EC65/3,1))</f>
        <v>1</v>
      </c>
      <c r="X67" s="247">
        <f>IF([5]Final!ED65="","",ROUNDUP([5]Final!ED65/3,1))</f>
        <v>0.7</v>
      </c>
      <c r="Y67" s="247">
        <f>IF([5]Final!EE65="","",ROUNDUP([5]Final!EE65/3,1))</f>
        <v>0.7</v>
      </c>
      <c r="Z67" s="247">
        <f>IF([5]Final!EF65="","",ROUNDUP([5]Final!EF65/3,1))</f>
        <v>1</v>
      </c>
      <c r="AA67" s="247">
        <f>IF([5]Final!EG65="","",ROUNDUP([5]Final!EG65/3,1))</f>
        <v>0.7</v>
      </c>
      <c r="AB67" s="247">
        <f>IF([5]Final!EH65="","",ROUNDUP([5]Final!EH65/3,1))</f>
        <v>1</v>
      </c>
      <c r="AC67" s="247">
        <f>IF([5]Final!EI65="","",ROUNDUP([5]Final!EI65/3,1))</f>
        <v>0.7</v>
      </c>
      <c r="AD67" s="247">
        <f>IF([5]Final!EJ65="","",ROUNDUP([5]Final!EJ65/3,1))</f>
        <v>0.7</v>
      </c>
      <c r="AE67" s="247">
        <f>IF([5]Final!EK65="","",ROUNDUP([5]Final!EK65/3,1))</f>
        <v>0.7</v>
      </c>
      <c r="AF67" s="247">
        <f>[5]Final!EL65</f>
        <v>2</v>
      </c>
      <c r="AG67" s="247">
        <f>[5]Final!EM65</f>
        <v>2</v>
      </c>
      <c r="AH67" s="247">
        <f>[5]Final!EN65</f>
        <v>2</v>
      </c>
      <c r="AI67" s="247">
        <f>[5]Final!EO65</f>
        <v>2</v>
      </c>
      <c r="AJ67" s="247">
        <f>[5]Final!EP65</f>
        <v>3</v>
      </c>
      <c r="AK67" s="247">
        <f>[5]Final!EQ65</f>
        <v>3</v>
      </c>
      <c r="AL67" s="247">
        <f>[5]Final!ER65</f>
        <v>1</v>
      </c>
      <c r="AM67" s="247">
        <f>[5]Final!ES65</f>
        <v>3</v>
      </c>
      <c r="AN67" s="247">
        <f>[5]Final!ET65</f>
        <v>4</v>
      </c>
      <c r="AO67" s="247">
        <f>[5]Final!EU65</f>
        <v>3</v>
      </c>
      <c r="AP67" s="248">
        <f>[5]Final!EV65</f>
        <v>3</v>
      </c>
      <c r="AQ67" s="260">
        <f t="shared" si="29"/>
        <v>3</v>
      </c>
      <c r="AR67" s="261" t="e">
        <f t="shared" si="30"/>
        <v>#REF!</v>
      </c>
      <c r="AS67" s="247">
        <f t="shared" si="7"/>
        <v>0</v>
      </c>
      <c r="AT67" s="310" t="str">
        <f t="shared" si="31"/>
        <v>NO</v>
      </c>
      <c r="AU67" s="261">
        <f t="shared" si="32"/>
        <v>6.7</v>
      </c>
      <c r="AV67" s="261">
        <f t="shared" si="33"/>
        <v>10.166666666666668</v>
      </c>
      <c r="AW67" s="247">
        <f t="shared" si="8"/>
        <v>66</v>
      </c>
      <c r="AX67" s="286" t="str">
        <f t="shared" si="9"/>
        <v>YES</v>
      </c>
      <c r="AY67" s="261">
        <f t="shared" si="34"/>
        <v>17.3</v>
      </c>
      <c r="AZ67" s="261">
        <f t="shared" si="35"/>
        <v>27.333333333333336</v>
      </c>
      <c r="BA67" s="247">
        <f t="shared" si="10"/>
        <v>63</v>
      </c>
      <c r="BB67" s="286" t="str">
        <f t="shared" si="11"/>
        <v>YES</v>
      </c>
      <c r="BC67" s="261">
        <f t="shared" si="36"/>
        <v>6.4</v>
      </c>
      <c r="BD67" s="261">
        <f t="shared" si="37"/>
        <v>10.166666666666666</v>
      </c>
      <c r="BE67" s="247">
        <f t="shared" si="12"/>
        <v>63</v>
      </c>
      <c r="BF67" s="286" t="str">
        <f t="shared" si="13"/>
        <v>YES</v>
      </c>
      <c r="BG67" s="261">
        <f t="shared" si="38"/>
        <v>5.9</v>
      </c>
      <c r="BH67" s="261">
        <f t="shared" si="39"/>
        <v>8</v>
      </c>
      <c r="BI67" s="247">
        <f t="shared" si="14"/>
        <v>74</v>
      </c>
      <c r="BJ67" s="340" t="str">
        <f t="shared" si="15"/>
        <v>YES</v>
      </c>
      <c r="BK67" s="260">
        <f t="shared" si="40"/>
        <v>2</v>
      </c>
      <c r="BL67" s="261">
        <f t="shared" si="41"/>
        <v>2</v>
      </c>
      <c r="BM67" s="247">
        <f t="shared" si="16"/>
        <v>100</v>
      </c>
      <c r="BN67" s="286" t="str">
        <f t="shared" si="17"/>
        <v>YES</v>
      </c>
      <c r="BO67" s="261">
        <f t="shared" si="42"/>
        <v>5</v>
      </c>
      <c r="BP67" s="261">
        <f t="shared" si="43"/>
        <v>7</v>
      </c>
      <c r="BQ67" s="247">
        <f t="shared" si="18"/>
        <v>71</v>
      </c>
      <c r="BR67" s="286" t="str">
        <f t="shared" si="19"/>
        <v>YES</v>
      </c>
      <c r="BS67" s="261">
        <f t="shared" si="44"/>
        <v>12</v>
      </c>
      <c r="BT67" s="261">
        <f t="shared" si="45"/>
        <v>17</v>
      </c>
      <c r="BU67" s="247">
        <f t="shared" si="20"/>
        <v>71</v>
      </c>
      <c r="BV67" s="286" t="str">
        <f t="shared" si="21"/>
        <v>YES</v>
      </c>
      <c r="BW67" s="261">
        <f t="shared" si="46"/>
        <v>4</v>
      </c>
      <c r="BX67" s="261">
        <f t="shared" si="47"/>
        <v>7</v>
      </c>
      <c r="BY67" s="247">
        <f t="shared" si="22"/>
        <v>57</v>
      </c>
      <c r="BZ67" s="286" t="str">
        <f t="shared" si="23"/>
        <v>NO</v>
      </c>
      <c r="CA67" s="261">
        <f t="shared" si="48"/>
        <v>5</v>
      </c>
      <c r="CB67" s="261">
        <f t="shared" si="49"/>
        <v>7</v>
      </c>
      <c r="CC67" s="247">
        <f t="shared" si="24"/>
        <v>71</v>
      </c>
      <c r="CD67" s="341" t="str">
        <f t="shared" si="25"/>
        <v>YES</v>
      </c>
    </row>
    <row r="68" spans="1:83" ht="13.5" thickBot="1" x14ac:dyDescent="0.25">
      <c r="A68" s="331">
        <f>[5]Final!A68</f>
        <v>56</v>
      </c>
      <c r="B68" s="331" t="str">
        <f>[5]Final!B68</f>
        <v>16BME1427</v>
      </c>
      <c r="C68" s="331" t="str">
        <f>[5]Final!C68</f>
        <v>SATYAM  BHAGAT</v>
      </c>
      <c r="D68" s="331" t="str">
        <f>[5]Final!D68</f>
        <v>B+</v>
      </c>
      <c r="E68" s="331">
        <f>[5]Final!E68</f>
        <v>77</v>
      </c>
      <c r="F68" s="331">
        <f t="shared" si="26"/>
        <v>82.699999999999989</v>
      </c>
      <c r="G68" s="331">
        <f t="shared" si="27"/>
        <v>49.699999999999996</v>
      </c>
      <c r="H68" s="331">
        <f t="shared" si="28"/>
        <v>33</v>
      </c>
      <c r="I68" s="258"/>
      <c r="J68" s="247">
        <f>IF([5]Final!DP66="","",ROUNDUP(0.15*[5]Final!DP66,1))</f>
        <v>2.3000000000000003</v>
      </c>
      <c r="K68" s="247">
        <f>IF([5]Final!DQ66="","",ROUNDUP(0.15*[5]Final!DQ66,1))</f>
        <v>2.1</v>
      </c>
      <c r="L68" s="247">
        <f>IF([5]Final!DR66="","",ROUNDUP(0.15*[5]Final!DR66,1))</f>
        <v>5.6</v>
      </c>
      <c r="M68" s="247">
        <f>IF([5]Final!DS66="","",ROUNDUP(0.15*[5]Final!DS66,1))</f>
        <v>2.7</v>
      </c>
      <c r="N68" s="247">
        <f>IF([5]Final!DT66="","",ROUNDUP(0.15*[5]Final!DT66,1))</f>
        <v>3.8000000000000003</v>
      </c>
      <c r="O68" s="247">
        <f>IF([5]Final!DU66="","",ROUNDUP(0.15*[5]Final!DU66,1))</f>
        <v>3.9</v>
      </c>
      <c r="P68" s="247">
        <f>IF([5]Final!DV66="","",ROUNDUP(0.15*[5]Final!DV66,1))</f>
        <v>2.4</v>
      </c>
      <c r="Q68" s="247">
        <f>IF([5]Final!DW66="","",ROUNDUP(0.15*[5]Final!DW66,1))</f>
        <v>5</v>
      </c>
      <c r="R68" s="247">
        <f>IF([5]Final!DX66="","",ROUNDUP(0.15*[5]Final!DX66,1))</f>
        <v>3.5</v>
      </c>
      <c r="S68" s="247">
        <f>IF([5]Final!DY66="","",ROUNDUP(0.15*[5]Final!DY66,1))</f>
        <v>3.8000000000000003</v>
      </c>
      <c r="T68" s="247">
        <f>IF([5]Final!DZ66="","",ROUNDUP(0.15*[5]Final!DZ66,1))</f>
        <v>2.6</v>
      </c>
      <c r="U68" s="247">
        <f>IF([5]Final!EA66="","",ROUNDUP([5]Final!EA66/3,1))</f>
        <v>1.4000000000000001</v>
      </c>
      <c r="V68" s="247">
        <f>IF([5]Final!EB66="","",ROUNDUP([5]Final!EB66/3,1))</f>
        <v>1.4000000000000001</v>
      </c>
      <c r="W68" s="247">
        <f>IF([5]Final!EC66="","",ROUNDUP([5]Final!EC66/3,1))</f>
        <v>1</v>
      </c>
      <c r="X68" s="247">
        <f>IF([5]Final!ED66="","",ROUNDUP([5]Final!ED66/3,1))</f>
        <v>1</v>
      </c>
      <c r="Y68" s="247">
        <f>IF([5]Final!EE66="","",ROUNDUP([5]Final!EE66/3,1))</f>
        <v>1.4000000000000001</v>
      </c>
      <c r="Z68" s="247">
        <f>IF([5]Final!EF66="","",ROUNDUP([5]Final!EF66/3,1))</f>
        <v>1.4000000000000001</v>
      </c>
      <c r="AA68" s="247">
        <f>IF([5]Final!EG66="","",ROUNDUP([5]Final!EG66/3,1))</f>
        <v>0.7</v>
      </c>
      <c r="AB68" s="247">
        <f>IF([5]Final!EH66="","",ROUNDUP([5]Final!EH66/3,1))</f>
        <v>1</v>
      </c>
      <c r="AC68" s="247">
        <f>IF([5]Final!EI66="","",ROUNDUP([5]Final!EI66/3,1))</f>
        <v>1</v>
      </c>
      <c r="AD68" s="247">
        <f>IF([5]Final!EJ66="","",ROUNDUP([5]Final!EJ66/3,1))</f>
        <v>1</v>
      </c>
      <c r="AE68" s="247">
        <f>IF([5]Final!EK66="","",ROUNDUP([5]Final!EK66/3,1))</f>
        <v>0.7</v>
      </c>
      <c r="AF68" s="247">
        <f>[5]Final!EL66</f>
        <v>2</v>
      </c>
      <c r="AG68" s="247">
        <f>[5]Final!EM66</f>
        <v>3</v>
      </c>
      <c r="AH68" s="247">
        <f>[5]Final!EN66</f>
        <v>2</v>
      </c>
      <c r="AI68" s="247">
        <f>[5]Final!EO66</f>
        <v>2</v>
      </c>
      <c r="AJ68" s="247">
        <f>[5]Final!EP66</f>
        <v>3</v>
      </c>
      <c r="AK68" s="247">
        <f>[5]Final!EQ66</f>
        <v>3</v>
      </c>
      <c r="AL68" s="247">
        <f>[5]Final!ER66</f>
        <v>2</v>
      </c>
      <c r="AM68" s="247">
        <f>[5]Final!ES66</f>
        <v>4</v>
      </c>
      <c r="AN68" s="247">
        <f>[5]Final!ET66</f>
        <v>4</v>
      </c>
      <c r="AO68" s="247">
        <f>[5]Final!EU66</f>
        <v>4</v>
      </c>
      <c r="AP68" s="248">
        <f>[5]Final!EV66</f>
        <v>4</v>
      </c>
      <c r="AQ68" s="260">
        <f t="shared" si="29"/>
        <v>3.7</v>
      </c>
      <c r="AR68" s="261" t="e">
        <f t="shared" si="30"/>
        <v>#REF!</v>
      </c>
      <c r="AS68" s="247">
        <f t="shared" si="7"/>
        <v>0</v>
      </c>
      <c r="AT68" s="310" t="str">
        <f t="shared" si="31"/>
        <v>NO</v>
      </c>
      <c r="AU68" s="261">
        <f t="shared" si="32"/>
        <v>8.7000000000000011</v>
      </c>
      <c r="AV68" s="261">
        <f t="shared" si="33"/>
        <v>10.166666666666668</v>
      </c>
      <c r="AW68" s="247">
        <f t="shared" si="8"/>
        <v>86</v>
      </c>
      <c r="AX68" s="286" t="str">
        <f t="shared" si="9"/>
        <v>YES</v>
      </c>
      <c r="AY68" s="261">
        <f t="shared" si="34"/>
        <v>22.4</v>
      </c>
      <c r="AZ68" s="261">
        <f t="shared" si="35"/>
        <v>27.333333333333336</v>
      </c>
      <c r="BA68" s="247">
        <f t="shared" si="10"/>
        <v>82</v>
      </c>
      <c r="BB68" s="286" t="str">
        <f t="shared" si="11"/>
        <v>YES</v>
      </c>
      <c r="BC68" s="261">
        <f t="shared" si="36"/>
        <v>7.9</v>
      </c>
      <c r="BD68" s="261">
        <f t="shared" si="37"/>
        <v>10.166666666666666</v>
      </c>
      <c r="BE68" s="247">
        <f t="shared" si="12"/>
        <v>78</v>
      </c>
      <c r="BF68" s="286" t="str">
        <f t="shared" si="13"/>
        <v>YES</v>
      </c>
      <c r="BG68" s="261">
        <f t="shared" si="38"/>
        <v>7.0000000000000009</v>
      </c>
      <c r="BH68" s="261">
        <f t="shared" si="39"/>
        <v>8</v>
      </c>
      <c r="BI68" s="247">
        <f t="shared" si="14"/>
        <v>88</v>
      </c>
      <c r="BJ68" s="340" t="str">
        <f t="shared" si="15"/>
        <v>YES</v>
      </c>
      <c r="BK68" s="260">
        <f t="shared" si="40"/>
        <v>2</v>
      </c>
      <c r="BL68" s="261">
        <f t="shared" si="41"/>
        <v>2</v>
      </c>
      <c r="BM68" s="247">
        <f t="shared" si="16"/>
        <v>100</v>
      </c>
      <c r="BN68" s="286" t="str">
        <f t="shared" si="17"/>
        <v>YES</v>
      </c>
      <c r="BO68" s="261">
        <f t="shared" si="42"/>
        <v>6</v>
      </c>
      <c r="BP68" s="261">
        <f t="shared" si="43"/>
        <v>7</v>
      </c>
      <c r="BQ68" s="247">
        <f t="shared" si="18"/>
        <v>86</v>
      </c>
      <c r="BR68" s="286" t="str">
        <f t="shared" si="19"/>
        <v>YES</v>
      </c>
      <c r="BS68" s="261">
        <f t="shared" si="44"/>
        <v>13</v>
      </c>
      <c r="BT68" s="261">
        <f t="shared" si="45"/>
        <v>17</v>
      </c>
      <c r="BU68" s="247">
        <f t="shared" si="20"/>
        <v>76</v>
      </c>
      <c r="BV68" s="286" t="str">
        <f t="shared" si="21"/>
        <v>YES</v>
      </c>
      <c r="BW68" s="261">
        <f t="shared" si="46"/>
        <v>6</v>
      </c>
      <c r="BX68" s="261">
        <f t="shared" si="47"/>
        <v>7</v>
      </c>
      <c r="BY68" s="247">
        <f t="shared" si="22"/>
        <v>86</v>
      </c>
      <c r="BZ68" s="286" t="str">
        <f t="shared" si="23"/>
        <v>YES</v>
      </c>
      <c r="CA68" s="261">
        <f t="shared" si="48"/>
        <v>6</v>
      </c>
      <c r="CB68" s="261">
        <f t="shared" si="49"/>
        <v>7</v>
      </c>
      <c r="CC68" s="247">
        <f t="shared" si="24"/>
        <v>86</v>
      </c>
      <c r="CD68" s="341" t="str">
        <f t="shared" si="25"/>
        <v>YES</v>
      </c>
    </row>
    <row r="69" spans="1:83" ht="13.5" thickBot="1" x14ac:dyDescent="0.25">
      <c r="A69" s="331">
        <f>[5]Final!A69</f>
        <v>57</v>
      </c>
      <c r="B69" s="331" t="str">
        <f>[5]Final!B69</f>
        <v>16BME1433</v>
      </c>
      <c r="C69" s="331" t="str">
        <f>[5]Final!C69</f>
        <v>HARPREET SINGH</v>
      </c>
      <c r="D69" s="331" t="str">
        <f>[5]Final!D69</f>
        <v>A</v>
      </c>
      <c r="E69" s="331">
        <f>[5]Final!E69</f>
        <v>86</v>
      </c>
      <c r="F69" s="331">
        <f t="shared" si="26"/>
        <v>86.7</v>
      </c>
      <c r="G69" s="331">
        <f t="shared" si="27"/>
        <v>49.7</v>
      </c>
      <c r="H69" s="331">
        <f t="shared" si="28"/>
        <v>37</v>
      </c>
      <c r="I69" s="258"/>
      <c r="J69" s="247">
        <f>IF([5]Final!DP67="","",ROUNDUP(0.15*[5]Final!DP67,1))</f>
        <v>2.4</v>
      </c>
      <c r="K69" s="247">
        <f>IF([5]Final!DQ67="","",ROUNDUP(0.15*[5]Final!DQ67,1))</f>
        <v>2.3000000000000003</v>
      </c>
      <c r="L69" s="247">
        <f>IF([5]Final!DR67="","",ROUNDUP(0.15*[5]Final!DR67,1))</f>
        <v>5.6</v>
      </c>
      <c r="M69" s="247">
        <f>IF([5]Final!DS67="","",ROUNDUP(0.15*[5]Final!DS67,1))</f>
        <v>2.1</v>
      </c>
      <c r="N69" s="247">
        <f>IF([5]Final!DT67="","",ROUNDUP(0.15*[5]Final!DT67,1))</f>
        <v>3.3</v>
      </c>
      <c r="O69" s="247">
        <f>IF([5]Final!DU67="","",ROUNDUP(0.15*[5]Final!DU67,1))</f>
        <v>3.8000000000000003</v>
      </c>
      <c r="P69" s="247">
        <f>IF([5]Final!DV67="","",ROUNDUP(0.15*[5]Final!DV67,1))</f>
        <v>2.3000000000000003</v>
      </c>
      <c r="Q69" s="247">
        <f>IF([5]Final!DW67="","",ROUNDUP(0.15*[5]Final!DW67,1))</f>
        <v>5.3</v>
      </c>
      <c r="R69" s="247">
        <f>IF([5]Final!DX67="","",ROUNDUP(0.15*[5]Final!DX67,1))</f>
        <v>3.5</v>
      </c>
      <c r="S69" s="247">
        <f>IF([5]Final!DY67="","",ROUNDUP(0.15*[5]Final!DY67,1))</f>
        <v>4.0999999999999996</v>
      </c>
      <c r="T69" s="247">
        <f>IF([5]Final!DZ67="","",ROUNDUP(0.15*[5]Final!DZ67,1))</f>
        <v>2.4</v>
      </c>
      <c r="U69" s="247">
        <f>IF([5]Final!EA67="","",ROUNDUP([5]Final!EA67/3,1))</f>
        <v>1</v>
      </c>
      <c r="V69" s="247">
        <f>IF([5]Final!EB67="","",ROUNDUP([5]Final!EB67/3,1))</f>
        <v>1</v>
      </c>
      <c r="W69" s="247">
        <f>IF([5]Final!EC67="","",ROUNDUP([5]Final!EC67/3,1))</f>
        <v>1.4000000000000001</v>
      </c>
      <c r="X69" s="247">
        <f>IF([5]Final!ED67="","",ROUNDUP([5]Final!ED67/3,1))</f>
        <v>0.7</v>
      </c>
      <c r="Y69" s="247">
        <f>IF([5]Final!EE67="","",ROUNDUP([5]Final!EE67/3,1))</f>
        <v>1.4000000000000001</v>
      </c>
      <c r="Z69" s="247">
        <f>IF([5]Final!EF67="","",ROUNDUP([5]Final!EF67/3,1))</f>
        <v>1.7000000000000002</v>
      </c>
      <c r="AA69" s="247">
        <f>IF([5]Final!EG67="","",ROUNDUP([5]Final!EG67/3,1))</f>
        <v>1</v>
      </c>
      <c r="AB69" s="247">
        <f>IF([5]Final!EH67="","",ROUNDUP([5]Final!EH67/3,1))</f>
        <v>1</v>
      </c>
      <c r="AC69" s="247">
        <f>IF([5]Final!EI67="","",ROUNDUP([5]Final!EI67/3,1))</f>
        <v>1.4000000000000001</v>
      </c>
      <c r="AD69" s="247">
        <f>IF([5]Final!EJ67="","",ROUNDUP([5]Final!EJ67/3,1))</f>
        <v>1</v>
      </c>
      <c r="AE69" s="247">
        <f>IF([5]Final!EK67="","",ROUNDUP([5]Final!EK67/3,1))</f>
        <v>1</v>
      </c>
      <c r="AF69" s="247">
        <f>[5]Final!EL67</f>
        <v>2</v>
      </c>
      <c r="AG69" s="247">
        <f>[5]Final!EM67</f>
        <v>3</v>
      </c>
      <c r="AH69" s="247">
        <f>[5]Final!EN67</f>
        <v>2</v>
      </c>
      <c r="AI69" s="247">
        <f>[5]Final!EO67</f>
        <v>2</v>
      </c>
      <c r="AJ69" s="247">
        <f>[5]Final!EP67</f>
        <v>4</v>
      </c>
      <c r="AK69" s="247">
        <f>[5]Final!EQ67</f>
        <v>4</v>
      </c>
      <c r="AL69" s="247">
        <f>[5]Final!ER67</f>
        <v>2</v>
      </c>
      <c r="AM69" s="247">
        <f>[5]Final!ES67</f>
        <v>4</v>
      </c>
      <c r="AN69" s="247">
        <f>[5]Final!ET67</f>
        <v>4</v>
      </c>
      <c r="AO69" s="247">
        <f>[5]Final!EU67</f>
        <v>5</v>
      </c>
      <c r="AP69" s="248">
        <f>[5]Final!EV67</f>
        <v>5</v>
      </c>
      <c r="AQ69" s="260">
        <f t="shared" si="29"/>
        <v>3.4</v>
      </c>
      <c r="AR69" s="261" t="e">
        <f t="shared" si="30"/>
        <v>#REF!</v>
      </c>
      <c r="AS69" s="247">
        <f t="shared" si="7"/>
        <v>0</v>
      </c>
      <c r="AT69" s="310" t="str">
        <f t="shared" si="31"/>
        <v>NO</v>
      </c>
      <c r="AU69" s="261">
        <f t="shared" si="32"/>
        <v>8</v>
      </c>
      <c r="AV69" s="261">
        <f t="shared" si="33"/>
        <v>10.166666666666668</v>
      </c>
      <c r="AW69" s="247">
        <f t="shared" si="8"/>
        <v>79</v>
      </c>
      <c r="AX69" s="286" t="str">
        <f t="shared" si="9"/>
        <v>YES</v>
      </c>
      <c r="AY69" s="261">
        <f t="shared" si="34"/>
        <v>23.699999999999996</v>
      </c>
      <c r="AZ69" s="261">
        <f t="shared" si="35"/>
        <v>27.333333333333336</v>
      </c>
      <c r="BA69" s="247">
        <f t="shared" si="10"/>
        <v>87</v>
      </c>
      <c r="BB69" s="286" t="str">
        <f t="shared" si="11"/>
        <v>YES</v>
      </c>
      <c r="BC69" s="261">
        <f t="shared" si="36"/>
        <v>8.4</v>
      </c>
      <c r="BD69" s="261">
        <f t="shared" si="37"/>
        <v>10.166666666666666</v>
      </c>
      <c r="BE69" s="247">
        <f t="shared" si="12"/>
        <v>83</v>
      </c>
      <c r="BF69" s="286" t="str">
        <f t="shared" si="13"/>
        <v>YES</v>
      </c>
      <c r="BG69" s="261">
        <f t="shared" si="38"/>
        <v>6.2</v>
      </c>
      <c r="BH69" s="261">
        <f t="shared" si="39"/>
        <v>8</v>
      </c>
      <c r="BI69" s="247">
        <f t="shared" si="14"/>
        <v>78</v>
      </c>
      <c r="BJ69" s="340" t="str">
        <f t="shared" si="15"/>
        <v>YES</v>
      </c>
      <c r="BK69" s="260">
        <f t="shared" si="40"/>
        <v>2</v>
      </c>
      <c r="BL69" s="261">
        <f t="shared" si="41"/>
        <v>2</v>
      </c>
      <c r="BM69" s="247">
        <f t="shared" si="16"/>
        <v>100</v>
      </c>
      <c r="BN69" s="286" t="str">
        <f t="shared" si="17"/>
        <v>YES</v>
      </c>
      <c r="BO69" s="261">
        <f t="shared" si="42"/>
        <v>7</v>
      </c>
      <c r="BP69" s="261">
        <f t="shared" si="43"/>
        <v>7</v>
      </c>
      <c r="BQ69" s="247">
        <f t="shared" si="18"/>
        <v>100</v>
      </c>
      <c r="BR69" s="286" t="str">
        <f t="shared" si="19"/>
        <v>YES</v>
      </c>
      <c r="BS69" s="261">
        <f t="shared" si="44"/>
        <v>14</v>
      </c>
      <c r="BT69" s="261">
        <f t="shared" si="45"/>
        <v>17</v>
      </c>
      <c r="BU69" s="247">
        <f t="shared" si="20"/>
        <v>82</v>
      </c>
      <c r="BV69" s="286" t="str">
        <f t="shared" si="21"/>
        <v>YES</v>
      </c>
      <c r="BW69" s="261">
        <f t="shared" si="46"/>
        <v>7</v>
      </c>
      <c r="BX69" s="261">
        <f t="shared" si="47"/>
        <v>7</v>
      </c>
      <c r="BY69" s="247">
        <f t="shared" si="22"/>
        <v>100</v>
      </c>
      <c r="BZ69" s="286" t="str">
        <f t="shared" si="23"/>
        <v>YES</v>
      </c>
      <c r="CA69" s="261">
        <f t="shared" si="48"/>
        <v>7</v>
      </c>
      <c r="CB69" s="261">
        <f t="shared" si="49"/>
        <v>7</v>
      </c>
      <c r="CC69" s="247">
        <f t="shared" si="24"/>
        <v>100</v>
      </c>
      <c r="CD69" s="341" t="str">
        <f t="shared" si="25"/>
        <v>YES</v>
      </c>
    </row>
    <row r="70" spans="1:83" ht="13.5" thickBot="1" x14ac:dyDescent="0.25">
      <c r="A70" s="331">
        <f>[5]Final!A70</f>
        <v>58</v>
      </c>
      <c r="B70" s="331" t="str">
        <f>[5]Final!B70</f>
        <v>17BME8009</v>
      </c>
      <c r="C70" s="331" t="str">
        <f>[5]Final!C70</f>
        <v>DEEPAK</v>
      </c>
      <c r="D70" s="331" t="s">
        <v>316</v>
      </c>
      <c r="E70" s="331">
        <v>55</v>
      </c>
      <c r="F70" s="331">
        <f t="shared" si="26"/>
        <v>18.900000000000002</v>
      </c>
      <c r="G70" s="331">
        <f t="shared" si="27"/>
        <v>11.900000000000002</v>
      </c>
      <c r="H70" s="331">
        <f t="shared" si="28"/>
        <v>7</v>
      </c>
      <c r="I70" s="258"/>
      <c r="J70" s="247">
        <f>IF([5]Final!DP68="","",ROUNDUP(0.15*[5]Final!DP68,1))</f>
        <v>0.3</v>
      </c>
      <c r="K70" s="247">
        <f>IF([5]Final!DQ68="","",ROUNDUP(0.15*[5]Final!DQ68,1))</f>
        <v>0.3</v>
      </c>
      <c r="L70" s="247">
        <f>IF([5]Final!DR68="","",ROUNDUP(0.15*[5]Final!DR68,1))</f>
        <v>1.8</v>
      </c>
      <c r="M70" s="247">
        <f>IF([5]Final!DS68="","",ROUNDUP(0.15*[5]Final!DS68,1))</f>
        <v>0</v>
      </c>
      <c r="N70" s="247">
        <f>IF([5]Final!DT68="","",ROUNDUP(0.15*[5]Final!DT68,1))</f>
        <v>1.1000000000000001</v>
      </c>
      <c r="O70" s="247">
        <f>IF([5]Final!DU68="","",ROUNDUP(0.15*[5]Final!DU68,1))</f>
        <v>0.5</v>
      </c>
      <c r="P70" s="247">
        <f>IF([5]Final!DV68="","",ROUNDUP(0.15*[5]Final!DV68,1))</f>
        <v>0.5</v>
      </c>
      <c r="Q70" s="247">
        <f>IF([5]Final!DW68="","",ROUNDUP(0.15*[5]Final!DW68,1))</f>
        <v>1.8</v>
      </c>
      <c r="R70" s="247">
        <f>IF([5]Final!DX68="","",ROUNDUP(0.15*[5]Final!DX68,1))</f>
        <v>0.6</v>
      </c>
      <c r="S70" s="247">
        <f>IF([5]Final!DY68="","",ROUNDUP(0.15*[5]Final!DY68,1))</f>
        <v>0.9</v>
      </c>
      <c r="T70" s="247">
        <f>IF([5]Final!DZ68="","",ROUNDUP(0.15*[5]Final!DZ68,1))</f>
        <v>0.2</v>
      </c>
      <c r="U70" s="247">
        <f>IF([5]Final!EA68="","",ROUNDUP([5]Final!EA68/3,1))</f>
        <v>0.4</v>
      </c>
      <c r="V70" s="247">
        <f>IF([5]Final!EB68="","",ROUNDUP([5]Final!EB68/3,1))</f>
        <v>0.4</v>
      </c>
      <c r="W70" s="247">
        <f>IF([5]Final!EC68="","",ROUNDUP([5]Final!EC68/3,1))</f>
        <v>0.4</v>
      </c>
      <c r="X70" s="247">
        <f>IF([5]Final!ED68="","",ROUNDUP([5]Final!ED68/3,1))</f>
        <v>0.4</v>
      </c>
      <c r="Y70" s="247">
        <f>IF([5]Final!EE68="","",ROUNDUP([5]Final!EE68/3,1))</f>
        <v>0.4</v>
      </c>
      <c r="Z70" s="247">
        <f>IF([5]Final!EF68="","",ROUNDUP([5]Final!EF68/3,1))</f>
        <v>0.7</v>
      </c>
      <c r="AA70" s="247">
        <f>IF([5]Final!EG68="","",ROUNDUP([5]Final!EG68/3,1))</f>
        <v>0</v>
      </c>
      <c r="AB70" s="247">
        <f>IF([5]Final!EH68="","",ROUNDUP([5]Final!EH68/3,1))</f>
        <v>0.4</v>
      </c>
      <c r="AC70" s="247">
        <f>IF([5]Final!EI68="","",ROUNDUP([5]Final!EI68/3,1))</f>
        <v>0.4</v>
      </c>
      <c r="AD70" s="247">
        <f>IF([5]Final!EJ68="","",ROUNDUP([5]Final!EJ68/3,1))</f>
        <v>0.4</v>
      </c>
      <c r="AE70" s="247">
        <f>IF([5]Final!EK68="","",ROUNDUP([5]Final!EK68/3,1))</f>
        <v>0</v>
      </c>
      <c r="AF70" s="247">
        <f>[5]Final!EL68</f>
        <v>0</v>
      </c>
      <c r="AG70" s="247">
        <f>[5]Final!EM68</f>
        <v>0</v>
      </c>
      <c r="AH70" s="247">
        <f>[5]Final!EN68</f>
        <v>0</v>
      </c>
      <c r="AI70" s="247">
        <f>[5]Final!EO68</f>
        <v>0</v>
      </c>
      <c r="AJ70" s="247">
        <f>[5]Final!EP68</f>
        <v>1</v>
      </c>
      <c r="AK70" s="247">
        <f>[5]Final!EQ68</f>
        <v>1</v>
      </c>
      <c r="AL70" s="247">
        <f>[5]Final!ER68</f>
        <v>0</v>
      </c>
      <c r="AM70" s="247">
        <f>[5]Final!ES68</f>
        <v>1</v>
      </c>
      <c r="AN70" s="247">
        <f>[5]Final!ET68</f>
        <v>1</v>
      </c>
      <c r="AO70" s="247">
        <f>[5]Final!EU68</f>
        <v>2</v>
      </c>
      <c r="AP70" s="248">
        <f>[5]Final!EV68</f>
        <v>1</v>
      </c>
      <c r="AQ70" s="260">
        <f t="shared" si="29"/>
        <v>0.7</v>
      </c>
      <c r="AR70" s="261" t="e">
        <f t="shared" si="30"/>
        <v>#REF!</v>
      </c>
      <c r="AS70" s="247">
        <f t="shared" si="7"/>
        <v>0</v>
      </c>
      <c r="AT70" s="310" t="str">
        <f t="shared" si="31"/>
        <v>NO</v>
      </c>
      <c r="AU70" s="261">
        <f t="shared" si="32"/>
        <v>2.2000000000000002</v>
      </c>
      <c r="AV70" s="261">
        <f t="shared" si="33"/>
        <v>10.166666666666668</v>
      </c>
      <c r="AW70" s="247">
        <f t="shared" si="8"/>
        <v>22</v>
      </c>
      <c r="AX70" s="286" t="str">
        <f t="shared" si="9"/>
        <v>NO</v>
      </c>
      <c r="AY70" s="261">
        <f t="shared" si="34"/>
        <v>6.6000000000000005</v>
      </c>
      <c r="AZ70" s="261">
        <f t="shared" si="35"/>
        <v>27.333333333333336</v>
      </c>
      <c r="BA70" s="247">
        <f t="shared" si="10"/>
        <v>24</v>
      </c>
      <c r="BB70" s="286" t="str">
        <f t="shared" si="11"/>
        <v>NO</v>
      </c>
      <c r="BC70" s="261">
        <f t="shared" si="36"/>
        <v>1.7999999999999998</v>
      </c>
      <c r="BD70" s="261">
        <f t="shared" si="37"/>
        <v>10.166666666666666</v>
      </c>
      <c r="BE70" s="247">
        <f t="shared" si="12"/>
        <v>18</v>
      </c>
      <c r="BF70" s="286" t="str">
        <f t="shared" si="13"/>
        <v>NO</v>
      </c>
      <c r="BG70" s="261">
        <f t="shared" si="38"/>
        <v>0.60000000000000009</v>
      </c>
      <c r="BH70" s="261">
        <f t="shared" si="39"/>
        <v>8</v>
      </c>
      <c r="BI70" s="247">
        <f t="shared" si="14"/>
        <v>8</v>
      </c>
      <c r="BJ70" s="340" t="str">
        <f t="shared" si="15"/>
        <v>NO</v>
      </c>
      <c r="BK70" s="260">
        <v>2</v>
      </c>
      <c r="BL70" s="261">
        <f t="shared" si="41"/>
        <v>2</v>
      </c>
      <c r="BM70" s="247">
        <f t="shared" si="16"/>
        <v>100</v>
      </c>
      <c r="BN70" s="286" t="str">
        <f t="shared" si="17"/>
        <v>YES</v>
      </c>
      <c r="BO70" s="261">
        <v>5</v>
      </c>
      <c r="BP70" s="261">
        <f t="shared" si="43"/>
        <v>7</v>
      </c>
      <c r="BQ70" s="247">
        <f t="shared" si="18"/>
        <v>71</v>
      </c>
      <c r="BR70" s="286" t="str">
        <f t="shared" si="19"/>
        <v>YES</v>
      </c>
      <c r="BS70" s="261">
        <f t="shared" si="44"/>
        <v>3</v>
      </c>
      <c r="BT70" s="261">
        <f t="shared" si="45"/>
        <v>17</v>
      </c>
      <c r="BU70" s="247">
        <f t="shared" si="20"/>
        <v>18</v>
      </c>
      <c r="BV70" s="286" t="str">
        <f t="shared" si="21"/>
        <v>NO</v>
      </c>
      <c r="BW70" s="261">
        <f t="shared" si="46"/>
        <v>2</v>
      </c>
      <c r="BX70" s="261">
        <f t="shared" si="47"/>
        <v>7</v>
      </c>
      <c r="BY70" s="247">
        <f t="shared" si="22"/>
        <v>29</v>
      </c>
      <c r="BZ70" s="286" t="str">
        <f t="shared" si="23"/>
        <v>NO</v>
      </c>
      <c r="CA70" s="261">
        <f t="shared" si="48"/>
        <v>1</v>
      </c>
      <c r="CB70" s="261">
        <f t="shared" si="49"/>
        <v>7</v>
      </c>
      <c r="CC70" s="247">
        <f t="shared" si="24"/>
        <v>14</v>
      </c>
      <c r="CD70" s="341" t="str">
        <f t="shared" si="25"/>
        <v>NO</v>
      </c>
    </row>
    <row r="71" spans="1:83" ht="13.5" thickBot="1" x14ac:dyDescent="0.25">
      <c r="A71" s="331">
        <f>[5]Final!A71</f>
        <v>59</v>
      </c>
      <c r="B71" s="331" t="str">
        <f>[5]Final!B71</f>
        <v>17BME8017</v>
      </c>
      <c r="C71" s="331" t="str">
        <f>[5]Final!C71</f>
        <v>BRAJESH KUMAR</v>
      </c>
      <c r="D71" s="331" t="str">
        <f>[5]Final!D71</f>
        <v>B</v>
      </c>
      <c r="E71" s="331">
        <f>[5]Final!E71</f>
        <v>70</v>
      </c>
      <c r="F71" s="331">
        <f t="shared" si="26"/>
        <v>74.800000000000011</v>
      </c>
      <c r="G71" s="331">
        <f t="shared" si="27"/>
        <v>46.800000000000004</v>
      </c>
      <c r="H71" s="331">
        <f t="shared" si="28"/>
        <v>28</v>
      </c>
      <c r="I71" s="258"/>
      <c r="J71" s="247">
        <f>IF([5]Final!DP69="","",ROUNDUP(0.15*[5]Final!DP69,1))</f>
        <v>2.4</v>
      </c>
      <c r="K71" s="247">
        <f>IF([5]Final!DQ69="","",ROUNDUP(0.15*[5]Final!DQ69,1))</f>
        <v>2.1</v>
      </c>
      <c r="L71" s="247">
        <f>IF([5]Final!DR69="","",ROUNDUP(0.15*[5]Final!DR69,1))</f>
        <v>4.5</v>
      </c>
      <c r="M71" s="247">
        <f>IF([5]Final!DS69="","",ROUNDUP(0.15*[5]Final!DS69,1))</f>
        <v>2.4</v>
      </c>
      <c r="N71" s="247">
        <f>IF([5]Final!DT69="","",ROUNDUP(0.15*[5]Final!DT69,1))</f>
        <v>3.5</v>
      </c>
      <c r="O71" s="247">
        <f>IF([5]Final!DU69="","",ROUNDUP(0.15*[5]Final!DU69,1))</f>
        <v>3.6</v>
      </c>
      <c r="P71" s="247">
        <f>IF([5]Final!DV69="","",ROUNDUP(0.15*[5]Final!DV69,1))</f>
        <v>2.4</v>
      </c>
      <c r="Q71" s="247">
        <f>IF([5]Final!DW69="","",ROUNDUP(0.15*[5]Final!DW69,1))</f>
        <v>4.5</v>
      </c>
      <c r="R71" s="247">
        <f>IF([5]Final!DX69="","",ROUNDUP(0.15*[5]Final!DX69,1))</f>
        <v>3.8000000000000003</v>
      </c>
      <c r="S71" s="247">
        <f>IF([5]Final!DY69="","",ROUNDUP(0.15*[5]Final!DY69,1))</f>
        <v>3.9</v>
      </c>
      <c r="T71" s="247">
        <f>IF([5]Final!DZ69="","",ROUNDUP(0.15*[5]Final!DZ69,1))</f>
        <v>2.6</v>
      </c>
      <c r="U71" s="247">
        <f>IF([5]Final!EA69="","",ROUNDUP([5]Final!EA69/3,1))</f>
        <v>1</v>
      </c>
      <c r="V71" s="247">
        <f>IF([5]Final!EB69="","",ROUNDUP([5]Final!EB69/3,1))</f>
        <v>1</v>
      </c>
      <c r="W71" s="247">
        <f>IF([5]Final!EC69="","",ROUNDUP([5]Final!EC69/3,1))</f>
        <v>1</v>
      </c>
      <c r="X71" s="247">
        <f>IF([5]Final!ED69="","",ROUNDUP([5]Final!ED69/3,1))</f>
        <v>1</v>
      </c>
      <c r="Y71" s="247">
        <f>IF([5]Final!EE69="","",ROUNDUP([5]Final!EE69/3,1))</f>
        <v>1</v>
      </c>
      <c r="Z71" s="247">
        <f>IF([5]Final!EF69="","",ROUNDUP([5]Final!EF69/3,1))</f>
        <v>1.4000000000000001</v>
      </c>
      <c r="AA71" s="247">
        <f>IF([5]Final!EG69="","",ROUNDUP([5]Final!EG69/3,1))</f>
        <v>1</v>
      </c>
      <c r="AB71" s="247">
        <f>IF([5]Final!EH69="","",ROUNDUP([5]Final!EH69/3,1))</f>
        <v>1</v>
      </c>
      <c r="AC71" s="247">
        <f>IF([5]Final!EI69="","",ROUNDUP([5]Final!EI69/3,1))</f>
        <v>1</v>
      </c>
      <c r="AD71" s="247">
        <f>IF([5]Final!EJ69="","",ROUNDUP([5]Final!EJ69/3,1))</f>
        <v>1</v>
      </c>
      <c r="AE71" s="247">
        <f>IF([5]Final!EK69="","",ROUNDUP([5]Final!EK69/3,1))</f>
        <v>0.7</v>
      </c>
      <c r="AF71" s="247">
        <f>[5]Final!EL69</f>
        <v>1</v>
      </c>
      <c r="AG71" s="247">
        <f>[5]Final!EM69</f>
        <v>2</v>
      </c>
      <c r="AH71" s="247">
        <f>[5]Final!EN69</f>
        <v>3</v>
      </c>
      <c r="AI71" s="247">
        <f>[5]Final!EO69</f>
        <v>2</v>
      </c>
      <c r="AJ71" s="247">
        <f>[5]Final!EP69</f>
        <v>3</v>
      </c>
      <c r="AK71" s="247">
        <f>[5]Final!EQ69</f>
        <v>3</v>
      </c>
      <c r="AL71" s="247">
        <f>[5]Final!ER69</f>
        <v>2</v>
      </c>
      <c r="AM71" s="247">
        <f>[5]Final!ES69</f>
        <v>3</v>
      </c>
      <c r="AN71" s="247">
        <f>[5]Final!ET69</f>
        <v>3</v>
      </c>
      <c r="AO71" s="247">
        <f>[5]Final!EU69</f>
        <v>3</v>
      </c>
      <c r="AP71" s="248">
        <f>[5]Final!EV69</f>
        <v>3</v>
      </c>
      <c r="AQ71" s="260">
        <f t="shared" si="29"/>
        <v>3.4</v>
      </c>
      <c r="AR71" s="261" t="e">
        <f t="shared" si="30"/>
        <v>#REF!</v>
      </c>
      <c r="AS71" s="247">
        <f t="shared" si="7"/>
        <v>0</v>
      </c>
      <c r="AT71" s="310" t="str">
        <f t="shared" si="31"/>
        <v>NO</v>
      </c>
      <c r="AU71" s="261">
        <f t="shared" si="32"/>
        <v>7.6</v>
      </c>
      <c r="AV71" s="261">
        <f t="shared" si="33"/>
        <v>10.166666666666668</v>
      </c>
      <c r="AW71" s="247">
        <f t="shared" si="8"/>
        <v>75</v>
      </c>
      <c r="AX71" s="286" t="str">
        <f t="shared" si="9"/>
        <v>YES</v>
      </c>
      <c r="AY71" s="261">
        <f t="shared" si="34"/>
        <v>20.799999999999997</v>
      </c>
      <c r="AZ71" s="261">
        <f t="shared" si="35"/>
        <v>27.333333333333336</v>
      </c>
      <c r="BA71" s="247">
        <f t="shared" si="10"/>
        <v>76</v>
      </c>
      <c r="BB71" s="286" t="str">
        <f t="shared" si="11"/>
        <v>YES</v>
      </c>
      <c r="BC71" s="261">
        <f t="shared" si="36"/>
        <v>8.3000000000000007</v>
      </c>
      <c r="BD71" s="261">
        <f t="shared" si="37"/>
        <v>10.166666666666666</v>
      </c>
      <c r="BE71" s="247">
        <f t="shared" si="12"/>
        <v>82</v>
      </c>
      <c r="BF71" s="286" t="str">
        <f t="shared" si="13"/>
        <v>YES</v>
      </c>
      <c r="BG71" s="261">
        <f t="shared" si="38"/>
        <v>6.7</v>
      </c>
      <c r="BH71" s="261">
        <f t="shared" si="39"/>
        <v>8</v>
      </c>
      <c r="BI71" s="247">
        <f t="shared" si="14"/>
        <v>84</v>
      </c>
      <c r="BJ71" s="340" t="str">
        <f t="shared" si="15"/>
        <v>YES</v>
      </c>
      <c r="BK71" s="260">
        <v>2</v>
      </c>
      <c r="BL71" s="261">
        <f t="shared" si="41"/>
        <v>2</v>
      </c>
      <c r="BM71" s="247">
        <f t="shared" si="16"/>
        <v>100</v>
      </c>
      <c r="BN71" s="286" t="str">
        <f t="shared" si="17"/>
        <v>YES</v>
      </c>
      <c r="BO71" s="261">
        <f t="shared" si="42"/>
        <v>5</v>
      </c>
      <c r="BP71" s="261">
        <f t="shared" si="43"/>
        <v>7</v>
      </c>
      <c r="BQ71" s="247">
        <f t="shared" si="18"/>
        <v>71</v>
      </c>
      <c r="BR71" s="286" t="str">
        <f t="shared" si="19"/>
        <v>YES</v>
      </c>
      <c r="BS71" s="261">
        <f t="shared" si="44"/>
        <v>12</v>
      </c>
      <c r="BT71" s="261">
        <f t="shared" si="45"/>
        <v>17</v>
      </c>
      <c r="BU71" s="247">
        <f t="shared" si="20"/>
        <v>71</v>
      </c>
      <c r="BV71" s="286" t="str">
        <f t="shared" si="21"/>
        <v>YES</v>
      </c>
      <c r="BW71" s="261">
        <f t="shared" si="46"/>
        <v>5</v>
      </c>
      <c r="BX71" s="261">
        <f t="shared" si="47"/>
        <v>7</v>
      </c>
      <c r="BY71" s="247">
        <f t="shared" si="22"/>
        <v>71</v>
      </c>
      <c r="BZ71" s="286" t="str">
        <f t="shared" si="23"/>
        <v>YES</v>
      </c>
      <c r="CA71" s="261">
        <f t="shared" si="48"/>
        <v>5</v>
      </c>
      <c r="CB71" s="261">
        <f t="shared" si="49"/>
        <v>7</v>
      </c>
      <c r="CC71" s="247">
        <f t="shared" si="24"/>
        <v>71</v>
      </c>
      <c r="CD71" s="341" t="str">
        <f t="shared" si="25"/>
        <v>YES</v>
      </c>
    </row>
    <row r="72" spans="1:83" x14ac:dyDescent="0.2">
      <c r="A72" s="331">
        <f>[5]Final!A72</f>
        <v>60</v>
      </c>
      <c r="B72" s="331" t="str">
        <f>[5]Final!B72</f>
        <v>17BME8020</v>
      </c>
      <c r="C72" s="331" t="str">
        <f>[5]Final!C72</f>
        <v>SACHIN THAKUR</v>
      </c>
      <c r="D72" s="331" t="str">
        <f>[5]Final!D72</f>
        <v>A</v>
      </c>
      <c r="E72" s="331">
        <f>[5]Final!E72</f>
        <v>94</v>
      </c>
      <c r="F72" s="331">
        <f t="shared" si="26"/>
        <v>84.5</v>
      </c>
      <c r="G72" s="331">
        <f t="shared" si="27"/>
        <v>49.499999999999993</v>
      </c>
      <c r="H72" s="331">
        <f t="shared" si="28"/>
        <v>35</v>
      </c>
      <c r="I72" s="258"/>
      <c r="J72" s="247">
        <f>IF([5]Final!DP70="","",ROUNDUP(0.15*[5]Final!DP70,1))</f>
        <v>2</v>
      </c>
      <c r="K72" s="247">
        <f>IF([5]Final!DQ70="","",ROUNDUP(0.15*[5]Final!DQ70,1))</f>
        <v>2.6</v>
      </c>
      <c r="L72" s="247">
        <f>IF([5]Final!DR70="","",ROUNDUP(0.15*[5]Final!DR70,1))</f>
        <v>5.6</v>
      </c>
      <c r="M72" s="247">
        <f>IF([5]Final!DS70="","",ROUNDUP(0.15*[5]Final!DS70,1))</f>
        <v>2.1</v>
      </c>
      <c r="N72" s="247">
        <f>IF([5]Final!DT70="","",ROUNDUP(0.15*[5]Final!DT70,1))</f>
        <v>3.5</v>
      </c>
      <c r="O72" s="247">
        <f>IF([5]Final!DU70="","",ROUNDUP(0.15*[5]Final!DU70,1))</f>
        <v>4.0999999999999996</v>
      </c>
      <c r="P72" s="247">
        <f>IF([5]Final!DV70="","",ROUNDUP(0.15*[5]Final!DV70,1))</f>
        <v>2</v>
      </c>
      <c r="Q72" s="247">
        <f>IF([5]Final!DW70="","",ROUNDUP(0.15*[5]Final!DW70,1))</f>
        <v>5.4</v>
      </c>
      <c r="R72" s="247">
        <f>IF([5]Final!DX70="","",ROUNDUP(0.15*[5]Final!DX70,1))</f>
        <v>3.9</v>
      </c>
      <c r="S72" s="247">
        <f>IF([5]Final!DY70="","",ROUNDUP(0.15*[5]Final!DY70,1))</f>
        <v>3.6</v>
      </c>
      <c r="T72" s="247">
        <f>IF([5]Final!DZ70="","",ROUNDUP(0.15*[5]Final!DZ70,1))</f>
        <v>2.3000000000000003</v>
      </c>
      <c r="U72" s="247">
        <f>IF([5]Final!EA70="","",ROUNDUP([5]Final!EA70/3,1))</f>
        <v>1</v>
      </c>
      <c r="V72" s="247">
        <f>IF([5]Final!EB70="","",ROUNDUP([5]Final!EB70/3,1))</f>
        <v>1.4000000000000001</v>
      </c>
      <c r="W72" s="247">
        <f>IF([5]Final!EC70="","",ROUNDUP([5]Final!EC70/3,1))</f>
        <v>1</v>
      </c>
      <c r="X72" s="247">
        <f>IF([5]Final!ED70="","",ROUNDUP([5]Final!ED70/3,1))</f>
        <v>1</v>
      </c>
      <c r="Y72" s="247">
        <f>IF([5]Final!EE70="","",ROUNDUP([5]Final!EE70/3,1))</f>
        <v>1.4000000000000001</v>
      </c>
      <c r="Z72" s="247">
        <f>IF([5]Final!EF70="","",ROUNDUP([5]Final!EF70/3,1))</f>
        <v>1.4000000000000001</v>
      </c>
      <c r="AA72" s="247">
        <f>IF([5]Final!EG70="","",ROUNDUP([5]Final!EG70/3,1))</f>
        <v>0.7</v>
      </c>
      <c r="AB72" s="247">
        <f>IF([5]Final!EH70="","",ROUNDUP([5]Final!EH70/3,1))</f>
        <v>1.4000000000000001</v>
      </c>
      <c r="AC72" s="247">
        <f>IF([5]Final!EI70="","",ROUNDUP([5]Final!EI70/3,1))</f>
        <v>1.4000000000000001</v>
      </c>
      <c r="AD72" s="247">
        <f>IF([5]Final!EJ70="","",ROUNDUP([5]Final!EJ70/3,1))</f>
        <v>1</v>
      </c>
      <c r="AE72" s="247">
        <f>IF([5]Final!EK70="","",ROUNDUP([5]Final!EK70/3,1))</f>
        <v>0.7</v>
      </c>
      <c r="AF72" s="247">
        <f>[5]Final!EL70</f>
        <v>1</v>
      </c>
      <c r="AG72" s="247">
        <f>[5]Final!EM70</f>
        <v>3</v>
      </c>
      <c r="AH72" s="247">
        <f>[5]Final!EN70</f>
        <v>3</v>
      </c>
      <c r="AI72" s="247">
        <f>[5]Final!EO70</f>
        <v>2</v>
      </c>
      <c r="AJ72" s="247">
        <f>[5]Final!EP70</f>
        <v>3</v>
      </c>
      <c r="AK72" s="247">
        <f>[5]Final!EQ70</f>
        <v>4</v>
      </c>
      <c r="AL72" s="247">
        <f>[5]Final!ER70</f>
        <v>2</v>
      </c>
      <c r="AM72" s="247">
        <f>[5]Final!ES70</f>
        <v>4</v>
      </c>
      <c r="AN72" s="247">
        <f>[5]Final!ET70</f>
        <v>4</v>
      </c>
      <c r="AO72" s="247">
        <f>[5]Final!EU70</f>
        <v>4</v>
      </c>
      <c r="AP72" s="248">
        <f>[5]Final!EV70</f>
        <v>5</v>
      </c>
      <c r="AQ72" s="260">
        <f t="shared" si="29"/>
        <v>3</v>
      </c>
      <c r="AR72" s="261" t="e">
        <f t="shared" si="30"/>
        <v>#REF!</v>
      </c>
      <c r="AS72" s="247">
        <f t="shared" si="7"/>
        <v>0</v>
      </c>
      <c r="AT72" s="310" t="str">
        <f t="shared" si="31"/>
        <v>NO</v>
      </c>
      <c r="AU72" s="261">
        <f t="shared" si="32"/>
        <v>8.9</v>
      </c>
      <c r="AV72" s="261">
        <f t="shared" si="33"/>
        <v>10.166666666666668</v>
      </c>
      <c r="AW72" s="247">
        <f t="shared" si="8"/>
        <v>88</v>
      </c>
      <c r="AX72" s="286" t="str">
        <f t="shared" si="9"/>
        <v>YES</v>
      </c>
      <c r="AY72" s="261">
        <f t="shared" si="34"/>
        <v>24.199999999999996</v>
      </c>
      <c r="AZ72" s="261">
        <f t="shared" si="35"/>
        <v>27.333333333333336</v>
      </c>
      <c r="BA72" s="247">
        <f t="shared" si="10"/>
        <v>89</v>
      </c>
      <c r="BB72" s="286" t="str">
        <f t="shared" si="11"/>
        <v>YES</v>
      </c>
      <c r="BC72" s="261">
        <f t="shared" si="36"/>
        <v>7.3</v>
      </c>
      <c r="BD72" s="261">
        <f t="shared" si="37"/>
        <v>10.166666666666666</v>
      </c>
      <c r="BE72" s="247">
        <f t="shared" si="12"/>
        <v>72</v>
      </c>
      <c r="BF72" s="286" t="str">
        <f t="shared" si="13"/>
        <v>YES</v>
      </c>
      <c r="BG72" s="261">
        <f t="shared" si="38"/>
        <v>6.1000000000000005</v>
      </c>
      <c r="BH72" s="261">
        <f t="shared" si="39"/>
        <v>8</v>
      </c>
      <c r="BI72" s="247">
        <f t="shared" si="14"/>
        <v>76</v>
      </c>
      <c r="BJ72" s="340" t="str">
        <f t="shared" si="15"/>
        <v>YES</v>
      </c>
      <c r="BK72" s="260">
        <v>2</v>
      </c>
      <c r="BL72" s="261">
        <f t="shared" si="41"/>
        <v>2</v>
      </c>
      <c r="BM72" s="247">
        <f t="shared" si="16"/>
        <v>100</v>
      </c>
      <c r="BN72" s="286" t="str">
        <f t="shared" si="17"/>
        <v>YES</v>
      </c>
      <c r="BO72" s="261">
        <f t="shared" si="42"/>
        <v>6</v>
      </c>
      <c r="BP72" s="261">
        <f t="shared" si="43"/>
        <v>7</v>
      </c>
      <c r="BQ72" s="247">
        <f t="shared" si="18"/>
        <v>86</v>
      </c>
      <c r="BR72" s="286" t="str">
        <f t="shared" si="19"/>
        <v>YES</v>
      </c>
      <c r="BS72" s="261">
        <f t="shared" si="44"/>
        <v>15</v>
      </c>
      <c r="BT72" s="261">
        <f t="shared" si="45"/>
        <v>17</v>
      </c>
      <c r="BU72" s="247">
        <f t="shared" si="20"/>
        <v>88</v>
      </c>
      <c r="BV72" s="286" t="str">
        <f t="shared" si="21"/>
        <v>YES</v>
      </c>
      <c r="BW72" s="261">
        <f t="shared" si="46"/>
        <v>6</v>
      </c>
      <c r="BX72" s="261">
        <f t="shared" si="47"/>
        <v>7</v>
      </c>
      <c r="BY72" s="247">
        <f t="shared" si="22"/>
        <v>86</v>
      </c>
      <c r="BZ72" s="286" t="str">
        <f t="shared" si="23"/>
        <v>YES</v>
      </c>
      <c r="CA72" s="261">
        <f t="shared" si="48"/>
        <v>7</v>
      </c>
      <c r="CB72" s="261">
        <f t="shared" si="49"/>
        <v>7</v>
      </c>
      <c r="CC72" s="247">
        <f t="shared" si="24"/>
        <v>100</v>
      </c>
      <c r="CD72" s="341" t="str">
        <f t="shared" si="25"/>
        <v>YES</v>
      </c>
    </row>
    <row r="73" spans="1:83" ht="13.5" customHeight="1" x14ac:dyDescent="0.2">
      <c r="A73" s="331"/>
      <c r="B73" s="331"/>
      <c r="C73" s="331"/>
      <c r="D73" s="331"/>
      <c r="E73" s="331"/>
      <c r="F73" s="331"/>
      <c r="G73" s="331"/>
      <c r="H73" s="331"/>
      <c r="I73" s="258"/>
      <c r="J73" s="247"/>
      <c r="K73" s="247"/>
      <c r="L73" s="247"/>
      <c r="M73" s="247"/>
      <c r="N73" s="247"/>
      <c r="O73" s="247"/>
      <c r="P73" s="247"/>
      <c r="Q73" s="247"/>
      <c r="R73" s="247"/>
      <c r="S73" s="247"/>
      <c r="T73" s="247"/>
      <c r="U73" s="247"/>
      <c r="V73" s="247"/>
      <c r="W73" s="247"/>
      <c r="X73" s="247"/>
      <c r="Y73" s="247"/>
      <c r="AA73" s="344"/>
      <c r="AB73" s="344"/>
      <c r="AC73" s="344"/>
      <c r="AD73" s="344"/>
      <c r="AE73" s="344"/>
      <c r="AF73" s="344"/>
      <c r="AG73" s="344"/>
      <c r="AH73" s="344"/>
      <c r="AI73" s="344"/>
      <c r="AJ73" s="344"/>
      <c r="AK73" s="541" t="s">
        <v>40</v>
      </c>
      <c r="AL73" s="541"/>
      <c r="AM73" s="541"/>
      <c r="AN73" s="541"/>
      <c r="AO73" s="541"/>
      <c r="AP73" s="541"/>
      <c r="AQ73" s="542"/>
      <c r="AR73" s="542"/>
      <c r="AS73" s="345"/>
      <c r="AT73" s="346" t="e">
        <f>IF(SUM(AR13:AR72)=0,"",COUNTIF(AT13:AT72,"YES"))</f>
        <v>#REF!</v>
      </c>
      <c r="AU73" s="345"/>
      <c r="AV73" s="345"/>
      <c r="AW73" s="345"/>
      <c r="AX73" s="346">
        <f>IF(SUM(AV13:AV72)=0,"",COUNTIF(AX13:AX72,"YES"))</f>
        <v>46</v>
      </c>
      <c r="AY73" s="345"/>
      <c r="AZ73" s="345"/>
      <c r="BA73" s="345"/>
      <c r="BB73" s="346">
        <f>IF(SUM(AZ13:AZ72)=0,"",COUNTIF(BB13:BB72,"YES"))</f>
        <v>45</v>
      </c>
      <c r="BC73" s="345"/>
      <c r="BD73" s="345"/>
      <c r="BE73" s="345"/>
      <c r="BF73" s="346">
        <f>IF(SUM(BD13:BD72)=0,"",COUNTIF(BF13:BF72,"YES"))</f>
        <v>46</v>
      </c>
      <c r="BG73" s="345"/>
      <c r="BH73" s="347"/>
      <c r="BI73" s="345"/>
      <c r="BJ73" s="346">
        <f>IF(SUM(BH13:BH72)=0,"",COUNTIF(BJ13:BJ72,"YES"))</f>
        <v>46</v>
      </c>
      <c r="BK73" s="345"/>
      <c r="BL73" s="345"/>
      <c r="BM73" s="345"/>
      <c r="BN73" s="346">
        <f>IF(SUM(BL13:BL72)=0,"",COUNTIF(BN13:BN72,"YES"))</f>
        <v>39</v>
      </c>
      <c r="BO73" s="345"/>
      <c r="BP73" s="347"/>
      <c r="BQ73" s="345"/>
      <c r="BR73" s="346">
        <f>IF(SUM(BP13:BP72)=0,"",COUNTIF(BR13:BR72,"YES"))</f>
        <v>39</v>
      </c>
      <c r="BS73" s="345"/>
      <c r="BT73" s="347"/>
      <c r="BU73" s="345"/>
      <c r="BV73" s="346">
        <f>IF(SUM(BT13:BT72)=0,"",COUNTIF(BV13:BV72,"YES"))</f>
        <v>40</v>
      </c>
      <c r="BW73" s="345"/>
      <c r="BX73" s="347"/>
      <c r="BY73" s="345"/>
      <c r="BZ73" s="346">
        <f>IF(SUM(BX13:BX72)=0,"",COUNTIF(BZ13:BZ72,"YES"))</f>
        <v>34</v>
      </c>
      <c r="CA73" s="345"/>
      <c r="CB73" s="347"/>
      <c r="CC73" s="345"/>
      <c r="CD73" s="346">
        <f>IF(SUM(CB13:CB72)=0,"",COUNTIF(CD13:CD72,"YES"))</f>
        <v>35</v>
      </c>
      <c r="CE73" s="348"/>
    </row>
    <row r="74" spans="1:83" ht="16.5" customHeight="1" x14ac:dyDescent="0.25">
      <c r="E74"/>
      <c r="F74"/>
      <c r="G74"/>
      <c r="H74"/>
      <c r="I74" s="258"/>
      <c r="J74" s="247"/>
      <c r="K74" s="247"/>
      <c r="L74" s="247"/>
      <c r="M74" s="247"/>
      <c r="N74" s="247"/>
      <c r="O74" s="247"/>
      <c r="P74" s="247"/>
      <c r="Q74" s="247"/>
      <c r="R74" s="247"/>
      <c r="S74" s="247"/>
      <c r="T74" s="247"/>
      <c r="U74" s="247"/>
      <c r="V74" s="247"/>
      <c r="W74" s="247"/>
      <c r="X74" s="247"/>
      <c r="Y74" s="247"/>
      <c r="AA74" s="349"/>
      <c r="AB74" s="349"/>
      <c r="AC74" s="349"/>
      <c r="AD74" s="349"/>
      <c r="AE74" s="349"/>
      <c r="AF74" s="349"/>
      <c r="AG74" s="349"/>
      <c r="AH74" s="349"/>
      <c r="AI74" s="349"/>
      <c r="AJ74" s="349"/>
      <c r="AK74" s="543" t="s">
        <v>30</v>
      </c>
      <c r="AL74" s="543"/>
      <c r="AM74" s="543"/>
      <c r="AN74" s="543"/>
      <c r="AO74" s="543"/>
      <c r="AP74" s="543"/>
      <c r="AQ74" s="543"/>
      <c r="AR74" s="543"/>
      <c r="AS74" s="247"/>
      <c r="AT74" s="282" t="e">
        <f>IF(AT73="","",(AT73/[4]Final!$EX$5)*100)</f>
        <v>#REF!</v>
      </c>
      <c r="AU74" s="247"/>
      <c r="AV74" s="247"/>
      <c r="AW74" s="247"/>
      <c r="AX74" s="282">
        <f>IF(AX73="","",(AX73/[4]Final!$EX$5)*100)</f>
        <v>76.666666666666671</v>
      </c>
      <c r="AY74" s="247"/>
      <c r="AZ74" s="247"/>
      <c r="BA74" s="247"/>
      <c r="BB74" s="282">
        <f>IF(BB73="","",(BB73/[4]Final!$EX$5)*100)</f>
        <v>75</v>
      </c>
      <c r="BC74" s="247"/>
      <c r="BD74" s="247"/>
      <c r="BE74" s="247"/>
      <c r="BF74" s="282">
        <f>IF(BF73="","",(BF73/[4]Final!$EX$5)*100)</f>
        <v>76.666666666666671</v>
      </c>
      <c r="BG74" s="282"/>
      <c r="BH74" s="282"/>
      <c r="BI74" s="282"/>
      <c r="BJ74" s="282">
        <f>IF(BJ73="","",(BJ73/[4]Final!$EX$5)*100)</f>
        <v>76.666666666666671</v>
      </c>
      <c r="BK74" s="247"/>
      <c r="BL74" s="247"/>
      <c r="BM74" s="247"/>
      <c r="BN74" s="282">
        <f>IF(BN73="","",(BN73/[4]Final!$EX$5)*100)</f>
        <v>65</v>
      </c>
      <c r="BO74" s="282"/>
      <c r="BP74" s="282"/>
      <c r="BQ74" s="282"/>
      <c r="BR74" s="282">
        <f>IF(BR73="","",(BR73/[4]Final!$EX$5)*100)</f>
        <v>65</v>
      </c>
      <c r="BS74" s="282"/>
      <c r="BT74" s="282"/>
      <c r="BU74" s="282"/>
      <c r="BV74" s="282">
        <f>IF(BV73="","",(BV73/[4]Final!$EX$5)*100)</f>
        <v>66.666666666666657</v>
      </c>
      <c r="BW74" s="282"/>
      <c r="BX74" s="282"/>
      <c r="BY74" s="282"/>
      <c r="BZ74" s="282">
        <f>IF(BZ73="","",(BZ73/[4]Final!$EX$5)*100)</f>
        <v>56.666666666666664</v>
      </c>
      <c r="CA74" s="282"/>
      <c r="CB74" s="282"/>
      <c r="CC74" s="282"/>
      <c r="CD74" s="282">
        <f>IF(CD73="","",(CD73/[4]Final!$EX$5)*100)</f>
        <v>58.333333333333336</v>
      </c>
      <c r="CE74" s="350"/>
    </row>
    <row r="75" spans="1:83" ht="16.5" customHeight="1" thickBot="1" x14ac:dyDescent="0.3">
      <c r="E75"/>
      <c r="F75"/>
      <c r="G75"/>
      <c r="H75"/>
      <c r="I75" s="258"/>
      <c r="J75" s="247"/>
      <c r="K75" s="247"/>
      <c r="L75" s="247"/>
      <c r="M75" s="247"/>
      <c r="N75" s="247"/>
      <c r="O75" s="247"/>
      <c r="P75" s="247"/>
      <c r="Q75" s="247"/>
      <c r="R75" s="247"/>
      <c r="S75" s="247"/>
      <c r="T75" s="247"/>
      <c r="U75" s="247"/>
      <c r="V75" s="247"/>
      <c r="W75" s="247"/>
      <c r="X75" s="247"/>
      <c r="Y75" s="247"/>
      <c r="AA75" s="351"/>
      <c r="AB75" s="351"/>
      <c r="AC75" s="351"/>
      <c r="AD75" s="351"/>
      <c r="AE75" s="351"/>
      <c r="AF75" s="351"/>
      <c r="AG75" s="351"/>
      <c r="AH75" s="351"/>
      <c r="AI75" s="351"/>
      <c r="AJ75" s="351"/>
      <c r="AK75" s="544" t="s">
        <v>31</v>
      </c>
      <c r="AL75" s="544"/>
      <c r="AM75" s="544"/>
      <c r="AN75" s="544"/>
      <c r="AO75" s="544"/>
      <c r="AP75" s="544"/>
      <c r="AQ75" s="544"/>
      <c r="AR75" s="544"/>
      <c r="AS75" s="284"/>
      <c r="AT75" s="395" t="e">
        <f>IF(AT73&lt;27,0,IF(AT73&lt;33,1,IF(AT73&lt;39,2,3)))</f>
        <v>#REF!</v>
      </c>
      <c r="AU75" s="284"/>
      <c r="AV75" s="284"/>
      <c r="AW75" s="284"/>
      <c r="AX75" s="395">
        <f>IF(AX73&lt;27,0,IF(AX73&lt;33,1,IF(AX73&lt;39,2,3)))</f>
        <v>3</v>
      </c>
      <c r="AY75" s="284"/>
      <c r="AZ75" s="284"/>
      <c r="BA75" s="284"/>
      <c r="BB75" s="395">
        <f>IF(BB73&lt;27,0,IF(BB73&lt;33,1,IF(BB73&lt;39,2,3)))</f>
        <v>3</v>
      </c>
      <c r="BC75" s="284"/>
      <c r="BD75" s="284"/>
      <c r="BE75" s="247"/>
      <c r="BF75" s="395">
        <f>IF(BF73&lt;27,0,IF(BF73&lt;33,1,IF(BF73&lt;39,2,3)))</f>
        <v>3</v>
      </c>
      <c r="BG75" s="247"/>
      <c r="BH75" s="261"/>
      <c r="BI75" s="247"/>
      <c r="BJ75" s="395">
        <f>IF(BJ73&lt;27,0,IF(BJ73&lt;33,1,IF(BJ73&lt;39,2,3)))</f>
        <v>3</v>
      </c>
      <c r="BK75" s="247"/>
      <c r="BL75" s="247"/>
      <c r="BM75" s="247"/>
      <c r="BN75" s="403">
        <f>IF(BN73&lt;27,0,IF(BN73&lt;33,1,IF(BN73&lt;39,2,3)))</f>
        <v>3</v>
      </c>
      <c r="BO75" s="284"/>
      <c r="BP75" s="336"/>
      <c r="BQ75" s="284"/>
      <c r="BR75" s="403">
        <f>IF(BR73&lt;27,0,IF(BR73&lt;33,1,IF(BR73&lt;39,2,3)))</f>
        <v>3</v>
      </c>
      <c r="BS75" s="284"/>
      <c r="BT75" s="336"/>
      <c r="BU75" s="284"/>
      <c r="BV75" s="403">
        <f>IF(BV73&lt;27,0,IF(BV73&lt;33,1,IF(BV73&lt;39,2,3)))</f>
        <v>3</v>
      </c>
      <c r="BW75" s="284"/>
      <c r="BX75" s="336"/>
      <c r="BY75" s="284"/>
      <c r="BZ75" s="403">
        <f>IF(BZ73&lt;27,0,IF(BZ73&lt;33,1,IF(BZ73&lt;39,2,3)))</f>
        <v>2</v>
      </c>
      <c r="CA75" s="284"/>
      <c r="CB75" s="336"/>
      <c r="CC75" s="284"/>
      <c r="CD75" s="395">
        <f>IF(CD73&lt;27,0,IF(CD73&lt;33,1,IF(CD73&lt;39,2,3)))</f>
        <v>2</v>
      </c>
      <c r="CE75" s="350"/>
    </row>
    <row r="76" spans="1:83" ht="147.75" customHeight="1" x14ac:dyDescent="0.2">
      <c r="A76" s="315">
        <f>[5]Final!A365</f>
        <v>0</v>
      </c>
      <c r="B76">
        <f>[5]Final!B365</f>
        <v>0</v>
      </c>
      <c r="C76">
        <f>[5]Final!C365</f>
        <v>0</v>
      </c>
      <c r="D76" s="315" t="str">
        <f>[5]Final!D365</f>
        <v>Max</v>
      </c>
      <c r="E76">
        <f>[5]Final!E365</f>
        <v>97</v>
      </c>
      <c r="F76">
        <f>[5]Final!F365</f>
        <v>0</v>
      </c>
      <c r="G76">
        <f>[5]Final!G365</f>
        <v>0</v>
      </c>
      <c r="H76">
        <f>[5]Final!H365</f>
        <v>0</v>
      </c>
      <c r="Z76" s="173"/>
      <c r="AA76" s="353"/>
      <c r="AB76" s="353"/>
      <c r="AC76" s="353"/>
      <c r="AD76" s="353"/>
      <c r="AE76" s="353"/>
      <c r="AF76" s="353"/>
      <c r="AG76" s="353"/>
      <c r="AH76" s="353"/>
      <c r="AI76" s="353"/>
      <c r="AJ76" s="353"/>
      <c r="AK76" s="173"/>
      <c r="AL76" s="288"/>
      <c r="AM76" s="288"/>
      <c r="AN76" s="288"/>
      <c r="AO76" s="288"/>
      <c r="AP76" s="288"/>
      <c r="AQ76" s="288"/>
      <c r="AR76" s="545" t="s">
        <v>58</v>
      </c>
      <c r="AS76" s="546"/>
      <c r="AT76" s="546"/>
      <c r="AU76" s="546"/>
      <c r="AV76" s="546"/>
      <c r="AW76" s="354" t="s">
        <v>32</v>
      </c>
      <c r="AX76" s="355" t="s">
        <v>26</v>
      </c>
      <c r="AY76" s="355" t="s">
        <v>27</v>
      </c>
      <c r="AZ76" s="356" t="s">
        <v>28</v>
      </c>
      <c r="BA76" s="356" t="s">
        <v>29</v>
      </c>
      <c r="BB76" s="521" t="s">
        <v>408</v>
      </c>
      <c r="BC76" s="521"/>
      <c r="BD76" s="522"/>
      <c r="BE76" s="339"/>
      <c r="BF76" s="292"/>
      <c r="BG76" s="357"/>
      <c r="BH76" s="357"/>
      <c r="BI76" s="339"/>
      <c r="BJ76" s="292"/>
      <c r="BK76" s="292"/>
      <c r="BL76" s="292"/>
      <c r="BM76" s="292"/>
      <c r="BN76" s="577" t="s">
        <v>59</v>
      </c>
      <c r="BO76" s="577"/>
      <c r="BP76" s="577"/>
      <c r="BQ76" s="404" t="s">
        <v>32</v>
      </c>
      <c r="BR76" s="405" t="s">
        <v>26</v>
      </c>
      <c r="BS76" s="405" t="s">
        <v>27</v>
      </c>
      <c r="BT76" s="406" t="s">
        <v>28</v>
      </c>
      <c r="BU76" s="406" t="s">
        <v>29</v>
      </c>
      <c r="BV76" s="578" t="s">
        <v>408</v>
      </c>
      <c r="BW76" s="578"/>
      <c r="BX76" s="578"/>
      <c r="BY76" s="578"/>
      <c r="BZ76" s="578" t="s">
        <v>374</v>
      </c>
      <c r="CA76" s="578"/>
      <c r="CB76" s="578"/>
      <c r="CC76" s="339"/>
      <c r="CD76" s="292"/>
      <c r="CE76" s="292"/>
    </row>
    <row r="77" spans="1:83" ht="16.5" thickBot="1" x14ac:dyDescent="0.3">
      <c r="F77" s="358"/>
      <c r="G77" s="358"/>
      <c r="H77" s="358"/>
      <c r="Z77" s="353"/>
      <c r="AA77" s="353"/>
      <c r="AB77" s="353"/>
      <c r="AC77" s="353"/>
      <c r="AD77" s="353"/>
      <c r="AE77" s="353"/>
      <c r="AF77" s="353"/>
      <c r="AG77" s="353"/>
      <c r="AH77" s="353"/>
      <c r="AI77" s="353"/>
      <c r="AJ77" s="353"/>
      <c r="AK77" s="288"/>
      <c r="AL77" s="288"/>
      <c r="AM77" s="288"/>
      <c r="AN77" s="288"/>
      <c r="AO77" s="288"/>
      <c r="AP77" s="288"/>
      <c r="AQ77" s="288"/>
      <c r="AR77" s="547"/>
      <c r="AS77" s="548"/>
      <c r="AT77" s="548"/>
      <c r="AU77" s="548"/>
      <c r="AV77" s="548"/>
      <c r="AW77" s="359" t="e">
        <f>AT75</f>
        <v>#REF!</v>
      </c>
      <c r="AX77" s="295">
        <f>AX75</f>
        <v>3</v>
      </c>
      <c r="AY77" s="360">
        <f>BB75</f>
        <v>3</v>
      </c>
      <c r="AZ77" s="296">
        <f>BF75</f>
        <v>3</v>
      </c>
      <c r="BA77" s="296">
        <f>BJ75</f>
        <v>3</v>
      </c>
      <c r="BB77" s="523" t="e">
        <f>AVERAGE(AW77:BA77)</f>
        <v>#REF!</v>
      </c>
      <c r="BC77" s="523"/>
      <c r="BD77" s="524"/>
      <c r="BE77" s="275"/>
      <c r="BF77" s="275"/>
      <c r="BG77" s="274"/>
      <c r="BH77" s="275"/>
      <c r="BI77" s="275"/>
      <c r="BJ77" s="275"/>
      <c r="BK77" s="275"/>
      <c r="BL77" s="275"/>
      <c r="BM77" s="275"/>
      <c r="BN77" s="577"/>
      <c r="BO77" s="577"/>
      <c r="BP77" s="577"/>
      <c r="BQ77" s="407">
        <f>BN75</f>
        <v>3</v>
      </c>
      <c r="BR77" s="408">
        <f>BR75</f>
        <v>3</v>
      </c>
      <c r="BS77" s="409">
        <f>BV75</f>
        <v>3</v>
      </c>
      <c r="BT77" s="408">
        <f>BZ75</f>
        <v>2</v>
      </c>
      <c r="BU77" s="408">
        <f>CD75</f>
        <v>2</v>
      </c>
      <c r="BV77" s="580">
        <f>AVERAGE(BQ77:BU77)</f>
        <v>2.6</v>
      </c>
      <c r="BW77" s="580"/>
      <c r="BX77" s="580"/>
      <c r="BY77" s="580"/>
      <c r="BZ77" s="580" t="e">
        <f>0.6*BB77+0.4*BV77</f>
        <v>#REF!</v>
      </c>
      <c r="CA77" s="580"/>
      <c r="CB77" s="580"/>
      <c r="CC77" s="275"/>
      <c r="CD77" s="275"/>
      <c r="CE77" s="275"/>
    </row>
    <row r="78" spans="1:83" x14ac:dyDescent="0.2">
      <c r="Z78" s="173"/>
      <c r="AA78" s="173"/>
      <c r="AB78" s="173"/>
      <c r="AC78" s="173"/>
      <c r="AD78" s="173"/>
      <c r="AE78" s="348"/>
      <c r="AF78" s="173"/>
      <c r="AG78" s="173"/>
      <c r="AH78" s="173"/>
      <c r="AI78" s="173"/>
      <c r="AJ78" s="173"/>
      <c r="AK78" s="173"/>
      <c r="AL78" s="173"/>
      <c r="AM78" s="173"/>
      <c r="AN78" s="173"/>
      <c r="AO78" s="173"/>
      <c r="AP78" s="173"/>
      <c r="AQ78" s="173"/>
      <c r="BH78" s="377"/>
      <c r="BI78" s="377"/>
      <c r="BJ78" s="377"/>
      <c r="BK78" s="377"/>
      <c r="BL78" s="377"/>
      <c r="BM78" s="377"/>
      <c r="BN78" s="377"/>
      <c r="BO78" s="377"/>
      <c r="BP78" s="377"/>
      <c r="BQ78" s="377"/>
      <c r="BR78" s="377"/>
      <c r="BS78" s="377"/>
    </row>
    <row r="79" spans="1:83" x14ac:dyDescent="0.2">
      <c r="Z79" s="173"/>
      <c r="AA79" s="173"/>
      <c r="AB79" s="173"/>
      <c r="AC79" s="173"/>
      <c r="AD79" s="173"/>
      <c r="AE79" s="348"/>
      <c r="AF79" s="173"/>
      <c r="AG79" s="173"/>
      <c r="AH79" s="173"/>
      <c r="AI79" s="173"/>
      <c r="AJ79" s="173"/>
      <c r="AK79" s="173"/>
      <c r="AL79" s="173"/>
      <c r="AM79" s="173"/>
      <c r="AN79" s="173"/>
      <c r="AO79" s="173"/>
      <c r="AP79" s="173"/>
      <c r="AQ79" s="173"/>
      <c r="BH79" s="377"/>
      <c r="BI79" s="377"/>
      <c r="BJ79" s="579"/>
      <c r="BK79" s="579"/>
      <c r="BL79" s="579"/>
      <c r="BM79" s="579"/>
      <c r="BN79" s="579"/>
      <c r="BO79" s="579"/>
      <c r="BP79" s="579"/>
      <c r="BQ79" s="579"/>
      <c r="BR79" s="579"/>
      <c r="BS79" s="579"/>
    </row>
    <row r="80" spans="1:83" x14ac:dyDescent="0.2">
      <c r="BH80" s="377"/>
      <c r="BI80" s="377"/>
      <c r="BJ80" s="401"/>
      <c r="BK80" s="401"/>
      <c r="BL80" s="401"/>
      <c r="BM80" s="401"/>
      <c r="BN80" s="401"/>
      <c r="BO80" s="401"/>
      <c r="BP80" s="401"/>
      <c r="BQ80" s="401"/>
      <c r="BR80" s="401"/>
      <c r="BS80" s="401"/>
    </row>
    <row r="81" spans="39:77" x14ac:dyDescent="0.2">
      <c r="BH81" s="377"/>
      <c r="BI81" s="377"/>
      <c r="BJ81" s="402"/>
      <c r="BK81" s="402"/>
      <c r="BL81" s="402"/>
      <c r="BM81" s="402"/>
      <c r="BN81" s="402"/>
      <c r="BO81" s="402"/>
      <c r="BP81" s="402"/>
      <c r="BQ81" s="402"/>
      <c r="BR81" s="402"/>
      <c r="BS81" s="402"/>
    </row>
    <row r="82" spans="39:77" ht="15.75" x14ac:dyDescent="0.2">
      <c r="AM82" s="300"/>
      <c r="AN82" s="300"/>
      <c r="AO82" s="173"/>
      <c r="AP82" s="173"/>
      <c r="AQ82" s="173"/>
      <c r="AR82" s="173"/>
      <c r="AS82" s="173"/>
      <c r="AT82" s="173"/>
      <c r="AU82" s="173"/>
      <c r="AV82" s="173"/>
      <c r="AW82" s="173"/>
      <c r="AX82" s="173"/>
      <c r="AY82" s="275"/>
      <c r="AZ82" s="275"/>
      <c r="BA82" s="275"/>
      <c r="BB82" s="275"/>
      <c r="BH82" s="377"/>
      <c r="BI82" s="377"/>
      <c r="BJ82" s="377"/>
      <c r="BK82" s="377"/>
      <c r="BL82" s="377"/>
      <c r="BM82" s="377"/>
      <c r="BN82" s="377"/>
      <c r="BO82" s="377"/>
      <c r="BP82" s="377"/>
      <c r="BQ82" s="377"/>
      <c r="BR82" s="377"/>
      <c r="BS82" s="400"/>
      <c r="BT82" s="275"/>
      <c r="BU82" s="275"/>
      <c r="BV82" s="275"/>
    </row>
    <row r="83" spans="39:77" x14ac:dyDescent="0.2">
      <c r="BH83" s="377"/>
      <c r="BI83" s="377"/>
      <c r="BJ83" s="377"/>
      <c r="BK83" s="377"/>
      <c r="BL83" s="377"/>
      <c r="BM83" s="377"/>
      <c r="BN83" s="377"/>
      <c r="BO83" s="377"/>
      <c r="BP83" s="377"/>
      <c r="BQ83" s="377"/>
      <c r="BR83" s="377"/>
      <c r="BS83" s="377"/>
    </row>
    <row r="84" spans="39:77" x14ac:dyDescent="0.2">
      <c r="BC84"/>
      <c r="BD84"/>
      <c r="BE84"/>
      <c r="BW84"/>
      <c r="BX84"/>
      <c r="BY84"/>
    </row>
  </sheetData>
  <mergeCells count="48">
    <mergeCell ref="BJ79:BN79"/>
    <mergeCell ref="BO79:BS79"/>
    <mergeCell ref="BZ76:CB76"/>
    <mergeCell ref="BB77:BD77"/>
    <mergeCell ref="BV77:BY77"/>
    <mergeCell ref="BZ77:CB77"/>
    <mergeCell ref="A2:A5"/>
    <mergeCell ref="B2:B5"/>
    <mergeCell ref="C2:C5"/>
    <mergeCell ref="A6:A9"/>
    <mergeCell ref="AK75:AR75"/>
    <mergeCell ref="AR76:AV77"/>
    <mergeCell ref="BB76:BD76"/>
    <mergeCell ref="BN76:BP77"/>
    <mergeCell ref="BV76:BY76"/>
    <mergeCell ref="E2:E4"/>
    <mergeCell ref="AM2:AP2"/>
    <mergeCell ref="AQ2:AT2"/>
    <mergeCell ref="CH12:CN12"/>
    <mergeCell ref="CM13:CN13"/>
    <mergeCell ref="CM14:CN14"/>
    <mergeCell ref="AK73:AR73"/>
    <mergeCell ref="AK74:AR74"/>
    <mergeCell ref="AQ1:BJ1"/>
    <mergeCell ref="BK1:CD1"/>
    <mergeCell ref="AY2:BB2"/>
    <mergeCell ref="BC2:BF2"/>
    <mergeCell ref="BG2:BJ2"/>
    <mergeCell ref="BK2:BN2"/>
    <mergeCell ref="BO2:BR2"/>
    <mergeCell ref="BS2:BV2"/>
    <mergeCell ref="BW2:BZ2"/>
    <mergeCell ref="CA2:CD2"/>
    <mergeCell ref="CG2:CL2"/>
    <mergeCell ref="CH6:CL6"/>
    <mergeCell ref="CM6:CQ6"/>
    <mergeCell ref="J3:T3"/>
    <mergeCell ref="U3:AE3"/>
    <mergeCell ref="J4:M4"/>
    <mergeCell ref="N4:P4"/>
    <mergeCell ref="Q4:T4"/>
    <mergeCell ref="U4:X4"/>
    <mergeCell ref="Y4:AA4"/>
    <mergeCell ref="AB4:AE4"/>
    <mergeCell ref="AF4:AI4"/>
    <mergeCell ref="AJ4:AL4"/>
    <mergeCell ref="AM4:AP4"/>
    <mergeCell ref="AU2:AX2"/>
  </mergeCells>
  <conditionalFormatting sqref="B94">
    <cfRule type="duplicateValues" dxfId="4"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84"/>
  <sheetViews>
    <sheetView topLeftCell="AE10" zoomScale="85" zoomScaleNormal="85" workbookViewId="0">
      <selection activeCell="BA13" sqref="BA13"/>
    </sheetView>
  </sheetViews>
  <sheetFormatPr defaultColWidth="8.85546875" defaultRowHeight="12.75" x14ac:dyDescent="0.2"/>
  <cols>
    <col min="1" max="1" width="8.85546875" style="315"/>
    <col min="2" max="2" width="10.85546875" bestFit="1" customWidth="1"/>
    <col min="3" max="3" width="26.140625" bestFit="1" customWidth="1"/>
    <col min="4" max="4" width="10.85546875" style="315" customWidth="1"/>
    <col min="5" max="5" width="5.42578125" style="315" bestFit="1" customWidth="1"/>
    <col min="6" max="8" width="5.42578125" style="315" customWidth="1"/>
    <col min="9" max="9" width="4.7109375" customWidth="1"/>
    <col min="10" max="11" width="5" bestFit="1" customWidth="1"/>
    <col min="12" max="12" width="4.7109375" bestFit="1" customWidth="1"/>
    <col min="13" max="19" width="5" bestFit="1" customWidth="1"/>
    <col min="20" max="20" width="8.5703125" customWidth="1"/>
    <col min="21" max="30" width="5" bestFit="1" customWidth="1"/>
    <col min="31" max="31" width="6.7109375" style="315" customWidth="1"/>
    <col min="32" max="38" width="5" bestFit="1" customWidth="1"/>
    <col min="39" max="41" width="4.7109375" customWidth="1"/>
    <col min="42" max="42" width="6.7109375" customWidth="1"/>
    <col min="43" max="45" width="4.7109375" customWidth="1"/>
    <col min="46" max="46" width="6.140625" bestFit="1" customWidth="1"/>
    <col min="47" max="49" width="4.7109375" customWidth="1"/>
    <col min="50" max="50" width="6.140625" bestFit="1" customWidth="1"/>
    <col min="51" max="53" width="4.7109375" customWidth="1"/>
    <col min="54" max="54" width="6.140625" bestFit="1" customWidth="1"/>
    <col min="55" max="57" width="4.7109375" style="173" customWidth="1"/>
    <col min="58" max="58" width="6.140625" style="173" bestFit="1" customWidth="1"/>
    <col min="59" max="59" width="4.7109375" style="173" customWidth="1"/>
    <col min="60" max="60" width="9.7109375" style="173" bestFit="1" customWidth="1"/>
    <col min="61" max="61" width="4.7109375" style="173" customWidth="1"/>
    <col min="62" max="62" width="6.140625" style="173" bestFit="1" customWidth="1"/>
    <col min="63" max="65" width="4.7109375" customWidth="1"/>
    <col min="66" max="66" width="6.140625" bestFit="1" customWidth="1"/>
    <col min="67" max="69" width="4.7109375" customWidth="1"/>
    <col min="70" max="70" width="6.140625" bestFit="1" customWidth="1"/>
    <col min="71" max="73" width="4.7109375" customWidth="1"/>
    <col min="74" max="74" width="6.140625" bestFit="1" customWidth="1"/>
    <col min="75" max="77" width="4.7109375" style="173" customWidth="1"/>
    <col min="78" max="78" width="6.140625" style="173" bestFit="1" customWidth="1"/>
    <col min="79" max="79" width="4.7109375" style="173" customWidth="1"/>
    <col min="80" max="80" width="9.7109375" style="173" bestFit="1" customWidth="1"/>
    <col min="81" max="81" width="4.7109375" style="173" customWidth="1"/>
    <col min="82" max="82" width="6.140625" style="173" bestFit="1" customWidth="1"/>
    <col min="83" max="83" width="6.140625" style="173" customWidth="1"/>
    <col min="86" max="90" width="19.42578125" customWidth="1"/>
    <col min="91" max="91" width="11.7109375" customWidth="1"/>
    <col min="92" max="92" width="11.140625" customWidth="1"/>
    <col min="93" max="93" width="11.85546875" customWidth="1"/>
  </cols>
  <sheetData>
    <row r="1" spans="1:95" ht="13.5" thickBot="1" x14ac:dyDescent="0.25">
      <c r="AQ1" s="519" t="s">
        <v>44</v>
      </c>
      <c r="AR1" s="520"/>
      <c r="AS1" s="520"/>
      <c r="AT1" s="520"/>
      <c r="AU1" s="520"/>
      <c r="AV1" s="520"/>
      <c r="AW1" s="520"/>
      <c r="AX1" s="520"/>
      <c r="AY1" s="520"/>
      <c r="AZ1" s="520"/>
      <c r="BA1" s="520"/>
      <c r="BB1" s="520"/>
      <c r="BC1" s="520"/>
      <c r="BD1" s="520"/>
      <c r="BE1" s="520"/>
      <c r="BF1" s="520"/>
      <c r="BG1" s="520"/>
      <c r="BH1" s="520"/>
      <c r="BI1" s="520"/>
      <c r="BJ1" s="520"/>
      <c r="BK1" s="519" t="s">
        <v>45</v>
      </c>
      <c r="BL1" s="520"/>
      <c r="BM1" s="520"/>
      <c r="BN1" s="520"/>
      <c r="BO1" s="520"/>
      <c r="BP1" s="520"/>
      <c r="BQ1" s="520"/>
      <c r="BR1" s="520"/>
      <c r="BS1" s="520"/>
      <c r="BT1" s="520"/>
      <c r="BU1" s="520"/>
      <c r="BV1" s="520"/>
      <c r="BW1" s="520"/>
      <c r="BX1" s="520"/>
      <c r="BY1" s="520"/>
      <c r="BZ1" s="520"/>
      <c r="CA1" s="520"/>
      <c r="CB1" s="520"/>
      <c r="CC1" s="520"/>
      <c r="CD1" s="520"/>
    </row>
    <row r="2" spans="1:95" ht="39" customHeight="1" thickBot="1" x14ac:dyDescent="0.25">
      <c r="A2" s="553" t="s">
        <v>61</v>
      </c>
      <c r="B2" s="556" t="s">
        <v>400</v>
      </c>
      <c r="C2" s="559" t="s">
        <v>43</v>
      </c>
      <c r="D2" s="316"/>
      <c r="E2" s="569"/>
      <c r="F2" s="177"/>
      <c r="G2" s="177"/>
      <c r="H2" s="177"/>
      <c r="I2" s="301"/>
      <c r="J2" s="180"/>
      <c r="K2" s="180"/>
      <c r="L2" s="181"/>
      <c r="M2" s="182"/>
      <c r="N2" s="182"/>
      <c r="O2" s="182"/>
      <c r="P2" s="182"/>
      <c r="Q2" s="182"/>
      <c r="R2" s="182"/>
      <c r="S2" s="183"/>
      <c r="T2" s="183"/>
      <c r="U2" s="183"/>
      <c r="V2" s="183"/>
      <c r="W2" s="183"/>
      <c r="X2" s="183"/>
      <c r="Y2" s="184"/>
      <c r="Z2" s="184"/>
      <c r="AA2" s="184"/>
      <c r="AB2" s="184"/>
      <c r="AC2" s="184"/>
      <c r="AD2" s="184"/>
      <c r="AE2" s="184"/>
      <c r="AF2" s="184"/>
      <c r="AG2" s="184"/>
      <c r="AH2" s="184"/>
      <c r="AI2" s="184"/>
      <c r="AJ2" s="184"/>
      <c r="AK2" s="184"/>
      <c r="AL2" s="185"/>
      <c r="AM2" s="508"/>
      <c r="AN2" s="508"/>
      <c r="AO2" s="508"/>
      <c r="AP2" s="508"/>
      <c r="AQ2" s="509" t="s">
        <v>32</v>
      </c>
      <c r="AR2" s="509"/>
      <c r="AS2" s="509"/>
      <c r="AT2" s="509"/>
      <c r="AU2" s="510" t="s">
        <v>26</v>
      </c>
      <c r="AV2" s="510"/>
      <c r="AW2" s="510"/>
      <c r="AX2" s="510"/>
      <c r="AY2" s="511" t="s">
        <v>27</v>
      </c>
      <c r="AZ2" s="511"/>
      <c r="BA2" s="511"/>
      <c r="BB2" s="511"/>
      <c r="BC2" s="512" t="s">
        <v>28</v>
      </c>
      <c r="BD2" s="512"/>
      <c r="BE2" s="512"/>
      <c r="BF2" s="512"/>
      <c r="BG2" s="512" t="s">
        <v>29</v>
      </c>
      <c r="BH2" s="512"/>
      <c r="BI2" s="512"/>
      <c r="BJ2" s="512"/>
      <c r="BK2" s="509" t="s">
        <v>32</v>
      </c>
      <c r="BL2" s="509"/>
      <c r="BM2" s="509"/>
      <c r="BN2" s="509"/>
      <c r="BO2" s="510" t="s">
        <v>26</v>
      </c>
      <c r="BP2" s="510"/>
      <c r="BQ2" s="510"/>
      <c r="BR2" s="510"/>
      <c r="BS2" s="511" t="s">
        <v>27</v>
      </c>
      <c r="BT2" s="511"/>
      <c r="BU2" s="511"/>
      <c r="BV2" s="511"/>
      <c r="BW2" s="512" t="s">
        <v>28</v>
      </c>
      <c r="BX2" s="512"/>
      <c r="BY2" s="512"/>
      <c r="BZ2" s="512"/>
      <c r="CA2" s="512" t="s">
        <v>29</v>
      </c>
      <c r="CB2" s="512"/>
      <c r="CC2" s="512"/>
      <c r="CD2" s="512"/>
      <c r="CE2" s="317"/>
      <c r="CG2" s="581" t="str">
        <f>D11</f>
        <v>ELP-209</v>
      </c>
      <c r="CH2" s="581"/>
      <c r="CI2" s="581"/>
      <c r="CJ2" s="581"/>
      <c r="CK2" s="581"/>
      <c r="CL2" s="581"/>
    </row>
    <row r="3" spans="1:95" ht="158.25" thickBot="1" x14ac:dyDescent="0.25">
      <c r="A3" s="554"/>
      <c r="B3" s="557"/>
      <c r="C3" s="560"/>
      <c r="D3" s="316"/>
      <c r="E3" s="569"/>
      <c r="F3" s="177"/>
      <c r="G3" s="177"/>
      <c r="H3" s="177"/>
      <c r="I3" s="302" t="s">
        <v>9</v>
      </c>
      <c r="J3" s="570" t="s">
        <v>62</v>
      </c>
      <c r="K3" s="571"/>
      <c r="L3" s="571"/>
      <c r="M3" s="571"/>
      <c r="N3" s="571"/>
      <c r="O3" s="571"/>
      <c r="P3" s="571"/>
      <c r="Q3" s="571"/>
      <c r="R3" s="571"/>
      <c r="S3" s="571"/>
      <c r="T3" s="572"/>
      <c r="U3" s="570" t="s">
        <v>63</v>
      </c>
      <c r="V3" s="571"/>
      <c r="W3" s="571"/>
      <c r="X3" s="571"/>
      <c r="Y3" s="571"/>
      <c r="Z3" s="571"/>
      <c r="AA3" s="571"/>
      <c r="AB3" s="571"/>
      <c r="AC3" s="571"/>
      <c r="AD3" s="571"/>
      <c r="AE3" s="572"/>
      <c r="AF3" s="184" t="s">
        <v>8</v>
      </c>
      <c r="AG3" s="184" t="s">
        <v>8</v>
      </c>
      <c r="AH3" s="184" t="s">
        <v>8</v>
      </c>
      <c r="AI3" s="184" t="s">
        <v>8</v>
      </c>
      <c r="AJ3" s="184" t="s">
        <v>8</v>
      </c>
      <c r="AK3" s="184" t="s">
        <v>8</v>
      </c>
      <c r="AL3" s="184" t="s">
        <v>8</v>
      </c>
      <c r="AM3" s="184" t="s">
        <v>8</v>
      </c>
      <c r="AN3" s="184" t="s">
        <v>8</v>
      </c>
      <c r="AO3" s="184" t="s">
        <v>8</v>
      </c>
      <c r="AP3" s="184" t="s">
        <v>8</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93" t="s">
        <v>46</v>
      </c>
      <c r="BH3" s="193" t="s">
        <v>35</v>
      </c>
      <c r="BI3" s="193" t="s">
        <v>36</v>
      </c>
      <c r="BJ3" s="193"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A3" s="193" t="s">
        <v>46</v>
      </c>
      <c r="CB3" s="193" t="s">
        <v>35</v>
      </c>
      <c r="CC3" s="193" t="s">
        <v>36</v>
      </c>
      <c r="CD3" s="193" t="s">
        <v>227</v>
      </c>
      <c r="CE3" s="318"/>
      <c r="CG3" s="194" t="s">
        <v>56</v>
      </c>
      <c r="CH3" s="363" t="s">
        <v>401</v>
      </c>
      <c r="CI3" s="364" t="s">
        <v>402</v>
      </c>
      <c r="CJ3" s="364" t="s">
        <v>403</v>
      </c>
      <c r="CK3" s="363" t="s">
        <v>404</v>
      </c>
      <c r="CL3" s="363" t="s">
        <v>405</v>
      </c>
    </row>
    <row r="4" spans="1:95" ht="56.25" thickBot="1" x14ac:dyDescent="0.3">
      <c r="A4" s="554"/>
      <c r="B4" s="557"/>
      <c r="C4" s="560"/>
      <c r="D4" s="316"/>
      <c r="E4" s="569"/>
      <c r="F4" s="177"/>
      <c r="G4" s="177"/>
      <c r="H4" s="177"/>
      <c r="I4" s="302" t="s">
        <v>1</v>
      </c>
      <c r="J4" s="529" t="s">
        <v>65</v>
      </c>
      <c r="K4" s="529"/>
      <c r="L4" s="529"/>
      <c r="M4" s="529"/>
      <c r="N4" s="530" t="s">
        <v>66</v>
      </c>
      <c r="O4" s="530"/>
      <c r="P4" s="530"/>
      <c r="Q4" s="531" t="s">
        <v>67</v>
      </c>
      <c r="R4" s="531"/>
      <c r="S4" s="531"/>
      <c r="T4" s="531"/>
      <c r="U4" s="532" t="s">
        <v>68</v>
      </c>
      <c r="V4" s="533"/>
      <c r="W4" s="533"/>
      <c r="X4" s="534"/>
      <c r="Y4" s="535" t="s">
        <v>69</v>
      </c>
      <c r="Z4" s="536"/>
      <c r="AA4" s="537"/>
      <c r="AB4" s="538" t="s">
        <v>70</v>
      </c>
      <c r="AC4" s="539"/>
      <c r="AD4" s="539"/>
      <c r="AE4" s="540"/>
      <c r="AF4" s="573" t="s">
        <v>64</v>
      </c>
      <c r="AG4" s="573"/>
      <c r="AH4" s="573"/>
      <c r="AI4" s="573"/>
      <c r="AJ4" s="574" t="s">
        <v>71</v>
      </c>
      <c r="AK4" s="574"/>
      <c r="AL4" s="574"/>
      <c r="AM4" s="575" t="s">
        <v>406</v>
      </c>
      <c r="AN4" s="575"/>
      <c r="AO4" s="575"/>
      <c r="AP4" s="575"/>
      <c r="AQ4" s="199"/>
      <c r="AR4" s="199"/>
      <c r="AS4" s="200" t="s">
        <v>34</v>
      </c>
      <c r="AT4" s="200" t="s">
        <v>233</v>
      </c>
      <c r="AU4" s="201"/>
      <c r="AV4" s="201"/>
      <c r="AW4" s="202" t="s">
        <v>34</v>
      </c>
      <c r="AX4" s="202" t="s">
        <v>233</v>
      </c>
      <c r="AY4" s="203"/>
      <c r="AZ4" s="203"/>
      <c r="BA4" s="204" t="s">
        <v>34</v>
      </c>
      <c r="BB4" s="204" t="s">
        <v>233</v>
      </c>
      <c r="BC4" s="205"/>
      <c r="BD4" s="205"/>
      <c r="BE4" s="206" t="s">
        <v>34</v>
      </c>
      <c r="BF4" s="206" t="s">
        <v>233</v>
      </c>
      <c r="BG4" s="205"/>
      <c r="BH4" s="205"/>
      <c r="BI4" s="206" t="s">
        <v>34</v>
      </c>
      <c r="BJ4" s="206" t="s">
        <v>233</v>
      </c>
      <c r="BK4" s="199"/>
      <c r="BL4" s="199"/>
      <c r="BM4" s="200" t="s">
        <v>34</v>
      </c>
      <c r="BN4" s="200" t="s">
        <v>233</v>
      </c>
      <c r="BO4" s="201"/>
      <c r="BP4" s="201"/>
      <c r="BQ4" s="202" t="s">
        <v>34</v>
      </c>
      <c r="BR4" s="202" t="s">
        <v>233</v>
      </c>
      <c r="BS4" s="203"/>
      <c r="BT4" s="203"/>
      <c r="BU4" s="204" t="s">
        <v>34</v>
      </c>
      <c r="BV4" s="204" t="s">
        <v>233</v>
      </c>
      <c r="BW4" s="205"/>
      <c r="BX4" s="205"/>
      <c r="BY4" s="206" t="s">
        <v>34</v>
      </c>
      <c r="BZ4" s="206" t="s">
        <v>233</v>
      </c>
      <c r="CA4" s="205"/>
      <c r="CB4" s="205"/>
      <c r="CC4" s="206" t="s">
        <v>34</v>
      </c>
      <c r="CD4" s="206" t="s">
        <v>233</v>
      </c>
      <c r="CE4" s="319"/>
      <c r="CG4" s="313" t="s">
        <v>234</v>
      </c>
      <c r="CH4" s="314" t="s">
        <v>32</v>
      </c>
      <c r="CI4" s="313" t="s">
        <v>26</v>
      </c>
      <c r="CJ4" s="313" t="s">
        <v>27</v>
      </c>
      <c r="CK4" s="313" t="s">
        <v>28</v>
      </c>
      <c r="CL4" s="313" t="s">
        <v>29</v>
      </c>
    </row>
    <row r="5" spans="1:95" ht="110.25" thickBot="1" x14ac:dyDescent="0.25">
      <c r="A5" s="555"/>
      <c r="B5" s="558"/>
      <c r="C5" s="561"/>
      <c r="E5"/>
      <c r="F5"/>
      <c r="G5"/>
      <c r="H5"/>
      <c r="J5" s="320" t="s">
        <v>72</v>
      </c>
      <c r="K5" s="320" t="s">
        <v>73</v>
      </c>
      <c r="L5" s="320" t="s">
        <v>74</v>
      </c>
      <c r="M5" s="320" t="s">
        <v>75</v>
      </c>
      <c r="N5" s="321" t="s">
        <v>76</v>
      </c>
      <c r="O5" s="321" t="s">
        <v>77</v>
      </c>
      <c r="P5" s="321" t="s">
        <v>78</v>
      </c>
      <c r="Q5" s="322" t="s">
        <v>79</v>
      </c>
      <c r="R5" s="322" t="s">
        <v>80</v>
      </c>
      <c r="S5" s="322" t="s">
        <v>81</v>
      </c>
      <c r="T5" s="322" t="s">
        <v>75</v>
      </c>
      <c r="U5" s="320" t="s">
        <v>72</v>
      </c>
      <c r="V5" s="320" t="s">
        <v>73</v>
      </c>
      <c r="W5" s="320" t="s">
        <v>74</v>
      </c>
      <c r="X5" s="320" t="s">
        <v>75</v>
      </c>
      <c r="Y5" s="321" t="s">
        <v>76</v>
      </c>
      <c r="Z5" s="321" t="s">
        <v>77</v>
      </c>
      <c r="AA5" s="321" t="s">
        <v>78</v>
      </c>
      <c r="AB5" s="322" t="s">
        <v>79</v>
      </c>
      <c r="AC5" s="322" t="s">
        <v>80</v>
      </c>
      <c r="AD5" s="322" t="s">
        <v>81</v>
      </c>
      <c r="AE5" s="322" t="s">
        <v>75</v>
      </c>
      <c r="AF5" s="187" t="s">
        <v>72</v>
      </c>
      <c r="AG5" s="187" t="s">
        <v>73</v>
      </c>
      <c r="AH5" s="187" t="s">
        <v>74</v>
      </c>
      <c r="AI5" s="187" t="s">
        <v>75</v>
      </c>
      <c r="AJ5" s="187" t="s">
        <v>76</v>
      </c>
      <c r="AK5" s="187" t="s">
        <v>77</v>
      </c>
      <c r="AL5" s="187" t="s">
        <v>78</v>
      </c>
      <c r="AM5" s="187" t="s">
        <v>79</v>
      </c>
      <c r="AN5" s="187" t="s">
        <v>80</v>
      </c>
      <c r="AO5" s="187" t="s">
        <v>81</v>
      </c>
      <c r="AP5" s="187" t="s">
        <v>75</v>
      </c>
      <c r="AQ5" s="199"/>
      <c r="AR5" s="199"/>
      <c r="AS5" s="199"/>
      <c r="AT5" s="199"/>
      <c r="AU5" s="201"/>
      <c r="AV5" s="201"/>
      <c r="AW5" s="201"/>
      <c r="AX5" s="201"/>
      <c r="AY5" s="203"/>
      <c r="AZ5" s="203"/>
      <c r="BA5" s="203"/>
      <c r="BB5" s="203"/>
      <c r="BC5" s="205"/>
      <c r="BD5" s="205"/>
      <c r="BE5" s="205"/>
      <c r="BF5" s="205"/>
      <c r="BG5" s="205"/>
      <c r="BH5" s="205"/>
      <c r="BI5" s="205"/>
      <c r="BJ5" s="205"/>
      <c r="BK5" s="199"/>
      <c r="BL5" s="199"/>
      <c r="BM5" s="199"/>
      <c r="BN5" s="199"/>
      <c r="BO5" s="201"/>
      <c r="BP5" s="201"/>
      <c r="BQ5" s="201"/>
      <c r="BR5" s="201"/>
      <c r="BS5" s="203"/>
      <c r="BT5" s="203"/>
      <c r="BU5" s="203"/>
      <c r="BV5" s="203"/>
      <c r="BW5" s="205"/>
      <c r="BX5" s="205"/>
      <c r="BY5" s="205"/>
      <c r="BZ5" s="205"/>
      <c r="CA5" s="205"/>
      <c r="CB5" s="205"/>
      <c r="CC5" s="205"/>
      <c r="CD5" s="205"/>
      <c r="CE5" s="323"/>
    </row>
    <row r="6" spans="1:95" ht="26.25" thickBot="1" x14ac:dyDescent="0.25">
      <c r="A6" s="562" t="s">
        <v>39</v>
      </c>
      <c r="B6" s="49">
        <v>0</v>
      </c>
      <c r="C6" s="123" t="s">
        <v>48</v>
      </c>
      <c r="E6"/>
      <c r="F6"/>
      <c r="G6"/>
      <c r="H6"/>
      <c r="J6" s="324">
        <f>[5]Final!DP4*0.15</f>
        <v>3</v>
      </c>
      <c r="K6" s="324">
        <f>[5]Final!DQ4*0.15</f>
        <v>3</v>
      </c>
      <c r="L6" s="324">
        <f>[5]Final!DR4*0.15</f>
        <v>6</v>
      </c>
      <c r="M6" s="324">
        <f>[5]Final!DS4*0.15</f>
        <v>3</v>
      </c>
      <c r="N6" s="324">
        <f>[5]Final!DT4*0.15</f>
        <v>4.5</v>
      </c>
      <c r="O6" s="324">
        <f>[5]Final!DU4*0.15</f>
        <v>4.5</v>
      </c>
      <c r="P6" s="324">
        <f>[5]Final!DV4*0.15</f>
        <v>3</v>
      </c>
      <c r="Q6" s="324">
        <f>[5]Final!DW4*0.15</f>
        <v>6</v>
      </c>
      <c r="R6" s="324">
        <f>[5]Final!DX4*0.15</f>
        <v>4.5</v>
      </c>
      <c r="S6" s="324">
        <f>[5]Final!DY4*0.15</f>
        <v>4.5</v>
      </c>
      <c r="T6" s="324">
        <f>[5]Final!DZ4*0.15</f>
        <v>3</v>
      </c>
      <c r="U6" s="324">
        <f>[5]Final!EA4/3</f>
        <v>1.3333333333333333</v>
      </c>
      <c r="V6" s="324">
        <f>[5]Final!EB4/3</f>
        <v>1.3333333333333333</v>
      </c>
      <c r="W6" s="324">
        <f>[5]Final!EC4/3</f>
        <v>1.3333333333333333</v>
      </c>
      <c r="X6" s="324">
        <f>[5]Final!ED4/3</f>
        <v>1</v>
      </c>
      <c r="Y6" s="324">
        <f>[5]Final!EE4/3</f>
        <v>1.3333333333333333</v>
      </c>
      <c r="Z6" s="324">
        <f>[5]Final!EF4/3</f>
        <v>1.6666666666666667</v>
      </c>
      <c r="AA6" s="324">
        <f>[5]Final!EG4/3</f>
        <v>1</v>
      </c>
      <c r="AB6" s="324">
        <f>[5]Final!EH4/3</f>
        <v>1.6666666666666667</v>
      </c>
      <c r="AC6" s="324">
        <f>[5]Final!EI4/3</f>
        <v>1.6666666666666667</v>
      </c>
      <c r="AD6" s="324">
        <f>[5]Final!EJ4/3</f>
        <v>1.6666666666666667</v>
      </c>
      <c r="AE6" s="324">
        <f>[5]Final!EK4/3</f>
        <v>1</v>
      </c>
      <c r="AF6" s="236">
        <v>2</v>
      </c>
      <c r="AG6" s="236">
        <v>3</v>
      </c>
      <c r="AH6" s="236">
        <v>3</v>
      </c>
      <c r="AI6" s="236">
        <v>2</v>
      </c>
      <c r="AJ6" s="325">
        <v>4</v>
      </c>
      <c r="AK6" s="325">
        <v>4</v>
      </c>
      <c r="AL6" s="325">
        <v>2</v>
      </c>
      <c r="AM6" s="326">
        <v>5</v>
      </c>
      <c r="AN6" s="326">
        <v>5</v>
      </c>
      <c r="AO6" s="326">
        <v>5</v>
      </c>
      <c r="AP6" s="326">
        <v>5</v>
      </c>
      <c r="AQ6" s="199"/>
      <c r="AR6" s="199"/>
      <c r="AS6" s="199"/>
      <c r="AT6" s="199"/>
      <c r="AU6" s="201"/>
      <c r="AV6" s="201"/>
      <c r="AW6" s="201"/>
      <c r="AX6" s="201"/>
      <c r="AY6" s="203"/>
      <c r="AZ6" s="203"/>
      <c r="BA6" s="203"/>
      <c r="BB6" s="203"/>
      <c r="BC6" s="205"/>
      <c r="BD6" s="205"/>
      <c r="BE6" s="205"/>
      <c r="BF6" s="205"/>
      <c r="BG6" s="205"/>
      <c r="BH6" s="205"/>
      <c r="BI6" s="205"/>
      <c r="BJ6" s="205"/>
      <c r="BK6" s="199"/>
      <c r="BL6" s="199"/>
      <c r="BM6" s="199"/>
      <c r="BN6" s="199"/>
      <c r="BO6" s="201"/>
      <c r="BP6" s="201"/>
      <c r="BQ6" s="201"/>
      <c r="BR6" s="201"/>
      <c r="BS6" s="203"/>
      <c r="BT6" s="203"/>
      <c r="BU6" s="203"/>
      <c r="BV6" s="203"/>
      <c r="BW6" s="205"/>
      <c r="BX6" s="205"/>
      <c r="BY6" s="205"/>
      <c r="BZ6" s="205"/>
      <c r="CA6" s="205"/>
      <c r="CB6" s="205"/>
      <c r="CC6" s="205"/>
      <c r="CD6" s="205"/>
      <c r="CE6" s="323"/>
      <c r="CH6" s="478" t="s">
        <v>82</v>
      </c>
      <c r="CI6" s="479"/>
      <c r="CJ6" s="479"/>
      <c r="CK6" s="479"/>
      <c r="CL6" s="479"/>
      <c r="CM6" s="500" t="s">
        <v>83</v>
      </c>
      <c r="CN6" s="501"/>
      <c r="CO6" s="501"/>
      <c r="CP6" s="501"/>
      <c r="CQ6" s="501"/>
    </row>
    <row r="7" spans="1:95" ht="16.5" customHeight="1" thickBot="1" x14ac:dyDescent="0.25">
      <c r="A7" s="563"/>
      <c r="B7" s="49">
        <v>1</v>
      </c>
      <c r="C7" s="123" t="s">
        <v>49</v>
      </c>
      <c r="E7"/>
      <c r="F7"/>
      <c r="G7"/>
      <c r="H7"/>
      <c r="I7" s="210" t="s">
        <v>24</v>
      </c>
      <c r="J7" s="327" t="str">
        <f t="shared" ref="J7:AP7" ca="1" si="0">IF(J$11="CO1","ü","")</f>
        <v>ü</v>
      </c>
      <c r="K7" s="327" t="str">
        <f t="shared" ca="1" si="0"/>
        <v/>
      </c>
      <c r="L7" s="327" t="str">
        <f t="shared" ca="1" si="0"/>
        <v/>
      </c>
      <c r="M7" s="327" t="str">
        <f t="shared" ca="1" si="0"/>
        <v/>
      </c>
      <c r="N7" s="328" t="str">
        <f t="shared" ca="1" si="0"/>
        <v/>
      </c>
      <c r="O7" s="328" t="str">
        <f t="shared" ca="1" si="0"/>
        <v/>
      </c>
      <c r="P7" s="328" t="str">
        <f t="shared" ca="1" si="0"/>
        <v/>
      </c>
      <c r="Q7" s="329" t="str">
        <f t="shared" ca="1" si="0"/>
        <v/>
      </c>
      <c r="R7" s="329" t="str">
        <f t="shared" ca="1" si="0"/>
        <v/>
      </c>
      <c r="S7" s="329" t="str">
        <f t="shared" ca="1" si="0"/>
        <v/>
      </c>
      <c r="T7" s="329" t="str">
        <f t="shared" ca="1" si="0"/>
        <v/>
      </c>
      <c r="U7" s="327" t="str">
        <f t="shared" ca="1" si="0"/>
        <v>ü</v>
      </c>
      <c r="V7" s="327" t="str">
        <f t="shared" ca="1" si="0"/>
        <v/>
      </c>
      <c r="W7" s="327" t="str">
        <f t="shared" ca="1" si="0"/>
        <v/>
      </c>
      <c r="X7" s="327" t="str">
        <f t="shared" ca="1" si="0"/>
        <v/>
      </c>
      <c r="Y7" s="328" t="str">
        <f t="shared" ca="1" si="0"/>
        <v/>
      </c>
      <c r="Z7" s="328" t="str">
        <f t="shared" ca="1" si="0"/>
        <v/>
      </c>
      <c r="AA7" s="328" t="str">
        <f t="shared" ca="1" si="0"/>
        <v/>
      </c>
      <c r="AB7" s="329" t="str">
        <f t="shared" ca="1" si="0"/>
        <v/>
      </c>
      <c r="AC7" s="329" t="str">
        <f t="shared" ca="1" si="0"/>
        <v/>
      </c>
      <c r="AD7" s="329" t="str">
        <f t="shared" ca="1" si="0"/>
        <v/>
      </c>
      <c r="AE7" s="329" t="str">
        <f t="shared" ca="1" si="0"/>
        <v/>
      </c>
      <c r="AF7" s="209" t="str">
        <f t="shared" ca="1" si="0"/>
        <v>ü</v>
      </c>
      <c r="AG7" s="209" t="str">
        <f t="shared" ca="1" si="0"/>
        <v/>
      </c>
      <c r="AH7" s="209" t="str">
        <f t="shared" ca="1" si="0"/>
        <v/>
      </c>
      <c r="AI7" s="209" t="str">
        <f t="shared" ca="1" si="0"/>
        <v/>
      </c>
      <c r="AJ7" s="209" t="str">
        <f t="shared" ca="1" si="0"/>
        <v/>
      </c>
      <c r="AK7" s="209" t="str">
        <f t="shared" ca="1" si="0"/>
        <v/>
      </c>
      <c r="AL7" s="209" t="str">
        <f t="shared" ca="1" si="0"/>
        <v/>
      </c>
      <c r="AM7" s="209" t="str">
        <f t="shared" ca="1" si="0"/>
        <v/>
      </c>
      <c r="AN7" s="209" t="str">
        <f t="shared" ca="1" si="0"/>
        <v/>
      </c>
      <c r="AO7" s="209" t="str">
        <f t="shared" ca="1" si="0"/>
        <v/>
      </c>
      <c r="AP7" s="209" t="str">
        <f t="shared" ca="1" si="0"/>
        <v/>
      </c>
      <c r="AQ7" s="199"/>
      <c r="AR7" s="199"/>
      <c r="AS7" s="199"/>
      <c r="AT7" s="199"/>
      <c r="AU7" s="201"/>
      <c r="AV7" s="201"/>
      <c r="AW7" s="201"/>
      <c r="AX7" s="201"/>
      <c r="AY7" s="203"/>
      <c r="AZ7" s="203"/>
      <c r="BA7" s="203"/>
      <c r="BB7" s="203"/>
      <c r="BC7" s="205"/>
      <c r="BD7" s="205"/>
      <c r="BE7" s="205"/>
      <c r="BF7" s="205"/>
      <c r="BG7" s="205"/>
      <c r="BH7" s="205"/>
      <c r="BI7" s="205"/>
      <c r="BJ7" s="205"/>
      <c r="BK7" s="199"/>
      <c r="BL7" s="199"/>
      <c r="BM7" s="199"/>
      <c r="BN7" s="199"/>
      <c r="BO7" s="201"/>
      <c r="BP7" s="201"/>
      <c r="BQ7" s="201"/>
      <c r="BR7" s="201"/>
      <c r="BS7" s="203"/>
      <c r="BT7" s="203"/>
      <c r="BU7" s="203"/>
      <c r="BV7" s="203"/>
      <c r="BW7" s="205"/>
      <c r="BX7" s="205"/>
      <c r="BY7" s="205"/>
      <c r="BZ7" s="205"/>
      <c r="CA7" s="205"/>
      <c r="CB7" s="205"/>
      <c r="CC7" s="205"/>
      <c r="CD7" s="205"/>
      <c r="CE7" s="323"/>
      <c r="CH7" s="211" t="s">
        <v>32</v>
      </c>
      <c r="CI7" s="212" t="s">
        <v>26</v>
      </c>
      <c r="CJ7" s="212" t="s">
        <v>27</v>
      </c>
      <c r="CK7" s="212" t="s">
        <v>28</v>
      </c>
      <c r="CL7" s="212" t="s">
        <v>29</v>
      </c>
      <c r="CM7" s="213" t="s">
        <v>32</v>
      </c>
      <c r="CN7" s="214" t="s">
        <v>26</v>
      </c>
      <c r="CO7" s="214" t="s">
        <v>27</v>
      </c>
      <c r="CP7" s="214" t="s">
        <v>28</v>
      </c>
      <c r="CQ7" s="214" t="s">
        <v>29</v>
      </c>
    </row>
    <row r="8" spans="1:95" ht="39" thickBot="1" x14ac:dyDescent="0.25">
      <c r="A8" s="563"/>
      <c r="B8" s="49">
        <v>2</v>
      </c>
      <c r="C8" s="123" t="s">
        <v>50</v>
      </c>
      <c r="E8"/>
      <c r="F8"/>
      <c r="G8"/>
      <c r="H8"/>
      <c r="I8" s="210" t="s">
        <v>26</v>
      </c>
      <c r="J8" s="327" t="str">
        <f t="shared" ref="J8:AP8" ca="1" si="1">IF(J$11="CO2","ü","")</f>
        <v/>
      </c>
      <c r="K8" s="327" t="str">
        <f t="shared" ca="1" si="1"/>
        <v>ü</v>
      </c>
      <c r="L8" s="327" t="str">
        <f t="shared" ca="1" si="1"/>
        <v/>
      </c>
      <c r="M8" s="327" t="str">
        <f t="shared" ca="1" si="1"/>
        <v/>
      </c>
      <c r="N8" s="328" t="str">
        <f t="shared" ca="1" si="1"/>
        <v>ü</v>
      </c>
      <c r="O8" s="328" t="str">
        <f t="shared" ca="1" si="1"/>
        <v/>
      </c>
      <c r="P8" s="328" t="str">
        <f t="shared" ca="1" si="1"/>
        <v/>
      </c>
      <c r="Q8" s="329" t="str">
        <f t="shared" ca="1" si="1"/>
        <v/>
      </c>
      <c r="R8" s="329" t="str">
        <f t="shared" ca="1" si="1"/>
        <v/>
      </c>
      <c r="S8" s="329" t="str">
        <f t="shared" ca="1" si="1"/>
        <v/>
      </c>
      <c r="T8" s="329" t="str">
        <f t="shared" ca="1" si="1"/>
        <v/>
      </c>
      <c r="U8" s="327" t="str">
        <f t="shared" ca="1" si="1"/>
        <v/>
      </c>
      <c r="V8" s="327" t="str">
        <f t="shared" ca="1" si="1"/>
        <v>ü</v>
      </c>
      <c r="W8" s="327" t="str">
        <f t="shared" ca="1" si="1"/>
        <v/>
      </c>
      <c r="X8" s="327" t="str">
        <f t="shared" ca="1" si="1"/>
        <v/>
      </c>
      <c r="Y8" s="328" t="str">
        <f t="shared" ca="1" si="1"/>
        <v>ü</v>
      </c>
      <c r="Z8" s="328" t="str">
        <f t="shared" ca="1" si="1"/>
        <v/>
      </c>
      <c r="AA8" s="328" t="str">
        <f t="shared" ca="1" si="1"/>
        <v/>
      </c>
      <c r="AB8" s="329" t="str">
        <f t="shared" ca="1" si="1"/>
        <v/>
      </c>
      <c r="AC8" s="329" t="str">
        <f t="shared" ca="1" si="1"/>
        <v/>
      </c>
      <c r="AD8" s="329" t="str">
        <f t="shared" ca="1" si="1"/>
        <v/>
      </c>
      <c r="AE8" s="329" t="str">
        <f t="shared" ca="1" si="1"/>
        <v/>
      </c>
      <c r="AF8" s="209" t="str">
        <f t="shared" ca="1" si="1"/>
        <v/>
      </c>
      <c r="AG8" s="209" t="str">
        <f t="shared" ca="1" si="1"/>
        <v>ü</v>
      </c>
      <c r="AH8" s="209" t="str">
        <f t="shared" ca="1" si="1"/>
        <v/>
      </c>
      <c r="AI8" s="209" t="str">
        <f t="shared" ca="1" si="1"/>
        <v/>
      </c>
      <c r="AJ8" s="209" t="str">
        <f t="shared" ca="1" si="1"/>
        <v>ü</v>
      </c>
      <c r="AK8" s="209" t="str">
        <f t="shared" ca="1" si="1"/>
        <v/>
      </c>
      <c r="AL8" s="209" t="str">
        <f t="shared" ca="1" si="1"/>
        <v/>
      </c>
      <c r="AM8" s="209" t="str">
        <f t="shared" ca="1" si="1"/>
        <v/>
      </c>
      <c r="AN8" s="209" t="str">
        <f t="shared" ca="1" si="1"/>
        <v/>
      </c>
      <c r="AO8" s="209" t="str">
        <f t="shared" ca="1" si="1"/>
        <v/>
      </c>
      <c r="AP8" s="209" t="str">
        <f t="shared" ca="1" si="1"/>
        <v/>
      </c>
      <c r="AQ8" s="199"/>
      <c r="AR8" s="199"/>
      <c r="AS8" s="199"/>
      <c r="AT8" s="199"/>
      <c r="AU8" s="201"/>
      <c r="AV8" s="201"/>
      <c r="AW8" s="201"/>
      <c r="AX8" s="201"/>
      <c r="AY8" s="203"/>
      <c r="AZ8" s="203"/>
      <c r="BA8" s="203"/>
      <c r="BB8" s="203"/>
      <c r="BC8" s="205"/>
      <c r="BD8" s="205"/>
      <c r="BE8" s="205"/>
      <c r="BF8" s="205"/>
      <c r="BG8" s="205"/>
      <c r="BH8" s="205"/>
      <c r="BI8" s="205"/>
      <c r="BJ8" s="205"/>
      <c r="BK8" s="199"/>
      <c r="BL8" s="199"/>
      <c r="BM8" s="199"/>
      <c r="BN8" s="199"/>
      <c r="BO8" s="201"/>
      <c r="BP8" s="201"/>
      <c r="BQ8" s="201"/>
      <c r="BR8" s="201"/>
      <c r="BS8" s="203"/>
      <c r="BT8" s="203"/>
      <c r="BU8" s="203"/>
      <c r="BV8" s="203"/>
      <c r="BW8" s="205"/>
      <c r="BX8" s="205"/>
      <c r="BY8" s="205"/>
      <c r="BZ8" s="205"/>
      <c r="CA8" s="205"/>
      <c r="CB8" s="205"/>
      <c r="CC8" s="205"/>
      <c r="CD8" s="205"/>
      <c r="CE8" s="323"/>
      <c r="CH8" s="215">
        <f>AW77</f>
        <v>3</v>
      </c>
      <c r="CI8" s="215">
        <f t="shared" ref="CI8:CL8" si="2">AX77</f>
        <v>3</v>
      </c>
      <c r="CJ8" s="215">
        <f t="shared" si="2"/>
        <v>3</v>
      </c>
      <c r="CK8" s="215">
        <f t="shared" si="2"/>
        <v>3</v>
      </c>
      <c r="CL8" s="215">
        <f t="shared" si="2"/>
        <v>3</v>
      </c>
      <c r="CM8" s="216">
        <f>BQ77</f>
        <v>0</v>
      </c>
      <c r="CN8" s="216">
        <f t="shared" ref="CN8:CQ8" si="3">BR77</f>
        <v>2</v>
      </c>
      <c r="CO8" s="216">
        <f t="shared" si="3"/>
        <v>3</v>
      </c>
      <c r="CP8" s="216">
        <f t="shared" si="3"/>
        <v>2</v>
      </c>
      <c r="CQ8" s="216">
        <f t="shared" si="3"/>
        <v>2</v>
      </c>
    </row>
    <row r="9" spans="1:95" ht="26.25" thickBot="1" x14ac:dyDescent="0.25">
      <c r="A9" s="564"/>
      <c r="B9" s="49">
        <v>3</v>
      </c>
      <c r="C9" s="123" t="s">
        <v>51</v>
      </c>
      <c r="E9"/>
      <c r="F9"/>
      <c r="G9"/>
      <c r="H9"/>
      <c r="I9" s="210" t="s">
        <v>27</v>
      </c>
      <c r="J9" s="327" t="str">
        <f t="shared" ref="J9:AP9" ca="1" si="4">IF(J$11="CO3","ü","")</f>
        <v/>
      </c>
      <c r="K9" s="327" t="str">
        <f t="shared" ca="1" si="4"/>
        <v/>
      </c>
      <c r="L9" s="327" t="str">
        <f t="shared" ca="1" si="4"/>
        <v>ü</v>
      </c>
      <c r="M9" s="327" t="str">
        <f t="shared" ca="1" si="4"/>
        <v/>
      </c>
      <c r="N9" s="328" t="str">
        <f t="shared" ca="1" si="4"/>
        <v/>
      </c>
      <c r="O9" s="328" t="str">
        <f t="shared" ca="1" si="4"/>
        <v>ü</v>
      </c>
      <c r="P9" s="328" t="str">
        <f t="shared" ca="1" si="4"/>
        <v/>
      </c>
      <c r="Q9" s="329" t="str">
        <f t="shared" ca="1" si="4"/>
        <v>ü</v>
      </c>
      <c r="R9" s="329" t="str">
        <f t="shared" ca="1" si="4"/>
        <v>ü</v>
      </c>
      <c r="S9" s="329" t="str">
        <f t="shared" ca="1" si="4"/>
        <v/>
      </c>
      <c r="T9" s="329" t="str">
        <f t="shared" ca="1" si="4"/>
        <v/>
      </c>
      <c r="U9" s="327" t="str">
        <f t="shared" ca="1" si="4"/>
        <v/>
      </c>
      <c r="V9" s="327" t="str">
        <f t="shared" ca="1" si="4"/>
        <v/>
      </c>
      <c r="W9" s="327" t="str">
        <f t="shared" ca="1" si="4"/>
        <v>ü</v>
      </c>
      <c r="X9" s="327" t="str">
        <f t="shared" ca="1" si="4"/>
        <v/>
      </c>
      <c r="Y9" s="328" t="str">
        <f t="shared" ca="1" si="4"/>
        <v/>
      </c>
      <c r="Z9" s="328" t="str">
        <f t="shared" ca="1" si="4"/>
        <v>ü</v>
      </c>
      <c r="AA9" s="328" t="str">
        <f t="shared" ca="1" si="4"/>
        <v/>
      </c>
      <c r="AB9" s="329" t="str">
        <f t="shared" ca="1" si="4"/>
        <v>ü</v>
      </c>
      <c r="AC9" s="329" t="str">
        <f t="shared" ca="1" si="4"/>
        <v>ü</v>
      </c>
      <c r="AD9" s="329" t="str">
        <f t="shared" ca="1" si="4"/>
        <v/>
      </c>
      <c r="AE9" s="329" t="str">
        <f t="shared" ca="1" si="4"/>
        <v/>
      </c>
      <c r="AF9" s="209" t="str">
        <f t="shared" ca="1" si="4"/>
        <v/>
      </c>
      <c r="AG9" s="209" t="str">
        <f t="shared" ca="1" si="4"/>
        <v/>
      </c>
      <c r="AH9" s="209" t="str">
        <f t="shared" ca="1" si="4"/>
        <v>ü</v>
      </c>
      <c r="AI9" s="209" t="str">
        <f t="shared" ca="1" si="4"/>
        <v/>
      </c>
      <c r="AJ9" s="209" t="str">
        <f t="shared" ca="1" si="4"/>
        <v/>
      </c>
      <c r="AK9" s="209" t="str">
        <f t="shared" ca="1" si="4"/>
        <v>ü</v>
      </c>
      <c r="AL9" s="209" t="str">
        <f t="shared" ca="1" si="4"/>
        <v/>
      </c>
      <c r="AM9" s="209" t="str">
        <f t="shared" ca="1" si="4"/>
        <v>ü</v>
      </c>
      <c r="AN9" s="209" t="str">
        <f t="shared" ca="1" si="4"/>
        <v>ü</v>
      </c>
      <c r="AO9" s="209" t="str">
        <f t="shared" ca="1" si="4"/>
        <v/>
      </c>
      <c r="AP9" s="209" t="str">
        <f t="shared" ca="1" si="4"/>
        <v/>
      </c>
      <c r="AQ9" s="220"/>
      <c r="AR9" s="220"/>
      <c r="AS9" s="220"/>
      <c r="AT9" s="221" t="s">
        <v>236</v>
      </c>
      <c r="AU9" s="222"/>
      <c r="AV9" s="222"/>
      <c r="AW9" s="222"/>
      <c r="AX9" s="223" t="s">
        <v>237</v>
      </c>
      <c r="AY9" s="203"/>
      <c r="AZ9" s="203"/>
      <c r="BA9" s="203"/>
      <c r="BB9" s="204" t="s">
        <v>238</v>
      </c>
      <c r="BC9" s="205"/>
      <c r="BD9" s="205"/>
      <c r="BE9" s="205"/>
      <c r="BF9" s="206" t="s">
        <v>239</v>
      </c>
      <c r="BG9" s="205"/>
      <c r="BH9" s="205"/>
      <c r="BI9" s="205"/>
      <c r="BJ9" s="206" t="s">
        <v>239</v>
      </c>
      <c r="BK9" s="220"/>
      <c r="BL9" s="220"/>
      <c r="BM9" s="220"/>
      <c r="BN9" s="221" t="s">
        <v>236</v>
      </c>
      <c r="BO9" s="222"/>
      <c r="BP9" s="222"/>
      <c r="BQ9" s="222"/>
      <c r="BR9" s="223" t="s">
        <v>237</v>
      </c>
      <c r="BS9" s="203"/>
      <c r="BT9" s="203"/>
      <c r="BU9" s="203"/>
      <c r="BV9" s="204" t="s">
        <v>238</v>
      </c>
      <c r="BW9" s="205"/>
      <c r="BX9" s="205"/>
      <c r="BY9" s="205"/>
      <c r="BZ9" s="206" t="s">
        <v>239</v>
      </c>
      <c r="CA9" s="205"/>
      <c r="CB9" s="205"/>
      <c r="CC9" s="205"/>
      <c r="CD9" s="206" t="s">
        <v>239</v>
      </c>
      <c r="CE9" s="319"/>
      <c r="CH9" s="330"/>
      <c r="CI9" s="330"/>
      <c r="CJ9" s="330"/>
      <c r="CK9" s="330"/>
      <c r="CL9" s="330"/>
      <c r="CM9" s="330"/>
      <c r="CN9" s="330"/>
      <c r="CO9" s="330"/>
      <c r="CP9" s="330"/>
      <c r="CQ9" s="330"/>
    </row>
    <row r="10" spans="1:95" ht="15.75" thickBot="1" x14ac:dyDescent="0.25">
      <c r="A10" s="331"/>
      <c r="B10" s="331"/>
      <c r="C10" s="331"/>
      <c r="D10" s="331"/>
      <c r="E10" s="331"/>
      <c r="F10" s="331"/>
      <c r="G10" s="331"/>
      <c r="H10" s="331"/>
      <c r="I10" s="210" t="s">
        <v>28</v>
      </c>
      <c r="J10" s="327" t="str">
        <f t="shared" ref="J10:AP10" ca="1" si="5">IF(J$11="CO4","ü","")</f>
        <v/>
      </c>
      <c r="K10" s="327" t="str">
        <f t="shared" ca="1" si="5"/>
        <v/>
      </c>
      <c r="L10" s="327" t="str">
        <f t="shared" ca="1" si="5"/>
        <v/>
      </c>
      <c r="M10" s="327" t="str">
        <f t="shared" ca="1" si="5"/>
        <v/>
      </c>
      <c r="N10" s="328" t="str">
        <f t="shared" ca="1" si="5"/>
        <v/>
      </c>
      <c r="O10" s="328" t="str">
        <f t="shared" ca="1" si="5"/>
        <v/>
      </c>
      <c r="P10" s="328" t="str">
        <f t="shared" ca="1" si="5"/>
        <v>ü</v>
      </c>
      <c r="Q10" s="329" t="str">
        <f t="shared" ca="1" si="5"/>
        <v/>
      </c>
      <c r="R10" s="329" t="str">
        <f t="shared" ca="1" si="5"/>
        <v/>
      </c>
      <c r="S10" s="329" t="str">
        <f t="shared" ca="1" si="5"/>
        <v>ü</v>
      </c>
      <c r="T10" s="329" t="str">
        <f t="shared" ca="1" si="5"/>
        <v/>
      </c>
      <c r="U10" s="327" t="str">
        <f t="shared" ca="1" si="5"/>
        <v/>
      </c>
      <c r="V10" s="327" t="str">
        <f t="shared" ca="1" si="5"/>
        <v/>
      </c>
      <c r="W10" s="327" t="str">
        <f t="shared" ca="1" si="5"/>
        <v/>
      </c>
      <c r="X10" s="327" t="str">
        <f t="shared" ca="1" si="5"/>
        <v/>
      </c>
      <c r="Y10" s="328" t="str">
        <f t="shared" ca="1" si="5"/>
        <v/>
      </c>
      <c r="Z10" s="328" t="str">
        <f t="shared" ca="1" si="5"/>
        <v/>
      </c>
      <c r="AA10" s="328" t="str">
        <f t="shared" ca="1" si="5"/>
        <v>ü</v>
      </c>
      <c r="AB10" s="329" t="str">
        <f t="shared" ca="1" si="5"/>
        <v/>
      </c>
      <c r="AC10" s="329" t="str">
        <f t="shared" ca="1" si="5"/>
        <v/>
      </c>
      <c r="AD10" s="329" t="str">
        <f t="shared" ca="1" si="5"/>
        <v>ü</v>
      </c>
      <c r="AE10" s="329" t="str">
        <f t="shared" ca="1" si="5"/>
        <v/>
      </c>
      <c r="AF10" s="209" t="str">
        <f t="shared" ca="1" si="5"/>
        <v/>
      </c>
      <c r="AG10" s="209" t="str">
        <f t="shared" ca="1" si="5"/>
        <v/>
      </c>
      <c r="AH10" s="209" t="str">
        <f t="shared" ca="1" si="5"/>
        <v/>
      </c>
      <c r="AI10" s="209" t="str">
        <f t="shared" ca="1" si="5"/>
        <v/>
      </c>
      <c r="AJ10" s="209" t="str">
        <f t="shared" ca="1" si="5"/>
        <v/>
      </c>
      <c r="AK10" s="209" t="str">
        <f t="shared" ca="1" si="5"/>
        <v/>
      </c>
      <c r="AL10" s="209" t="str">
        <f t="shared" ca="1" si="5"/>
        <v>ü</v>
      </c>
      <c r="AM10" s="209" t="str">
        <f t="shared" ca="1" si="5"/>
        <v/>
      </c>
      <c r="AN10" s="209" t="str">
        <f t="shared" ca="1" si="5"/>
        <v/>
      </c>
      <c r="AO10" s="209" t="str">
        <f t="shared" ca="1" si="5"/>
        <v>ü</v>
      </c>
      <c r="AP10" s="209" t="str">
        <f t="shared" ca="1" si="5"/>
        <v/>
      </c>
      <c r="AQ10" s="220"/>
      <c r="AR10" s="220"/>
      <c r="AS10" s="220"/>
      <c r="AT10" s="221"/>
      <c r="AU10" s="222"/>
      <c r="AV10" s="222"/>
      <c r="AW10" s="222"/>
      <c r="AX10" s="223"/>
      <c r="AY10" s="203"/>
      <c r="AZ10" s="203"/>
      <c r="BA10" s="203"/>
      <c r="BB10" s="204"/>
      <c r="BC10" s="205"/>
      <c r="BD10" s="205"/>
      <c r="BE10" s="205"/>
      <c r="BF10" s="206"/>
      <c r="BG10" s="205"/>
      <c r="BH10" s="205"/>
      <c r="BI10" s="205"/>
      <c r="BJ10" s="206"/>
      <c r="BK10" s="220"/>
      <c r="BL10" s="220"/>
      <c r="BM10" s="220"/>
      <c r="BN10" s="221"/>
      <c r="BO10" s="222"/>
      <c r="BP10" s="222"/>
      <c r="BQ10" s="222"/>
      <c r="BR10" s="223"/>
      <c r="BS10" s="203"/>
      <c r="BT10" s="203"/>
      <c r="BU10" s="203"/>
      <c r="BV10" s="204"/>
      <c r="BW10" s="205"/>
      <c r="BX10" s="205"/>
      <c r="BY10" s="205"/>
      <c r="BZ10" s="206"/>
      <c r="CA10" s="205"/>
      <c r="CB10" s="205"/>
      <c r="CC10" s="205"/>
      <c r="CD10" s="206"/>
      <c r="CE10" s="319"/>
      <c r="CH10" s="330"/>
      <c r="CI10" s="330"/>
      <c r="CJ10" s="330"/>
      <c r="CK10" s="330"/>
      <c r="CL10" s="330"/>
      <c r="CM10" s="330"/>
      <c r="CN10" s="330"/>
      <c r="CO10" s="330"/>
      <c r="CP10" s="330"/>
      <c r="CQ10" s="330"/>
    </row>
    <row r="11" spans="1:95" ht="16.5" thickBot="1" x14ac:dyDescent="0.3">
      <c r="A11" s="331" t="str">
        <f>[5]Final!A11</f>
        <v>S NO</v>
      </c>
      <c r="B11" s="331" t="str">
        <f>[5]Final!B11</f>
        <v>UID</v>
      </c>
      <c r="C11" s="331" t="str">
        <f>[5]Final!C11</f>
        <v>Name</v>
      </c>
      <c r="D11" s="332" t="s">
        <v>410</v>
      </c>
      <c r="E11" s="331" t="str">
        <f>[5]Final!E11</f>
        <v>R.N.</v>
      </c>
      <c r="F11" s="331" t="str">
        <f>[5]Final!F11</f>
        <v>Total</v>
      </c>
      <c r="G11" s="331" t="str">
        <f>[5]Final!G11</f>
        <v>Int</v>
      </c>
      <c r="H11" s="331" t="str">
        <f>[5]Final!H11</f>
        <v>Ext</v>
      </c>
      <c r="I11" s="217" t="s">
        <v>29</v>
      </c>
      <c r="J11" s="327" t="str">
        <f t="shared" ref="J11:AP11" ca="1" si="6">IF(J$11="CO5","ü","")</f>
        <v/>
      </c>
      <c r="K11" s="327" t="str">
        <f t="shared" ca="1" si="6"/>
        <v/>
      </c>
      <c r="L11" s="327" t="str">
        <f t="shared" ca="1" si="6"/>
        <v/>
      </c>
      <c r="M11" s="327" t="str">
        <f t="shared" ca="1" si="6"/>
        <v>ü</v>
      </c>
      <c r="N11" s="328" t="str">
        <f t="shared" ca="1" si="6"/>
        <v/>
      </c>
      <c r="O11" s="328" t="str">
        <f t="shared" ca="1" si="6"/>
        <v/>
      </c>
      <c r="P11" s="328" t="str">
        <f t="shared" ca="1" si="6"/>
        <v/>
      </c>
      <c r="Q11" s="329" t="str">
        <f t="shared" ca="1" si="6"/>
        <v/>
      </c>
      <c r="R11" s="329" t="str">
        <f t="shared" ca="1" si="6"/>
        <v/>
      </c>
      <c r="S11" s="329" t="str">
        <f t="shared" ca="1" si="6"/>
        <v/>
      </c>
      <c r="T11" s="329" t="str">
        <f t="shared" ca="1" si="6"/>
        <v>ü</v>
      </c>
      <c r="U11" s="327" t="str">
        <f t="shared" ca="1" si="6"/>
        <v/>
      </c>
      <c r="V11" s="327" t="str">
        <f t="shared" ca="1" si="6"/>
        <v/>
      </c>
      <c r="W11" s="327" t="str">
        <f t="shared" ca="1" si="6"/>
        <v/>
      </c>
      <c r="X11" s="327" t="str">
        <f t="shared" ca="1" si="6"/>
        <v>ü</v>
      </c>
      <c r="Y11" s="328" t="str">
        <f t="shared" ca="1" si="6"/>
        <v/>
      </c>
      <c r="Z11" s="328" t="str">
        <f t="shared" ca="1" si="6"/>
        <v/>
      </c>
      <c r="AA11" s="328" t="str">
        <f t="shared" ca="1" si="6"/>
        <v/>
      </c>
      <c r="AB11" s="329" t="str">
        <f t="shared" ca="1" si="6"/>
        <v/>
      </c>
      <c r="AC11" s="329" t="str">
        <f t="shared" ca="1" si="6"/>
        <v/>
      </c>
      <c r="AD11" s="329" t="str">
        <f t="shared" ca="1" si="6"/>
        <v/>
      </c>
      <c r="AE11" s="329" t="str">
        <f t="shared" ca="1" si="6"/>
        <v>ü</v>
      </c>
      <c r="AF11" s="209" t="str">
        <f t="shared" ca="1" si="6"/>
        <v/>
      </c>
      <c r="AG11" s="209" t="str">
        <f t="shared" ca="1" si="6"/>
        <v/>
      </c>
      <c r="AH11" s="209" t="str">
        <f t="shared" ca="1" si="6"/>
        <v/>
      </c>
      <c r="AI11" s="209" t="str">
        <f t="shared" ca="1" si="6"/>
        <v>ü</v>
      </c>
      <c r="AJ11" s="209" t="str">
        <f t="shared" ca="1" si="6"/>
        <v/>
      </c>
      <c r="AK11" s="209" t="str">
        <f t="shared" ca="1" si="6"/>
        <v/>
      </c>
      <c r="AL11" s="209" t="str">
        <f t="shared" ca="1" si="6"/>
        <v/>
      </c>
      <c r="AM11" s="209" t="str">
        <f t="shared" ca="1" si="6"/>
        <v/>
      </c>
      <c r="AN11" s="209" t="str">
        <f t="shared" ca="1" si="6"/>
        <v/>
      </c>
      <c r="AO11" s="209" t="str">
        <f t="shared" ca="1" si="6"/>
        <v/>
      </c>
      <c r="AP11" s="209" t="str">
        <f t="shared" ca="1" si="6"/>
        <v>ü</v>
      </c>
      <c r="AQ11" s="261"/>
      <c r="AR11" s="261"/>
      <c r="AS11" s="247"/>
      <c r="AT11" s="247"/>
      <c r="AU11" s="261"/>
      <c r="AV11" s="261"/>
      <c r="AW11" s="247"/>
      <c r="AX11" s="247"/>
      <c r="AY11" s="261"/>
      <c r="AZ11" s="261"/>
      <c r="BA11" s="247"/>
      <c r="BB11" s="247"/>
      <c r="BC11" s="261"/>
      <c r="BD11" s="261"/>
      <c r="BE11" s="247"/>
      <c r="BF11" s="247"/>
      <c r="BG11" s="261"/>
      <c r="BH11" s="261"/>
      <c r="BI11" s="247"/>
      <c r="BJ11" s="247"/>
      <c r="BK11" s="261"/>
      <c r="BL11" s="261"/>
      <c r="BM11" s="247"/>
      <c r="BN11" s="247"/>
      <c r="BO11" s="261"/>
      <c r="BP11" s="261"/>
      <c r="BQ11" s="247"/>
      <c r="BR11" s="247"/>
      <c r="BS11" s="261"/>
      <c r="BT11" s="261"/>
      <c r="BU11" s="247"/>
      <c r="BV11" s="247"/>
      <c r="BW11" s="261"/>
      <c r="BX11" s="261"/>
      <c r="BY11" s="247"/>
      <c r="BZ11" s="247"/>
      <c r="CA11" s="261"/>
      <c r="CB11" s="261"/>
      <c r="CC11" s="247"/>
      <c r="CD11" s="247"/>
      <c r="CH11" s="333"/>
      <c r="CI11" s="330"/>
      <c r="CJ11" s="330"/>
      <c r="CK11" s="330"/>
      <c r="CL11" s="330"/>
      <c r="CM11" s="330"/>
      <c r="CN11" s="330"/>
      <c r="CO11" s="330"/>
      <c r="CP11" s="330"/>
      <c r="CQ11" s="330"/>
    </row>
    <row r="12" spans="1:95" ht="15.75" thickBot="1" x14ac:dyDescent="0.25">
      <c r="A12" s="331"/>
      <c r="B12" s="331"/>
      <c r="C12" s="331"/>
      <c r="D12" s="331"/>
      <c r="E12" s="331">
        <f>[5]Final!E12</f>
        <v>100</v>
      </c>
      <c r="F12" s="331">
        <f>[5]Final!F12</f>
        <v>100</v>
      </c>
      <c r="G12" s="331">
        <v>60</v>
      </c>
      <c r="H12" s="331">
        <v>40</v>
      </c>
      <c r="I12" s="309" t="s">
        <v>56</v>
      </c>
      <c r="J12" s="334" t="s">
        <v>32</v>
      </c>
      <c r="K12" s="334" t="s">
        <v>26</v>
      </c>
      <c r="L12" s="334" t="s">
        <v>27</v>
      </c>
      <c r="M12" s="334" t="s">
        <v>29</v>
      </c>
      <c r="N12" s="235" t="s">
        <v>26</v>
      </c>
      <c r="O12" s="235" t="s">
        <v>27</v>
      </c>
      <c r="P12" s="235" t="s">
        <v>28</v>
      </c>
      <c r="Q12" s="334" t="s">
        <v>27</v>
      </c>
      <c r="R12" s="334" t="s">
        <v>27</v>
      </c>
      <c r="S12" s="334" t="s">
        <v>28</v>
      </c>
      <c r="T12" s="334" t="s">
        <v>29</v>
      </c>
      <c r="U12" s="233" t="s">
        <v>32</v>
      </c>
      <c r="V12" s="233" t="s">
        <v>26</v>
      </c>
      <c r="W12" s="233" t="s">
        <v>27</v>
      </c>
      <c r="X12" s="233" t="s">
        <v>29</v>
      </c>
      <c r="Y12" s="335" t="s">
        <v>26</v>
      </c>
      <c r="Z12" s="335" t="s">
        <v>27</v>
      </c>
      <c r="AA12" s="335" t="s">
        <v>28</v>
      </c>
      <c r="AB12" s="235" t="s">
        <v>27</v>
      </c>
      <c r="AC12" s="235" t="s">
        <v>27</v>
      </c>
      <c r="AD12" s="235" t="s">
        <v>28</v>
      </c>
      <c r="AE12" s="235" t="s">
        <v>29</v>
      </c>
      <c r="AF12" s="235" t="s">
        <v>32</v>
      </c>
      <c r="AG12" s="235" t="s">
        <v>26</v>
      </c>
      <c r="AH12" s="235" t="s">
        <v>27</v>
      </c>
      <c r="AI12" s="235" t="s">
        <v>29</v>
      </c>
      <c r="AJ12" s="232" t="s">
        <v>26</v>
      </c>
      <c r="AK12" s="232" t="s">
        <v>27</v>
      </c>
      <c r="AL12" s="232" t="s">
        <v>28</v>
      </c>
      <c r="AM12" s="235" t="s">
        <v>27</v>
      </c>
      <c r="AN12" s="235" t="s">
        <v>27</v>
      </c>
      <c r="AO12" s="235" t="s">
        <v>28</v>
      </c>
      <c r="AP12" s="235" t="s">
        <v>29</v>
      </c>
      <c r="AQ12" s="336"/>
      <c r="AR12" s="336"/>
      <c r="AS12" s="284"/>
      <c r="AT12" s="284"/>
      <c r="AU12" s="336"/>
      <c r="AV12" s="336"/>
      <c r="AW12" s="284"/>
      <c r="AX12" s="284"/>
      <c r="AY12" s="336"/>
      <c r="AZ12" s="336"/>
      <c r="BA12" s="284"/>
      <c r="BB12" s="284"/>
      <c r="BC12" s="336"/>
      <c r="BD12" s="336"/>
      <c r="BE12" s="284"/>
      <c r="BF12" s="284"/>
      <c r="BG12" s="336"/>
      <c r="BH12" s="336"/>
      <c r="BI12" s="284"/>
      <c r="BJ12" s="284"/>
      <c r="BK12" s="336"/>
      <c r="BL12" s="336"/>
      <c r="BM12" s="284"/>
      <c r="BN12" s="284"/>
      <c r="BO12" s="336"/>
      <c r="BP12" s="336"/>
      <c r="BQ12" s="284"/>
      <c r="BR12" s="284"/>
      <c r="BS12" s="336"/>
      <c r="BT12" s="336"/>
      <c r="BU12" s="284"/>
      <c r="BV12" s="284"/>
      <c r="BW12" s="336"/>
      <c r="BX12" s="336"/>
      <c r="BY12" s="284"/>
      <c r="BZ12" s="284"/>
      <c r="CA12" s="336"/>
      <c r="CB12" s="336"/>
      <c r="CC12" s="284"/>
      <c r="CD12" s="284"/>
      <c r="CH12" s="502" t="s">
        <v>84</v>
      </c>
      <c r="CI12" s="503"/>
      <c r="CJ12" s="503"/>
      <c r="CK12" s="503"/>
      <c r="CL12" s="503"/>
      <c r="CM12" s="503"/>
      <c r="CN12" s="504"/>
      <c r="CO12" s="263"/>
      <c r="CP12" s="263"/>
      <c r="CQ12" s="263"/>
    </row>
    <row r="13" spans="1:95" ht="22.5" customHeight="1" x14ac:dyDescent="0.2">
      <c r="A13" s="331">
        <f>[5]Final!A13</f>
        <v>1</v>
      </c>
      <c r="B13" s="331" t="str">
        <f>[5]Final!B13</f>
        <v>15BME1136</v>
      </c>
      <c r="C13" s="331" t="str">
        <f>[5]Final!C13</f>
        <v>GAURAV VERMA</v>
      </c>
      <c r="D13" s="331" t="str">
        <f>[5]Final!D13</f>
        <v>A+</v>
      </c>
      <c r="E13" s="331">
        <f>[5]Final!E13</f>
        <v>97</v>
      </c>
      <c r="F13" s="331">
        <f>SUM(G13:H13)</f>
        <v>84.5</v>
      </c>
      <c r="G13" s="331">
        <f>SUM(J13:AE13)</f>
        <v>51.499999999999993</v>
      </c>
      <c r="H13" s="331">
        <f>SUM(AF13:AP13)</f>
        <v>33</v>
      </c>
      <c r="I13" s="258"/>
      <c r="J13" s="247">
        <f>IF([5]Final!DP11="","",ROUNDUP(0.15*[5]Final!DP11,1))</f>
        <v>2.4</v>
      </c>
      <c r="K13" s="247">
        <f>IF([5]Final!DQ11="","",ROUNDUP(0.15*[5]Final!DQ11,1))</f>
        <v>2.6</v>
      </c>
      <c r="L13" s="247">
        <f>IF([5]Final!DR11="","",ROUNDUP(0.15*[5]Final!DR11,1))</f>
        <v>5.3</v>
      </c>
      <c r="M13" s="247">
        <f>IF([5]Final!DS11="","",ROUNDUP(0.15*[5]Final!DS11,1))</f>
        <v>2.3000000000000003</v>
      </c>
      <c r="N13" s="247">
        <f>IF([5]Final!DT11="","",ROUNDUP(0.15*[5]Final!DT11,1))</f>
        <v>3.9</v>
      </c>
      <c r="O13" s="247">
        <f>IF([5]Final!DU11="","",ROUNDUP(0.15*[5]Final!DU11,1))</f>
        <v>3.8000000000000003</v>
      </c>
      <c r="P13" s="247">
        <f>IF([5]Final!DV11="","",ROUNDUP(0.15*[5]Final!DV11,1))</f>
        <v>2.4</v>
      </c>
      <c r="Q13" s="247">
        <f>IF([5]Final!DW11="","",ROUNDUP(0.15*[5]Final!DW11,1))</f>
        <v>5</v>
      </c>
      <c r="R13" s="247">
        <f>IF([5]Final!DX11="","",ROUNDUP(0.15*[5]Final!DX11,1))</f>
        <v>3.6</v>
      </c>
      <c r="S13" s="247">
        <f>IF([5]Final!DY11="","",ROUNDUP(0.15*[5]Final!DY11,1))</f>
        <v>3.8000000000000003</v>
      </c>
      <c r="T13" s="247">
        <f>IF([5]Final!DZ11="","",ROUNDUP(0.15*[5]Final!DZ11,1))</f>
        <v>2.6</v>
      </c>
      <c r="U13" s="247">
        <f>IF([5]Final!EA11="","",ROUNDUP([5]Final!EA11/3,1))</f>
        <v>1.4000000000000001</v>
      </c>
      <c r="V13" s="247">
        <f>IF([5]Final!EB11="","",ROUNDUP([5]Final!EB11/3,1))</f>
        <v>1.4000000000000001</v>
      </c>
      <c r="W13" s="247">
        <f>IF([5]Final!EC11="","",ROUNDUP([5]Final!EC11/3,1))</f>
        <v>1</v>
      </c>
      <c r="X13" s="247">
        <f>IF([5]Final!ED11="","",ROUNDUP([5]Final!ED11/3,1))</f>
        <v>1</v>
      </c>
      <c r="Y13" s="247">
        <f>IF([5]Final!EE11="","",ROUNDUP([5]Final!EE11/3,1))</f>
        <v>1.4000000000000001</v>
      </c>
      <c r="Z13" s="247">
        <f>IF([5]Final!EF11="","",ROUNDUP([5]Final!EF11/3,1))</f>
        <v>1.4000000000000001</v>
      </c>
      <c r="AA13" s="247">
        <f>IF([5]Final!EG11="","",ROUNDUP([5]Final!EG11/3,1))</f>
        <v>1</v>
      </c>
      <c r="AB13" s="247">
        <f>IF([5]Final!EH11="","",ROUNDUP([5]Final!EH11/3,1))</f>
        <v>1.4000000000000001</v>
      </c>
      <c r="AC13" s="247">
        <f>IF([5]Final!EI11="","",ROUNDUP([5]Final!EI11/3,1))</f>
        <v>1.4000000000000001</v>
      </c>
      <c r="AD13" s="247">
        <f>IF([5]Final!EJ11="","",ROUNDUP([5]Final!EJ11/3,1))</f>
        <v>1.4000000000000001</v>
      </c>
      <c r="AE13" s="247">
        <f>IF([5]Final!EK11="","",ROUNDUP([5]Final!EK11/3,1))</f>
        <v>1</v>
      </c>
      <c r="AF13" s="247">
        <f>[5]Final!EL11</f>
        <v>1</v>
      </c>
      <c r="AG13" s="247">
        <f>[5]Final!EM11</f>
        <v>3</v>
      </c>
      <c r="AH13" s="247">
        <f>[5]Final!EN11</f>
        <v>2</v>
      </c>
      <c r="AI13" s="247">
        <f>[5]Final!EO11</f>
        <v>1</v>
      </c>
      <c r="AJ13" s="247">
        <f>[5]Final!EP11</f>
        <v>4</v>
      </c>
      <c r="AK13" s="247">
        <f>[5]Final!EQ11</f>
        <v>4</v>
      </c>
      <c r="AL13" s="247">
        <f>[5]Final!ER11</f>
        <v>1</v>
      </c>
      <c r="AM13" s="247">
        <f>[5]Final!ES11</f>
        <v>4</v>
      </c>
      <c r="AN13" s="247">
        <f>[5]Final!ET11</f>
        <v>5</v>
      </c>
      <c r="AO13" s="247">
        <f>[5]Final!EU11</f>
        <v>4</v>
      </c>
      <c r="AP13" s="248">
        <f>[5]Final!EV11</f>
        <v>4</v>
      </c>
      <c r="AQ13" s="252">
        <f>SUMIFS($J13:$AE13,$J$12:$AE$12,"CO1")</f>
        <v>3.8</v>
      </c>
      <c r="AR13" s="253">
        <f>SUMIFS($J$6:$AE$6,$J$12:$AE$12,"CO1",$J13:$AE13,"&gt;=0")</f>
        <v>4.333333333333333</v>
      </c>
      <c r="AS13" s="250">
        <f t="shared" ref="AS13:AS72" si="7">IFERROR(ROUND((AQ13/AR13)*100,0),0)</f>
        <v>88</v>
      </c>
      <c r="AT13" s="310" t="str">
        <f t="shared" ref="AT13:AT72" si="8">IF(AS13&gt;60,"YES","NO")</f>
        <v>YES</v>
      </c>
      <c r="AU13" s="253">
        <f>SUMIFS($J13:$AE13,$J$12:$AE$12,"CO2")</f>
        <v>9.3000000000000007</v>
      </c>
      <c r="AV13" s="253">
        <f>SUMIFS($J$6:$AE$6,$J$12:$AE$12,"CO2",$J13:$AE13,"&gt;=0")</f>
        <v>10.166666666666668</v>
      </c>
      <c r="AW13" s="250">
        <f t="shared" ref="AW13:AW72" si="9">IFERROR(ROUND((AU13/AV13)*100,0),0)</f>
        <v>91</v>
      </c>
      <c r="AX13" s="310" t="str">
        <f t="shared" ref="AX13:AX72" si="10">IF(AW13&gt;60,"YES","NO")</f>
        <v>YES</v>
      </c>
      <c r="AY13" s="253">
        <f>SUMIFS($J13:$AE13,$J$12:$AE$12,"CO3")</f>
        <v>22.899999999999995</v>
      </c>
      <c r="AZ13" s="253">
        <f>SUMIFS($J$6:$AE$6,$J$12:$AE$12,"CO3",$J13:$AE13,"&gt;=0")</f>
        <v>27.333333333333336</v>
      </c>
      <c r="BA13" s="250">
        <f t="shared" ref="BA13:BA72" si="11">IFERROR(ROUND((AY13/AZ13)*100,0),0)</f>
        <v>84</v>
      </c>
      <c r="BB13" s="310" t="str">
        <f t="shared" ref="BB13:BB72" si="12">IF(BA13&gt;60,"YES","NO")</f>
        <v>YES</v>
      </c>
      <c r="BC13" s="253">
        <f>SUMIFS($J13:$AE13,$J$12:$AE$12,"CO4")</f>
        <v>8.6</v>
      </c>
      <c r="BD13" s="253">
        <f>SUMIFS($J$6:$AE$6,$J$12:$AE$12,"CO4",$J13:$AE13,"&gt;=0")</f>
        <v>10.166666666666666</v>
      </c>
      <c r="BE13" s="250">
        <f t="shared" ref="BE13:BE72" si="13">IFERROR(ROUND((BC13/BD13)*100,0),0)</f>
        <v>85</v>
      </c>
      <c r="BF13" s="310" t="str">
        <f t="shared" ref="BF13:BF72" si="14">IF(BE13&gt;60,"YES","NO")</f>
        <v>YES</v>
      </c>
      <c r="BG13" s="253">
        <f>SUMIFS($J13:$AE13,$J$12:$AE$12,"CO5")</f>
        <v>6.9</v>
      </c>
      <c r="BH13" s="253">
        <f>SUMIFS($J$6:$AE$6,$J$12:$AE$12,"CO5",$J13:$AE13,"&gt;=0")</f>
        <v>8</v>
      </c>
      <c r="BI13" s="250">
        <f t="shared" ref="BI13:BI72" si="15">IFERROR(ROUND((BG13/BH13)*100,0),0)</f>
        <v>86</v>
      </c>
      <c r="BJ13" s="311" t="str">
        <f t="shared" ref="BJ13:BJ72" si="16">IF(BI13&gt;60,"YES","NO")</f>
        <v>YES</v>
      </c>
      <c r="BK13" s="252">
        <f>SUMIFS($AF13:$AP13,$AF$12:$AP$12,"CO1")</f>
        <v>1</v>
      </c>
      <c r="BL13" s="253">
        <f>SUMIFS($AF$6:$AP$6,$AF$12:$AP$12,"CO1",$AF13:$AP13,"&gt;=0")</f>
        <v>2</v>
      </c>
      <c r="BM13" s="250">
        <f t="shared" ref="BM13:BM72" si="17">IFERROR(ROUND((BK13/BL13)*100,0),0)</f>
        <v>50</v>
      </c>
      <c r="BN13" s="310" t="str">
        <f t="shared" ref="BN13:BN72" si="18">IF(BM13&gt;60,"YES","NO")</f>
        <v>NO</v>
      </c>
      <c r="BO13" s="253">
        <f>SUMIFS($AF13:$AP13,$AF$12:$AP$12,"CO2")</f>
        <v>7</v>
      </c>
      <c r="BP13" s="253">
        <f>SUMIFS($AF$6:$AP$6,$AF$12:$AP$12,"CO2",$AF13:$AP13,"&gt;=0")</f>
        <v>7</v>
      </c>
      <c r="BQ13" s="250">
        <f t="shared" ref="BQ13:BQ72" si="19">IFERROR(ROUND((BO13/BP13)*100,0),0)</f>
        <v>100</v>
      </c>
      <c r="BR13" s="310" t="str">
        <f t="shared" ref="BR13:BR72" si="20">IF(BQ13&gt;60,"YES","NO")</f>
        <v>YES</v>
      </c>
      <c r="BS13" s="253">
        <f>SUMIFS($AF13:$AP13,$AF$12:$AP$12,"CO3")</f>
        <v>15</v>
      </c>
      <c r="BT13" s="253">
        <f>SUMIFS($AF$6:$AP$6,$AF$12:$AP$12,"CO3",$AF13:$AP13,"&gt;=0")</f>
        <v>17</v>
      </c>
      <c r="BU13" s="250">
        <f t="shared" ref="BU13:BU72" si="21">IFERROR(ROUND((BS13/BT13)*100,0),0)</f>
        <v>88</v>
      </c>
      <c r="BV13" s="310" t="str">
        <f t="shared" ref="BV13:BV72" si="22">IF(BU13&gt;60,"YES","NO")</f>
        <v>YES</v>
      </c>
      <c r="BW13" s="253">
        <f>SUMIFS($AF13:$AP13,$AF$12:$AP$12,"CO4")</f>
        <v>5</v>
      </c>
      <c r="BX13" s="253">
        <f>SUMIFS($AF$6:$AP$6,$AF$12:$AP$12,"CO4",$AF13:$AP13,"&gt;=0")</f>
        <v>7</v>
      </c>
      <c r="BY13" s="250">
        <f t="shared" ref="BY13:BY72" si="23">IFERROR(ROUND((BW13/BX13)*100,0),0)</f>
        <v>71</v>
      </c>
      <c r="BZ13" s="310" t="str">
        <f t="shared" ref="BZ13:BZ72" si="24">IF(BY13&gt;60,"YES","NO")</f>
        <v>YES</v>
      </c>
      <c r="CA13" s="253">
        <f>SUMIFS($AF13:$AP13,$AF$12:$AP$12,"CO5")</f>
        <v>5</v>
      </c>
      <c r="CB13" s="253">
        <f>SUMIFS($AF$6:$AP$6,$AF$12:$AP$12,"CO5",$AF13:$AP13,"&gt;=0")</f>
        <v>7</v>
      </c>
      <c r="CC13" s="250">
        <f t="shared" ref="CC13:CC72" si="25">IFERROR(ROUND((CA13/CB13)*100,0),0)</f>
        <v>71</v>
      </c>
      <c r="CD13" s="312" t="str">
        <f t="shared" ref="CD13:CD72" si="26">IF(CC13&gt;60,"YES","NO")</f>
        <v>YES</v>
      </c>
      <c r="CH13" s="337" t="s">
        <v>32</v>
      </c>
      <c r="CI13" s="207" t="s">
        <v>26</v>
      </c>
      <c r="CJ13" s="207" t="s">
        <v>27</v>
      </c>
      <c r="CK13" s="265" t="s">
        <v>28</v>
      </c>
      <c r="CL13" s="266" t="s">
        <v>29</v>
      </c>
      <c r="CM13" s="527" t="s">
        <v>85</v>
      </c>
      <c r="CN13" s="528"/>
      <c r="CO13" s="338"/>
      <c r="CP13" s="339"/>
      <c r="CQ13" s="292"/>
    </row>
    <row r="14" spans="1:95" ht="16.5" thickBot="1" x14ac:dyDescent="0.25">
      <c r="A14" s="331">
        <f>[5]Final!A14</f>
        <v>2</v>
      </c>
      <c r="B14" s="331" t="str">
        <f>[5]Final!B14</f>
        <v>15BME1543</v>
      </c>
      <c r="C14" s="331" t="str">
        <f>[5]Final!C14</f>
        <v>TARUN KUMAR PODDAR</v>
      </c>
      <c r="D14" s="331" t="str">
        <f>[5]Final!D14</f>
        <v>A</v>
      </c>
      <c r="E14" s="331">
        <f>[5]Final!E14</f>
        <v>94</v>
      </c>
      <c r="F14" s="331">
        <f t="shared" ref="F14:F72" si="27">SUM(G14:H14)</f>
        <v>81.599999999999994</v>
      </c>
      <c r="G14" s="331">
        <f t="shared" ref="G14:G72" si="28">SUM(J14:AE14)</f>
        <v>48.6</v>
      </c>
      <c r="H14" s="331">
        <f t="shared" ref="H14:H72" si="29">SUM(AF14:AP14)</f>
        <v>33</v>
      </c>
      <c r="I14" s="258"/>
      <c r="J14" s="247">
        <f>IF([5]Final!DP12="","",ROUNDUP(0.15*[5]Final!DP12,1))</f>
        <v>2.4</v>
      </c>
      <c r="K14" s="247">
        <f>IF([5]Final!DQ12="","",ROUNDUP(0.15*[5]Final!DQ12,1))</f>
        <v>1.8</v>
      </c>
      <c r="L14" s="247">
        <f>IF([5]Final!DR12="","",ROUNDUP(0.15*[5]Final!DR12,1))</f>
        <v>5.0999999999999996</v>
      </c>
      <c r="M14" s="247">
        <f>IF([5]Final!DS12="","",ROUNDUP(0.15*[5]Final!DS12,1))</f>
        <v>2.3000000000000003</v>
      </c>
      <c r="N14" s="247">
        <f>IF([5]Final!DT12="","",ROUNDUP(0.15*[5]Final!DT12,1))</f>
        <v>3.8000000000000003</v>
      </c>
      <c r="O14" s="247">
        <f>IF([5]Final!DU12="","",ROUNDUP(0.15*[5]Final!DU12,1))</f>
        <v>4.2</v>
      </c>
      <c r="P14" s="247">
        <f>IF([5]Final!DV12="","",ROUNDUP(0.15*[5]Final!DV12,1))</f>
        <v>2.1</v>
      </c>
      <c r="Q14" s="247">
        <f>IF([5]Final!DW12="","",ROUNDUP(0.15*[5]Final!DW12,1))</f>
        <v>5.0999999999999996</v>
      </c>
      <c r="R14" s="247">
        <f>IF([5]Final!DX12="","",ROUNDUP(0.15*[5]Final!DX12,1))</f>
        <v>3.6</v>
      </c>
      <c r="S14" s="247">
        <f>IF([5]Final!DY12="","",ROUNDUP(0.15*[5]Final!DY12,1))</f>
        <v>3.9</v>
      </c>
      <c r="T14" s="247">
        <f>IF([5]Final!DZ12="","",ROUNDUP(0.15*[5]Final!DZ12,1))</f>
        <v>2.3000000000000003</v>
      </c>
      <c r="U14" s="247">
        <f>IF([5]Final!EA12="","",ROUNDUP([5]Final!EA12/3,1))</f>
        <v>1.4000000000000001</v>
      </c>
      <c r="V14" s="247">
        <f>IF([5]Final!EB12="","",ROUNDUP([5]Final!EB12/3,1))</f>
        <v>1.4000000000000001</v>
      </c>
      <c r="W14" s="247">
        <f>IF([5]Final!EC12="","",ROUNDUP([5]Final!EC12/3,1))</f>
        <v>1</v>
      </c>
      <c r="X14" s="247">
        <f>IF([5]Final!ED12="","",ROUNDUP([5]Final!ED12/3,1))</f>
        <v>0.7</v>
      </c>
      <c r="Y14" s="247">
        <f>IF([5]Final!EE12="","",ROUNDUP([5]Final!EE12/3,1))</f>
        <v>1.4000000000000001</v>
      </c>
      <c r="Z14" s="247">
        <f>IF([5]Final!EF12="","",ROUNDUP([5]Final!EF12/3,1))</f>
        <v>1.4000000000000001</v>
      </c>
      <c r="AA14" s="247">
        <f>IF([5]Final!EG12="","",ROUNDUP([5]Final!EG12/3,1))</f>
        <v>1</v>
      </c>
      <c r="AB14" s="247">
        <f>IF([5]Final!EH12="","",ROUNDUP([5]Final!EH12/3,1))</f>
        <v>1</v>
      </c>
      <c r="AC14" s="247">
        <f>IF([5]Final!EI12="","",ROUNDUP([5]Final!EI12/3,1))</f>
        <v>1</v>
      </c>
      <c r="AD14" s="247">
        <f>IF([5]Final!EJ12="","",ROUNDUP([5]Final!EJ12/3,1))</f>
        <v>0.7</v>
      </c>
      <c r="AE14" s="247">
        <f>IF([5]Final!EK12="","",ROUNDUP([5]Final!EK12/3,1))</f>
        <v>1</v>
      </c>
      <c r="AF14" s="247">
        <f>[5]Final!EL12</f>
        <v>1</v>
      </c>
      <c r="AG14" s="247">
        <f>[5]Final!EM12</f>
        <v>2</v>
      </c>
      <c r="AH14" s="247">
        <f>[5]Final!EN12</f>
        <v>2</v>
      </c>
      <c r="AI14" s="247">
        <f>[5]Final!EO12</f>
        <v>2</v>
      </c>
      <c r="AJ14" s="247">
        <f>[5]Final!EP12</f>
        <v>3</v>
      </c>
      <c r="AK14" s="247">
        <f>[5]Final!EQ12</f>
        <v>3</v>
      </c>
      <c r="AL14" s="247">
        <f>[5]Final!ER12</f>
        <v>1</v>
      </c>
      <c r="AM14" s="247">
        <f>[5]Final!ES12</f>
        <v>5</v>
      </c>
      <c r="AN14" s="247">
        <f>[5]Final!ET12</f>
        <v>4</v>
      </c>
      <c r="AO14" s="247">
        <f>[5]Final!EU12</f>
        <v>5</v>
      </c>
      <c r="AP14" s="248">
        <f>[5]Final!EV12</f>
        <v>5</v>
      </c>
      <c r="AQ14" s="260">
        <f t="shared" ref="AQ14:AQ72" si="30">SUMIFS($J14:$AE14,$J$12:$AE$12,"CO1")</f>
        <v>3.8</v>
      </c>
      <c r="AR14" s="261">
        <f t="shared" ref="AR14:AR72" si="31">SUMIFS($J$6:$AE$6,$J$12:$AE$12,"CO1",$J14:$AE14,"&gt;=0")</f>
        <v>4.333333333333333</v>
      </c>
      <c r="AS14" s="247">
        <f t="shared" si="7"/>
        <v>88</v>
      </c>
      <c r="AT14" s="286" t="str">
        <f t="shared" si="8"/>
        <v>YES</v>
      </c>
      <c r="AU14" s="261">
        <f t="shared" ref="AU14:AU72" si="32">SUMIFS($J14:$AE14,$J$12:$AE$12,"CO2")</f>
        <v>8.4</v>
      </c>
      <c r="AV14" s="261">
        <f t="shared" ref="AV14:AV72" si="33">SUMIFS($J$6:$AE$6,$J$12:$AE$12,"CO2",$J14:$AE14,"&gt;=0")</f>
        <v>10.166666666666668</v>
      </c>
      <c r="AW14" s="247">
        <f t="shared" si="9"/>
        <v>83</v>
      </c>
      <c r="AX14" s="286" t="str">
        <f t="shared" si="10"/>
        <v>YES</v>
      </c>
      <c r="AY14" s="261">
        <f t="shared" ref="AY14:AY72" si="34">SUMIFS($J14:$AE14,$J$12:$AE$12,"CO3")</f>
        <v>22.4</v>
      </c>
      <c r="AZ14" s="261">
        <f t="shared" ref="AZ14:AZ72" si="35">SUMIFS($J$6:$AE$6,$J$12:$AE$12,"CO3",$J14:$AE14,"&gt;=0")</f>
        <v>27.333333333333336</v>
      </c>
      <c r="BA14" s="247">
        <f t="shared" si="11"/>
        <v>82</v>
      </c>
      <c r="BB14" s="286" t="str">
        <f t="shared" si="12"/>
        <v>YES</v>
      </c>
      <c r="BC14" s="261">
        <f t="shared" ref="BC14:BC72" si="36">SUMIFS($J14:$AE14,$J$12:$AE$12,"CO4")</f>
        <v>7.7</v>
      </c>
      <c r="BD14" s="261">
        <f t="shared" ref="BD14:BD72" si="37">SUMIFS($J$6:$AE$6,$J$12:$AE$12,"CO4",$J14:$AE14,"&gt;=0")</f>
        <v>10.166666666666666</v>
      </c>
      <c r="BE14" s="247">
        <f t="shared" si="13"/>
        <v>76</v>
      </c>
      <c r="BF14" s="286" t="str">
        <f t="shared" si="14"/>
        <v>YES</v>
      </c>
      <c r="BG14" s="261">
        <f t="shared" ref="BG14:BG72" si="38">SUMIFS($J14:$AE14,$J$12:$AE$12,"CO5")</f>
        <v>6.3000000000000007</v>
      </c>
      <c r="BH14" s="261">
        <f t="shared" ref="BH14:BH72" si="39">SUMIFS($J$6:$AE$6,$J$12:$AE$12,"CO5",$J14:$AE14,"&gt;=0")</f>
        <v>8</v>
      </c>
      <c r="BI14" s="247">
        <f t="shared" si="15"/>
        <v>79</v>
      </c>
      <c r="BJ14" s="340" t="str">
        <f t="shared" si="16"/>
        <v>YES</v>
      </c>
      <c r="BK14" s="260">
        <f t="shared" ref="BK14:BK72" si="40">SUMIFS($AF14:$AP14,$AF$12:$AP$12,"CO1")</f>
        <v>1</v>
      </c>
      <c r="BL14" s="261">
        <f t="shared" ref="BL14:BL72" si="41">SUMIFS($AF$6:$AP$6,$AF$12:$AP$12,"CO1",$AF14:$AP14,"&gt;=0")</f>
        <v>2</v>
      </c>
      <c r="BM14" s="247">
        <f t="shared" si="17"/>
        <v>50</v>
      </c>
      <c r="BN14" s="286" t="str">
        <f t="shared" si="18"/>
        <v>NO</v>
      </c>
      <c r="BO14" s="261">
        <f t="shared" ref="BO14:BO72" si="42">SUMIFS($AF14:$AP14,$AF$12:$AP$12,"CO2")</f>
        <v>5</v>
      </c>
      <c r="BP14" s="261">
        <f t="shared" ref="BP14:BP72" si="43">SUMIFS($AF$6:$AP$6,$AF$12:$AP$12,"CO2",$AF14:$AP14,"&gt;=0")</f>
        <v>7</v>
      </c>
      <c r="BQ14" s="247">
        <f t="shared" si="19"/>
        <v>71</v>
      </c>
      <c r="BR14" s="286" t="str">
        <f t="shared" si="20"/>
        <v>YES</v>
      </c>
      <c r="BS14" s="261">
        <f t="shared" ref="BS14:BS72" si="44">SUMIFS($AF14:$AP14,$AF$12:$AP$12,"CO3")</f>
        <v>14</v>
      </c>
      <c r="BT14" s="261">
        <f t="shared" ref="BT14:BT72" si="45">SUMIFS($AF$6:$AP$6,$AF$12:$AP$12,"CO3",$AF14:$AP14,"&gt;=0")</f>
        <v>17</v>
      </c>
      <c r="BU14" s="247">
        <f t="shared" si="21"/>
        <v>82</v>
      </c>
      <c r="BV14" s="286" t="str">
        <f t="shared" si="22"/>
        <v>YES</v>
      </c>
      <c r="BW14" s="261">
        <f t="shared" ref="BW14:BW72" si="46">SUMIFS($AF14:$AP14,$AF$12:$AP$12,"CO4")</f>
        <v>6</v>
      </c>
      <c r="BX14" s="261">
        <f t="shared" ref="BX14:BX72" si="47">SUMIFS($AF$6:$AP$6,$AF$12:$AP$12,"CO4",$AF14:$AP14,"&gt;=0")</f>
        <v>7</v>
      </c>
      <c r="BY14" s="247">
        <f t="shared" si="23"/>
        <v>86</v>
      </c>
      <c r="BZ14" s="286" t="str">
        <f t="shared" si="24"/>
        <v>YES</v>
      </c>
      <c r="CA14" s="261">
        <f t="shared" ref="CA14:CA72" si="48">SUMIFS($AF14:$AP14,$AF$12:$AP$12,"CO5")</f>
        <v>7</v>
      </c>
      <c r="CB14" s="261">
        <f t="shared" ref="CB14:CB72" si="49">SUMIFS($AF$6:$AP$6,$AF$12:$AP$12,"CO5",$AF14:$AP14,"&gt;=0")</f>
        <v>7</v>
      </c>
      <c r="CC14" s="247">
        <f t="shared" si="25"/>
        <v>100</v>
      </c>
      <c r="CD14" s="341" t="str">
        <f t="shared" si="26"/>
        <v>YES</v>
      </c>
      <c r="CH14" s="342">
        <f>ROUNDUP(IF(CH8="",CM8,IF(CM8="",CH8,(CH8*0.6+CM8*0.4))),1)</f>
        <v>1.8</v>
      </c>
      <c r="CI14" s="343">
        <f t="shared" ref="CI14:CL14" si="50">ROUNDUP(IF(CI8="",CN8,IF(CN8="",CI8,(CI8*0.6+CN8*0.4))),1)</f>
        <v>2.6</v>
      </c>
      <c r="CJ14" s="343">
        <f t="shared" si="50"/>
        <v>3</v>
      </c>
      <c r="CK14" s="343">
        <f t="shared" si="50"/>
        <v>2.6</v>
      </c>
      <c r="CL14" s="343">
        <f t="shared" si="50"/>
        <v>2.6</v>
      </c>
      <c r="CM14" s="565">
        <f>AVERAGE(CH14:CL14)</f>
        <v>2.52</v>
      </c>
      <c r="CN14" s="566"/>
      <c r="CO14" s="275"/>
      <c r="CP14" s="275"/>
      <c r="CQ14" s="275"/>
    </row>
    <row r="15" spans="1:95" x14ac:dyDescent="0.2">
      <c r="A15" s="331">
        <f>[5]Final!A15</f>
        <v>3</v>
      </c>
      <c r="B15" s="331" t="str">
        <f>[5]Final!B15</f>
        <v>16BME1001</v>
      </c>
      <c r="C15" s="331" t="str">
        <f>[5]Final!C15</f>
        <v>KARTIK KARNWAL</v>
      </c>
      <c r="D15" s="331" t="str">
        <f>[5]Final!D15</f>
        <v>B+</v>
      </c>
      <c r="E15" s="331">
        <f>[5]Final!E15</f>
        <v>84</v>
      </c>
      <c r="F15" s="331">
        <f t="shared" si="27"/>
        <v>82.6</v>
      </c>
      <c r="G15" s="331">
        <f t="shared" si="28"/>
        <v>49.599999999999994</v>
      </c>
      <c r="H15" s="331">
        <f t="shared" si="29"/>
        <v>33</v>
      </c>
      <c r="I15" s="258"/>
      <c r="J15" s="247">
        <f>IF([5]Final!DP13="","",ROUNDUP(0.15*[5]Final!DP13,1))</f>
        <v>2</v>
      </c>
      <c r="K15" s="247">
        <f>IF([5]Final!DQ13="","",ROUNDUP(0.15*[5]Final!DQ13,1))</f>
        <v>2.6</v>
      </c>
      <c r="L15" s="247">
        <f>IF([5]Final!DR13="","",ROUNDUP(0.15*[5]Final!DR13,1))</f>
        <v>5.3</v>
      </c>
      <c r="M15" s="247">
        <f>IF([5]Final!DS13="","",ROUNDUP(0.15*[5]Final!DS13,1))</f>
        <v>2</v>
      </c>
      <c r="N15" s="247">
        <f>IF([5]Final!DT13="","",ROUNDUP(0.15*[5]Final!DT13,1))</f>
        <v>3.5</v>
      </c>
      <c r="O15" s="247">
        <f>IF([5]Final!DU13="","",ROUNDUP(0.15*[5]Final!DU13,1))</f>
        <v>3.9</v>
      </c>
      <c r="P15" s="247">
        <f>IF([5]Final!DV13="","",ROUNDUP(0.15*[5]Final!DV13,1))</f>
        <v>2.4</v>
      </c>
      <c r="Q15" s="247">
        <f>IF([5]Final!DW13="","",ROUNDUP(0.15*[5]Final!DW13,1))</f>
        <v>5.6</v>
      </c>
      <c r="R15" s="247">
        <f>IF([5]Final!DX13="","",ROUNDUP(0.15*[5]Final!DX13,1))</f>
        <v>3.9</v>
      </c>
      <c r="S15" s="247">
        <f>IF([5]Final!DY13="","",ROUNDUP(0.15*[5]Final!DY13,1))</f>
        <v>3.6</v>
      </c>
      <c r="T15" s="247">
        <f>IF([5]Final!DZ13="","",ROUNDUP(0.15*[5]Final!DZ13,1))</f>
        <v>2.6</v>
      </c>
      <c r="U15" s="247">
        <f>IF([5]Final!EA13="","",ROUNDUP([5]Final!EA13/3,1))</f>
        <v>1</v>
      </c>
      <c r="V15" s="247">
        <f>IF([5]Final!EB13="","",ROUNDUP([5]Final!EB13/3,1))</f>
        <v>1</v>
      </c>
      <c r="W15" s="247">
        <f>IF([5]Final!EC13="","",ROUNDUP([5]Final!EC13/3,1))</f>
        <v>1.4000000000000001</v>
      </c>
      <c r="X15" s="247">
        <f>IF([5]Final!ED13="","",ROUNDUP([5]Final!ED13/3,1))</f>
        <v>1</v>
      </c>
      <c r="Y15" s="247">
        <f>IF([5]Final!EE13="","",ROUNDUP([5]Final!EE13/3,1))</f>
        <v>1</v>
      </c>
      <c r="Z15" s="247">
        <f>IF([5]Final!EF13="","",ROUNDUP([5]Final!EF13/3,1))</f>
        <v>1.4000000000000001</v>
      </c>
      <c r="AA15" s="247">
        <f>IF([5]Final!EG13="","",ROUNDUP([5]Final!EG13/3,1))</f>
        <v>1</v>
      </c>
      <c r="AB15" s="247">
        <f>IF([5]Final!EH13="","",ROUNDUP([5]Final!EH13/3,1))</f>
        <v>1</v>
      </c>
      <c r="AC15" s="247">
        <f>IF([5]Final!EI13="","",ROUNDUP([5]Final!EI13/3,1))</f>
        <v>1.4000000000000001</v>
      </c>
      <c r="AD15" s="247">
        <f>IF([5]Final!EJ13="","",ROUNDUP([5]Final!EJ13/3,1))</f>
        <v>1</v>
      </c>
      <c r="AE15" s="247">
        <f>IF([5]Final!EK13="","",ROUNDUP([5]Final!EK13/3,1))</f>
        <v>1</v>
      </c>
      <c r="AF15" s="247">
        <f>[5]Final!EL13</f>
        <v>1</v>
      </c>
      <c r="AG15" s="247">
        <f>[5]Final!EM13</f>
        <v>3</v>
      </c>
      <c r="AH15" s="247">
        <f>[5]Final!EN13</f>
        <v>2</v>
      </c>
      <c r="AI15" s="247">
        <f>[5]Final!EO13</f>
        <v>2</v>
      </c>
      <c r="AJ15" s="247">
        <f>[5]Final!EP13</f>
        <v>3</v>
      </c>
      <c r="AK15" s="247">
        <f>[5]Final!EQ13</f>
        <v>3</v>
      </c>
      <c r="AL15" s="247">
        <f>[5]Final!ER13</f>
        <v>2</v>
      </c>
      <c r="AM15" s="247">
        <f>[5]Final!ES13</f>
        <v>4</v>
      </c>
      <c r="AN15" s="247">
        <f>[5]Final!ET13</f>
        <v>4</v>
      </c>
      <c r="AO15" s="247">
        <f>[5]Final!EU13</f>
        <v>4</v>
      </c>
      <c r="AP15" s="248">
        <f>[5]Final!EV13</f>
        <v>5</v>
      </c>
      <c r="AQ15" s="260">
        <f t="shared" si="30"/>
        <v>3</v>
      </c>
      <c r="AR15" s="261">
        <f t="shared" si="31"/>
        <v>4.333333333333333</v>
      </c>
      <c r="AS15" s="247">
        <f t="shared" si="7"/>
        <v>69</v>
      </c>
      <c r="AT15" s="286" t="str">
        <f t="shared" si="8"/>
        <v>YES</v>
      </c>
      <c r="AU15" s="261">
        <f t="shared" si="32"/>
        <v>8.1</v>
      </c>
      <c r="AV15" s="261">
        <f t="shared" si="33"/>
        <v>10.166666666666668</v>
      </c>
      <c r="AW15" s="247">
        <f t="shared" si="9"/>
        <v>80</v>
      </c>
      <c r="AX15" s="286" t="str">
        <f t="shared" si="10"/>
        <v>YES</v>
      </c>
      <c r="AY15" s="261">
        <f t="shared" si="34"/>
        <v>23.899999999999995</v>
      </c>
      <c r="AZ15" s="261">
        <f t="shared" si="35"/>
        <v>27.333333333333336</v>
      </c>
      <c r="BA15" s="247">
        <f t="shared" si="11"/>
        <v>87</v>
      </c>
      <c r="BB15" s="286" t="str">
        <f t="shared" si="12"/>
        <v>YES</v>
      </c>
      <c r="BC15" s="261">
        <f t="shared" si="36"/>
        <v>8</v>
      </c>
      <c r="BD15" s="261">
        <f t="shared" si="37"/>
        <v>10.166666666666666</v>
      </c>
      <c r="BE15" s="247">
        <f t="shared" si="13"/>
        <v>79</v>
      </c>
      <c r="BF15" s="286" t="str">
        <f t="shared" si="14"/>
        <v>YES</v>
      </c>
      <c r="BG15" s="261">
        <f t="shared" si="38"/>
        <v>6.6</v>
      </c>
      <c r="BH15" s="261">
        <f t="shared" si="39"/>
        <v>8</v>
      </c>
      <c r="BI15" s="247">
        <f t="shared" si="15"/>
        <v>83</v>
      </c>
      <c r="BJ15" s="340" t="str">
        <f t="shared" si="16"/>
        <v>YES</v>
      </c>
      <c r="BK15" s="260">
        <f t="shared" si="40"/>
        <v>1</v>
      </c>
      <c r="BL15" s="261">
        <f t="shared" si="41"/>
        <v>2</v>
      </c>
      <c r="BM15" s="247">
        <f t="shared" si="17"/>
        <v>50</v>
      </c>
      <c r="BN15" s="286" t="str">
        <f t="shared" si="18"/>
        <v>NO</v>
      </c>
      <c r="BO15" s="261">
        <f t="shared" si="42"/>
        <v>6</v>
      </c>
      <c r="BP15" s="261">
        <f t="shared" si="43"/>
        <v>7</v>
      </c>
      <c r="BQ15" s="247">
        <f t="shared" si="19"/>
        <v>86</v>
      </c>
      <c r="BR15" s="286" t="str">
        <f t="shared" si="20"/>
        <v>YES</v>
      </c>
      <c r="BS15" s="261">
        <f t="shared" si="44"/>
        <v>13</v>
      </c>
      <c r="BT15" s="261">
        <f t="shared" si="45"/>
        <v>17</v>
      </c>
      <c r="BU15" s="247">
        <f t="shared" si="21"/>
        <v>76</v>
      </c>
      <c r="BV15" s="286" t="str">
        <f t="shared" si="22"/>
        <v>YES</v>
      </c>
      <c r="BW15" s="261">
        <f t="shared" si="46"/>
        <v>6</v>
      </c>
      <c r="BX15" s="261">
        <f t="shared" si="47"/>
        <v>7</v>
      </c>
      <c r="BY15" s="247">
        <f t="shared" si="23"/>
        <v>86</v>
      </c>
      <c r="BZ15" s="286" t="str">
        <f t="shared" si="24"/>
        <v>YES</v>
      </c>
      <c r="CA15" s="261">
        <f t="shared" si="48"/>
        <v>7</v>
      </c>
      <c r="CB15" s="261">
        <f t="shared" si="49"/>
        <v>7</v>
      </c>
      <c r="CC15" s="247">
        <f t="shared" si="25"/>
        <v>100</v>
      </c>
      <c r="CD15" s="341" t="str">
        <f t="shared" si="26"/>
        <v>YES</v>
      </c>
    </row>
    <row r="16" spans="1:95" x14ac:dyDescent="0.2">
      <c r="A16" s="331">
        <f>[5]Final!A16</f>
        <v>4</v>
      </c>
      <c r="B16" s="331" t="str">
        <f>[5]Final!B16</f>
        <v>16BME1003</v>
      </c>
      <c r="C16" s="331" t="str">
        <f>[5]Final!C16</f>
        <v>MOHIT RAJPUROHIT</v>
      </c>
      <c r="D16" s="331" t="str">
        <f>[5]Final!D16</f>
        <v>B</v>
      </c>
      <c r="E16" s="331">
        <f>[5]Final!E16</f>
        <v>67</v>
      </c>
      <c r="F16" s="331">
        <f t="shared" si="27"/>
        <v>76.900000000000006</v>
      </c>
      <c r="G16" s="331">
        <f t="shared" si="28"/>
        <v>46.900000000000006</v>
      </c>
      <c r="H16" s="331">
        <f t="shared" si="29"/>
        <v>30</v>
      </c>
      <c r="I16" s="258"/>
      <c r="J16" s="247">
        <f>IF([5]Final!DP14="","",ROUNDUP(0.15*[5]Final!DP14,1))</f>
        <v>2.4</v>
      </c>
      <c r="K16" s="247">
        <f>IF([5]Final!DQ14="","",ROUNDUP(0.15*[5]Final!DQ14,1))</f>
        <v>2.1</v>
      </c>
      <c r="L16" s="247">
        <f>IF([5]Final!DR14="","",ROUNDUP(0.15*[5]Final!DR14,1))</f>
        <v>4.5</v>
      </c>
      <c r="M16" s="247">
        <f>IF([5]Final!DS14="","",ROUNDUP(0.15*[5]Final!DS14,1))</f>
        <v>2.3000000000000003</v>
      </c>
      <c r="N16" s="247">
        <f>IF([5]Final!DT14="","",ROUNDUP(0.15*[5]Final!DT14,1))</f>
        <v>4.0999999999999996</v>
      </c>
      <c r="O16" s="247">
        <f>IF([5]Final!DU14="","",ROUNDUP(0.15*[5]Final!DU14,1))</f>
        <v>3.9</v>
      </c>
      <c r="P16" s="247">
        <f>IF([5]Final!DV14="","",ROUNDUP(0.15*[5]Final!DV14,1))</f>
        <v>2.7</v>
      </c>
      <c r="Q16" s="247">
        <f>IF([5]Final!DW14="","",ROUNDUP(0.15*[5]Final!DW14,1))</f>
        <v>4.5</v>
      </c>
      <c r="R16" s="247">
        <f>IF([5]Final!DX14="","",ROUNDUP(0.15*[5]Final!DX14,1))</f>
        <v>3.5</v>
      </c>
      <c r="S16" s="247">
        <f>IF([5]Final!DY14="","",ROUNDUP(0.15*[5]Final!DY14,1))</f>
        <v>4.0999999999999996</v>
      </c>
      <c r="T16" s="247">
        <f>IF([5]Final!DZ14="","",ROUNDUP(0.15*[5]Final!DZ14,1))</f>
        <v>2</v>
      </c>
      <c r="U16" s="247">
        <f>IF([5]Final!EA14="","",ROUNDUP([5]Final!EA14/3,1))</f>
        <v>1</v>
      </c>
      <c r="V16" s="247">
        <f>IF([5]Final!EB14="","",ROUNDUP([5]Final!EB14/3,1))</f>
        <v>1</v>
      </c>
      <c r="W16" s="247">
        <f>IF([5]Final!EC14="","",ROUNDUP([5]Final!EC14/3,1))</f>
        <v>1</v>
      </c>
      <c r="X16" s="247">
        <f>IF([5]Final!ED14="","",ROUNDUP([5]Final!ED14/3,1))</f>
        <v>0.7</v>
      </c>
      <c r="Y16" s="247">
        <f>IF([5]Final!EE14="","",ROUNDUP([5]Final!EE14/3,1))</f>
        <v>1</v>
      </c>
      <c r="Z16" s="247">
        <f>IF([5]Final!EF14="","",ROUNDUP([5]Final!EF14/3,1))</f>
        <v>1.4000000000000001</v>
      </c>
      <c r="AA16" s="247">
        <f>IF([5]Final!EG14="","",ROUNDUP([5]Final!EG14/3,1))</f>
        <v>1</v>
      </c>
      <c r="AB16" s="247">
        <f>IF([5]Final!EH14="","",ROUNDUP([5]Final!EH14/3,1))</f>
        <v>1</v>
      </c>
      <c r="AC16" s="247">
        <f>IF([5]Final!EI14="","",ROUNDUP([5]Final!EI14/3,1))</f>
        <v>1</v>
      </c>
      <c r="AD16" s="247">
        <f>IF([5]Final!EJ14="","",ROUNDUP([5]Final!EJ14/3,1))</f>
        <v>0.7</v>
      </c>
      <c r="AE16" s="247">
        <f>IF([5]Final!EK14="","",ROUNDUP([5]Final!EK14/3,1))</f>
        <v>1</v>
      </c>
      <c r="AF16" s="247">
        <f>[5]Final!EL14</f>
        <v>2</v>
      </c>
      <c r="AG16" s="247">
        <f>[5]Final!EM14</f>
        <v>3</v>
      </c>
      <c r="AH16" s="247">
        <f>[5]Final!EN14</f>
        <v>3</v>
      </c>
      <c r="AI16" s="247">
        <f>[5]Final!EO14</f>
        <v>1</v>
      </c>
      <c r="AJ16" s="247">
        <f>[5]Final!EP14</f>
        <v>3</v>
      </c>
      <c r="AK16" s="247">
        <f>[5]Final!EQ14</f>
        <v>3</v>
      </c>
      <c r="AL16" s="247">
        <f>[5]Final!ER14</f>
        <v>1</v>
      </c>
      <c r="AM16" s="247">
        <f>[5]Final!ES14</f>
        <v>4</v>
      </c>
      <c r="AN16" s="247">
        <f>[5]Final!ET14</f>
        <v>3</v>
      </c>
      <c r="AO16" s="247">
        <f>[5]Final!EU14</f>
        <v>3</v>
      </c>
      <c r="AP16" s="248">
        <f>[5]Final!EV14</f>
        <v>4</v>
      </c>
      <c r="AQ16" s="260">
        <f t="shared" si="30"/>
        <v>3.4</v>
      </c>
      <c r="AR16" s="261">
        <f t="shared" si="31"/>
        <v>4.333333333333333</v>
      </c>
      <c r="AS16" s="247">
        <f t="shared" si="7"/>
        <v>78</v>
      </c>
      <c r="AT16" s="286" t="str">
        <f t="shared" si="8"/>
        <v>YES</v>
      </c>
      <c r="AU16" s="261">
        <f t="shared" si="32"/>
        <v>8.1999999999999993</v>
      </c>
      <c r="AV16" s="261">
        <f t="shared" si="33"/>
        <v>10.166666666666668</v>
      </c>
      <c r="AW16" s="247">
        <f t="shared" si="9"/>
        <v>81</v>
      </c>
      <c r="AX16" s="286" t="str">
        <f t="shared" si="10"/>
        <v>YES</v>
      </c>
      <c r="AY16" s="261">
        <f t="shared" si="34"/>
        <v>20.799999999999997</v>
      </c>
      <c r="AZ16" s="261">
        <f t="shared" si="35"/>
        <v>27.333333333333336</v>
      </c>
      <c r="BA16" s="247">
        <f t="shared" si="11"/>
        <v>76</v>
      </c>
      <c r="BB16" s="286" t="str">
        <f t="shared" si="12"/>
        <v>YES</v>
      </c>
      <c r="BC16" s="261">
        <f t="shared" si="36"/>
        <v>8.5</v>
      </c>
      <c r="BD16" s="261">
        <f t="shared" si="37"/>
        <v>10.166666666666666</v>
      </c>
      <c r="BE16" s="247">
        <f t="shared" si="13"/>
        <v>84</v>
      </c>
      <c r="BF16" s="286" t="str">
        <f t="shared" si="14"/>
        <v>YES</v>
      </c>
      <c r="BG16" s="261">
        <f t="shared" si="38"/>
        <v>6.0000000000000009</v>
      </c>
      <c r="BH16" s="261">
        <f t="shared" si="39"/>
        <v>8</v>
      </c>
      <c r="BI16" s="247">
        <f t="shared" si="15"/>
        <v>75</v>
      </c>
      <c r="BJ16" s="340" t="str">
        <f t="shared" si="16"/>
        <v>YES</v>
      </c>
      <c r="BK16" s="260">
        <f t="shared" si="40"/>
        <v>2</v>
      </c>
      <c r="BL16" s="261">
        <f t="shared" si="41"/>
        <v>2</v>
      </c>
      <c r="BM16" s="247">
        <f t="shared" si="17"/>
        <v>100</v>
      </c>
      <c r="BN16" s="286" t="str">
        <f t="shared" si="18"/>
        <v>YES</v>
      </c>
      <c r="BO16" s="261">
        <f t="shared" si="42"/>
        <v>6</v>
      </c>
      <c r="BP16" s="261">
        <f t="shared" si="43"/>
        <v>7</v>
      </c>
      <c r="BQ16" s="247">
        <f t="shared" si="19"/>
        <v>86</v>
      </c>
      <c r="BR16" s="286" t="str">
        <f t="shared" si="20"/>
        <v>YES</v>
      </c>
      <c r="BS16" s="261">
        <f t="shared" si="44"/>
        <v>13</v>
      </c>
      <c r="BT16" s="261">
        <f t="shared" si="45"/>
        <v>17</v>
      </c>
      <c r="BU16" s="247">
        <f t="shared" si="21"/>
        <v>76</v>
      </c>
      <c r="BV16" s="286" t="str">
        <f t="shared" si="22"/>
        <v>YES</v>
      </c>
      <c r="BW16" s="261">
        <f t="shared" si="46"/>
        <v>4</v>
      </c>
      <c r="BX16" s="261">
        <f t="shared" si="47"/>
        <v>7</v>
      </c>
      <c r="BY16" s="247">
        <f t="shared" si="23"/>
        <v>57</v>
      </c>
      <c r="BZ16" s="286" t="str">
        <f t="shared" si="24"/>
        <v>NO</v>
      </c>
      <c r="CA16" s="261">
        <f t="shared" si="48"/>
        <v>5</v>
      </c>
      <c r="CB16" s="261">
        <f t="shared" si="49"/>
        <v>7</v>
      </c>
      <c r="CC16" s="247">
        <f t="shared" si="25"/>
        <v>71</v>
      </c>
      <c r="CD16" s="341" t="str">
        <f t="shared" si="26"/>
        <v>YES</v>
      </c>
    </row>
    <row r="17" spans="1:82" x14ac:dyDescent="0.2">
      <c r="A17" s="331">
        <f>[5]Final!A17</f>
        <v>5</v>
      </c>
      <c r="B17" s="331" t="str">
        <f>[5]Final!B17</f>
        <v>16BME1014</v>
      </c>
      <c r="C17" s="331" t="str">
        <f>[5]Final!C17</f>
        <v>KARTIK  KUMAR DEY</v>
      </c>
      <c r="D17" s="331" t="str">
        <f>[5]Final!D17</f>
        <v>C+</v>
      </c>
      <c r="E17" s="331">
        <f>[5]Final!E17</f>
        <v>65</v>
      </c>
      <c r="F17" s="331">
        <f t="shared" si="27"/>
        <v>65.300000000000011</v>
      </c>
      <c r="G17" s="331">
        <f t="shared" si="28"/>
        <v>39.300000000000018</v>
      </c>
      <c r="H17" s="331">
        <f t="shared" si="29"/>
        <v>26</v>
      </c>
      <c r="I17" s="258"/>
      <c r="J17" s="247">
        <f>IF([5]Final!DP15="","",ROUNDUP(0.15*[5]Final!DP15,1))</f>
        <v>2.3000000000000003</v>
      </c>
      <c r="K17" s="247">
        <f>IF([5]Final!DQ15="","",ROUNDUP(0.15*[5]Final!DQ15,1))</f>
        <v>2.1</v>
      </c>
      <c r="L17" s="247">
        <f>IF([5]Final!DR15="","",ROUNDUP(0.15*[5]Final!DR15,1))</f>
        <v>3.8000000000000003</v>
      </c>
      <c r="M17" s="247">
        <f>IF([5]Final!DS15="","",ROUNDUP(0.15*[5]Final!DS15,1))</f>
        <v>2.6</v>
      </c>
      <c r="N17" s="247">
        <f>IF([5]Final!DT15="","",ROUNDUP(0.15*[5]Final!DT15,1))</f>
        <v>3</v>
      </c>
      <c r="O17" s="247">
        <f>IF([5]Final!DU15="","",ROUNDUP(0.15*[5]Final!DU15,1))</f>
        <v>3</v>
      </c>
      <c r="P17" s="247">
        <f>IF([5]Final!DV15="","",ROUNDUP(0.15*[5]Final!DV15,1))</f>
        <v>2</v>
      </c>
      <c r="Q17" s="247">
        <f>IF([5]Final!DW15="","",ROUNDUP(0.15*[5]Final!DW15,1))</f>
        <v>3.5</v>
      </c>
      <c r="R17" s="247">
        <f>IF([5]Final!DX15="","",ROUNDUP(0.15*[5]Final!DX15,1))</f>
        <v>3</v>
      </c>
      <c r="S17" s="247">
        <f>IF([5]Final!DY15="","",ROUNDUP(0.15*[5]Final!DY15,1))</f>
        <v>3</v>
      </c>
      <c r="T17" s="247">
        <f>IF([5]Final!DZ15="","",ROUNDUP(0.15*[5]Final!DZ15,1))</f>
        <v>2.4</v>
      </c>
      <c r="U17" s="247">
        <f>IF([5]Final!EA15="","",ROUNDUP([5]Final!EA15/3,1))</f>
        <v>0.7</v>
      </c>
      <c r="V17" s="247">
        <f>IF([5]Final!EB15="","",ROUNDUP([5]Final!EB15/3,1))</f>
        <v>0.7</v>
      </c>
      <c r="W17" s="247">
        <f>IF([5]Final!EC15="","",ROUNDUP([5]Final!EC15/3,1))</f>
        <v>0.7</v>
      </c>
      <c r="X17" s="247">
        <f>IF([5]Final!ED15="","",ROUNDUP([5]Final!ED15/3,1))</f>
        <v>0.7</v>
      </c>
      <c r="Y17" s="247">
        <f>IF([5]Final!EE15="","",ROUNDUP([5]Final!EE15/3,1))</f>
        <v>1</v>
      </c>
      <c r="Z17" s="247">
        <f>IF([5]Final!EF15="","",ROUNDUP([5]Final!EF15/3,1))</f>
        <v>1</v>
      </c>
      <c r="AA17" s="247">
        <f>IF([5]Final!EG15="","",ROUNDUP([5]Final!EG15/3,1))</f>
        <v>0.7</v>
      </c>
      <c r="AB17" s="247">
        <f>IF([5]Final!EH15="","",ROUNDUP([5]Final!EH15/3,1))</f>
        <v>1</v>
      </c>
      <c r="AC17" s="247">
        <f>IF([5]Final!EI15="","",ROUNDUP([5]Final!EI15/3,1))</f>
        <v>0.7</v>
      </c>
      <c r="AD17" s="247">
        <f>IF([5]Final!EJ15="","",ROUNDUP([5]Final!EJ15/3,1))</f>
        <v>0.7</v>
      </c>
      <c r="AE17" s="247">
        <f>IF([5]Final!EK15="","",ROUNDUP([5]Final!EK15/3,1))</f>
        <v>0.7</v>
      </c>
      <c r="AF17" s="247">
        <f>[5]Final!EL15</f>
        <v>2</v>
      </c>
      <c r="AG17" s="247">
        <f>[5]Final!EM15</f>
        <v>2</v>
      </c>
      <c r="AH17" s="247">
        <f>[5]Final!EN15</f>
        <v>2</v>
      </c>
      <c r="AI17" s="247">
        <f>[5]Final!EO15</f>
        <v>1</v>
      </c>
      <c r="AJ17" s="247">
        <f>[5]Final!EP15</f>
        <v>3</v>
      </c>
      <c r="AK17" s="247">
        <f>[5]Final!EQ15</f>
        <v>2</v>
      </c>
      <c r="AL17" s="247">
        <f>[5]Final!ER15</f>
        <v>1</v>
      </c>
      <c r="AM17" s="247">
        <f>[5]Final!ES15</f>
        <v>4</v>
      </c>
      <c r="AN17" s="247">
        <f>[5]Final!ET15</f>
        <v>3</v>
      </c>
      <c r="AO17" s="247">
        <f>[5]Final!EU15</f>
        <v>3</v>
      </c>
      <c r="AP17" s="248">
        <f>[5]Final!EV15</f>
        <v>3</v>
      </c>
      <c r="AQ17" s="260">
        <f t="shared" si="30"/>
        <v>3</v>
      </c>
      <c r="AR17" s="261">
        <f t="shared" si="31"/>
        <v>4.333333333333333</v>
      </c>
      <c r="AS17" s="247">
        <f t="shared" si="7"/>
        <v>69</v>
      </c>
      <c r="AT17" s="286" t="str">
        <f t="shared" si="8"/>
        <v>YES</v>
      </c>
      <c r="AU17" s="261">
        <f t="shared" si="32"/>
        <v>6.8</v>
      </c>
      <c r="AV17" s="261">
        <f t="shared" si="33"/>
        <v>10.166666666666668</v>
      </c>
      <c r="AW17" s="247">
        <f t="shared" si="9"/>
        <v>67</v>
      </c>
      <c r="AX17" s="286" t="str">
        <f t="shared" si="10"/>
        <v>YES</v>
      </c>
      <c r="AY17" s="261">
        <f t="shared" si="34"/>
        <v>16.7</v>
      </c>
      <c r="AZ17" s="261">
        <f t="shared" si="35"/>
        <v>27.333333333333336</v>
      </c>
      <c r="BA17" s="247">
        <f t="shared" si="11"/>
        <v>61</v>
      </c>
      <c r="BB17" s="286" t="str">
        <f t="shared" si="12"/>
        <v>YES</v>
      </c>
      <c r="BC17" s="261">
        <f t="shared" si="36"/>
        <v>6.4</v>
      </c>
      <c r="BD17" s="261">
        <f t="shared" si="37"/>
        <v>10.166666666666666</v>
      </c>
      <c r="BE17" s="247">
        <f t="shared" si="13"/>
        <v>63</v>
      </c>
      <c r="BF17" s="286" t="str">
        <f t="shared" si="14"/>
        <v>YES</v>
      </c>
      <c r="BG17" s="261">
        <f t="shared" si="38"/>
        <v>6.4</v>
      </c>
      <c r="BH17" s="261">
        <f t="shared" si="39"/>
        <v>8</v>
      </c>
      <c r="BI17" s="247">
        <f t="shared" si="15"/>
        <v>80</v>
      </c>
      <c r="BJ17" s="340" t="str">
        <f t="shared" si="16"/>
        <v>YES</v>
      </c>
      <c r="BK17" s="260">
        <f t="shared" si="40"/>
        <v>2</v>
      </c>
      <c r="BL17" s="261">
        <f t="shared" si="41"/>
        <v>2</v>
      </c>
      <c r="BM17" s="247">
        <f t="shared" si="17"/>
        <v>100</v>
      </c>
      <c r="BN17" s="286" t="str">
        <f t="shared" si="18"/>
        <v>YES</v>
      </c>
      <c r="BO17" s="261">
        <f t="shared" si="42"/>
        <v>5</v>
      </c>
      <c r="BP17" s="261">
        <f t="shared" si="43"/>
        <v>7</v>
      </c>
      <c r="BQ17" s="247">
        <f t="shared" si="19"/>
        <v>71</v>
      </c>
      <c r="BR17" s="286" t="str">
        <f t="shared" si="20"/>
        <v>YES</v>
      </c>
      <c r="BS17" s="261">
        <f t="shared" si="44"/>
        <v>11</v>
      </c>
      <c r="BT17" s="261">
        <f t="shared" si="45"/>
        <v>17</v>
      </c>
      <c r="BU17" s="247">
        <f t="shared" si="21"/>
        <v>65</v>
      </c>
      <c r="BV17" s="286" t="str">
        <f t="shared" si="22"/>
        <v>YES</v>
      </c>
      <c r="BW17" s="261">
        <f t="shared" si="46"/>
        <v>4</v>
      </c>
      <c r="BX17" s="261">
        <f t="shared" si="47"/>
        <v>7</v>
      </c>
      <c r="BY17" s="247">
        <f t="shared" si="23"/>
        <v>57</v>
      </c>
      <c r="BZ17" s="286" t="str">
        <f t="shared" si="24"/>
        <v>NO</v>
      </c>
      <c r="CA17" s="261">
        <f t="shared" si="48"/>
        <v>4</v>
      </c>
      <c r="CB17" s="261">
        <f t="shared" si="49"/>
        <v>7</v>
      </c>
      <c r="CC17" s="247">
        <f t="shared" si="25"/>
        <v>57</v>
      </c>
      <c r="CD17" s="341" t="str">
        <f t="shared" si="26"/>
        <v>NO</v>
      </c>
    </row>
    <row r="18" spans="1:82" x14ac:dyDescent="0.2">
      <c r="A18" s="331">
        <f>[5]Final!A18</f>
        <v>6</v>
      </c>
      <c r="B18" s="331" t="str">
        <f>[5]Final!B18</f>
        <v>16BME1017</v>
      </c>
      <c r="C18" s="331" t="str">
        <f>[5]Final!C18</f>
        <v>ABHAY TIWARI</v>
      </c>
      <c r="D18" s="331" t="s">
        <v>247</v>
      </c>
      <c r="E18" s="331">
        <f>[5]Final!E18</f>
        <v>54</v>
      </c>
      <c r="F18" s="331">
        <f t="shared" si="27"/>
        <v>64.40000000000002</v>
      </c>
      <c r="G18" s="331">
        <f t="shared" si="28"/>
        <v>39.40000000000002</v>
      </c>
      <c r="H18" s="331">
        <f t="shared" si="29"/>
        <v>25</v>
      </c>
      <c r="I18" s="258"/>
      <c r="J18" s="247">
        <f>IF([5]Final!DP16="","",ROUNDUP(0.15*[5]Final!DP16,1))</f>
        <v>2.1</v>
      </c>
      <c r="K18" s="247">
        <f>IF([5]Final!DQ16="","",ROUNDUP(0.15*[5]Final!DQ16,1))</f>
        <v>2.3000000000000003</v>
      </c>
      <c r="L18" s="247">
        <f>IF([5]Final!DR16="","",ROUNDUP(0.15*[5]Final!DR16,1))</f>
        <v>3.9</v>
      </c>
      <c r="M18" s="247">
        <f>IF([5]Final!DS16="","",ROUNDUP(0.15*[5]Final!DS16,1))</f>
        <v>2.3000000000000003</v>
      </c>
      <c r="N18" s="247">
        <f>IF([5]Final!DT16="","",ROUNDUP(0.15*[5]Final!DT16,1))</f>
        <v>3</v>
      </c>
      <c r="O18" s="247">
        <f>IF([5]Final!DU16="","",ROUNDUP(0.15*[5]Final!DU16,1))</f>
        <v>3</v>
      </c>
      <c r="P18" s="247">
        <f>IF([5]Final!DV16="","",ROUNDUP(0.15*[5]Final!DV16,1))</f>
        <v>2</v>
      </c>
      <c r="Q18" s="247">
        <f>IF([5]Final!DW16="","",ROUNDUP(0.15*[5]Final!DW16,1))</f>
        <v>4.2</v>
      </c>
      <c r="R18" s="247">
        <f>IF([5]Final!DX16="","",ROUNDUP(0.15*[5]Final!DX16,1))</f>
        <v>3</v>
      </c>
      <c r="S18" s="247">
        <f>IF([5]Final!DY16="","",ROUNDUP(0.15*[5]Final!DY16,1))</f>
        <v>3</v>
      </c>
      <c r="T18" s="247">
        <f>IF([5]Final!DZ16="","",ROUNDUP(0.15*[5]Final!DZ16,1))</f>
        <v>2.3000000000000003</v>
      </c>
      <c r="U18" s="247">
        <f>IF([5]Final!EA16="","",ROUNDUP([5]Final!EA16/3,1))</f>
        <v>0.7</v>
      </c>
      <c r="V18" s="247">
        <f>IF([5]Final!EB16="","",ROUNDUP([5]Final!EB16/3,1))</f>
        <v>0.7</v>
      </c>
      <c r="W18" s="247">
        <f>IF([5]Final!EC16="","",ROUNDUP([5]Final!EC16/3,1))</f>
        <v>0.7</v>
      </c>
      <c r="X18" s="247">
        <f>IF([5]Final!ED16="","",ROUNDUP([5]Final!ED16/3,1))</f>
        <v>0.7</v>
      </c>
      <c r="Y18" s="247">
        <f>IF([5]Final!EE16="","",ROUNDUP([5]Final!EE16/3,1))</f>
        <v>1</v>
      </c>
      <c r="Z18" s="247">
        <f>IF([5]Final!EF16="","",ROUNDUP([5]Final!EF16/3,1))</f>
        <v>1</v>
      </c>
      <c r="AA18" s="247">
        <f>IF([5]Final!EG16="","",ROUNDUP([5]Final!EG16/3,1))</f>
        <v>0.7</v>
      </c>
      <c r="AB18" s="247">
        <f>IF([5]Final!EH16="","",ROUNDUP([5]Final!EH16/3,1))</f>
        <v>0.7</v>
      </c>
      <c r="AC18" s="247">
        <f>IF([5]Final!EI16="","",ROUNDUP([5]Final!EI16/3,1))</f>
        <v>0.7</v>
      </c>
      <c r="AD18" s="247">
        <f>IF([5]Final!EJ16="","",ROUNDUP([5]Final!EJ16/3,1))</f>
        <v>0.7</v>
      </c>
      <c r="AE18" s="247">
        <f>IF([5]Final!EK16="","",ROUNDUP([5]Final!EK16/3,1))</f>
        <v>0.7</v>
      </c>
      <c r="AF18" s="247">
        <f>[5]Final!EL16</f>
        <v>1</v>
      </c>
      <c r="AG18" s="247">
        <f>[5]Final!EM16</f>
        <v>2</v>
      </c>
      <c r="AH18" s="247">
        <f>[5]Final!EN16</f>
        <v>2</v>
      </c>
      <c r="AI18" s="247">
        <f>[5]Final!EO16</f>
        <v>2</v>
      </c>
      <c r="AJ18" s="247">
        <f>[5]Final!EP16</f>
        <v>2</v>
      </c>
      <c r="AK18" s="247">
        <f>[5]Final!EQ16</f>
        <v>2</v>
      </c>
      <c r="AL18" s="247">
        <f>[5]Final!ER16</f>
        <v>2</v>
      </c>
      <c r="AM18" s="247">
        <f>[5]Final!ES16</f>
        <v>3</v>
      </c>
      <c r="AN18" s="247">
        <f>[5]Final!ET16</f>
        <v>3</v>
      </c>
      <c r="AO18" s="247">
        <f>[5]Final!EU16</f>
        <v>3</v>
      </c>
      <c r="AP18" s="248">
        <f>[5]Final!EV16</f>
        <v>3</v>
      </c>
      <c r="AQ18" s="260">
        <f t="shared" si="30"/>
        <v>2.8</v>
      </c>
      <c r="AR18" s="261">
        <f t="shared" si="31"/>
        <v>4.333333333333333</v>
      </c>
      <c r="AS18" s="247">
        <f t="shared" si="7"/>
        <v>65</v>
      </c>
      <c r="AT18" s="286" t="str">
        <f t="shared" si="8"/>
        <v>YES</v>
      </c>
      <c r="AU18" s="261">
        <f t="shared" si="32"/>
        <v>7.0000000000000009</v>
      </c>
      <c r="AV18" s="261">
        <f t="shared" si="33"/>
        <v>10.166666666666668</v>
      </c>
      <c r="AW18" s="247">
        <f t="shared" si="9"/>
        <v>69</v>
      </c>
      <c r="AX18" s="286" t="str">
        <f t="shared" si="10"/>
        <v>YES</v>
      </c>
      <c r="AY18" s="261">
        <f t="shared" si="34"/>
        <v>17.2</v>
      </c>
      <c r="AZ18" s="261">
        <f t="shared" si="35"/>
        <v>27.333333333333336</v>
      </c>
      <c r="BA18" s="247">
        <f t="shared" si="11"/>
        <v>63</v>
      </c>
      <c r="BB18" s="286" t="str">
        <f t="shared" si="12"/>
        <v>YES</v>
      </c>
      <c r="BC18" s="261">
        <f t="shared" si="36"/>
        <v>6.4</v>
      </c>
      <c r="BD18" s="261">
        <f t="shared" si="37"/>
        <v>10.166666666666666</v>
      </c>
      <c r="BE18" s="247">
        <f t="shared" si="13"/>
        <v>63</v>
      </c>
      <c r="BF18" s="286" t="str">
        <f t="shared" si="14"/>
        <v>YES</v>
      </c>
      <c r="BG18" s="261">
        <f t="shared" si="38"/>
        <v>6.0000000000000009</v>
      </c>
      <c r="BH18" s="261">
        <f t="shared" si="39"/>
        <v>8</v>
      </c>
      <c r="BI18" s="247">
        <f t="shared" si="15"/>
        <v>75</v>
      </c>
      <c r="BJ18" s="340" t="str">
        <f t="shared" si="16"/>
        <v>YES</v>
      </c>
      <c r="BK18" s="260">
        <f t="shared" si="40"/>
        <v>1</v>
      </c>
      <c r="BL18" s="261">
        <f t="shared" si="41"/>
        <v>2</v>
      </c>
      <c r="BM18" s="247">
        <f t="shared" si="17"/>
        <v>50</v>
      </c>
      <c r="BN18" s="286" t="str">
        <f t="shared" si="18"/>
        <v>NO</v>
      </c>
      <c r="BO18" s="261">
        <f t="shared" si="42"/>
        <v>4</v>
      </c>
      <c r="BP18" s="261">
        <f t="shared" si="43"/>
        <v>7</v>
      </c>
      <c r="BQ18" s="247">
        <f t="shared" si="19"/>
        <v>57</v>
      </c>
      <c r="BR18" s="286" t="str">
        <f t="shared" si="20"/>
        <v>NO</v>
      </c>
      <c r="BS18" s="261">
        <f t="shared" si="44"/>
        <v>10</v>
      </c>
      <c r="BT18" s="261">
        <f t="shared" si="45"/>
        <v>17</v>
      </c>
      <c r="BU18" s="247">
        <f t="shared" si="21"/>
        <v>59</v>
      </c>
      <c r="BV18" s="286" t="str">
        <f t="shared" si="22"/>
        <v>NO</v>
      </c>
      <c r="BW18" s="261">
        <f t="shared" si="46"/>
        <v>5</v>
      </c>
      <c r="BX18" s="261">
        <f t="shared" si="47"/>
        <v>7</v>
      </c>
      <c r="BY18" s="247">
        <f t="shared" si="23"/>
        <v>71</v>
      </c>
      <c r="BZ18" s="286" t="str">
        <f t="shared" si="24"/>
        <v>YES</v>
      </c>
      <c r="CA18" s="261">
        <f t="shared" si="48"/>
        <v>5</v>
      </c>
      <c r="CB18" s="261">
        <f t="shared" si="49"/>
        <v>7</v>
      </c>
      <c r="CC18" s="247">
        <f t="shared" si="25"/>
        <v>71</v>
      </c>
      <c r="CD18" s="341" t="str">
        <f t="shared" si="26"/>
        <v>YES</v>
      </c>
    </row>
    <row r="19" spans="1:82" x14ac:dyDescent="0.2">
      <c r="A19" s="331">
        <f>[5]Final!A19</f>
        <v>7</v>
      </c>
      <c r="B19" s="331" t="str">
        <f>[5]Final!B19</f>
        <v>16BME1020</v>
      </c>
      <c r="C19" s="331" t="str">
        <f>[5]Final!C19</f>
        <v>SAJID NAUSHAD</v>
      </c>
      <c r="D19" s="331" t="s">
        <v>247</v>
      </c>
      <c r="E19" s="331">
        <f>[5]Final!E19</f>
        <v>40</v>
      </c>
      <c r="F19" s="331">
        <f t="shared" si="27"/>
        <v>23.200000000000003</v>
      </c>
      <c r="G19" s="331">
        <f t="shared" si="28"/>
        <v>14.200000000000003</v>
      </c>
      <c r="H19" s="331">
        <f t="shared" si="29"/>
        <v>9</v>
      </c>
      <c r="I19" s="258"/>
      <c r="J19" s="247">
        <f>IF([5]Final!DP17="","",ROUNDUP(0.15*[5]Final!DP17,1))</f>
        <v>0.6</v>
      </c>
      <c r="K19" s="247">
        <f>IF([5]Final!DQ17="","",ROUNDUP(0.15*[5]Final!DQ17,1))</f>
        <v>0.9</v>
      </c>
      <c r="L19" s="247">
        <f>IF([5]Final!DR17="","",ROUNDUP(0.15*[5]Final!DR17,1))</f>
        <v>0.9</v>
      </c>
      <c r="M19" s="247">
        <f>IF([5]Final!DS17="","",ROUNDUP(0.15*[5]Final!DS17,1))</f>
        <v>0.5</v>
      </c>
      <c r="N19" s="247">
        <f>IF([5]Final!DT17="","",ROUNDUP(0.15*[5]Final!DT17,1))</f>
        <v>1.1000000000000001</v>
      </c>
      <c r="O19" s="247">
        <f>IF([5]Final!DU17="","",ROUNDUP(0.15*[5]Final!DU17,1))</f>
        <v>1.2</v>
      </c>
      <c r="P19" s="247">
        <f>IF([5]Final!DV17="","",ROUNDUP(0.15*[5]Final!DV17,1))</f>
        <v>0.79999999999999993</v>
      </c>
      <c r="Q19" s="247">
        <f>IF([5]Final!DW17="","",ROUNDUP(0.15*[5]Final!DW17,1))</f>
        <v>0.9</v>
      </c>
      <c r="R19" s="247">
        <f>IF([5]Final!DX17="","",ROUNDUP(0.15*[5]Final!DX17,1))</f>
        <v>1.1000000000000001</v>
      </c>
      <c r="S19" s="247">
        <f>IF([5]Final!DY17="","",ROUNDUP(0.15*[5]Final!DY17,1))</f>
        <v>1.2</v>
      </c>
      <c r="T19" s="247">
        <f>IF([5]Final!DZ17="","",ROUNDUP(0.15*[5]Final!DZ17,1))</f>
        <v>1.4000000000000001</v>
      </c>
      <c r="U19" s="247">
        <f>IF([5]Final!EA17="","",ROUNDUP([5]Final!EA17/3,1))</f>
        <v>0.4</v>
      </c>
      <c r="V19" s="247">
        <f>IF([5]Final!EB17="","",ROUNDUP([5]Final!EB17/3,1))</f>
        <v>0.4</v>
      </c>
      <c r="W19" s="247">
        <f>IF([5]Final!EC17="","",ROUNDUP([5]Final!EC17/3,1))</f>
        <v>0.4</v>
      </c>
      <c r="X19" s="247">
        <f>IF([5]Final!ED17="","",ROUNDUP([5]Final!ED17/3,1))</f>
        <v>0.4</v>
      </c>
      <c r="Y19" s="247">
        <f>IF([5]Final!EE17="","",ROUNDUP([5]Final!EE17/3,1))</f>
        <v>0.4</v>
      </c>
      <c r="Z19" s="247">
        <f>IF([5]Final!EF17="","",ROUNDUP([5]Final!EF17/3,1))</f>
        <v>0.4</v>
      </c>
      <c r="AA19" s="247">
        <f>IF([5]Final!EG17="","",ROUNDUP([5]Final!EG17/3,1))</f>
        <v>0</v>
      </c>
      <c r="AB19" s="247">
        <f>IF([5]Final!EH17="","",ROUNDUP([5]Final!EH17/3,1))</f>
        <v>0.4</v>
      </c>
      <c r="AC19" s="247">
        <f>IF([5]Final!EI17="","",ROUNDUP([5]Final!EI17/3,1))</f>
        <v>0.4</v>
      </c>
      <c r="AD19" s="247">
        <f>IF([5]Final!EJ17="","",ROUNDUP([5]Final!EJ17/3,1))</f>
        <v>0.4</v>
      </c>
      <c r="AE19" s="247">
        <f>IF([5]Final!EK17="","",ROUNDUP([5]Final!EK17/3,1))</f>
        <v>0</v>
      </c>
      <c r="AF19" s="247">
        <f>[5]Final!EL17</f>
        <v>0</v>
      </c>
      <c r="AG19" s="247">
        <f>[5]Final!EM17</f>
        <v>0</v>
      </c>
      <c r="AH19" s="247">
        <f>[5]Final!EN17</f>
        <v>1</v>
      </c>
      <c r="AI19" s="247">
        <f>[5]Final!EO17</f>
        <v>1</v>
      </c>
      <c r="AJ19" s="247">
        <f>[5]Final!EP17</f>
        <v>1</v>
      </c>
      <c r="AK19" s="247">
        <f>[5]Final!EQ17</f>
        <v>1</v>
      </c>
      <c r="AL19" s="247">
        <f>[5]Final!ER17</f>
        <v>1</v>
      </c>
      <c r="AM19" s="247">
        <f>[5]Final!ES17</f>
        <v>1</v>
      </c>
      <c r="AN19" s="247">
        <f>[5]Final!ET17</f>
        <v>2</v>
      </c>
      <c r="AO19" s="247">
        <f>[5]Final!EU17</f>
        <v>1</v>
      </c>
      <c r="AP19" s="248">
        <f>[5]Final!EV17</f>
        <v>0</v>
      </c>
      <c r="AQ19" s="260">
        <f t="shared" si="30"/>
        <v>1</v>
      </c>
      <c r="AR19" s="261">
        <f t="shared" si="31"/>
        <v>4.333333333333333</v>
      </c>
      <c r="AS19" s="247">
        <f t="shared" si="7"/>
        <v>23</v>
      </c>
      <c r="AT19" s="286" t="str">
        <f t="shared" si="8"/>
        <v>NO</v>
      </c>
      <c r="AU19" s="261">
        <f t="shared" si="32"/>
        <v>2.8</v>
      </c>
      <c r="AV19" s="261">
        <f t="shared" si="33"/>
        <v>10.166666666666668</v>
      </c>
      <c r="AW19" s="247">
        <f t="shared" si="9"/>
        <v>28</v>
      </c>
      <c r="AX19" s="286" t="str">
        <f t="shared" si="10"/>
        <v>NO</v>
      </c>
      <c r="AY19" s="261">
        <f t="shared" si="34"/>
        <v>5.7000000000000011</v>
      </c>
      <c r="AZ19" s="261">
        <f t="shared" si="35"/>
        <v>27.333333333333336</v>
      </c>
      <c r="BA19" s="247">
        <f t="shared" si="11"/>
        <v>21</v>
      </c>
      <c r="BB19" s="286" t="str">
        <f t="shared" si="12"/>
        <v>NO</v>
      </c>
      <c r="BC19" s="261">
        <f t="shared" si="36"/>
        <v>2.4</v>
      </c>
      <c r="BD19" s="261">
        <f t="shared" si="37"/>
        <v>10.166666666666666</v>
      </c>
      <c r="BE19" s="247">
        <f t="shared" si="13"/>
        <v>24</v>
      </c>
      <c r="BF19" s="286" t="str">
        <f t="shared" si="14"/>
        <v>NO</v>
      </c>
      <c r="BG19" s="261">
        <f t="shared" si="38"/>
        <v>2.3000000000000003</v>
      </c>
      <c r="BH19" s="261">
        <f t="shared" si="39"/>
        <v>8</v>
      </c>
      <c r="BI19" s="247">
        <f t="shared" si="15"/>
        <v>29</v>
      </c>
      <c r="BJ19" s="340" t="str">
        <f t="shared" si="16"/>
        <v>NO</v>
      </c>
      <c r="BK19" s="260">
        <f t="shared" si="40"/>
        <v>0</v>
      </c>
      <c r="BL19" s="261">
        <f t="shared" si="41"/>
        <v>2</v>
      </c>
      <c r="BM19" s="247">
        <f t="shared" si="17"/>
        <v>0</v>
      </c>
      <c r="BN19" s="286" t="str">
        <f t="shared" si="18"/>
        <v>NO</v>
      </c>
      <c r="BO19" s="261">
        <f t="shared" si="42"/>
        <v>1</v>
      </c>
      <c r="BP19" s="261">
        <f t="shared" si="43"/>
        <v>7</v>
      </c>
      <c r="BQ19" s="247">
        <f t="shared" si="19"/>
        <v>14</v>
      </c>
      <c r="BR19" s="286" t="str">
        <f t="shared" si="20"/>
        <v>NO</v>
      </c>
      <c r="BS19" s="261">
        <f t="shared" si="44"/>
        <v>5</v>
      </c>
      <c r="BT19" s="261">
        <f t="shared" si="45"/>
        <v>17</v>
      </c>
      <c r="BU19" s="247">
        <f t="shared" si="21"/>
        <v>29</v>
      </c>
      <c r="BV19" s="286" t="str">
        <f t="shared" si="22"/>
        <v>NO</v>
      </c>
      <c r="BW19" s="261">
        <f t="shared" si="46"/>
        <v>2</v>
      </c>
      <c r="BX19" s="261">
        <f t="shared" si="47"/>
        <v>7</v>
      </c>
      <c r="BY19" s="247">
        <f t="shared" si="23"/>
        <v>29</v>
      </c>
      <c r="BZ19" s="286" t="str">
        <f t="shared" si="24"/>
        <v>NO</v>
      </c>
      <c r="CA19" s="261">
        <f t="shared" si="48"/>
        <v>1</v>
      </c>
      <c r="CB19" s="261">
        <f t="shared" si="49"/>
        <v>7</v>
      </c>
      <c r="CC19" s="247">
        <f t="shared" si="25"/>
        <v>14</v>
      </c>
      <c r="CD19" s="341" t="str">
        <f t="shared" si="26"/>
        <v>NO</v>
      </c>
    </row>
    <row r="20" spans="1:82" x14ac:dyDescent="0.2">
      <c r="A20" s="331">
        <f>[5]Final!A20</f>
        <v>8</v>
      </c>
      <c r="B20" s="331" t="str">
        <f>[5]Final!B20</f>
        <v>16BME1038</v>
      </c>
      <c r="C20" s="331" t="str">
        <f>[5]Final!C20</f>
        <v>MAHENDRA SINGH</v>
      </c>
      <c r="D20" s="331" t="s">
        <v>247</v>
      </c>
      <c r="E20" s="331">
        <f>[5]Final!E20</f>
        <v>28</v>
      </c>
      <c r="F20" s="331">
        <f t="shared" si="27"/>
        <v>33.5</v>
      </c>
      <c r="G20" s="331">
        <f t="shared" si="28"/>
        <v>33.5</v>
      </c>
      <c r="H20" s="331">
        <f t="shared" si="29"/>
        <v>0</v>
      </c>
      <c r="I20" s="258"/>
      <c r="J20" s="247">
        <f>IF([5]Final!DP18="","",ROUNDUP(0.15*[5]Final!DP18,1))</f>
        <v>1.5</v>
      </c>
      <c r="K20" s="247">
        <f>IF([5]Final!DQ18="","",ROUNDUP(0.15*[5]Final!DQ18,1))</f>
        <v>1.5</v>
      </c>
      <c r="L20" s="247">
        <f>IF([5]Final!DR18="","",ROUNDUP(0.15*[5]Final!DR18,1))</f>
        <v>3</v>
      </c>
      <c r="M20" s="247">
        <f>IF([5]Final!DS18="","",ROUNDUP(0.15*[5]Final!DS18,1))</f>
        <v>1.5</v>
      </c>
      <c r="N20" s="247">
        <f>IF([5]Final!DT18="","",ROUNDUP(0.15*[5]Final!DT18,1))</f>
        <v>3</v>
      </c>
      <c r="O20" s="247">
        <f>IF([5]Final!DU18="","",ROUNDUP(0.15*[5]Final!DU18,1))</f>
        <v>3</v>
      </c>
      <c r="P20" s="247">
        <f>IF([5]Final!DV18="","",ROUNDUP(0.15*[5]Final!DV18,1))</f>
        <v>1.5</v>
      </c>
      <c r="Q20" s="247">
        <f>IF([5]Final!DW18="","",ROUNDUP(0.15*[5]Final!DW18,1))</f>
        <v>3</v>
      </c>
      <c r="R20" s="247">
        <f>IF([5]Final!DX18="","",ROUNDUP(0.15*[5]Final!DX18,1))</f>
        <v>3</v>
      </c>
      <c r="S20" s="247">
        <f>IF([5]Final!DY18="","",ROUNDUP(0.15*[5]Final!DY18,1))</f>
        <v>3</v>
      </c>
      <c r="T20" s="247">
        <f>IF([5]Final!DZ18="","",ROUNDUP(0.15*[5]Final!DZ18,1))</f>
        <v>1.5</v>
      </c>
      <c r="U20" s="247">
        <f>IF([5]Final!EA18="","",ROUNDUP([5]Final!EA18/3,1))</f>
        <v>0.7</v>
      </c>
      <c r="V20" s="247">
        <f>IF([5]Final!EB18="","",ROUNDUP([5]Final!EB18/3,1))</f>
        <v>0.7</v>
      </c>
      <c r="W20" s="247">
        <f>IF([5]Final!EC18="","",ROUNDUP([5]Final!EC18/3,1))</f>
        <v>0.7</v>
      </c>
      <c r="X20" s="247">
        <f>IF([5]Final!ED18="","",ROUNDUP([5]Final!ED18/3,1))</f>
        <v>0.7</v>
      </c>
      <c r="Y20" s="247">
        <f>IF([5]Final!EE18="","",ROUNDUP([5]Final!EE18/3,1))</f>
        <v>0.7</v>
      </c>
      <c r="Z20" s="247">
        <f>IF([5]Final!EF18="","",ROUNDUP([5]Final!EF18/3,1))</f>
        <v>1</v>
      </c>
      <c r="AA20" s="247">
        <f>IF([5]Final!EG18="","",ROUNDUP([5]Final!EG18/3,1))</f>
        <v>0.7</v>
      </c>
      <c r="AB20" s="247">
        <f>IF([5]Final!EH18="","",ROUNDUP([5]Final!EH18/3,1))</f>
        <v>0.7</v>
      </c>
      <c r="AC20" s="247">
        <f>IF([5]Final!EI18="","",ROUNDUP([5]Final!EI18/3,1))</f>
        <v>0.7</v>
      </c>
      <c r="AD20" s="247">
        <f>IF([5]Final!EJ18="","",ROUNDUP([5]Final!EJ18/3,1))</f>
        <v>0.7</v>
      </c>
      <c r="AE20" s="247">
        <f>IF([5]Final!EK18="","",ROUNDUP([5]Final!EK18/3,1))</f>
        <v>0.7</v>
      </c>
      <c r="AF20" s="247" t="str">
        <f>[5]Final!EL18</f>
        <v/>
      </c>
      <c r="AG20" s="247" t="str">
        <f>[5]Final!EM18</f>
        <v/>
      </c>
      <c r="AH20" s="247" t="str">
        <f>[5]Final!EN18</f>
        <v/>
      </c>
      <c r="AI20" s="247" t="str">
        <f>[5]Final!EO18</f>
        <v/>
      </c>
      <c r="AJ20" s="247" t="str">
        <f>[5]Final!EP18</f>
        <v/>
      </c>
      <c r="AK20" s="247" t="str">
        <f>[5]Final!EQ18</f>
        <v/>
      </c>
      <c r="AL20" s="247" t="str">
        <f>[5]Final!ER18</f>
        <v/>
      </c>
      <c r="AM20" s="247" t="str">
        <f>[5]Final!ES18</f>
        <v/>
      </c>
      <c r="AN20" s="247" t="str">
        <f>[5]Final!ET18</f>
        <v/>
      </c>
      <c r="AO20" s="247" t="str">
        <f>[5]Final!EU18</f>
        <v/>
      </c>
      <c r="AP20" s="248" t="str">
        <f>[5]Final!EV18</f>
        <v/>
      </c>
      <c r="AQ20" s="260">
        <f t="shared" si="30"/>
        <v>2.2000000000000002</v>
      </c>
      <c r="AR20" s="261">
        <f t="shared" si="31"/>
        <v>4.333333333333333</v>
      </c>
      <c r="AS20" s="247">
        <f t="shared" si="7"/>
        <v>51</v>
      </c>
      <c r="AT20" s="286" t="str">
        <f t="shared" si="8"/>
        <v>NO</v>
      </c>
      <c r="AU20" s="261">
        <f t="shared" si="32"/>
        <v>5.9</v>
      </c>
      <c r="AV20" s="261">
        <f t="shared" si="33"/>
        <v>10.166666666666668</v>
      </c>
      <c r="AW20" s="247">
        <f t="shared" si="9"/>
        <v>58</v>
      </c>
      <c r="AX20" s="286" t="str">
        <f t="shared" si="10"/>
        <v>NO</v>
      </c>
      <c r="AY20" s="261">
        <f t="shared" si="34"/>
        <v>15.099999999999998</v>
      </c>
      <c r="AZ20" s="261">
        <f t="shared" si="35"/>
        <v>27.333333333333336</v>
      </c>
      <c r="BA20" s="247">
        <f t="shared" si="11"/>
        <v>55</v>
      </c>
      <c r="BB20" s="286" t="str">
        <f t="shared" si="12"/>
        <v>NO</v>
      </c>
      <c r="BC20" s="261">
        <f t="shared" si="36"/>
        <v>5.9</v>
      </c>
      <c r="BD20" s="261">
        <f t="shared" si="37"/>
        <v>10.166666666666666</v>
      </c>
      <c r="BE20" s="247">
        <f t="shared" si="13"/>
        <v>58</v>
      </c>
      <c r="BF20" s="286" t="str">
        <f t="shared" si="14"/>
        <v>NO</v>
      </c>
      <c r="BG20" s="261">
        <f t="shared" si="38"/>
        <v>4.4000000000000004</v>
      </c>
      <c r="BH20" s="261">
        <f t="shared" si="39"/>
        <v>8</v>
      </c>
      <c r="BI20" s="247">
        <f t="shared" si="15"/>
        <v>55</v>
      </c>
      <c r="BJ20" s="340" t="str">
        <f t="shared" si="16"/>
        <v>NO</v>
      </c>
      <c r="BK20" s="260">
        <f t="shared" si="40"/>
        <v>0</v>
      </c>
      <c r="BL20" s="261">
        <f t="shared" si="41"/>
        <v>0</v>
      </c>
      <c r="BM20" s="247">
        <f t="shared" si="17"/>
        <v>0</v>
      </c>
      <c r="BN20" s="286" t="str">
        <f t="shared" si="18"/>
        <v>NO</v>
      </c>
      <c r="BO20" s="261">
        <f t="shared" si="42"/>
        <v>0</v>
      </c>
      <c r="BP20" s="261">
        <f t="shared" si="43"/>
        <v>0</v>
      </c>
      <c r="BQ20" s="247">
        <f t="shared" si="19"/>
        <v>0</v>
      </c>
      <c r="BR20" s="286" t="str">
        <f t="shared" si="20"/>
        <v>NO</v>
      </c>
      <c r="BS20" s="261">
        <f t="shared" si="44"/>
        <v>0</v>
      </c>
      <c r="BT20" s="261">
        <f t="shared" si="45"/>
        <v>0</v>
      </c>
      <c r="BU20" s="247">
        <f t="shared" si="21"/>
        <v>0</v>
      </c>
      <c r="BV20" s="286" t="str">
        <f t="shared" si="22"/>
        <v>NO</v>
      </c>
      <c r="BW20" s="261">
        <f t="shared" si="46"/>
        <v>0</v>
      </c>
      <c r="BX20" s="261">
        <f t="shared" si="47"/>
        <v>0</v>
      </c>
      <c r="BY20" s="247">
        <f t="shared" si="23"/>
        <v>0</v>
      </c>
      <c r="BZ20" s="286" t="str">
        <f t="shared" si="24"/>
        <v>NO</v>
      </c>
      <c r="CA20" s="261">
        <f t="shared" si="48"/>
        <v>0</v>
      </c>
      <c r="CB20" s="261">
        <f t="shared" si="49"/>
        <v>0</v>
      </c>
      <c r="CC20" s="247">
        <f t="shared" si="25"/>
        <v>0</v>
      </c>
      <c r="CD20" s="341" t="str">
        <f t="shared" si="26"/>
        <v>NO</v>
      </c>
    </row>
    <row r="21" spans="1:82" x14ac:dyDescent="0.2">
      <c r="A21" s="331">
        <f>[5]Final!A21</f>
        <v>9</v>
      </c>
      <c r="B21" s="331" t="str">
        <f>[5]Final!B21</f>
        <v>16BME1044</v>
      </c>
      <c r="C21" s="331" t="str">
        <f>[5]Final!C21</f>
        <v>GOURAV BATWAL</v>
      </c>
      <c r="D21" s="331" t="s">
        <v>247</v>
      </c>
      <c r="E21" s="331">
        <f>[5]Final!E21</f>
        <v>20</v>
      </c>
      <c r="F21" s="331">
        <f t="shared" si="27"/>
        <v>33.299999999999997</v>
      </c>
      <c r="G21" s="331">
        <f t="shared" si="28"/>
        <v>19.299999999999994</v>
      </c>
      <c r="H21" s="331">
        <f t="shared" si="29"/>
        <v>14</v>
      </c>
      <c r="I21" s="258"/>
      <c r="J21" s="247">
        <f>IF([5]Final!DP19="","",ROUNDUP(0.15*[5]Final!DP19,1))</f>
        <v>0.6</v>
      </c>
      <c r="K21" s="247">
        <f>IF([5]Final!DQ19="","",ROUNDUP(0.15*[5]Final!DQ19,1))</f>
        <v>1.1000000000000001</v>
      </c>
      <c r="L21" s="247">
        <f>IF([5]Final!DR19="","",ROUNDUP(0.15*[5]Final!DR19,1))</f>
        <v>2.4</v>
      </c>
      <c r="M21" s="247">
        <f>IF([5]Final!DS19="","",ROUNDUP(0.15*[5]Final!DS19,1))</f>
        <v>0.9</v>
      </c>
      <c r="N21" s="247">
        <f>IF([5]Final!DT19="","",ROUNDUP(0.15*[5]Final!DT19,1))</f>
        <v>1.7000000000000002</v>
      </c>
      <c r="O21" s="247">
        <f>IF([5]Final!DU19="","",ROUNDUP(0.15*[5]Final!DU19,1))</f>
        <v>1.1000000000000001</v>
      </c>
      <c r="P21" s="247">
        <f>IF([5]Final!DV19="","",ROUNDUP(0.15*[5]Final!DV19,1))</f>
        <v>0.9</v>
      </c>
      <c r="Q21" s="247">
        <f>IF([5]Final!DW19="","",ROUNDUP(0.15*[5]Final!DW19,1))</f>
        <v>2.6</v>
      </c>
      <c r="R21" s="247">
        <f>IF([5]Final!DX19="","",ROUNDUP(0.15*[5]Final!DX19,1))</f>
        <v>1.1000000000000001</v>
      </c>
      <c r="S21" s="247">
        <f>IF([5]Final!DY19="","",ROUNDUP(0.15*[5]Final!DY19,1))</f>
        <v>1.1000000000000001</v>
      </c>
      <c r="T21" s="247">
        <f>IF([5]Final!DZ19="","",ROUNDUP(0.15*[5]Final!DZ19,1))</f>
        <v>0.5</v>
      </c>
      <c r="U21" s="247">
        <f>IF([5]Final!EA19="","",ROUNDUP([5]Final!EA19/3,1))</f>
        <v>0.7</v>
      </c>
      <c r="V21" s="247">
        <f>IF([5]Final!EB19="","",ROUNDUP([5]Final!EB19/3,1))</f>
        <v>0.4</v>
      </c>
      <c r="W21" s="247">
        <f>IF([5]Final!EC19="","",ROUNDUP([5]Final!EC19/3,1))</f>
        <v>0.4</v>
      </c>
      <c r="X21" s="247">
        <f>IF([5]Final!ED19="","",ROUNDUP([5]Final!ED19/3,1))</f>
        <v>0.4</v>
      </c>
      <c r="Y21" s="247">
        <f>IF([5]Final!EE19="","",ROUNDUP([5]Final!EE19/3,1))</f>
        <v>0.4</v>
      </c>
      <c r="Z21" s="247">
        <f>IF([5]Final!EF19="","",ROUNDUP([5]Final!EF19/3,1))</f>
        <v>0.7</v>
      </c>
      <c r="AA21" s="247">
        <f>IF([5]Final!EG19="","",ROUNDUP([5]Final!EG19/3,1))</f>
        <v>0.4</v>
      </c>
      <c r="AB21" s="247">
        <f>IF([5]Final!EH19="","",ROUNDUP([5]Final!EH19/3,1))</f>
        <v>0.4</v>
      </c>
      <c r="AC21" s="247">
        <f>IF([5]Final!EI19="","",ROUNDUP([5]Final!EI19/3,1))</f>
        <v>0.7</v>
      </c>
      <c r="AD21" s="247">
        <f>IF([5]Final!EJ19="","",ROUNDUP([5]Final!EJ19/3,1))</f>
        <v>0.4</v>
      </c>
      <c r="AE21" s="247">
        <f>IF([5]Final!EK19="","",ROUNDUP([5]Final!EK19/3,1))</f>
        <v>0.4</v>
      </c>
      <c r="AF21" s="247">
        <f>[5]Final!EL19</f>
        <v>1</v>
      </c>
      <c r="AG21" s="247">
        <f>[5]Final!EM19</f>
        <v>1</v>
      </c>
      <c r="AH21" s="247">
        <f>[5]Final!EN19</f>
        <v>1</v>
      </c>
      <c r="AI21" s="247">
        <f>[5]Final!EO19</f>
        <v>0</v>
      </c>
      <c r="AJ21" s="247">
        <f>[5]Final!EP19</f>
        <v>1</v>
      </c>
      <c r="AK21" s="247">
        <f>[5]Final!EQ19</f>
        <v>1</v>
      </c>
      <c r="AL21" s="247">
        <f>[5]Final!ER19</f>
        <v>1</v>
      </c>
      <c r="AM21" s="247">
        <f>[5]Final!ES19</f>
        <v>2</v>
      </c>
      <c r="AN21" s="247">
        <f>[5]Final!ET19</f>
        <v>2</v>
      </c>
      <c r="AO21" s="247">
        <f>[5]Final!EU19</f>
        <v>2</v>
      </c>
      <c r="AP21" s="248">
        <f>[5]Final!EV19</f>
        <v>2</v>
      </c>
      <c r="AQ21" s="260">
        <f t="shared" si="30"/>
        <v>1.2999999999999998</v>
      </c>
      <c r="AR21" s="261">
        <f t="shared" si="31"/>
        <v>4.333333333333333</v>
      </c>
      <c r="AS21" s="247">
        <f t="shared" si="7"/>
        <v>30</v>
      </c>
      <c r="AT21" s="286" t="str">
        <f t="shared" si="8"/>
        <v>NO</v>
      </c>
      <c r="AU21" s="261">
        <f t="shared" si="32"/>
        <v>3.6</v>
      </c>
      <c r="AV21" s="261">
        <f t="shared" si="33"/>
        <v>10.166666666666668</v>
      </c>
      <c r="AW21" s="247">
        <f t="shared" si="9"/>
        <v>35</v>
      </c>
      <c r="AX21" s="286" t="str">
        <f t="shared" si="10"/>
        <v>NO</v>
      </c>
      <c r="AY21" s="261">
        <f t="shared" si="34"/>
        <v>9.3999999999999986</v>
      </c>
      <c r="AZ21" s="261">
        <f t="shared" si="35"/>
        <v>27.333333333333336</v>
      </c>
      <c r="BA21" s="247">
        <f t="shared" si="11"/>
        <v>34</v>
      </c>
      <c r="BB21" s="286" t="str">
        <f t="shared" si="12"/>
        <v>NO</v>
      </c>
      <c r="BC21" s="261">
        <f t="shared" si="36"/>
        <v>2.8</v>
      </c>
      <c r="BD21" s="261">
        <f t="shared" si="37"/>
        <v>10.166666666666666</v>
      </c>
      <c r="BE21" s="247">
        <f t="shared" si="13"/>
        <v>28</v>
      </c>
      <c r="BF21" s="286" t="str">
        <f t="shared" si="14"/>
        <v>NO</v>
      </c>
      <c r="BG21" s="261">
        <f t="shared" si="38"/>
        <v>2.1999999999999997</v>
      </c>
      <c r="BH21" s="261">
        <f t="shared" si="39"/>
        <v>8</v>
      </c>
      <c r="BI21" s="247">
        <f t="shared" si="15"/>
        <v>28</v>
      </c>
      <c r="BJ21" s="340" t="str">
        <f t="shared" si="16"/>
        <v>NO</v>
      </c>
      <c r="BK21" s="260">
        <f t="shared" si="40"/>
        <v>1</v>
      </c>
      <c r="BL21" s="261">
        <f t="shared" si="41"/>
        <v>2</v>
      </c>
      <c r="BM21" s="247">
        <f t="shared" si="17"/>
        <v>50</v>
      </c>
      <c r="BN21" s="286" t="str">
        <f t="shared" si="18"/>
        <v>NO</v>
      </c>
      <c r="BO21" s="261">
        <f t="shared" si="42"/>
        <v>2</v>
      </c>
      <c r="BP21" s="261">
        <f t="shared" si="43"/>
        <v>7</v>
      </c>
      <c r="BQ21" s="247">
        <f t="shared" si="19"/>
        <v>29</v>
      </c>
      <c r="BR21" s="286" t="str">
        <f t="shared" si="20"/>
        <v>NO</v>
      </c>
      <c r="BS21" s="261">
        <f t="shared" si="44"/>
        <v>6</v>
      </c>
      <c r="BT21" s="261">
        <f t="shared" si="45"/>
        <v>17</v>
      </c>
      <c r="BU21" s="247">
        <f t="shared" si="21"/>
        <v>35</v>
      </c>
      <c r="BV21" s="286" t="str">
        <f t="shared" si="22"/>
        <v>NO</v>
      </c>
      <c r="BW21" s="261">
        <f t="shared" si="46"/>
        <v>3</v>
      </c>
      <c r="BX21" s="261">
        <f t="shared" si="47"/>
        <v>7</v>
      </c>
      <c r="BY21" s="247">
        <f t="shared" si="23"/>
        <v>43</v>
      </c>
      <c r="BZ21" s="286" t="str">
        <f t="shared" si="24"/>
        <v>NO</v>
      </c>
      <c r="CA21" s="261">
        <f t="shared" si="48"/>
        <v>2</v>
      </c>
      <c r="CB21" s="261">
        <f t="shared" si="49"/>
        <v>7</v>
      </c>
      <c r="CC21" s="247">
        <f t="shared" si="25"/>
        <v>29</v>
      </c>
      <c r="CD21" s="341" t="str">
        <f t="shared" si="26"/>
        <v>NO</v>
      </c>
    </row>
    <row r="22" spans="1:82" x14ac:dyDescent="0.2">
      <c r="A22" s="331">
        <f>[5]Final!A22</f>
        <v>10</v>
      </c>
      <c r="B22" s="331" t="str">
        <f>[5]Final!B22</f>
        <v>16BME1051</v>
      </c>
      <c r="C22" s="331" t="str">
        <f>[5]Final!C22</f>
        <v>KARAN SHARMA</v>
      </c>
      <c r="D22" s="331" t="s">
        <v>316</v>
      </c>
      <c r="E22" s="331">
        <f>[5]Final!E22</f>
        <v>10</v>
      </c>
      <c r="F22" s="331">
        <f t="shared" si="27"/>
        <v>3.1999999999999997</v>
      </c>
      <c r="G22" s="331">
        <f t="shared" si="28"/>
        <v>3.1999999999999997</v>
      </c>
      <c r="H22" s="331">
        <f t="shared" si="29"/>
        <v>0</v>
      </c>
      <c r="I22" s="258"/>
      <c r="J22" s="247">
        <f>IF([5]Final!DP20="","",ROUNDUP(0.15*[5]Final!DP20,1))</f>
        <v>0</v>
      </c>
      <c r="K22" s="247">
        <f>IF([5]Final!DQ20="","",ROUNDUP(0.15*[5]Final!DQ20,1))</f>
        <v>0.2</v>
      </c>
      <c r="L22" s="247">
        <f>IF([5]Final!DR20="","",ROUNDUP(0.15*[5]Final!DR20,1))</f>
        <v>0.3</v>
      </c>
      <c r="M22" s="247">
        <f>IF([5]Final!DS20="","",ROUNDUP(0.15*[5]Final!DS20,1))</f>
        <v>0.3</v>
      </c>
      <c r="N22" s="247">
        <f>IF([5]Final!DT20="","",ROUNDUP(0.15*[5]Final!DT20,1))</f>
        <v>0.3</v>
      </c>
      <c r="O22" s="247">
        <f>IF([5]Final!DU20="","",ROUNDUP(0.15*[5]Final!DU20,1))</f>
        <v>0.5</v>
      </c>
      <c r="P22" s="247">
        <f>IF([5]Final!DV20="","",ROUNDUP(0.15*[5]Final!DV20,1))</f>
        <v>0.3</v>
      </c>
      <c r="Q22" s="247">
        <f>IF([5]Final!DW20="","",ROUNDUP(0.15*[5]Final!DW20,1))</f>
        <v>0.2</v>
      </c>
      <c r="R22" s="247">
        <f>IF([5]Final!DX20="","",ROUNDUP(0.15*[5]Final!DX20,1))</f>
        <v>0.3</v>
      </c>
      <c r="S22" s="247">
        <f>IF([5]Final!DY20="","",ROUNDUP(0.15*[5]Final!DY20,1))</f>
        <v>0.3</v>
      </c>
      <c r="T22" s="247">
        <f>IF([5]Final!DZ20="","",ROUNDUP(0.15*[5]Final!DZ20,1))</f>
        <v>0.5</v>
      </c>
      <c r="U22" s="247" t="str">
        <f>IF([5]Final!EA20="","",ROUNDUP([5]Final!EA20/3,1))</f>
        <v/>
      </c>
      <c r="V22" s="247" t="str">
        <f>IF([5]Final!EB20="","",ROUNDUP([5]Final!EB20/3,1))</f>
        <v/>
      </c>
      <c r="W22" s="247" t="str">
        <f>IF([5]Final!EC20="","",ROUNDUP([5]Final!EC20/3,1))</f>
        <v/>
      </c>
      <c r="X22" s="247" t="str">
        <f>IF([5]Final!ED20="","",ROUNDUP([5]Final!ED20/3,1))</f>
        <v/>
      </c>
      <c r="Y22" s="247" t="str">
        <f>IF([5]Final!EE20="","",ROUNDUP([5]Final!EE20/3,1))</f>
        <v/>
      </c>
      <c r="Z22" s="247" t="str">
        <f>IF([5]Final!EF20="","",ROUNDUP([5]Final!EF20/3,1))</f>
        <v/>
      </c>
      <c r="AA22" s="247" t="str">
        <f>IF([5]Final!EG20="","",ROUNDUP([5]Final!EG20/3,1))</f>
        <v/>
      </c>
      <c r="AB22" s="247" t="str">
        <f>IF([5]Final!EH20="","",ROUNDUP([5]Final!EH20/3,1))</f>
        <v/>
      </c>
      <c r="AC22" s="247" t="str">
        <f>IF([5]Final!EI20="","",ROUNDUP([5]Final!EI20/3,1))</f>
        <v/>
      </c>
      <c r="AD22" s="247" t="str">
        <f>IF([5]Final!EJ20="","",ROUNDUP([5]Final!EJ20/3,1))</f>
        <v/>
      </c>
      <c r="AE22" s="247" t="str">
        <f>IF([5]Final!EK20="","",ROUNDUP([5]Final!EK20/3,1))</f>
        <v/>
      </c>
      <c r="AF22" s="247" t="str">
        <f>[5]Final!EL20</f>
        <v/>
      </c>
      <c r="AG22" s="247" t="str">
        <f>[5]Final!EM20</f>
        <v/>
      </c>
      <c r="AH22" s="247" t="str">
        <f>[5]Final!EN20</f>
        <v/>
      </c>
      <c r="AI22" s="247" t="str">
        <f>[5]Final!EO20</f>
        <v/>
      </c>
      <c r="AJ22" s="247" t="str">
        <f>[5]Final!EP20</f>
        <v/>
      </c>
      <c r="AK22" s="247" t="str">
        <f>[5]Final!EQ20</f>
        <v/>
      </c>
      <c r="AL22" s="247" t="str">
        <f>[5]Final!ER20</f>
        <v/>
      </c>
      <c r="AM22" s="247" t="str">
        <f>[5]Final!ES20</f>
        <v/>
      </c>
      <c r="AN22" s="247" t="str">
        <f>[5]Final!ET20</f>
        <v/>
      </c>
      <c r="AO22" s="247" t="str">
        <f>[5]Final!EU20</f>
        <v/>
      </c>
      <c r="AP22" s="248" t="str">
        <f>[5]Final!EV20</f>
        <v/>
      </c>
      <c r="AQ22" s="260">
        <f t="shared" si="30"/>
        <v>0</v>
      </c>
      <c r="AR22" s="261">
        <f t="shared" si="31"/>
        <v>3</v>
      </c>
      <c r="AS22" s="247">
        <f t="shared" si="7"/>
        <v>0</v>
      </c>
      <c r="AT22" s="286" t="str">
        <f t="shared" si="8"/>
        <v>NO</v>
      </c>
      <c r="AU22" s="261">
        <f t="shared" si="32"/>
        <v>0.5</v>
      </c>
      <c r="AV22" s="261">
        <f t="shared" si="33"/>
        <v>7.5</v>
      </c>
      <c r="AW22" s="247">
        <f t="shared" si="9"/>
        <v>7</v>
      </c>
      <c r="AX22" s="286" t="str">
        <f t="shared" si="10"/>
        <v>NO</v>
      </c>
      <c r="AY22" s="261">
        <f t="shared" si="34"/>
        <v>1.3</v>
      </c>
      <c r="AZ22" s="261">
        <f t="shared" si="35"/>
        <v>21</v>
      </c>
      <c r="BA22" s="247">
        <f t="shared" si="11"/>
        <v>6</v>
      </c>
      <c r="BB22" s="286" t="str">
        <f t="shared" si="12"/>
        <v>NO</v>
      </c>
      <c r="BC22" s="261">
        <f t="shared" si="36"/>
        <v>0.6</v>
      </c>
      <c r="BD22" s="261">
        <f t="shared" si="37"/>
        <v>7.5</v>
      </c>
      <c r="BE22" s="247">
        <f t="shared" si="13"/>
        <v>8</v>
      </c>
      <c r="BF22" s="286" t="str">
        <f t="shared" si="14"/>
        <v>NO</v>
      </c>
      <c r="BG22" s="261">
        <f t="shared" si="38"/>
        <v>0.8</v>
      </c>
      <c r="BH22" s="261">
        <f t="shared" si="39"/>
        <v>6</v>
      </c>
      <c r="BI22" s="247">
        <f t="shared" si="15"/>
        <v>13</v>
      </c>
      <c r="BJ22" s="340" t="str">
        <f t="shared" si="16"/>
        <v>NO</v>
      </c>
      <c r="BK22" s="260">
        <f t="shared" si="40"/>
        <v>0</v>
      </c>
      <c r="BL22" s="261">
        <f t="shared" si="41"/>
        <v>0</v>
      </c>
      <c r="BM22" s="247">
        <f t="shared" si="17"/>
        <v>0</v>
      </c>
      <c r="BN22" s="286" t="str">
        <f t="shared" si="18"/>
        <v>NO</v>
      </c>
      <c r="BO22" s="261">
        <f t="shared" si="42"/>
        <v>0</v>
      </c>
      <c r="BP22" s="261">
        <f t="shared" si="43"/>
        <v>0</v>
      </c>
      <c r="BQ22" s="247">
        <f t="shared" si="19"/>
        <v>0</v>
      </c>
      <c r="BR22" s="286" t="str">
        <f t="shared" si="20"/>
        <v>NO</v>
      </c>
      <c r="BS22" s="261">
        <f t="shared" si="44"/>
        <v>0</v>
      </c>
      <c r="BT22" s="261">
        <f t="shared" si="45"/>
        <v>0</v>
      </c>
      <c r="BU22" s="247">
        <f t="shared" si="21"/>
        <v>0</v>
      </c>
      <c r="BV22" s="286" t="str">
        <f t="shared" si="22"/>
        <v>NO</v>
      </c>
      <c r="BW22" s="261">
        <f t="shared" si="46"/>
        <v>0</v>
      </c>
      <c r="BX22" s="261">
        <f t="shared" si="47"/>
        <v>0</v>
      </c>
      <c r="BY22" s="247">
        <f t="shared" si="23"/>
        <v>0</v>
      </c>
      <c r="BZ22" s="286" t="str">
        <f t="shared" si="24"/>
        <v>NO</v>
      </c>
      <c r="CA22" s="261">
        <f t="shared" si="48"/>
        <v>0</v>
      </c>
      <c r="CB22" s="261">
        <f t="shared" si="49"/>
        <v>0</v>
      </c>
      <c r="CC22" s="247">
        <f t="shared" si="25"/>
        <v>0</v>
      </c>
      <c r="CD22" s="341" t="str">
        <f t="shared" si="26"/>
        <v>NO</v>
      </c>
    </row>
    <row r="23" spans="1:82" x14ac:dyDescent="0.2">
      <c r="A23" s="331">
        <f>[5]Final!A23</f>
        <v>11</v>
      </c>
      <c r="B23" s="331" t="str">
        <f>[5]Final!B23</f>
        <v>16BME1053</v>
      </c>
      <c r="C23" s="331" t="str">
        <f>[5]Final!C23</f>
        <v>JAGDEEP SINGH</v>
      </c>
      <c r="D23" s="331" t="str">
        <f>[5]Final!D23</f>
        <v>C+</v>
      </c>
      <c r="E23" s="331">
        <f>[5]Final!E23</f>
        <v>56</v>
      </c>
      <c r="F23" s="331">
        <f t="shared" si="27"/>
        <v>66.000000000000014</v>
      </c>
      <c r="G23" s="331">
        <f t="shared" si="28"/>
        <v>40.000000000000014</v>
      </c>
      <c r="H23" s="331">
        <f t="shared" si="29"/>
        <v>26</v>
      </c>
      <c r="I23" s="258"/>
      <c r="J23" s="247">
        <f>IF([5]Final!DP21="","",ROUNDUP(0.15*[5]Final!DP21,1))</f>
        <v>2</v>
      </c>
      <c r="K23" s="247">
        <f>IF([5]Final!DQ21="","",ROUNDUP(0.15*[5]Final!DQ21,1))</f>
        <v>2.4</v>
      </c>
      <c r="L23" s="247">
        <f>IF([5]Final!DR21="","",ROUNDUP(0.15*[5]Final!DR21,1))</f>
        <v>3.8000000000000003</v>
      </c>
      <c r="M23" s="247">
        <f>IF([5]Final!DS21="","",ROUNDUP(0.15*[5]Final!DS21,1))</f>
        <v>2.1</v>
      </c>
      <c r="N23" s="247">
        <f>IF([5]Final!DT21="","",ROUNDUP(0.15*[5]Final!DT21,1))</f>
        <v>3</v>
      </c>
      <c r="O23" s="247">
        <f>IF([5]Final!DU21="","",ROUNDUP(0.15*[5]Final!DU21,1))</f>
        <v>3</v>
      </c>
      <c r="P23" s="247">
        <f>IF([5]Final!DV21="","",ROUNDUP(0.15*[5]Final!DV21,1))</f>
        <v>2.1</v>
      </c>
      <c r="Q23" s="247">
        <f>IF([5]Final!DW21="","",ROUNDUP(0.15*[5]Final!DW21,1))</f>
        <v>4.3999999999999995</v>
      </c>
      <c r="R23" s="247">
        <f>IF([5]Final!DX21="","",ROUNDUP(0.15*[5]Final!DX21,1))</f>
        <v>3</v>
      </c>
      <c r="S23" s="247">
        <f>IF([5]Final!DY21="","",ROUNDUP(0.15*[5]Final!DY21,1))</f>
        <v>3</v>
      </c>
      <c r="T23" s="247">
        <f>IF([5]Final!DZ21="","",ROUNDUP(0.15*[5]Final!DZ21,1))</f>
        <v>2.3000000000000003</v>
      </c>
      <c r="U23" s="247">
        <f>IF([5]Final!EA21="","",ROUNDUP([5]Final!EA21/3,1))</f>
        <v>0.7</v>
      </c>
      <c r="V23" s="247">
        <f>IF([5]Final!EB21="","",ROUNDUP([5]Final!EB21/3,1))</f>
        <v>1</v>
      </c>
      <c r="W23" s="247">
        <f>IF([5]Final!EC21="","",ROUNDUP([5]Final!EC21/3,1))</f>
        <v>1</v>
      </c>
      <c r="X23" s="247">
        <f>IF([5]Final!ED21="","",ROUNDUP([5]Final!ED21/3,1))</f>
        <v>0.7</v>
      </c>
      <c r="Y23" s="247">
        <f>IF([5]Final!EE21="","",ROUNDUP([5]Final!EE21/3,1))</f>
        <v>1</v>
      </c>
      <c r="Z23" s="247">
        <f>IF([5]Final!EF21="","",ROUNDUP([5]Final!EF21/3,1))</f>
        <v>1</v>
      </c>
      <c r="AA23" s="247">
        <f>IF([5]Final!EG21="","",ROUNDUP([5]Final!EG21/3,1))</f>
        <v>0.7</v>
      </c>
      <c r="AB23" s="247">
        <f>IF([5]Final!EH21="","",ROUNDUP([5]Final!EH21/3,1))</f>
        <v>0.7</v>
      </c>
      <c r="AC23" s="247">
        <f>IF([5]Final!EI21="","",ROUNDUP([5]Final!EI21/3,1))</f>
        <v>0.7</v>
      </c>
      <c r="AD23" s="247">
        <f>IF([5]Final!EJ21="","",ROUNDUP([5]Final!EJ21/3,1))</f>
        <v>0.7</v>
      </c>
      <c r="AE23" s="247">
        <f>IF([5]Final!EK21="","",ROUNDUP([5]Final!EK21/3,1))</f>
        <v>0.7</v>
      </c>
      <c r="AF23" s="247">
        <f>[5]Final!EL21</f>
        <v>2</v>
      </c>
      <c r="AG23" s="247">
        <f>[5]Final!EM21</f>
        <v>2</v>
      </c>
      <c r="AH23" s="247">
        <f>[5]Final!EN21</f>
        <v>2</v>
      </c>
      <c r="AI23" s="247">
        <f>[5]Final!EO21</f>
        <v>1</v>
      </c>
      <c r="AJ23" s="247">
        <f>[5]Final!EP21</f>
        <v>2</v>
      </c>
      <c r="AK23" s="247">
        <f>[5]Final!EQ21</f>
        <v>3</v>
      </c>
      <c r="AL23" s="247">
        <f>[5]Final!ER21</f>
        <v>2</v>
      </c>
      <c r="AM23" s="247">
        <f>[5]Final!ES21</f>
        <v>3</v>
      </c>
      <c r="AN23" s="247">
        <f>[5]Final!ET21</f>
        <v>3</v>
      </c>
      <c r="AO23" s="247">
        <f>[5]Final!EU21</f>
        <v>3</v>
      </c>
      <c r="AP23" s="248">
        <f>[5]Final!EV21</f>
        <v>3</v>
      </c>
      <c r="AQ23" s="260">
        <f t="shared" si="30"/>
        <v>2.7</v>
      </c>
      <c r="AR23" s="261">
        <f t="shared" si="31"/>
        <v>4.333333333333333</v>
      </c>
      <c r="AS23" s="247">
        <f t="shared" si="7"/>
        <v>62</v>
      </c>
      <c r="AT23" s="286" t="str">
        <f t="shared" si="8"/>
        <v>YES</v>
      </c>
      <c r="AU23" s="261">
        <f t="shared" si="32"/>
        <v>7.4</v>
      </c>
      <c r="AV23" s="261">
        <f t="shared" si="33"/>
        <v>10.166666666666668</v>
      </c>
      <c r="AW23" s="247">
        <f t="shared" si="9"/>
        <v>73</v>
      </c>
      <c r="AX23" s="286" t="str">
        <f t="shared" si="10"/>
        <v>YES</v>
      </c>
      <c r="AY23" s="261">
        <f t="shared" si="34"/>
        <v>17.599999999999998</v>
      </c>
      <c r="AZ23" s="261">
        <f t="shared" si="35"/>
        <v>27.333333333333336</v>
      </c>
      <c r="BA23" s="247">
        <f t="shared" si="11"/>
        <v>64</v>
      </c>
      <c r="BB23" s="286" t="str">
        <f t="shared" si="12"/>
        <v>YES</v>
      </c>
      <c r="BC23" s="261">
        <f t="shared" si="36"/>
        <v>6.5</v>
      </c>
      <c r="BD23" s="261">
        <f t="shared" si="37"/>
        <v>10.166666666666666</v>
      </c>
      <c r="BE23" s="247">
        <f t="shared" si="13"/>
        <v>64</v>
      </c>
      <c r="BF23" s="286" t="str">
        <f t="shared" si="14"/>
        <v>YES</v>
      </c>
      <c r="BG23" s="261">
        <f t="shared" si="38"/>
        <v>5.8000000000000007</v>
      </c>
      <c r="BH23" s="261">
        <f t="shared" si="39"/>
        <v>8</v>
      </c>
      <c r="BI23" s="247">
        <f t="shared" si="15"/>
        <v>73</v>
      </c>
      <c r="BJ23" s="340" t="str">
        <f t="shared" si="16"/>
        <v>YES</v>
      </c>
      <c r="BK23" s="260">
        <f t="shared" si="40"/>
        <v>2</v>
      </c>
      <c r="BL23" s="261">
        <f t="shared" si="41"/>
        <v>2</v>
      </c>
      <c r="BM23" s="247">
        <f t="shared" si="17"/>
        <v>100</v>
      </c>
      <c r="BN23" s="286" t="str">
        <f t="shared" si="18"/>
        <v>YES</v>
      </c>
      <c r="BO23" s="261">
        <f t="shared" si="42"/>
        <v>4</v>
      </c>
      <c r="BP23" s="261">
        <f t="shared" si="43"/>
        <v>7</v>
      </c>
      <c r="BQ23" s="247">
        <f t="shared" si="19"/>
        <v>57</v>
      </c>
      <c r="BR23" s="286" t="str">
        <f t="shared" si="20"/>
        <v>NO</v>
      </c>
      <c r="BS23" s="261">
        <f t="shared" si="44"/>
        <v>11</v>
      </c>
      <c r="BT23" s="261">
        <f t="shared" si="45"/>
        <v>17</v>
      </c>
      <c r="BU23" s="247">
        <f t="shared" si="21"/>
        <v>65</v>
      </c>
      <c r="BV23" s="286" t="str">
        <f t="shared" si="22"/>
        <v>YES</v>
      </c>
      <c r="BW23" s="261">
        <f t="shared" si="46"/>
        <v>5</v>
      </c>
      <c r="BX23" s="261">
        <f t="shared" si="47"/>
        <v>7</v>
      </c>
      <c r="BY23" s="247">
        <f t="shared" si="23"/>
        <v>71</v>
      </c>
      <c r="BZ23" s="286" t="str">
        <f t="shared" si="24"/>
        <v>YES</v>
      </c>
      <c r="CA23" s="261">
        <f t="shared" si="48"/>
        <v>4</v>
      </c>
      <c r="CB23" s="261">
        <f t="shared" si="49"/>
        <v>7</v>
      </c>
      <c r="CC23" s="247">
        <f t="shared" si="25"/>
        <v>57</v>
      </c>
      <c r="CD23" s="341" t="str">
        <f t="shared" si="26"/>
        <v>NO</v>
      </c>
    </row>
    <row r="24" spans="1:82" x14ac:dyDescent="0.2">
      <c r="A24" s="331">
        <f>[5]Final!A24</f>
        <v>12</v>
      </c>
      <c r="B24" s="331" t="str">
        <f>[5]Final!B24</f>
        <v>16BME1068</v>
      </c>
      <c r="C24" s="331" t="str">
        <f>[5]Final!C24</f>
        <v>NIKHIL NAYYER</v>
      </c>
      <c r="D24" s="331" t="str">
        <f>[5]Final!D24</f>
        <v>B+</v>
      </c>
      <c r="E24" s="331">
        <f>[5]Final!E24</f>
        <v>83</v>
      </c>
      <c r="F24" s="331">
        <f t="shared" si="27"/>
        <v>83.4</v>
      </c>
      <c r="G24" s="331">
        <f t="shared" si="28"/>
        <v>48.4</v>
      </c>
      <c r="H24" s="331">
        <f t="shared" si="29"/>
        <v>35</v>
      </c>
      <c r="I24" s="258"/>
      <c r="J24" s="247">
        <f>IF([5]Final!DP22="","",ROUNDUP(0.15*[5]Final!DP22,1))</f>
        <v>2</v>
      </c>
      <c r="K24" s="247">
        <f>IF([5]Final!DQ22="","",ROUNDUP(0.15*[5]Final!DQ22,1))</f>
        <v>2.6</v>
      </c>
      <c r="L24" s="247">
        <f>IF([5]Final!DR22="","",ROUNDUP(0.15*[5]Final!DR22,1))</f>
        <v>5.7</v>
      </c>
      <c r="M24" s="247">
        <f>IF([5]Final!DS22="","",ROUNDUP(0.15*[5]Final!DS22,1))</f>
        <v>2</v>
      </c>
      <c r="N24" s="247">
        <f>IF([5]Final!DT22="","",ROUNDUP(0.15*[5]Final!DT22,1))</f>
        <v>3.6</v>
      </c>
      <c r="O24" s="247">
        <f>IF([5]Final!DU22="","",ROUNDUP(0.15*[5]Final!DU22,1))</f>
        <v>3.5</v>
      </c>
      <c r="P24" s="247">
        <f>IF([5]Final!DV22="","",ROUNDUP(0.15*[5]Final!DV22,1))</f>
        <v>2.3000000000000003</v>
      </c>
      <c r="Q24" s="247">
        <f>IF([5]Final!DW22="","",ROUNDUP(0.15*[5]Final!DW22,1))</f>
        <v>5.0999999999999996</v>
      </c>
      <c r="R24" s="247">
        <f>IF([5]Final!DX22="","",ROUNDUP(0.15*[5]Final!DX22,1))</f>
        <v>3.5</v>
      </c>
      <c r="S24" s="247">
        <f>IF([5]Final!DY22="","",ROUNDUP(0.15*[5]Final!DY22,1))</f>
        <v>3.9</v>
      </c>
      <c r="T24" s="247">
        <f>IF([5]Final!DZ22="","",ROUNDUP(0.15*[5]Final!DZ22,1))</f>
        <v>2.4</v>
      </c>
      <c r="U24" s="247">
        <f>IF([5]Final!EA22="","",ROUNDUP([5]Final!EA22/3,1))</f>
        <v>1.4000000000000001</v>
      </c>
      <c r="V24" s="247">
        <f>IF([5]Final!EB22="","",ROUNDUP([5]Final!EB22/3,1))</f>
        <v>1</v>
      </c>
      <c r="W24" s="247">
        <f>IF([5]Final!EC22="","",ROUNDUP([5]Final!EC22/3,1))</f>
        <v>1</v>
      </c>
      <c r="X24" s="247">
        <f>IF([5]Final!ED22="","",ROUNDUP([5]Final!ED22/3,1))</f>
        <v>1</v>
      </c>
      <c r="Y24" s="247">
        <f>IF([5]Final!EE22="","",ROUNDUP([5]Final!EE22/3,1))</f>
        <v>1</v>
      </c>
      <c r="Z24" s="247">
        <f>IF([5]Final!EF22="","",ROUNDUP([5]Final!EF22/3,1))</f>
        <v>1.7000000000000002</v>
      </c>
      <c r="AA24" s="247">
        <f>IF([5]Final!EG22="","",ROUNDUP([5]Final!EG22/3,1))</f>
        <v>1</v>
      </c>
      <c r="AB24" s="247">
        <f>IF([5]Final!EH22="","",ROUNDUP([5]Final!EH22/3,1))</f>
        <v>1</v>
      </c>
      <c r="AC24" s="247">
        <f>IF([5]Final!EI22="","",ROUNDUP([5]Final!EI22/3,1))</f>
        <v>1</v>
      </c>
      <c r="AD24" s="247">
        <f>IF([5]Final!EJ22="","",ROUNDUP([5]Final!EJ22/3,1))</f>
        <v>0.7</v>
      </c>
      <c r="AE24" s="247">
        <f>IF([5]Final!EK22="","",ROUNDUP([5]Final!EK22/3,1))</f>
        <v>1</v>
      </c>
      <c r="AF24" s="247">
        <f>[5]Final!EL22</f>
        <v>1</v>
      </c>
      <c r="AG24" s="247">
        <f>[5]Final!EM22</f>
        <v>3</v>
      </c>
      <c r="AH24" s="247">
        <f>[5]Final!EN22</f>
        <v>3</v>
      </c>
      <c r="AI24" s="247">
        <f>[5]Final!EO22</f>
        <v>2</v>
      </c>
      <c r="AJ24" s="247">
        <f>[5]Final!EP22</f>
        <v>3</v>
      </c>
      <c r="AK24" s="247">
        <f>[5]Final!EQ22</f>
        <v>4</v>
      </c>
      <c r="AL24" s="247">
        <f>[5]Final!ER22</f>
        <v>2</v>
      </c>
      <c r="AM24" s="247">
        <f>[5]Final!ES22</f>
        <v>4</v>
      </c>
      <c r="AN24" s="247">
        <f>[5]Final!ET22</f>
        <v>4</v>
      </c>
      <c r="AO24" s="247">
        <f>[5]Final!EU22</f>
        <v>5</v>
      </c>
      <c r="AP24" s="248">
        <f>[5]Final!EV22</f>
        <v>4</v>
      </c>
      <c r="AQ24" s="260">
        <f t="shared" si="30"/>
        <v>3.4000000000000004</v>
      </c>
      <c r="AR24" s="261">
        <f t="shared" si="31"/>
        <v>4.333333333333333</v>
      </c>
      <c r="AS24" s="247">
        <f t="shared" si="7"/>
        <v>78</v>
      </c>
      <c r="AT24" s="286" t="str">
        <f t="shared" si="8"/>
        <v>YES</v>
      </c>
      <c r="AU24" s="261">
        <f t="shared" si="32"/>
        <v>8.1999999999999993</v>
      </c>
      <c r="AV24" s="261">
        <f t="shared" si="33"/>
        <v>10.166666666666668</v>
      </c>
      <c r="AW24" s="247">
        <f t="shared" si="9"/>
        <v>81</v>
      </c>
      <c r="AX24" s="286" t="str">
        <f t="shared" si="10"/>
        <v>YES</v>
      </c>
      <c r="AY24" s="261">
        <f t="shared" si="34"/>
        <v>22.499999999999996</v>
      </c>
      <c r="AZ24" s="261">
        <f t="shared" si="35"/>
        <v>27.333333333333336</v>
      </c>
      <c r="BA24" s="247">
        <f t="shared" si="11"/>
        <v>82</v>
      </c>
      <c r="BB24" s="286" t="str">
        <f t="shared" si="12"/>
        <v>YES</v>
      </c>
      <c r="BC24" s="261">
        <f t="shared" si="36"/>
        <v>7.9</v>
      </c>
      <c r="BD24" s="261">
        <f t="shared" si="37"/>
        <v>10.166666666666666</v>
      </c>
      <c r="BE24" s="247">
        <f t="shared" si="13"/>
        <v>78</v>
      </c>
      <c r="BF24" s="286" t="str">
        <f t="shared" si="14"/>
        <v>YES</v>
      </c>
      <c r="BG24" s="261">
        <f t="shared" si="38"/>
        <v>6.4</v>
      </c>
      <c r="BH24" s="261">
        <f t="shared" si="39"/>
        <v>8</v>
      </c>
      <c r="BI24" s="247">
        <f t="shared" si="15"/>
        <v>80</v>
      </c>
      <c r="BJ24" s="340" t="str">
        <f t="shared" si="16"/>
        <v>YES</v>
      </c>
      <c r="BK24" s="260">
        <f t="shared" si="40"/>
        <v>1</v>
      </c>
      <c r="BL24" s="261">
        <f t="shared" si="41"/>
        <v>2</v>
      </c>
      <c r="BM24" s="247">
        <f t="shared" si="17"/>
        <v>50</v>
      </c>
      <c r="BN24" s="286" t="str">
        <f t="shared" si="18"/>
        <v>NO</v>
      </c>
      <c r="BO24" s="261">
        <f t="shared" si="42"/>
        <v>6</v>
      </c>
      <c r="BP24" s="261">
        <f t="shared" si="43"/>
        <v>7</v>
      </c>
      <c r="BQ24" s="247">
        <f t="shared" si="19"/>
        <v>86</v>
      </c>
      <c r="BR24" s="286" t="str">
        <f t="shared" si="20"/>
        <v>YES</v>
      </c>
      <c r="BS24" s="261">
        <f t="shared" si="44"/>
        <v>15</v>
      </c>
      <c r="BT24" s="261">
        <f t="shared" si="45"/>
        <v>17</v>
      </c>
      <c r="BU24" s="247">
        <f t="shared" si="21"/>
        <v>88</v>
      </c>
      <c r="BV24" s="286" t="str">
        <f t="shared" si="22"/>
        <v>YES</v>
      </c>
      <c r="BW24" s="261">
        <f t="shared" si="46"/>
        <v>7</v>
      </c>
      <c r="BX24" s="261">
        <f t="shared" si="47"/>
        <v>7</v>
      </c>
      <c r="BY24" s="247">
        <f t="shared" si="23"/>
        <v>100</v>
      </c>
      <c r="BZ24" s="286" t="str">
        <f t="shared" si="24"/>
        <v>YES</v>
      </c>
      <c r="CA24" s="261">
        <f t="shared" si="48"/>
        <v>6</v>
      </c>
      <c r="CB24" s="261">
        <f t="shared" si="49"/>
        <v>7</v>
      </c>
      <c r="CC24" s="247">
        <f t="shared" si="25"/>
        <v>86</v>
      </c>
      <c r="CD24" s="341" t="str">
        <f t="shared" si="26"/>
        <v>YES</v>
      </c>
    </row>
    <row r="25" spans="1:82" x14ac:dyDescent="0.2">
      <c r="A25" s="331">
        <f>[5]Final!A25</f>
        <v>13</v>
      </c>
      <c r="B25" s="331" t="str">
        <f>[5]Final!B25</f>
        <v>16BME1077</v>
      </c>
      <c r="C25" s="331" t="str">
        <f>[5]Final!C25</f>
        <v>AMAN SINGH</v>
      </c>
      <c r="D25" s="331" t="str">
        <f>[5]Final!D25</f>
        <v>C+</v>
      </c>
      <c r="E25" s="331">
        <f>[5]Final!E25</f>
        <v>59</v>
      </c>
      <c r="F25" s="331">
        <f t="shared" si="27"/>
        <v>63.700000000000017</v>
      </c>
      <c r="G25" s="331">
        <f t="shared" si="28"/>
        <v>37.700000000000017</v>
      </c>
      <c r="H25" s="331">
        <f t="shared" si="29"/>
        <v>26</v>
      </c>
      <c r="I25" s="258"/>
      <c r="J25" s="247">
        <f>IF([5]Final!DP23="","",ROUNDUP(0.15*[5]Final!DP23,1))</f>
        <v>1.8</v>
      </c>
      <c r="K25" s="247">
        <f>IF([5]Final!DQ23="","",ROUNDUP(0.15*[5]Final!DQ23,1))</f>
        <v>1.8</v>
      </c>
      <c r="L25" s="247">
        <f>IF([5]Final!DR23="","",ROUNDUP(0.15*[5]Final!DR23,1))</f>
        <v>3.6</v>
      </c>
      <c r="M25" s="247">
        <f>IF([5]Final!DS23="","",ROUNDUP(0.15*[5]Final!DS23,1))</f>
        <v>1.8</v>
      </c>
      <c r="N25" s="247">
        <f>IF([5]Final!DT23="","",ROUNDUP(0.15*[5]Final!DT23,1))</f>
        <v>3</v>
      </c>
      <c r="O25" s="247">
        <f>IF([5]Final!DU23="","",ROUNDUP(0.15*[5]Final!DU23,1))</f>
        <v>3</v>
      </c>
      <c r="P25" s="247">
        <f>IF([5]Final!DV23="","",ROUNDUP(0.15*[5]Final!DV23,1))</f>
        <v>2.3000000000000003</v>
      </c>
      <c r="Q25" s="247">
        <f>IF([5]Final!DW23="","",ROUNDUP(0.15*[5]Final!DW23,1))</f>
        <v>3.8000000000000003</v>
      </c>
      <c r="R25" s="247">
        <f>IF([5]Final!DX23="","",ROUNDUP(0.15*[5]Final!DX23,1))</f>
        <v>3</v>
      </c>
      <c r="S25" s="247">
        <f>IF([5]Final!DY23="","",ROUNDUP(0.15*[5]Final!DY23,1))</f>
        <v>3</v>
      </c>
      <c r="T25" s="247">
        <f>IF([5]Final!DZ23="","",ROUNDUP(0.15*[5]Final!DZ23,1))</f>
        <v>2</v>
      </c>
      <c r="U25" s="247">
        <f>IF([5]Final!EA23="","",ROUNDUP([5]Final!EA23/3,1))</f>
        <v>1</v>
      </c>
      <c r="V25" s="247">
        <f>IF([5]Final!EB23="","",ROUNDUP([5]Final!EB23/3,1))</f>
        <v>0.7</v>
      </c>
      <c r="W25" s="247">
        <f>IF([5]Final!EC23="","",ROUNDUP([5]Final!EC23/3,1))</f>
        <v>0.7</v>
      </c>
      <c r="X25" s="247">
        <f>IF([5]Final!ED23="","",ROUNDUP([5]Final!ED23/3,1))</f>
        <v>0.7</v>
      </c>
      <c r="Y25" s="247">
        <f>IF([5]Final!EE23="","",ROUNDUP([5]Final!EE23/3,1))</f>
        <v>0.7</v>
      </c>
      <c r="Z25" s="247">
        <f>IF([5]Final!EF23="","",ROUNDUP([5]Final!EF23/3,1))</f>
        <v>1</v>
      </c>
      <c r="AA25" s="247">
        <f>IF([5]Final!EG23="","",ROUNDUP([5]Final!EG23/3,1))</f>
        <v>0.7</v>
      </c>
      <c r="AB25" s="247">
        <f>IF([5]Final!EH23="","",ROUNDUP([5]Final!EH23/3,1))</f>
        <v>0.7</v>
      </c>
      <c r="AC25" s="247">
        <f>IF([5]Final!EI23="","",ROUNDUP([5]Final!EI23/3,1))</f>
        <v>1</v>
      </c>
      <c r="AD25" s="247">
        <f>IF([5]Final!EJ23="","",ROUNDUP([5]Final!EJ23/3,1))</f>
        <v>0.7</v>
      </c>
      <c r="AE25" s="247">
        <f>IF([5]Final!EK23="","",ROUNDUP([5]Final!EK23/3,1))</f>
        <v>0.7</v>
      </c>
      <c r="AF25" s="247">
        <f>[5]Final!EL23</f>
        <v>2</v>
      </c>
      <c r="AG25" s="247">
        <f>[5]Final!EM23</f>
        <v>2</v>
      </c>
      <c r="AH25" s="247">
        <f>[5]Final!EN23</f>
        <v>2</v>
      </c>
      <c r="AI25" s="247">
        <f>[5]Final!EO23</f>
        <v>2</v>
      </c>
      <c r="AJ25" s="247">
        <f>[5]Final!EP23</f>
        <v>3</v>
      </c>
      <c r="AK25" s="247">
        <f>[5]Final!EQ23</f>
        <v>2</v>
      </c>
      <c r="AL25" s="247">
        <f>[5]Final!ER23</f>
        <v>1</v>
      </c>
      <c r="AM25" s="247">
        <f>[5]Final!ES23</f>
        <v>3</v>
      </c>
      <c r="AN25" s="247">
        <f>[5]Final!ET23</f>
        <v>3</v>
      </c>
      <c r="AO25" s="247">
        <f>[5]Final!EU23</f>
        <v>3</v>
      </c>
      <c r="AP25" s="248">
        <f>[5]Final!EV23</f>
        <v>3</v>
      </c>
      <c r="AQ25" s="260">
        <f t="shared" si="30"/>
        <v>2.8</v>
      </c>
      <c r="AR25" s="261">
        <f t="shared" si="31"/>
        <v>4.333333333333333</v>
      </c>
      <c r="AS25" s="247">
        <f t="shared" si="7"/>
        <v>65</v>
      </c>
      <c r="AT25" s="286" t="str">
        <f t="shared" si="8"/>
        <v>YES</v>
      </c>
      <c r="AU25" s="261">
        <f t="shared" si="32"/>
        <v>6.2</v>
      </c>
      <c r="AV25" s="261">
        <f t="shared" si="33"/>
        <v>10.166666666666668</v>
      </c>
      <c r="AW25" s="247">
        <f t="shared" si="9"/>
        <v>61</v>
      </c>
      <c r="AX25" s="286" t="str">
        <f t="shared" si="10"/>
        <v>YES</v>
      </c>
      <c r="AY25" s="261">
        <f t="shared" si="34"/>
        <v>16.799999999999997</v>
      </c>
      <c r="AZ25" s="261">
        <f t="shared" si="35"/>
        <v>27.333333333333336</v>
      </c>
      <c r="BA25" s="247">
        <f t="shared" si="11"/>
        <v>61</v>
      </c>
      <c r="BB25" s="286" t="str">
        <f t="shared" si="12"/>
        <v>YES</v>
      </c>
      <c r="BC25" s="261">
        <f t="shared" si="36"/>
        <v>6.7000000000000011</v>
      </c>
      <c r="BD25" s="261">
        <f t="shared" si="37"/>
        <v>10.166666666666666</v>
      </c>
      <c r="BE25" s="247">
        <f t="shared" si="13"/>
        <v>66</v>
      </c>
      <c r="BF25" s="286" t="str">
        <f t="shared" si="14"/>
        <v>YES</v>
      </c>
      <c r="BG25" s="261">
        <f t="shared" si="38"/>
        <v>5.2</v>
      </c>
      <c r="BH25" s="261">
        <f t="shared" si="39"/>
        <v>8</v>
      </c>
      <c r="BI25" s="247">
        <f t="shared" si="15"/>
        <v>65</v>
      </c>
      <c r="BJ25" s="340" t="str">
        <f t="shared" si="16"/>
        <v>YES</v>
      </c>
      <c r="BK25" s="260">
        <f t="shared" si="40"/>
        <v>2</v>
      </c>
      <c r="BL25" s="261">
        <f t="shared" si="41"/>
        <v>2</v>
      </c>
      <c r="BM25" s="247">
        <f t="shared" si="17"/>
        <v>100</v>
      </c>
      <c r="BN25" s="286" t="str">
        <f t="shared" si="18"/>
        <v>YES</v>
      </c>
      <c r="BO25" s="261">
        <f t="shared" si="42"/>
        <v>5</v>
      </c>
      <c r="BP25" s="261">
        <f t="shared" si="43"/>
        <v>7</v>
      </c>
      <c r="BQ25" s="247">
        <f t="shared" si="19"/>
        <v>71</v>
      </c>
      <c r="BR25" s="286" t="str">
        <f t="shared" si="20"/>
        <v>YES</v>
      </c>
      <c r="BS25" s="261">
        <f t="shared" si="44"/>
        <v>10</v>
      </c>
      <c r="BT25" s="261">
        <f t="shared" si="45"/>
        <v>17</v>
      </c>
      <c r="BU25" s="247">
        <f t="shared" si="21"/>
        <v>59</v>
      </c>
      <c r="BV25" s="286" t="str">
        <f t="shared" si="22"/>
        <v>NO</v>
      </c>
      <c r="BW25" s="261">
        <f t="shared" si="46"/>
        <v>4</v>
      </c>
      <c r="BX25" s="261">
        <f t="shared" si="47"/>
        <v>7</v>
      </c>
      <c r="BY25" s="247">
        <f t="shared" si="23"/>
        <v>57</v>
      </c>
      <c r="BZ25" s="286" t="str">
        <f t="shared" si="24"/>
        <v>NO</v>
      </c>
      <c r="CA25" s="261">
        <f t="shared" si="48"/>
        <v>5</v>
      </c>
      <c r="CB25" s="261">
        <f t="shared" si="49"/>
        <v>7</v>
      </c>
      <c r="CC25" s="247">
        <f t="shared" si="25"/>
        <v>71</v>
      </c>
      <c r="CD25" s="341" t="str">
        <f t="shared" si="26"/>
        <v>YES</v>
      </c>
    </row>
    <row r="26" spans="1:82" x14ac:dyDescent="0.2">
      <c r="A26" s="331">
        <f>[5]Final!A26</f>
        <v>14</v>
      </c>
      <c r="B26" s="331" t="str">
        <f>[5]Final!B26</f>
        <v>16BME1100</v>
      </c>
      <c r="C26" s="331" t="str">
        <f>[5]Final!C26</f>
        <v>HIMANSHU DAROCH</v>
      </c>
      <c r="D26" s="331" t="str">
        <f>[5]Final!D26</f>
        <v>B</v>
      </c>
      <c r="E26" s="331">
        <f>[5]Final!E26</f>
        <v>68</v>
      </c>
      <c r="F26" s="331">
        <f t="shared" si="27"/>
        <v>76.900000000000006</v>
      </c>
      <c r="G26" s="331">
        <f t="shared" si="28"/>
        <v>46.900000000000006</v>
      </c>
      <c r="H26" s="331">
        <f t="shared" si="29"/>
        <v>30</v>
      </c>
      <c r="I26" s="258"/>
      <c r="J26" s="247">
        <f>IF([5]Final!DP24="","",ROUNDUP(0.15*[5]Final!DP24,1))</f>
        <v>2</v>
      </c>
      <c r="K26" s="247">
        <f>IF([5]Final!DQ24="","",ROUNDUP(0.15*[5]Final!DQ24,1))</f>
        <v>2.9</v>
      </c>
      <c r="L26" s="247">
        <f>IF([5]Final!DR24="","",ROUNDUP(0.15*[5]Final!DR24,1))</f>
        <v>4.5</v>
      </c>
      <c r="M26" s="247">
        <f>IF([5]Final!DS24="","",ROUNDUP(0.15*[5]Final!DS24,1))</f>
        <v>2.6</v>
      </c>
      <c r="N26" s="247">
        <f>IF([5]Final!DT24="","",ROUNDUP(0.15*[5]Final!DT24,1))</f>
        <v>4.0999999999999996</v>
      </c>
      <c r="O26" s="247">
        <f>IF([5]Final!DU24="","",ROUNDUP(0.15*[5]Final!DU24,1))</f>
        <v>3.6</v>
      </c>
      <c r="P26" s="247">
        <f>IF([5]Final!DV24="","",ROUNDUP(0.15*[5]Final!DV24,1))</f>
        <v>2.4</v>
      </c>
      <c r="Q26" s="247">
        <f>IF([5]Final!DW24="","",ROUNDUP(0.15*[5]Final!DW24,1))</f>
        <v>4.5</v>
      </c>
      <c r="R26" s="247">
        <f>IF([5]Final!DX24="","",ROUNDUP(0.15*[5]Final!DX24,1))</f>
        <v>3.9</v>
      </c>
      <c r="S26" s="247">
        <f>IF([5]Final!DY24="","",ROUNDUP(0.15*[5]Final!DY24,1))</f>
        <v>3.9</v>
      </c>
      <c r="T26" s="247">
        <f>IF([5]Final!DZ24="","",ROUNDUP(0.15*[5]Final!DZ24,1))</f>
        <v>2.4</v>
      </c>
      <c r="U26" s="247">
        <f>IF([5]Final!EA24="","",ROUNDUP([5]Final!EA24/3,1))</f>
        <v>1</v>
      </c>
      <c r="V26" s="247">
        <f>IF([5]Final!EB24="","",ROUNDUP([5]Final!EB24/3,1))</f>
        <v>1</v>
      </c>
      <c r="W26" s="247">
        <f>IF([5]Final!EC24="","",ROUNDUP([5]Final!EC24/3,1))</f>
        <v>1</v>
      </c>
      <c r="X26" s="247">
        <f>IF([5]Final!ED24="","",ROUNDUP([5]Final!ED24/3,1))</f>
        <v>0.7</v>
      </c>
      <c r="Y26" s="247">
        <f>IF([5]Final!EE24="","",ROUNDUP([5]Final!EE24/3,1))</f>
        <v>1</v>
      </c>
      <c r="Z26" s="247">
        <f>IF([5]Final!EF24="","",ROUNDUP([5]Final!EF24/3,1))</f>
        <v>1</v>
      </c>
      <c r="AA26" s="247">
        <f>IF([5]Final!EG24="","",ROUNDUP([5]Final!EG24/3,1))</f>
        <v>1</v>
      </c>
      <c r="AB26" s="247">
        <f>IF([5]Final!EH24="","",ROUNDUP([5]Final!EH24/3,1))</f>
        <v>1</v>
      </c>
      <c r="AC26" s="247">
        <f>IF([5]Final!EI24="","",ROUNDUP([5]Final!EI24/3,1))</f>
        <v>1</v>
      </c>
      <c r="AD26" s="247">
        <f>IF([5]Final!EJ24="","",ROUNDUP([5]Final!EJ24/3,1))</f>
        <v>0.7</v>
      </c>
      <c r="AE26" s="247">
        <f>IF([5]Final!EK24="","",ROUNDUP([5]Final!EK24/3,1))</f>
        <v>0.7</v>
      </c>
      <c r="AF26" s="247">
        <f>[5]Final!EL24</f>
        <v>2</v>
      </c>
      <c r="AG26" s="247">
        <f>[5]Final!EM24</f>
        <v>2</v>
      </c>
      <c r="AH26" s="247">
        <f>[5]Final!EN24</f>
        <v>3</v>
      </c>
      <c r="AI26" s="247">
        <f>[5]Final!EO24</f>
        <v>1</v>
      </c>
      <c r="AJ26" s="247">
        <f>[5]Final!EP24</f>
        <v>3</v>
      </c>
      <c r="AK26" s="247">
        <f>[5]Final!EQ24</f>
        <v>3</v>
      </c>
      <c r="AL26" s="247">
        <f>[5]Final!ER24</f>
        <v>1</v>
      </c>
      <c r="AM26" s="247">
        <f>[5]Final!ES24</f>
        <v>4</v>
      </c>
      <c r="AN26" s="247">
        <f>[5]Final!ET24</f>
        <v>4</v>
      </c>
      <c r="AO26" s="247">
        <f>[5]Final!EU24</f>
        <v>3</v>
      </c>
      <c r="AP26" s="248">
        <f>[5]Final!EV24</f>
        <v>4</v>
      </c>
      <c r="AQ26" s="260">
        <f t="shared" si="30"/>
        <v>3</v>
      </c>
      <c r="AR26" s="261">
        <f t="shared" si="31"/>
        <v>4.333333333333333</v>
      </c>
      <c r="AS26" s="247">
        <f t="shared" si="7"/>
        <v>69</v>
      </c>
      <c r="AT26" s="286" t="str">
        <f t="shared" si="8"/>
        <v>YES</v>
      </c>
      <c r="AU26" s="261">
        <f t="shared" si="32"/>
        <v>9</v>
      </c>
      <c r="AV26" s="261">
        <f t="shared" si="33"/>
        <v>10.166666666666668</v>
      </c>
      <c r="AW26" s="247">
        <f t="shared" si="9"/>
        <v>89</v>
      </c>
      <c r="AX26" s="286" t="str">
        <f t="shared" si="10"/>
        <v>YES</v>
      </c>
      <c r="AY26" s="261">
        <f t="shared" si="34"/>
        <v>20.5</v>
      </c>
      <c r="AZ26" s="261">
        <f t="shared" si="35"/>
        <v>27.333333333333336</v>
      </c>
      <c r="BA26" s="247">
        <f t="shared" si="11"/>
        <v>75</v>
      </c>
      <c r="BB26" s="286" t="str">
        <f t="shared" si="12"/>
        <v>YES</v>
      </c>
      <c r="BC26" s="261">
        <f t="shared" si="36"/>
        <v>8</v>
      </c>
      <c r="BD26" s="261">
        <f t="shared" si="37"/>
        <v>10.166666666666666</v>
      </c>
      <c r="BE26" s="247">
        <f t="shared" si="13"/>
        <v>79</v>
      </c>
      <c r="BF26" s="286" t="str">
        <f t="shared" si="14"/>
        <v>YES</v>
      </c>
      <c r="BG26" s="261">
        <f t="shared" si="38"/>
        <v>6.4</v>
      </c>
      <c r="BH26" s="261">
        <f t="shared" si="39"/>
        <v>8</v>
      </c>
      <c r="BI26" s="247">
        <f t="shared" si="15"/>
        <v>80</v>
      </c>
      <c r="BJ26" s="340" t="str">
        <f t="shared" si="16"/>
        <v>YES</v>
      </c>
      <c r="BK26" s="260">
        <f t="shared" si="40"/>
        <v>2</v>
      </c>
      <c r="BL26" s="261">
        <f t="shared" si="41"/>
        <v>2</v>
      </c>
      <c r="BM26" s="247">
        <f t="shared" si="17"/>
        <v>100</v>
      </c>
      <c r="BN26" s="286" t="str">
        <f t="shared" si="18"/>
        <v>YES</v>
      </c>
      <c r="BO26" s="261">
        <f t="shared" si="42"/>
        <v>5</v>
      </c>
      <c r="BP26" s="261">
        <f t="shared" si="43"/>
        <v>7</v>
      </c>
      <c r="BQ26" s="247">
        <f t="shared" si="19"/>
        <v>71</v>
      </c>
      <c r="BR26" s="286" t="str">
        <f t="shared" si="20"/>
        <v>YES</v>
      </c>
      <c r="BS26" s="261">
        <f t="shared" si="44"/>
        <v>14</v>
      </c>
      <c r="BT26" s="261">
        <f t="shared" si="45"/>
        <v>17</v>
      </c>
      <c r="BU26" s="247">
        <f t="shared" si="21"/>
        <v>82</v>
      </c>
      <c r="BV26" s="286" t="str">
        <f t="shared" si="22"/>
        <v>YES</v>
      </c>
      <c r="BW26" s="261">
        <f t="shared" si="46"/>
        <v>4</v>
      </c>
      <c r="BX26" s="261">
        <f t="shared" si="47"/>
        <v>7</v>
      </c>
      <c r="BY26" s="247">
        <f t="shared" si="23"/>
        <v>57</v>
      </c>
      <c r="BZ26" s="286" t="str">
        <f t="shared" si="24"/>
        <v>NO</v>
      </c>
      <c r="CA26" s="261">
        <f t="shared" si="48"/>
        <v>5</v>
      </c>
      <c r="CB26" s="261">
        <f t="shared" si="49"/>
        <v>7</v>
      </c>
      <c r="CC26" s="247">
        <f t="shared" si="25"/>
        <v>71</v>
      </c>
      <c r="CD26" s="341" t="str">
        <f t="shared" si="26"/>
        <v>YES</v>
      </c>
    </row>
    <row r="27" spans="1:82" x14ac:dyDescent="0.2">
      <c r="A27" s="331">
        <f>[5]Final!A27</f>
        <v>15</v>
      </c>
      <c r="B27" s="331" t="str">
        <f>[5]Final!B27</f>
        <v>16BME1113</v>
      </c>
      <c r="C27" s="331" t="str">
        <f>[5]Final!C27</f>
        <v>ABHISHEK SHARMA</v>
      </c>
      <c r="D27" s="331" t="str">
        <f>[5]Final!D27</f>
        <v>B+</v>
      </c>
      <c r="E27" s="331">
        <f>[5]Final!E27</f>
        <v>84</v>
      </c>
      <c r="F27" s="331">
        <f t="shared" si="27"/>
        <v>83.3</v>
      </c>
      <c r="G27" s="331">
        <f t="shared" si="28"/>
        <v>49.3</v>
      </c>
      <c r="H27" s="331">
        <f t="shared" si="29"/>
        <v>34</v>
      </c>
      <c r="I27" s="258"/>
      <c r="J27" s="247">
        <f>IF([5]Final!DP25="","",ROUNDUP(0.15*[5]Final!DP25,1))</f>
        <v>2</v>
      </c>
      <c r="K27" s="247">
        <f>IF([5]Final!DQ25="","",ROUNDUP(0.15*[5]Final!DQ25,1))</f>
        <v>2.1</v>
      </c>
      <c r="L27" s="247">
        <f>IF([5]Final!DR25="","",ROUNDUP(0.15*[5]Final!DR25,1))</f>
        <v>5.3</v>
      </c>
      <c r="M27" s="247">
        <f>IF([5]Final!DS25="","",ROUNDUP(0.15*[5]Final!DS25,1))</f>
        <v>2.3000000000000003</v>
      </c>
      <c r="N27" s="247">
        <f>IF([5]Final!DT25="","",ROUNDUP(0.15*[5]Final!DT25,1))</f>
        <v>3.9</v>
      </c>
      <c r="O27" s="247">
        <f>IF([5]Final!DU25="","",ROUNDUP(0.15*[5]Final!DU25,1))</f>
        <v>3.8000000000000003</v>
      </c>
      <c r="P27" s="247">
        <f>IF([5]Final!DV25="","",ROUNDUP(0.15*[5]Final!DV25,1))</f>
        <v>2.7</v>
      </c>
      <c r="Q27" s="247">
        <f>IF([5]Final!DW25="","",ROUNDUP(0.15*[5]Final!DW25,1))</f>
        <v>5.6</v>
      </c>
      <c r="R27" s="247">
        <f>IF([5]Final!DX25="","",ROUNDUP(0.15*[5]Final!DX25,1))</f>
        <v>3.6</v>
      </c>
      <c r="S27" s="247">
        <f>IF([5]Final!DY25="","",ROUNDUP(0.15*[5]Final!DY25,1))</f>
        <v>3.9</v>
      </c>
      <c r="T27" s="247">
        <f>IF([5]Final!DZ25="","",ROUNDUP(0.15*[5]Final!DZ25,1))</f>
        <v>2.1</v>
      </c>
      <c r="U27" s="247">
        <f>IF([5]Final!EA25="","",ROUNDUP([5]Final!EA25/3,1))</f>
        <v>1.4000000000000001</v>
      </c>
      <c r="V27" s="247">
        <f>IF([5]Final!EB25="","",ROUNDUP([5]Final!EB25/3,1))</f>
        <v>1</v>
      </c>
      <c r="W27" s="247">
        <f>IF([5]Final!EC25="","",ROUNDUP([5]Final!EC25/3,1))</f>
        <v>1</v>
      </c>
      <c r="X27" s="247">
        <f>IF([5]Final!ED25="","",ROUNDUP([5]Final!ED25/3,1))</f>
        <v>0.7</v>
      </c>
      <c r="Y27" s="247">
        <f>IF([5]Final!EE25="","",ROUNDUP([5]Final!EE25/3,1))</f>
        <v>1</v>
      </c>
      <c r="Z27" s="247">
        <f>IF([5]Final!EF25="","",ROUNDUP([5]Final!EF25/3,1))</f>
        <v>1.4000000000000001</v>
      </c>
      <c r="AA27" s="247">
        <f>IF([5]Final!EG25="","",ROUNDUP([5]Final!EG25/3,1))</f>
        <v>0.7</v>
      </c>
      <c r="AB27" s="247">
        <f>IF([5]Final!EH25="","",ROUNDUP([5]Final!EH25/3,1))</f>
        <v>1.4000000000000001</v>
      </c>
      <c r="AC27" s="247">
        <f>IF([5]Final!EI25="","",ROUNDUP([5]Final!EI25/3,1))</f>
        <v>1.4000000000000001</v>
      </c>
      <c r="AD27" s="247">
        <f>IF([5]Final!EJ25="","",ROUNDUP([5]Final!EJ25/3,1))</f>
        <v>1</v>
      </c>
      <c r="AE27" s="247">
        <f>IF([5]Final!EK25="","",ROUNDUP([5]Final!EK25/3,1))</f>
        <v>1</v>
      </c>
      <c r="AF27" s="247">
        <f>[5]Final!EL25</f>
        <v>1</v>
      </c>
      <c r="AG27" s="247">
        <f>[5]Final!EM25</f>
        <v>3</v>
      </c>
      <c r="AH27" s="247">
        <f>[5]Final!EN25</f>
        <v>2</v>
      </c>
      <c r="AI27" s="247">
        <f>[5]Final!EO25</f>
        <v>1</v>
      </c>
      <c r="AJ27" s="247">
        <f>[5]Final!EP25</f>
        <v>4</v>
      </c>
      <c r="AK27" s="247">
        <f>[5]Final!EQ25</f>
        <v>4</v>
      </c>
      <c r="AL27" s="247">
        <f>[5]Final!ER25</f>
        <v>1</v>
      </c>
      <c r="AM27" s="247">
        <f>[5]Final!ES25</f>
        <v>5</v>
      </c>
      <c r="AN27" s="247">
        <f>[5]Final!ET25</f>
        <v>4</v>
      </c>
      <c r="AO27" s="247">
        <f>[5]Final!EU25</f>
        <v>4</v>
      </c>
      <c r="AP27" s="248">
        <f>[5]Final!EV25</f>
        <v>5</v>
      </c>
      <c r="AQ27" s="260">
        <f t="shared" si="30"/>
        <v>3.4000000000000004</v>
      </c>
      <c r="AR27" s="261">
        <f t="shared" si="31"/>
        <v>4.333333333333333</v>
      </c>
      <c r="AS27" s="247">
        <f t="shared" si="7"/>
        <v>78</v>
      </c>
      <c r="AT27" s="286" t="str">
        <f t="shared" si="8"/>
        <v>YES</v>
      </c>
      <c r="AU27" s="261">
        <f t="shared" si="32"/>
        <v>8</v>
      </c>
      <c r="AV27" s="261">
        <f t="shared" si="33"/>
        <v>10.166666666666668</v>
      </c>
      <c r="AW27" s="247">
        <f t="shared" si="9"/>
        <v>79</v>
      </c>
      <c r="AX27" s="286" t="str">
        <f t="shared" si="10"/>
        <v>YES</v>
      </c>
      <c r="AY27" s="261">
        <f t="shared" si="34"/>
        <v>23.499999999999996</v>
      </c>
      <c r="AZ27" s="261">
        <f t="shared" si="35"/>
        <v>27.333333333333336</v>
      </c>
      <c r="BA27" s="247">
        <f t="shared" si="11"/>
        <v>86</v>
      </c>
      <c r="BB27" s="286" t="str">
        <f t="shared" si="12"/>
        <v>YES</v>
      </c>
      <c r="BC27" s="261">
        <f t="shared" si="36"/>
        <v>8.3000000000000007</v>
      </c>
      <c r="BD27" s="261">
        <f t="shared" si="37"/>
        <v>10.166666666666666</v>
      </c>
      <c r="BE27" s="247">
        <f t="shared" si="13"/>
        <v>82</v>
      </c>
      <c r="BF27" s="286" t="str">
        <f t="shared" si="14"/>
        <v>YES</v>
      </c>
      <c r="BG27" s="261">
        <f t="shared" si="38"/>
        <v>6.1000000000000005</v>
      </c>
      <c r="BH27" s="261">
        <f t="shared" si="39"/>
        <v>8</v>
      </c>
      <c r="BI27" s="247">
        <f t="shared" si="15"/>
        <v>76</v>
      </c>
      <c r="BJ27" s="340" t="str">
        <f t="shared" si="16"/>
        <v>YES</v>
      </c>
      <c r="BK27" s="260">
        <f t="shared" si="40"/>
        <v>1</v>
      </c>
      <c r="BL27" s="261">
        <f t="shared" si="41"/>
        <v>2</v>
      </c>
      <c r="BM27" s="247">
        <f t="shared" si="17"/>
        <v>50</v>
      </c>
      <c r="BN27" s="286" t="str">
        <f t="shared" si="18"/>
        <v>NO</v>
      </c>
      <c r="BO27" s="261">
        <f t="shared" si="42"/>
        <v>7</v>
      </c>
      <c r="BP27" s="261">
        <f t="shared" si="43"/>
        <v>7</v>
      </c>
      <c r="BQ27" s="247">
        <f t="shared" si="19"/>
        <v>100</v>
      </c>
      <c r="BR27" s="286" t="str">
        <f t="shared" si="20"/>
        <v>YES</v>
      </c>
      <c r="BS27" s="261">
        <f t="shared" si="44"/>
        <v>15</v>
      </c>
      <c r="BT27" s="261">
        <f t="shared" si="45"/>
        <v>17</v>
      </c>
      <c r="BU27" s="247">
        <f t="shared" si="21"/>
        <v>88</v>
      </c>
      <c r="BV27" s="286" t="str">
        <f t="shared" si="22"/>
        <v>YES</v>
      </c>
      <c r="BW27" s="261">
        <f t="shared" si="46"/>
        <v>5</v>
      </c>
      <c r="BX27" s="261">
        <f t="shared" si="47"/>
        <v>7</v>
      </c>
      <c r="BY27" s="247">
        <f t="shared" si="23"/>
        <v>71</v>
      </c>
      <c r="BZ27" s="286" t="str">
        <f t="shared" si="24"/>
        <v>YES</v>
      </c>
      <c r="CA27" s="261">
        <f t="shared" si="48"/>
        <v>6</v>
      </c>
      <c r="CB27" s="261">
        <f t="shared" si="49"/>
        <v>7</v>
      </c>
      <c r="CC27" s="247">
        <f t="shared" si="25"/>
        <v>86</v>
      </c>
      <c r="CD27" s="341" t="str">
        <f t="shared" si="26"/>
        <v>YES</v>
      </c>
    </row>
    <row r="28" spans="1:82" x14ac:dyDescent="0.2">
      <c r="A28" s="331">
        <f>[5]Final!A28</f>
        <v>16</v>
      </c>
      <c r="B28" s="331" t="str">
        <f>[5]Final!B28</f>
        <v>16BME1116</v>
      </c>
      <c r="C28" s="331" t="str">
        <f>[5]Final!C28</f>
        <v>JASPINDER SINGH</v>
      </c>
      <c r="D28" s="331" t="s">
        <v>316</v>
      </c>
      <c r="E28" s="331">
        <f>[5]Final!E28</f>
        <v>16</v>
      </c>
      <c r="F28" s="331">
        <f t="shared" si="27"/>
        <v>21.400000000000002</v>
      </c>
      <c r="G28" s="331">
        <f t="shared" si="28"/>
        <v>10.400000000000002</v>
      </c>
      <c r="H28" s="331">
        <f t="shared" si="29"/>
        <v>11</v>
      </c>
      <c r="I28" s="258"/>
      <c r="J28" s="247">
        <f>IF([5]Final!DP26="","",ROUNDUP(0.15*[5]Final!DP26,1))</f>
        <v>0</v>
      </c>
      <c r="K28" s="247">
        <f>IF([5]Final!DQ26="","",ROUNDUP(0.15*[5]Final!DQ26,1))</f>
        <v>0.3</v>
      </c>
      <c r="L28" s="247">
        <f>IF([5]Final!DR26="","",ROUNDUP(0.15*[5]Final!DR26,1))</f>
        <v>1.7000000000000002</v>
      </c>
      <c r="M28" s="247">
        <f>IF([5]Final!DS26="","",ROUNDUP(0.15*[5]Final!DS26,1))</f>
        <v>0.2</v>
      </c>
      <c r="N28" s="247">
        <f>IF([5]Final!DT26="","",ROUNDUP(0.15*[5]Final!DT26,1))</f>
        <v>1.2</v>
      </c>
      <c r="O28" s="247">
        <f>IF([5]Final!DU26="","",ROUNDUP(0.15*[5]Final!DU26,1))</f>
        <v>0.2</v>
      </c>
      <c r="P28" s="247">
        <f>IF([5]Final!DV26="","",ROUNDUP(0.15*[5]Final!DV26,1))</f>
        <v>0.2</v>
      </c>
      <c r="Q28" s="247">
        <f>IF([5]Final!DW26="","",ROUNDUP(0.15*[5]Final!DW26,1))</f>
        <v>1.5</v>
      </c>
      <c r="R28" s="247">
        <f>IF([5]Final!DX26="","",ROUNDUP(0.15*[5]Final!DX26,1))</f>
        <v>0.5</v>
      </c>
      <c r="S28" s="247">
        <f>IF([5]Final!DY26="","",ROUNDUP(0.15*[5]Final!DY26,1))</f>
        <v>0.79999999999999993</v>
      </c>
      <c r="T28" s="247">
        <f>IF([5]Final!DZ26="","",ROUNDUP(0.15*[5]Final!DZ26,1))</f>
        <v>0.3</v>
      </c>
      <c r="U28" s="247">
        <f>IF([5]Final!EA26="","",ROUNDUP([5]Final!EA26/3,1))</f>
        <v>0.4</v>
      </c>
      <c r="V28" s="247">
        <f>IF([5]Final!EB26="","",ROUNDUP([5]Final!EB26/3,1))</f>
        <v>0.4</v>
      </c>
      <c r="W28" s="247">
        <f>IF([5]Final!EC26="","",ROUNDUP([5]Final!EC26/3,1))</f>
        <v>0.4</v>
      </c>
      <c r="X28" s="247">
        <f>IF([5]Final!ED26="","",ROUNDUP([5]Final!ED26/3,1))</f>
        <v>0.4</v>
      </c>
      <c r="Y28" s="247">
        <f>IF([5]Final!EE26="","",ROUNDUP([5]Final!EE26/3,1))</f>
        <v>0.4</v>
      </c>
      <c r="Z28" s="247">
        <f>IF([5]Final!EF26="","",ROUNDUP([5]Final!EF26/3,1))</f>
        <v>0.7</v>
      </c>
      <c r="AA28" s="247">
        <f>IF([5]Final!EG26="","",ROUNDUP([5]Final!EG26/3,1))</f>
        <v>0</v>
      </c>
      <c r="AB28" s="247">
        <f>IF([5]Final!EH26="","",ROUNDUP([5]Final!EH26/3,1))</f>
        <v>0.4</v>
      </c>
      <c r="AC28" s="247">
        <f>IF([5]Final!EI26="","",ROUNDUP([5]Final!EI26/3,1))</f>
        <v>0.4</v>
      </c>
      <c r="AD28" s="247">
        <f>IF([5]Final!EJ26="","",ROUNDUP([5]Final!EJ26/3,1))</f>
        <v>0</v>
      </c>
      <c r="AE28" s="247">
        <f>IF([5]Final!EK26="","",ROUNDUP([5]Final!EK26/3,1))</f>
        <v>0</v>
      </c>
      <c r="AF28" s="247">
        <f>[5]Final!EL26</f>
        <v>0</v>
      </c>
      <c r="AG28" s="247">
        <f>[5]Final!EM26</f>
        <v>0</v>
      </c>
      <c r="AH28" s="247">
        <f>[5]Final!EN26</f>
        <v>1</v>
      </c>
      <c r="AI28" s="247">
        <f>[5]Final!EO26</f>
        <v>0</v>
      </c>
      <c r="AJ28" s="247">
        <f>[5]Final!EP26</f>
        <v>1</v>
      </c>
      <c r="AK28" s="247">
        <f>[5]Final!EQ26</f>
        <v>1</v>
      </c>
      <c r="AL28" s="247">
        <f>[5]Final!ER26</f>
        <v>0</v>
      </c>
      <c r="AM28" s="247">
        <f>[5]Final!ES26</f>
        <v>2</v>
      </c>
      <c r="AN28" s="247">
        <f>[5]Final!ET26</f>
        <v>2</v>
      </c>
      <c r="AO28" s="247">
        <f>[5]Final!EU26</f>
        <v>2</v>
      </c>
      <c r="AP28" s="248">
        <f>[5]Final!EV26</f>
        <v>2</v>
      </c>
      <c r="AQ28" s="260">
        <f t="shared" si="30"/>
        <v>0.4</v>
      </c>
      <c r="AR28" s="261">
        <f t="shared" si="31"/>
        <v>4.333333333333333</v>
      </c>
      <c r="AS28" s="247">
        <f t="shared" si="7"/>
        <v>9</v>
      </c>
      <c r="AT28" s="286" t="str">
        <f t="shared" si="8"/>
        <v>NO</v>
      </c>
      <c r="AU28" s="261">
        <f t="shared" si="32"/>
        <v>2.2999999999999998</v>
      </c>
      <c r="AV28" s="261">
        <f t="shared" si="33"/>
        <v>10.166666666666668</v>
      </c>
      <c r="AW28" s="247">
        <f t="shared" si="9"/>
        <v>23</v>
      </c>
      <c r="AX28" s="286" t="str">
        <f t="shared" si="10"/>
        <v>NO</v>
      </c>
      <c r="AY28" s="261">
        <f t="shared" si="34"/>
        <v>5.8000000000000016</v>
      </c>
      <c r="AZ28" s="261">
        <f t="shared" si="35"/>
        <v>27.333333333333336</v>
      </c>
      <c r="BA28" s="247">
        <f t="shared" si="11"/>
        <v>21</v>
      </c>
      <c r="BB28" s="286" t="str">
        <f t="shared" si="12"/>
        <v>NO</v>
      </c>
      <c r="BC28" s="261">
        <f t="shared" si="36"/>
        <v>1</v>
      </c>
      <c r="BD28" s="261">
        <f t="shared" si="37"/>
        <v>10.166666666666666</v>
      </c>
      <c r="BE28" s="247">
        <f t="shared" si="13"/>
        <v>10</v>
      </c>
      <c r="BF28" s="286" t="str">
        <f t="shared" si="14"/>
        <v>NO</v>
      </c>
      <c r="BG28" s="261">
        <f t="shared" si="38"/>
        <v>0.9</v>
      </c>
      <c r="BH28" s="261">
        <f t="shared" si="39"/>
        <v>8</v>
      </c>
      <c r="BI28" s="247">
        <f t="shared" si="15"/>
        <v>11</v>
      </c>
      <c r="BJ28" s="340" t="str">
        <f t="shared" si="16"/>
        <v>NO</v>
      </c>
      <c r="BK28" s="260">
        <f t="shared" si="40"/>
        <v>0</v>
      </c>
      <c r="BL28" s="261">
        <f t="shared" si="41"/>
        <v>2</v>
      </c>
      <c r="BM28" s="247">
        <f t="shared" si="17"/>
        <v>0</v>
      </c>
      <c r="BN28" s="286" t="str">
        <f t="shared" si="18"/>
        <v>NO</v>
      </c>
      <c r="BO28" s="261">
        <f t="shared" si="42"/>
        <v>1</v>
      </c>
      <c r="BP28" s="261">
        <f t="shared" si="43"/>
        <v>7</v>
      </c>
      <c r="BQ28" s="247">
        <f t="shared" si="19"/>
        <v>14</v>
      </c>
      <c r="BR28" s="286" t="str">
        <f t="shared" si="20"/>
        <v>NO</v>
      </c>
      <c r="BS28" s="261">
        <f t="shared" si="44"/>
        <v>6</v>
      </c>
      <c r="BT28" s="261">
        <f t="shared" si="45"/>
        <v>17</v>
      </c>
      <c r="BU28" s="247">
        <f t="shared" si="21"/>
        <v>35</v>
      </c>
      <c r="BV28" s="286" t="str">
        <f t="shared" si="22"/>
        <v>NO</v>
      </c>
      <c r="BW28" s="261">
        <f t="shared" si="46"/>
        <v>2</v>
      </c>
      <c r="BX28" s="261">
        <f t="shared" si="47"/>
        <v>7</v>
      </c>
      <c r="BY28" s="247">
        <f t="shared" si="23"/>
        <v>29</v>
      </c>
      <c r="BZ28" s="286" t="str">
        <f t="shared" si="24"/>
        <v>NO</v>
      </c>
      <c r="CA28" s="261">
        <f t="shared" si="48"/>
        <v>2</v>
      </c>
      <c r="CB28" s="261">
        <f t="shared" si="49"/>
        <v>7</v>
      </c>
      <c r="CC28" s="247">
        <f t="shared" si="25"/>
        <v>29</v>
      </c>
      <c r="CD28" s="341" t="str">
        <f t="shared" si="26"/>
        <v>NO</v>
      </c>
    </row>
    <row r="29" spans="1:82" x14ac:dyDescent="0.2">
      <c r="A29" s="331">
        <f>[5]Final!A29</f>
        <v>17</v>
      </c>
      <c r="B29" s="331" t="str">
        <f>[5]Final!B29</f>
        <v>16BME1119</v>
      </c>
      <c r="C29" s="331" t="str">
        <f>[5]Final!C29</f>
        <v>KARUNESH SINGH</v>
      </c>
      <c r="D29" s="331" t="s">
        <v>316</v>
      </c>
      <c r="E29" s="331">
        <f>[5]Final!E29</f>
        <v>28</v>
      </c>
      <c r="F29" s="331">
        <f t="shared" si="27"/>
        <v>33.5</v>
      </c>
      <c r="G29" s="331">
        <f t="shared" si="28"/>
        <v>33.5</v>
      </c>
      <c r="H29" s="331">
        <f t="shared" si="29"/>
        <v>0</v>
      </c>
      <c r="I29" s="258"/>
      <c r="J29" s="247">
        <f>IF([5]Final!DP27="","",ROUNDUP(0.15*[5]Final!DP27,1))</f>
        <v>1.5</v>
      </c>
      <c r="K29" s="247">
        <f>IF([5]Final!DQ27="","",ROUNDUP(0.15*[5]Final!DQ27,1))</f>
        <v>1.5</v>
      </c>
      <c r="L29" s="247">
        <f>IF([5]Final!DR27="","",ROUNDUP(0.15*[5]Final!DR27,1))</f>
        <v>3</v>
      </c>
      <c r="M29" s="247">
        <f>IF([5]Final!DS27="","",ROUNDUP(0.15*[5]Final!DS27,1))</f>
        <v>1.5</v>
      </c>
      <c r="N29" s="247">
        <f>IF([5]Final!DT27="","",ROUNDUP(0.15*[5]Final!DT27,1))</f>
        <v>3</v>
      </c>
      <c r="O29" s="247">
        <f>IF([5]Final!DU27="","",ROUNDUP(0.15*[5]Final!DU27,1))</f>
        <v>3</v>
      </c>
      <c r="P29" s="247">
        <f>IF([5]Final!DV27="","",ROUNDUP(0.15*[5]Final!DV27,1))</f>
        <v>1.5</v>
      </c>
      <c r="Q29" s="247">
        <f>IF([5]Final!DW27="","",ROUNDUP(0.15*[5]Final!DW27,1))</f>
        <v>3</v>
      </c>
      <c r="R29" s="247">
        <f>IF([5]Final!DX27="","",ROUNDUP(0.15*[5]Final!DX27,1))</f>
        <v>3</v>
      </c>
      <c r="S29" s="247">
        <f>IF([5]Final!DY27="","",ROUNDUP(0.15*[5]Final!DY27,1))</f>
        <v>3</v>
      </c>
      <c r="T29" s="247">
        <f>IF([5]Final!DZ27="","",ROUNDUP(0.15*[5]Final!DZ27,1))</f>
        <v>1.5</v>
      </c>
      <c r="U29" s="247">
        <f>IF([5]Final!EA27="","",ROUNDUP([5]Final!EA27/3,1))</f>
        <v>0.7</v>
      </c>
      <c r="V29" s="247">
        <f>IF([5]Final!EB27="","",ROUNDUP([5]Final!EB27/3,1))</f>
        <v>0.7</v>
      </c>
      <c r="W29" s="247">
        <f>IF([5]Final!EC27="","",ROUNDUP([5]Final!EC27/3,1))</f>
        <v>0.7</v>
      </c>
      <c r="X29" s="247">
        <f>IF([5]Final!ED27="","",ROUNDUP([5]Final!ED27/3,1))</f>
        <v>0.7</v>
      </c>
      <c r="Y29" s="247">
        <f>IF([5]Final!EE27="","",ROUNDUP([5]Final!EE27/3,1))</f>
        <v>0.7</v>
      </c>
      <c r="Z29" s="247">
        <f>IF([5]Final!EF27="","",ROUNDUP([5]Final!EF27/3,1))</f>
        <v>1</v>
      </c>
      <c r="AA29" s="247">
        <f>IF([5]Final!EG27="","",ROUNDUP([5]Final!EG27/3,1))</f>
        <v>0.7</v>
      </c>
      <c r="AB29" s="247">
        <f>IF([5]Final!EH27="","",ROUNDUP([5]Final!EH27/3,1))</f>
        <v>0.7</v>
      </c>
      <c r="AC29" s="247">
        <f>IF([5]Final!EI27="","",ROUNDUP([5]Final!EI27/3,1))</f>
        <v>0.7</v>
      </c>
      <c r="AD29" s="247">
        <f>IF([5]Final!EJ27="","",ROUNDUP([5]Final!EJ27/3,1))</f>
        <v>0.7</v>
      </c>
      <c r="AE29" s="247">
        <f>IF([5]Final!EK27="","",ROUNDUP([5]Final!EK27/3,1))</f>
        <v>0.7</v>
      </c>
      <c r="AF29" s="247" t="str">
        <f>[5]Final!EL27</f>
        <v/>
      </c>
      <c r="AG29" s="247" t="str">
        <f>[5]Final!EM27</f>
        <v/>
      </c>
      <c r="AH29" s="247" t="str">
        <f>[5]Final!EN27</f>
        <v/>
      </c>
      <c r="AI29" s="247" t="str">
        <f>[5]Final!EO27</f>
        <v/>
      </c>
      <c r="AJ29" s="247" t="str">
        <f>[5]Final!EP27</f>
        <v/>
      </c>
      <c r="AK29" s="247" t="str">
        <f>[5]Final!EQ27</f>
        <v/>
      </c>
      <c r="AL29" s="247" t="str">
        <f>[5]Final!ER27</f>
        <v/>
      </c>
      <c r="AM29" s="247" t="str">
        <f>[5]Final!ES27</f>
        <v/>
      </c>
      <c r="AN29" s="247" t="str">
        <f>[5]Final!ET27</f>
        <v/>
      </c>
      <c r="AO29" s="247" t="str">
        <f>[5]Final!EU27</f>
        <v/>
      </c>
      <c r="AP29" s="248" t="str">
        <f>[5]Final!EV27</f>
        <v/>
      </c>
      <c r="AQ29" s="260">
        <f t="shared" si="30"/>
        <v>2.2000000000000002</v>
      </c>
      <c r="AR29" s="261">
        <f t="shared" si="31"/>
        <v>4.333333333333333</v>
      </c>
      <c r="AS29" s="247">
        <f t="shared" si="7"/>
        <v>51</v>
      </c>
      <c r="AT29" s="286" t="str">
        <f t="shared" si="8"/>
        <v>NO</v>
      </c>
      <c r="AU29" s="261">
        <f t="shared" si="32"/>
        <v>5.9</v>
      </c>
      <c r="AV29" s="261">
        <f t="shared" si="33"/>
        <v>10.166666666666668</v>
      </c>
      <c r="AW29" s="247">
        <f t="shared" si="9"/>
        <v>58</v>
      </c>
      <c r="AX29" s="286" t="str">
        <f t="shared" si="10"/>
        <v>NO</v>
      </c>
      <c r="AY29" s="261">
        <f t="shared" si="34"/>
        <v>15.099999999999998</v>
      </c>
      <c r="AZ29" s="261">
        <f t="shared" si="35"/>
        <v>27.333333333333336</v>
      </c>
      <c r="BA29" s="247">
        <f t="shared" si="11"/>
        <v>55</v>
      </c>
      <c r="BB29" s="286" t="str">
        <f t="shared" si="12"/>
        <v>NO</v>
      </c>
      <c r="BC29" s="261">
        <f t="shared" si="36"/>
        <v>5.9</v>
      </c>
      <c r="BD29" s="261">
        <f t="shared" si="37"/>
        <v>10.166666666666666</v>
      </c>
      <c r="BE29" s="247">
        <f t="shared" si="13"/>
        <v>58</v>
      </c>
      <c r="BF29" s="286" t="str">
        <f t="shared" si="14"/>
        <v>NO</v>
      </c>
      <c r="BG29" s="261">
        <f t="shared" si="38"/>
        <v>4.4000000000000004</v>
      </c>
      <c r="BH29" s="261">
        <f t="shared" si="39"/>
        <v>8</v>
      </c>
      <c r="BI29" s="247">
        <f t="shared" si="15"/>
        <v>55</v>
      </c>
      <c r="BJ29" s="340" t="str">
        <f t="shared" si="16"/>
        <v>NO</v>
      </c>
      <c r="BK29" s="260">
        <f t="shared" si="40"/>
        <v>0</v>
      </c>
      <c r="BL29" s="261">
        <f t="shared" si="41"/>
        <v>0</v>
      </c>
      <c r="BM29" s="247">
        <f t="shared" si="17"/>
        <v>0</v>
      </c>
      <c r="BN29" s="286" t="str">
        <f t="shared" si="18"/>
        <v>NO</v>
      </c>
      <c r="BO29" s="261">
        <f t="shared" si="42"/>
        <v>0</v>
      </c>
      <c r="BP29" s="261">
        <f t="shared" si="43"/>
        <v>0</v>
      </c>
      <c r="BQ29" s="247">
        <f t="shared" si="19"/>
        <v>0</v>
      </c>
      <c r="BR29" s="286" t="str">
        <f t="shared" si="20"/>
        <v>NO</v>
      </c>
      <c r="BS29" s="261">
        <f t="shared" si="44"/>
        <v>0</v>
      </c>
      <c r="BT29" s="261">
        <f t="shared" si="45"/>
        <v>0</v>
      </c>
      <c r="BU29" s="247">
        <f t="shared" si="21"/>
        <v>0</v>
      </c>
      <c r="BV29" s="286" t="str">
        <f t="shared" si="22"/>
        <v>NO</v>
      </c>
      <c r="BW29" s="261">
        <f t="shared" si="46"/>
        <v>0</v>
      </c>
      <c r="BX29" s="261">
        <f t="shared" si="47"/>
        <v>0</v>
      </c>
      <c r="BY29" s="247">
        <f t="shared" si="23"/>
        <v>0</v>
      </c>
      <c r="BZ29" s="286" t="str">
        <f t="shared" si="24"/>
        <v>NO</v>
      </c>
      <c r="CA29" s="261">
        <f t="shared" si="48"/>
        <v>0</v>
      </c>
      <c r="CB29" s="261">
        <f t="shared" si="49"/>
        <v>0</v>
      </c>
      <c r="CC29" s="247">
        <f t="shared" si="25"/>
        <v>0</v>
      </c>
      <c r="CD29" s="341" t="str">
        <f t="shared" si="26"/>
        <v>NO</v>
      </c>
    </row>
    <row r="30" spans="1:82" x14ac:dyDescent="0.2">
      <c r="A30" s="331">
        <f>[5]Final!A30</f>
        <v>18</v>
      </c>
      <c r="B30" s="331" t="str">
        <f>[5]Final!B30</f>
        <v>16BME1126</v>
      </c>
      <c r="C30" s="331" t="str">
        <f>[5]Final!C30</f>
        <v>M SAHIL</v>
      </c>
      <c r="D30" s="331" t="str">
        <f>[5]Final!D30</f>
        <v>B+</v>
      </c>
      <c r="E30" s="331">
        <f>[5]Final!E30</f>
        <v>79</v>
      </c>
      <c r="F30" s="331">
        <f t="shared" si="27"/>
        <v>80.900000000000006</v>
      </c>
      <c r="G30" s="331">
        <f t="shared" si="28"/>
        <v>48.9</v>
      </c>
      <c r="H30" s="331">
        <f t="shared" si="29"/>
        <v>32</v>
      </c>
      <c r="I30" s="258"/>
      <c r="J30" s="247">
        <f>IF([5]Final!DP28="","",ROUNDUP(0.15*[5]Final!DP28,1))</f>
        <v>2.4</v>
      </c>
      <c r="K30" s="247">
        <f>IF([5]Final!DQ28="","",ROUNDUP(0.15*[5]Final!DQ28,1))</f>
        <v>2</v>
      </c>
      <c r="L30" s="247">
        <f>IF([5]Final!DR28="","",ROUNDUP(0.15*[5]Final!DR28,1))</f>
        <v>5.4</v>
      </c>
      <c r="M30" s="247">
        <f>IF([5]Final!DS28="","",ROUNDUP(0.15*[5]Final!DS28,1))</f>
        <v>2.3000000000000003</v>
      </c>
      <c r="N30" s="247">
        <f>IF([5]Final!DT28="","",ROUNDUP(0.15*[5]Final!DT28,1))</f>
        <v>4.0999999999999996</v>
      </c>
      <c r="O30" s="247">
        <f>IF([5]Final!DU28="","",ROUNDUP(0.15*[5]Final!DU28,1))</f>
        <v>3.9</v>
      </c>
      <c r="P30" s="247">
        <f>IF([5]Final!DV28="","",ROUNDUP(0.15*[5]Final!DV28,1))</f>
        <v>2.1</v>
      </c>
      <c r="Q30" s="247">
        <f>IF([5]Final!DW28="","",ROUNDUP(0.15*[5]Final!DW28,1))</f>
        <v>5.4</v>
      </c>
      <c r="R30" s="247">
        <f>IF([5]Final!DX28="","",ROUNDUP(0.15*[5]Final!DX28,1))</f>
        <v>3.5</v>
      </c>
      <c r="S30" s="247">
        <f>IF([5]Final!DY28="","",ROUNDUP(0.15*[5]Final!DY28,1))</f>
        <v>3.5</v>
      </c>
      <c r="T30" s="247">
        <f>IF([5]Final!DZ28="","",ROUNDUP(0.15*[5]Final!DZ28,1))</f>
        <v>2</v>
      </c>
      <c r="U30" s="247">
        <f>IF([5]Final!EA28="","",ROUNDUP([5]Final!EA28/3,1))</f>
        <v>1</v>
      </c>
      <c r="V30" s="247">
        <f>IF([5]Final!EB28="","",ROUNDUP([5]Final!EB28/3,1))</f>
        <v>1.4000000000000001</v>
      </c>
      <c r="W30" s="247">
        <f>IF([5]Final!EC28="","",ROUNDUP([5]Final!EC28/3,1))</f>
        <v>1.4000000000000001</v>
      </c>
      <c r="X30" s="247">
        <f>IF([5]Final!ED28="","",ROUNDUP([5]Final!ED28/3,1))</f>
        <v>1</v>
      </c>
      <c r="Y30" s="247">
        <f>IF([5]Final!EE28="","",ROUNDUP([5]Final!EE28/3,1))</f>
        <v>1</v>
      </c>
      <c r="Z30" s="247">
        <f>IF([5]Final!EF28="","",ROUNDUP([5]Final!EF28/3,1))</f>
        <v>1.4000000000000001</v>
      </c>
      <c r="AA30" s="247">
        <f>IF([5]Final!EG28="","",ROUNDUP([5]Final!EG28/3,1))</f>
        <v>1</v>
      </c>
      <c r="AB30" s="247">
        <f>IF([5]Final!EH28="","",ROUNDUP([5]Final!EH28/3,1))</f>
        <v>1.4000000000000001</v>
      </c>
      <c r="AC30" s="247">
        <f>IF([5]Final!EI28="","",ROUNDUP([5]Final!EI28/3,1))</f>
        <v>1</v>
      </c>
      <c r="AD30" s="247">
        <f>IF([5]Final!EJ28="","",ROUNDUP([5]Final!EJ28/3,1))</f>
        <v>0.7</v>
      </c>
      <c r="AE30" s="247">
        <f>IF([5]Final!EK28="","",ROUNDUP([5]Final!EK28/3,1))</f>
        <v>1</v>
      </c>
      <c r="AF30" s="247">
        <f>[5]Final!EL28</f>
        <v>1</v>
      </c>
      <c r="AG30" s="247">
        <f>[5]Final!EM28</f>
        <v>2</v>
      </c>
      <c r="AH30" s="247">
        <f>[5]Final!EN28</f>
        <v>3</v>
      </c>
      <c r="AI30" s="247">
        <f>[5]Final!EO28</f>
        <v>2</v>
      </c>
      <c r="AJ30" s="247">
        <f>[5]Final!EP28</f>
        <v>3</v>
      </c>
      <c r="AK30" s="247">
        <f>[5]Final!EQ28</f>
        <v>4</v>
      </c>
      <c r="AL30" s="247">
        <f>[5]Final!ER28</f>
        <v>1</v>
      </c>
      <c r="AM30" s="247">
        <f>[5]Final!ES28</f>
        <v>4</v>
      </c>
      <c r="AN30" s="247">
        <f>[5]Final!ET28</f>
        <v>4</v>
      </c>
      <c r="AO30" s="247">
        <f>[5]Final!EU28</f>
        <v>4</v>
      </c>
      <c r="AP30" s="248">
        <f>[5]Final!EV28</f>
        <v>4</v>
      </c>
      <c r="AQ30" s="260">
        <f t="shared" si="30"/>
        <v>3.4</v>
      </c>
      <c r="AR30" s="261">
        <f t="shared" si="31"/>
        <v>4.333333333333333</v>
      </c>
      <c r="AS30" s="247">
        <f t="shared" si="7"/>
        <v>78</v>
      </c>
      <c r="AT30" s="286" t="str">
        <f t="shared" si="8"/>
        <v>YES</v>
      </c>
      <c r="AU30" s="261">
        <f t="shared" si="32"/>
        <v>8.5</v>
      </c>
      <c r="AV30" s="261">
        <f t="shared" si="33"/>
        <v>10.166666666666668</v>
      </c>
      <c r="AW30" s="247">
        <f t="shared" si="9"/>
        <v>84</v>
      </c>
      <c r="AX30" s="286" t="str">
        <f t="shared" si="10"/>
        <v>YES</v>
      </c>
      <c r="AY30" s="261">
        <f t="shared" si="34"/>
        <v>23.4</v>
      </c>
      <c r="AZ30" s="261">
        <f t="shared" si="35"/>
        <v>27.333333333333336</v>
      </c>
      <c r="BA30" s="247">
        <f t="shared" si="11"/>
        <v>86</v>
      </c>
      <c r="BB30" s="286" t="str">
        <f t="shared" si="12"/>
        <v>YES</v>
      </c>
      <c r="BC30" s="261">
        <f t="shared" si="36"/>
        <v>7.3</v>
      </c>
      <c r="BD30" s="261">
        <f t="shared" si="37"/>
        <v>10.166666666666666</v>
      </c>
      <c r="BE30" s="247">
        <f t="shared" si="13"/>
        <v>72</v>
      </c>
      <c r="BF30" s="286" t="str">
        <f t="shared" si="14"/>
        <v>YES</v>
      </c>
      <c r="BG30" s="261">
        <f t="shared" si="38"/>
        <v>6.3000000000000007</v>
      </c>
      <c r="BH30" s="261">
        <f t="shared" si="39"/>
        <v>8</v>
      </c>
      <c r="BI30" s="247">
        <f t="shared" si="15"/>
        <v>79</v>
      </c>
      <c r="BJ30" s="340" t="str">
        <f t="shared" si="16"/>
        <v>YES</v>
      </c>
      <c r="BK30" s="260">
        <f t="shared" si="40"/>
        <v>1</v>
      </c>
      <c r="BL30" s="261">
        <f t="shared" si="41"/>
        <v>2</v>
      </c>
      <c r="BM30" s="247">
        <f t="shared" si="17"/>
        <v>50</v>
      </c>
      <c r="BN30" s="286" t="str">
        <f t="shared" si="18"/>
        <v>NO</v>
      </c>
      <c r="BO30" s="261">
        <f t="shared" si="42"/>
        <v>5</v>
      </c>
      <c r="BP30" s="261">
        <f t="shared" si="43"/>
        <v>7</v>
      </c>
      <c r="BQ30" s="247">
        <f t="shared" si="19"/>
        <v>71</v>
      </c>
      <c r="BR30" s="286" t="str">
        <f t="shared" si="20"/>
        <v>YES</v>
      </c>
      <c r="BS30" s="261">
        <f t="shared" si="44"/>
        <v>15</v>
      </c>
      <c r="BT30" s="261">
        <f t="shared" si="45"/>
        <v>17</v>
      </c>
      <c r="BU30" s="247">
        <f t="shared" si="21"/>
        <v>88</v>
      </c>
      <c r="BV30" s="286" t="str">
        <f t="shared" si="22"/>
        <v>YES</v>
      </c>
      <c r="BW30" s="261">
        <f t="shared" si="46"/>
        <v>5</v>
      </c>
      <c r="BX30" s="261">
        <f t="shared" si="47"/>
        <v>7</v>
      </c>
      <c r="BY30" s="247">
        <f t="shared" si="23"/>
        <v>71</v>
      </c>
      <c r="BZ30" s="286" t="str">
        <f t="shared" si="24"/>
        <v>YES</v>
      </c>
      <c r="CA30" s="261">
        <f t="shared" si="48"/>
        <v>6</v>
      </c>
      <c r="CB30" s="261">
        <f t="shared" si="49"/>
        <v>7</v>
      </c>
      <c r="CC30" s="247">
        <f t="shared" si="25"/>
        <v>86</v>
      </c>
      <c r="CD30" s="341" t="str">
        <f t="shared" si="26"/>
        <v>YES</v>
      </c>
    </row>
    <row r="31" spans="1:82" x14ac:dyDescent="0.2">
      <c r="A31" s="331">
        <f>[5]Final!A31</f>
        <v>19</v>
      </c>
      <c r="B31" s="331" t="str">
        <f>[5]Final!B31</f>
        <v>16BME1130</v>
      </c>
      <c r="C31" s="331" t="str">
        <f>[5]Final!C31</f>
        <v>ARSHDEEP SINGH</v>
      </c>
      <c r="D31" s="331" t="str">
        <f>[5]Final!D31</f>
        <v>C+</v>
      </c>
      <c r="E31" s="331">
        <f>[5]Final!E31</f>
        <v>56</v>
      </c>
      <c r="F31" s="331">
        <f t="shared" si="27"/>
        <v>62.300000000000011</v>
      </c>
      <c r="G31" s="331">
        <f t="shared" si="28"/>
        <v>39.300000000000011</v>
      </c>
      <c r="H31" s="331">
        <f t="shared" si="29"/>
        <v>23</v>
      </c>
      <c r="I31" s="258"/>
      <c r="J31" s="247">
        <f>IF([5]Final!DP29="","",ROUNDUP(0.15*[5]Final!DP29,1))</f>
        <v>1.8</v>
      </c>
      <c r="K31" s="247">
        <f>IF([5]Final!DQ29="","",ROUNDUP(0.15*[5]Final!DQ29,1))</f>
        <v>2</v>
      </c>
      <c r="L31" s="247">
        <f>IF([5]Final!DR29="","",ROUNDUP(0.15*[5]Final!DR29,1))</f>
        <v>3.9</v>
      </c>
      <c r="M31" s="247">
        <f>IF([5]Final!DS29="","",ROUNDUP(0.15*[5]Final!DS29,1))</f>
        <v>2.1</v>
      </c>
      <c r="N31" s="247">
        <f>IF([5]Final!DT29="","",ROUNDUP(0.15*[5]Final!DT29,1))</f>
        <v>3</v>
      </c>
      <c r="O31" s="247">
        <f>IF([5]Final!DU29="","",ROUNDUP(0.15*[5]Final!DU29,1))</f>
        <v>3</v>
      </c>
      <c r="P31" s="247">
        <f>IF([5]Final!DV29="","",ROUNDUP(0.15*[5]Final!DV29,1))</f>
        <v>2.4</v>
      </c>
      <c r="Q31" s="247">
        <f>IF([5]Final!DW29="","",ROUNDUP(0.15*[5]Final!DW29,1))</f>
        <v>3.8000000000000003</v>
      </c>
      <c r="R31" s="247">
        <f>IF([5]Final!DX29="","",ROUNDUP(0.15*[5]Final!DX29,1))</f>
        <v>3</v>
      </c>
      <c r="S31" s="247">
        <f>IF([5]Final!DY29="","",ROUNDUP(0.15*[5]Final!DY29,1))</f>
        <v>3</v>
      </c>
      <c r="T31" s="247">
        <f>IF([5]Final!DZ29="","",ROUNDUP(0.15*[5]Final!DZ29,1))</f>
        <v>2.1</v>
      </c>
      <c r="U31" s="247">
        <f>IF([5]Final!EA29="","",ROUNDUP([5]Final!EA29/3,1))</f>
        <v>0.7</v>
      </c>
      <c r="V31" s="247">
        <f>IF([5]Final!EB29="","",ROUNDUP([5]Final!EB29/3,1))</f>
        <v>1</v>
      </c>
      <c r="W31" s="247">
        <f>IF([5]Final!EC29="","",ROUNDUP([5]Final!EC29/3,1))</f>
        <v>1</v>
      </c>
      <c r="X31" s="247">
        <f>IF([5]Final!ED29="","",ROUNDUP([5]Final!ED29/3,1))</f>
        <v>0.7</v>
      </c>
      <c r="Y31" s="247">
        <f>IF([5]Final!EE29="","",ROUNDUP([5]Final!EE29/3,1))</f>
        <v>1</v>
      </c>
      <c r="Z31" s="247">
        <f>IF([5]Final!EF29="","",ROUNDUP([5]Final!EF29/3,1))</f>
        <v>1</v>
      </c>
      <c r="AA31" s="247">
        <f>IF([5]Final!EG29="","",ROUNDUP([5]Final!EG29/3,1))</f>
        <v>0.7</v>
      </c>
      <c r="AB31" s="247">
        <f>IF([5]Final!EH29="","",ROUNDUP([5]Final!EH29/3,1))</f>
        <v>1</v>
      </c>
      <c r="AC31" s="247">
        <f>IF([5]Final!EI29="","",ROUNDUP([5]Final!EI29/3,1))</f>
        <v>0.7</v>
      </c>
      <c r="AD31" s="247">
        <f>IF([5]Final!EJ29="","",ROUNDUP([5]Final!EJ29/3,1))</f>
        <v>0.7</v>
      </c>
      <c r="AE31" s="247">
        <f>IF([5]Final!EK29="","",ROUNDUP([5]Final!EK29/3,1))</f>
        <v>0.7</v>
      </c>
      <c r="AF31" s="247">
        <f>[5]Final!EL29</f>
        <v>1</v>
      </c>
      <c r="AG31" s="247">
        <f>[5]Final!EM29</f>
        <v>2</v>
      </c>
      <c r="AH31" s="247">
        <f>[5]Final!EN29</f>
        <v>2</v>
      </c>
      <c r="AI31" s="247">
        <f>[5]Final!EO29</f>
        <v>1</v>
      </c>
      <c r="AJ31" s="247">
        <f>[5]Final!EP29</f>
        <v>2</v>
      </c>
      <c r="AK31" s="247">
        <f>[5]Final!EQ29</f>
        <v>2</v>
      </c>
      <c r="AL31" s="247">
        <f>[5]Final!ER29</f>
        <v>1</v>
      </c>
      <c r="AM31" s="247">
        <f>[5]Final!ES29</f>
        <v>3</v>
      </c>
      <c r="AN31" s="247">
        <f>[5]Final!ET29</f>
        <v>3</v>
      </c>
      <c r="AO31" s="247">
        <f>[5]Final!EU29</f>
        <v>3</v>
      </c>
      <c r="AP31" s="248">
        <f>[5]Final!EV29</f>
        <v>3</v>
      </c>
      <c r="AQ31" s="260">
        <f t="shared" si="30"/>
        <v>2.5</v>
      </c>
      <c r="AR31" s="261">
        <f t="shared" si="31"/>
        <v>4.333333333333333</v>
      </c>
      <c r="AS31" s="247">
        <f t="shared" si="7"/>
        <v>58</v>
      </c>
      <c r="AT31" s="286" t="str">
        <f t="shared" si="8"/>
        <v>NO</v>
      </c>
      <c r="AU31" s="261">
        <f t="shared" si="32"/>
        <v>7</v>
      </c>
      <c r="AV31" s="261">
        <f t="shared" si="33"/>
        <v>10.166666666666668</v>
      </c>
      <c r="AW31" s="247">
        <f t="shared" si="9"/>
        <v>69</v>
      </c>
      <c r="AX31" s="286" t="str">
        <f t="shared" si="10"/>
        <v>YES</v>
      </c>
      <c r="AY31" s="261">
        <f t="shared" si="34"/>
        <v>17.400000000000002</v>
      </c>
      <c r="AZ31" s="261">
        <f t="shared" si="35"/>
        <v>27.333333333333336</v>
      </c>
      <c r="BA31" s="247">
        <f t="shared" si="11"/>
        <v>64</v>
      </c>
      <c r="BB31" s="286" t="str">
        <f t="shared" si="12"/>
        <v>YES</v>
      </c>
      <c r="BC31" s="261">
        <f t="shared" si="36"/>
        <v>6.8000000000000007</v>
      </c>
      <c r="BD31" s="261">
        <f t="shared" si="37"/>
        <v>10.166666666666666</v>
      </c>
      <c r="BE31" s="247">
        <f t="shared" si="13"/>
        <v>67</v>
      </c>
      <c r="BF31" s="286" t="str">
        <f t="shared" si="14"/>
        <v>YES</v>
      </c>
      <c r="BG31" s="261">
        <f t="shared" si="38"/>
        <v>5.6000000000000005</v>
      </c>
      <c r="BH31" s="261">
        <f t="shared" si="39"/>
        <v>8</v>
      </c>
      <c r="BI31" s="247">
        <f t="shared" si="15"/>
        <v>70</v>
      </c>
      <c r="BJ31" s="340" t="str">
        <f t="shared" si="16"/>
        <v>YES</v>
      </c>
      <c r="BK31" s="260">
        <f t="shared" si="40"/>
        <v>1</v>
      </c>
      <c r="BL31" s="261">
        <f t="shared" si="41"/>
        <v>2</v>
      </c>
      <c r="BM31" s="247">
        <f t="shared" si="17"/>
        <v>50</v>
      </c>
      <c r="BN31" s="286" t="str">
        <f t="shared" si="18"/>
        <v>NO</v>
      </c>
      <c r="BO31" s="261">
        <f t="shared" si="42"/>
        <v>4</v>
      </c>
      <c r="BP31" s="261">
        <f t="shared" si="43"/>
        <v>7</v>
      </c>
      <c r="BQ31" s="247">
        <f t="shared" si="19"/>
        <v>57</v>
      </c>
      <c r="BR31" s="286" t="str">
        <f t="shared" si="20"/>
        <v>NO</v>
      </c>
      <c r="BS31" s="261">
        <f t="shared" si="44"/>
        <v>10</v>
      </c>
      <c r="BT31" s="261">
        <f t="shared" si="45"/>
        <v>17</v>
      </c>
      <c r="BU31" s="247">
        <f t="shared" si="21"/>
        <v>59</v>
      </c>
      <c r="BV31" s="286" t="str">
        <f t="shared" si="22"/>
        <v>NO</v>
      </c>
      <c r="BW31" s="261">
        <f t="shared" si="46"/>
        <v>4</v>
      </c>
      <c r="BX31" s="261">
        <f t="shared" si="47"/>
        <v>7</v>
      </c>
      <c r="BY31" s="247">
        <f t="shared" si="23"/>
        <v>57</v>
      </c>
      <c r="BZ31" s="286" t="str">
        <f t="shared" si="24"/>
        <v>NO</v>
      </c>
      <c r="CA31" s="261">
        <f t="shared" si="48"/>
        <v>4</v>
      </c>
      <c r="CB31" s="261">
        <f t="shared" si="49"/>
        <v>7</v>
      </c>
      <c r="CC31" s="247">
        <f t="shared" si="25"/>
        <v>57</v>
      </c>
      <c r="CD31" s="341" t="str">
        <f t="shared" si="26"/>
        <v>NO</v>
      </c>
    </row>
    <row r="32" spans="1:82" x14ac:dyDescent="0.2">
      <c r="A32" s="331">
        <f>[5]Final!A32</f>
        <v>20</v>
      </c>
      <c r="B32" s="331" t="str">
        <f>[5]Final!B32</f>
        <v>16BME1131</v>
      </c>
      <c r="C32" s="331" t="str">
        <f>[5]Final!C32</f>
        <v>NIKHIL KUMAR</v>
      </c>
      <c r="D32" s="331" t="str">
        <f>[5]Final!D32</f>
        <v>B+</v>
      </c>
      <c r="E32" s="331">
        <f>[5]Final!E32</f>
        <v>82</v>
      </c>
      <c r="F32" s="331">
        <f t="shared" si="27"/>
        <v>82.4</v>
      </c>
      <c r="G32" s="331">
        <f t="shared" si="28"/>
        <v>48.400000000000006</v>
      </c>
      <c r="H32" s="331">
        <f t="shared" si="29"/>
        <v>34</v>
      </c>
      <c r="I32" s="258"/>
      <c r="J32" s="247">
        <f>IF([5]Final!DP30="","",ROUNDUP(0.15*[5]Final!DP30,1))</f>
        <v>2.6</v>
      </c>
      <c r="K32" s="247">
        <f>IF([5]Final!DQ30="","",ROUNDUP(0.15*[5]Final!DQ30,1))</f>
        <v>2.1</v>
      </c>
      <c r="L32" s="247">
        <f>IF([5]Final!DR30="","",ROUNDUP(0.15*[5]Final!DR30,1))</f>
        <v>5.0999999999999996</v>
      </c>
      <c r="M32" s="247">
        <f>IF([5]Final!DS30="","",ROUNDUP(0.15*[5]Final!DS30,1))</f>
        <v>2.4</v>
      </c>
      <c r="N32" s="247">
        <f>IF([5]Final!DT30="","",ROUNDUP(0.15*[5]Final!DT30,1))</f>
        <v>4.0999999999999996</v>
      </c>
      <c r="O32" s="247">
        <f>IF([5]Final!DU30="","",ROUNDUP(0.15*[5]Final!DU30,1))</f>
        <v>3.8000000000000003</v>
      </c>
      <c r="P32" s="247">
        <f>IF([5]Final!DV30="","",ROUNDUP(0.15*[5]Final!DV30,1))</f>
        <v>2.3000000000000003</v>
      </c>
      <c r="Q32" s="247">
        <f>IF([5]Final!DW30="","",ROUNDUP(0.15*[5]Final!DW30,1))</f>
        <v>5</v>
      </c>
      <c r="R32" s="247">
        <f>IF([5]Final!DX30="","",ROUNDUP(0.15*[5]Final!DX30,1))</f>
        <v>3.3</v>
      </c>
      <c r="S32" s="247">
        <f>IF([5]Final!DY30="","",ROUNDUP(0.15*[5]Final!DY30,1))</f>
        <v>3.6</v>
      </c>
      <c r="T32" s="247">
        <f>IF([5]Final!DZ30="","",ROUNDUP(0.15*[5]Final!DZ30,1))</f>
        <v>1.8</v>
      </c>
      <c r="U32" s="247">
        <f>IF([5]Final!EA30="","",ROUNDUP([5]Final!EA30/3,1))</f>
        <v>1</v>
      </c>
      <c r="V32" s="247">
        <f>IF([5]Final!EB30="","",ROUNDUP([5]Final!EB30/3,1))</f>
        <v>1.4000000000000001</v>
      </c>
      <c r="W32" s="247">
        <f>IF([5]Final!EC30="","",ROUNDUP([5]Final!EC30/3,1))</f>
        <v>1</v>
      </c>
      <c r="X32" s="247">
        <f>IF([5]Final!ED30="","",ROUNDUP([5]Final!ED30/3,1))</f>
        <v>0.7</v>
      </c>
      <c r="Y32" s="247">
        <f>IF([5]Final!EE30="","",ROUNDUP([5]Final!EE30/3,1))</f>
        <v>1.4000000000000001</v>
      </c>
      <c r="Z32" s="247">
        <f>IF([5]Final!EF30="","",ROUNDUP([5]Final!EF30/3,1))</f>
        <v>1.7000000000000002</v>
      </c>
      <c r="AA32" s="247">
        <f>IF([5]Final!EG30="","",ROUNDUP([5]Final!EG30/3,1))</f>
        <v>1</v>
      </c>
      <c r="AB32" s="247">
        <f>IF([5]Final!EH30="","",ROUNDUP([5]Final!EH30/3,1))</f>
        <v>1</v>
      </c>
      <c r="AC32" s="247">
        <f>IF([5]Final!EI30="","",ROUNDUP([5]Final!EI30/3,1))</f>
        <v>1.4000000000000001</v>
      </c>
      <c r="AD32" s="247">
        <f>IF([5]Final!EJ30="","",ROUNDUP([5]Final!EJ30/3,1))</f>
        <v>1</v>
      </c>
      <c r="AE32" s="247">
        <f>IF([5]Final!EK30="","",ROUNDUP([5]Final!EK30/3,1))</f>
        <v>0.7</v>
      </c>
      <c r="AF32" s="247">
        <f>[5]Final!EL30</f>
        <v>2</v>
      </c>
      <c r="AG32" s="247">
        <f>[5]Final!EM30</f>
        <v>3</v>
      </c>
      <c r="AH32" s="247">
        <f>[5]Final!EN30</f>
        <v>2</v>
      </c>
      <c r="AI32" s="247">
        <f>[5]Final!EO30</f>
        <v>2</v>
      </c>
      <c r="AJ32" s="247">
        <f>[5]Final!EP30</f>
        <v>3</v>
      </c>
      <c r="AK32" s="247">
        <f>[5]Final!EQ30</f>
        <v>4</v>
      </c>
      <c r="AL32" s="247">
        <f>[5]Final!ER30</f>
        <v>1</v>
      </c>
      <c r="AM32" s="247">
        <f>[5]Final!ES30</f>
        <v>4</v>
      </c>
      <c r="AN32" s="247">
        <f>[5]Final!ET30</f>
        <v>4</v>
      </c>
      <c r="AO32" s="247">
        <f>[5]Final!EU30</f>
        <v>4</v>
      </c>
      <c r="AP32" s="248">
        <f>[5]Final!EV30</f>
        <v>5</v>
      </c>
      <c r="AQ32" s="260">
        <f t="shared" si="30"/>
        <v>3.6</v>
      </c>
      <c r="AR32" s="261">
        <f t="shared" si="31"/>
        <v>4.333333333333333</v>
      </c>
      <c r="AS32" s="247">
        <f t="shared" si="7"/>
        <v>83</v>
      </c>
      <c r="AT32" s="286" t="str">
        <f t="shared" si="8"/>
        <v>YES</v>
      </c>
      <c r="AU32" s="261">
        <f t="shared" si="32"/>
        <v>9</v>
      </c>
      <c r="AV32" s="261">
        <f t="shared" si="33"/>
        <v>10.166666666666668</v>
      </c>
      <c r="AW32" s="247">
        <f t="shared" si="9"/>
        <v>89</v>
      </c>
      <c r="AX32" s="286" t="str">
        <f t="shared" si="10"/>
        <v>YES</v>
      </c>
      <c r="AY32" s="261">
        <f t="shared" si="34"/>
        <v>22.299999999999997</v>
      </c>
      <c r="AZ32" s="261">
        <f t="shared" si="35"/>
        <v>27.333333333333336</v>
      </c>
      <c r="BA32" s="247">
        <f t="shared" si="11"/>
        <v>82</v>
      </c>
      <c r="BB32" s="286" t="str">
        <f t="shared" si="12"/>
        <v>YES</v>
      </c>
      <c r="BC32" s="261">
        <f t="shared" si="36"/>
        <v>7.9</v>
      </c>
      <c r="BD32" s="261">
        <f t="shared" si="37"/>
        <v>10.166666666666666</v>
      </c>
      <c r="BE32" s="247">
        <f t="shared" si="13"/>
        <v>78</v>
      </c>
      <c r="BF32" s="286" t="str">
        <f t="shared" si="14"/>
        <v>YES</v>
      </c>
      <c r="BG32" s="261">
        <f t="shared" si="38"/>
        <v>5.6000000000000005</v>
      </c>
      <c r="BH32" s="261">
        <f t="shared" si="39"/>
        <v>8</v>
      </c>
      <c r="BI32" s="247">
        <f t="shared" si="15"/>
        <v>70</v>
      </c>
      <c r="BJ32" s="340" t="str">
        <f t="shared" si="16"/>
        <v>YES</v>
      </c>
      <c r="BK32" s="260">
        <f t="shared" si="40"/>
        <v>2</v>
      </c>
      <c r="BL32" s="261">
        <f t="shared" si="41"/>
        <v>2</v>
      </c>
      <c r="BM32" s="247">
        <f t="shared" si="17"/>
        <v>100</v>
      </c>
      <c r="BN32" s="286" t="str">
        <f t="shared" si="18"/>
        <v>YES</v>
      </c>
      <c r="BO32" s="261">
        <f t="shared" si="42"/>
        <v>6</v>
      </c>
      <c r="BP32" s="261">
        <f t="shared" si="43"/>
        <v>7</v>
      </c>
      <c r="BQ32" s="247">
        <f t="shared" si="19"/>
        <v>86</v>
      </c>
      <c r="BR32" s="286" t="str">
        <f t="shared" si="20"/>
        <v>YES</v>
      </c>
      <c r="BS32" s="261">
        <f t="shared" si="44"/>
        <v>14</v>
      </c>
      <c r="BT32" s="261">
        <f t="shared" si="45"/>
        <v>17</v>
      </c>
      <c r="BU32" s="247">
        <f t="shared" si="21"/>
        <v>82</v>
      </c>
      <c r="BV32" s="286" t="str">
        <f t="shared" si="22"/>
        <v>YES</v>
      </c>
      <c r="BW32" s="261">
        <f t="shared" si="46"/>
        <v>5</v>
      </c>
      <c r="BX32" s="261">
        <f t="shared" si="47"/>
        <v>7</v>
      </c>
      <c r="BY32" s="247">
        <f t="shared" si="23"/>
        <v>71</v>
      </c>
      <c r="BZ32" s="286" t="str">
        <f t="shared" si="24"/>
        <v>YES</v>
      </c>
      <c r="CA32" s="261">
        <f t="shared" si="48"/>
        <v>7</v>
      </c>
      <c r="CB32" s="261">
        <f t="shared" si="49"/>
        <v>7</v>
      </c>
      <c r="CC32" s="247">
        <f t="shared" si="25"/>
        <v>100</v>
      </c>
      <c r="CD32" s="341" t="str">
        <f t="shared" si="26"/>
        <v>YES</v>
      </c>
    </row>
    <row r="33" spans="1:82" x14ac:dyDescent="0.2">
      <c r="A33" s="331">
        <f>[5]Final!A33</f>
        <v>21</v>
      </c>
      <c r="B33" s="331" t="str">
        <f>[5]Final!B33</f>
        <v>16BME1134</v>
      </c>
      <c r="C33" s="331" t="str">
        <f>[5]Final!C33</f>
        <v>ASHISH PUSHKAR</v>
      </c>
      <c r="D33" s="331" t="str">
        <f>[5]Final!D33</f>
        <v>B+</v>
      </c>
      <c r="E33" s="331">
        <f>[5]Final!E33</f>
        <v>81</v>
      </c>
      <c r="F33" s="331">
        <f t="shared" si="27"/>
        <v>82.600000000000009</v>
      </c>
      <c r="G33" s="331">
        <f t="shared" si="28"/>
        <v>49.600000000000009</v>
      </c>
      <c r="H33" s="331">
        <f t="shared" si="29"/>
        <v>33</v>
      </c>
      <c r="I33" s="258"/>
      <c r="J33" s="247">
        <f>IF([5]Final!DP31="","",ROUNDUP(0.15*[5]Final!DP31,1))</f>
        <v>2.3000000000000003</v>
      </c>
      <c r="K33" s="247">
        <f>IF([5]Final!DQ31="","",ROUNDUP(0.15*[5]Final!DQ31,1))</f>
        <v>2.3000000000000003</v>
      </c>
      <c r="L33" s="247">
        <f>IF([5]Final!DR31="","",ROUNDUP(0.15*[5]Final!DR31,1))</f>
        <v>5.4</v>
      </c>
      <c r="M33" s="247">
        <f>IF([5]Final!DS31="","",ROUNDUP(0.15*[5]Final!DS31,1))</f>
        <v>2.3000000000000003</v>
      </c>
      <c r="N33" s="247">
        <f>IF([5]Final!DT31="","",ROUNDUP(0.15*[5]Final!DT31,1))</f>
        <v>3.5</v>
      </c>
      <c r="O33" s="247">
        <f>IF([5]Final!DU31="","",ROUNDUP(0.15*[5]Final!DU31,1))</f>
        <v>3.9</v>
      </c>
      <c r="P33" s="247">
        <f>IF([5]Final!DV31="","",ROUNDUP(0.15*[5]Final!DV31,1))</f>
        <v>2.3000000000000003</v>
      </c>
      <c r="Q33" s="247">
        <f>IF([5]Final!DW31="","",ROUNDUP(0.15*[5]Final!DW31,1))</f>
        <v>5.3</v>
      </c>
      <c r="R33" s="247">
        <f>IF([5]Final!DX31="","",ROUNDUP(0.15*[5]Final!DX31,1))</f>
        <v>3.6</v>
      </c>
      <c r="S33" s="247">
        <f>IF([5]Final!DY31="","",ROUNDUP(0.15*[5]Final!DY31,1))</f>
        <v>4.2</v>
      </c>
      <c r="T33" s="247">
        <f>IF([5]Final!DZ31="","",ROUNDUP(0.15*[5]Final!DZ31,1))</f>
        <v>2.1</v>
      </c>
      <c r="U33" s="247">
        <f>IF([5]Final!EA31="","",ROUNDUP([5]Final!EA31/3,1))</f>
        <v>1.4000000000000001</v>
      </c>
      <c r="V33" s="247">
        <f>IF([5]Final!EB31="","",ROUNDUP([5]Final!EB31/3,1))</f>
        <v>1</v>
      </c>
      <c r="W33" s="247">
        <f>IF([5]Final!EC31="","",ROUNDUP([5]Final!EC31/3,1))</f>
        <v>1</v>
      </c>
      <c r="X33" s="247">
        <f>IF([5]Final!ED31="","",ROUNDUP([5]Final!ED31/3,1))</f>
        <v>1</v>
      </c>
      <c r="Y33" s="247">
        <f>IF([5]Final!EE31="","",ROUNDUP([5]Final!EE31/3,1))</f>
        <v>1.4000000000000001</v>
      </c>
      <c r="Z33" s="247">
        <f>IF([5]Final!EF31="","",ROUNDUP([5]Final!EF31/3,1))</f>
        <v>1.7000000000000002</v>
      </c>
      <c r="AA33" s="247">
        <f>IF([5]Final!EG31="","",ROUNDUP([5]Final!EG31/3,1))</f>
        <v>0.7</v>
      </c>
      <c r="AB33" s="247">
        <f>IF([5]Final!EH31="","",ROUNDUP([5]Final!EH31/3,1))</f>
        <v>1.4000000000000001</v>
      </c>
      <c r="AC33" s="247">
        <f>IF([5]Final!EI31="","",ROUNDUP([5]Final!EI31/3,1))</f>
        <v>1.4000000000000001</v>
      </c>
      <c r="AD33" s="247">
        <f>IF([5]Final!EJ31="","",ROUNDUP([5]Final!EJ31/3,1))</f>
        <v>0.7</v>
      </c>
      <c r="AE33" s="247">
        <f>IF([5]Final!EK31="","",ROUNDUP([5]Final!EK31/3,1))</f>
        <v>0.7</v>
      </c>
      <c r="AF33" s="247">
        <f>[5]Final!EL31</f>
        <v>1</v>
      </c>
      <c r="AG33" s="247">
        <f>[5]Final!EM31</f>
        <v>2</v>
      </c>
      <c r="AH33" s="247">
        <f>[5]Final!EN31</f>
        <v>3</v>
      </c>
      <c r="AI33" s="247">
        <f>[5]Final!EO31</f>
        <v>1</v>
      </c>
      <c r="AJ33" s="247">
        <f>[5]Final!EP31</f>
        <v>4</v>
      </c>
      <c r="AK33" s="247">
        <f>[5]Final!EQ31</f>
        <v>4</v>
      </c>
      <c r="AL33" s="247">
        <f>[5]Final!ER31</f>
        <v>2</v>
      </c>
      <c r="AM33" s="247">
        <f>[5]Final!ES31</f>
        <v>4</v>
      </c>
      <c r="AN33" s="247">
        <f>[5]Final!ET31</f>
        <v>4</v>
      </c>
      <c r="AO33" s="247">
        <f>[5]Final!EU31</f>
        <v>4</v>
      </c>
      <c r="AP33" s="248">
        <f>[5]Final!EV31</f>
        <v>4</v>
      </c>
      <c r="AQ33" s="260">
        <f t="shared" si="30"/>
        <v>3.7</v>
      </c>
      <c r="AR33" s="261">
        <f t="shared" si="31"/>
        <v>4.333333333333333</v>
      </c>
      <c r="AS33" s="247">
        <f t="shared" si="7"/>
        <v>85</v>
      </c>
      <c r="AT33" s="286" t="str">
        <f t="shared" si="8"/>
        <v>YES</v>
      </c>
      <c r="AU33" s="261">
        <f t="shared" si="32"/>
        <v>8.2000000000000011</v>
      </c>
      <c r="AV33" s="261">
        <f t="shared" si="33"/>
        <v>10.166666666666668</v>
      </c>
      <c r="AW33" s="247">
        <f t="shared" si="9"/>
        <v>81</v>
      </c>
      <c r="AX33" s="286" t="str">
        <f t="shared" si="10"/>
        <v>YES</v>
      </c>
      <c r="AY33" s="261">
        <f t="shared" si="34"/>
        <v>23.7</v>
      </c>
      <c r="AZ33" s="261">
        <f t="shared" si="35"/>
        <v>27.333333333333336</v>
      </c>
      <c r="BA33" s="247">
        <f t="shared" si="11"/>
        <v>87</v>
      </c>
      <c r="BB33" s="286" t="str">
        <f t="shared" si="12"/>
        <v>YES</v>
      </c>
      <c r="BC33" s="261">
        <f t="shared" si="36"/>
        <v>7.9</v>
      </c>
      <c r="BD33" s="261">
        <f t="shared" si="37"/>
        <v>10.166666666666666</v>
      </c>
      <c r="BE33" s="247">
        <f t="shared" si="13"/>
        <v>78</v>
      </c>
      <c r="BF33" s="286" t="str">
        <f t="shared" si="14"/>
        <v>YES</v>
      </c>
      <c r="BG33" s="261">
        <f t="shared" si="38"/>
        <v>6.1000000000000005</v>
      </c>
      <c r="BH33" s="261">
        <f t="shared" si="39"/>
        <v>8</v>
      </c>
      <c r="BI33" s="247">
        <f t="shared" si="15"/>
        <v>76</v>
      </c>
      <c r="BJ33" s="340" t="str">
        <f t="shared" si="16"/>
        <v>YES</v>
      </c>
      <c r="BK33" s="260">
        <f t="shared" si="40"/>
        <v>1</v>
      </c>
      <c r="BL33" s="261">
        <f t="shared" si="41"/>
        <v>2</v>
      </c>
      <c r="BM33" s="247">
        <f t="shared" si="17"/>
        <v>50</v>
      </c>
      <c r="BN33" s="286" t="str">
        <f t="shared" si="18"/>
        <v>NO</v>
      </c>
      <c r="BO33" s="261">
        <f t="shared" si="42"/>
        <v>6</v>
      </c>
      <c r="BP33" s="261">
        <f t="shared" si="43"/>
        <v>7</v>
      </c>
      <c r="BQ33" s="247">
        <f t="shared" si="19"/>
        <v>86</v>
      </c>
      <c r="BR33" s="286" t="str">
        <f t="shared" si="20"/>
        <v>YES</v>
      </c>
      <c r="BS33" s="261">
        <f t="shared" si="44"/>
        <v>15</v>
      </c>
      <c r="BT33" s="261">
        <f t="shared" si="45"/>
        <v>17</v>
      </c>
      <c r="BU33" s="247">
        <f t="shared" si="21"/>
        <v>88</v>
      </c>
      <c r="BV33" s="286" t="str">
        <f t="shared" si="22"/>
        <v>YES</v>
      </c>
      <c r="BW33" s="261">
        <f t="shared" si="46"/>
        <v>6</v>
      </c>
      <c r="BX33" s="261">
        <f t="shared" si="47"/>
        <v>7</v>
      </c>
      <c r="BY33" s="247">
        <f t="shared" si="23"/>
        <v>86</v>
      </c>
      <c r="BZ33" s="286" t="str">
        <f t="shared" si="24"/>
        <v>YES</v>
      </c>
      <c r="CA33" s="261">
        <f t="shared" si="48"/>
        <v>5</v>
      </c>
      <c r="CB33" s="261">
        <f t="shared" si="49"/>
        <v>7</v>
      </c>
      <c r="CC33" s="247">
        <f t="shared" si="25"/>
        <v>71</v>
      </c>
      <c r="CD33" s="341" t="str">
        <f t="shared" si="26"/>
        <v>YES</v>
      </c>
    </row>
    <row r="34" spans="1:82" x14ac:dyDescent="0.2">
      <c r="A34" s="331">
        <f>[5]Final!A34</f>
        <v>22</v>
      </c>
      <c r="B34" s="331" t="str">
        <f>[5]Final!B34</f>
        <v>16BME1137</v>
      </c>
      <c r="C34" s="331" t="str">
        <f>[5]Final!C34</f>
        <v>ABHISHEK</v>
      </c>
      <c r="D34" s="331" t="str">
        <f>[5]Final!D34</f>
        <v>B+</v>
      </c>
      <c r="E34" s="331">
        <f>[5]Final!E34</f>
        <v>83</v>
      </c>
      <c r="F34" s="331">
        <f t="shared" si="27"/>
        <v>82</v>
      </c>
      <c r="G34" s="331">
        <f t="shared" si="28"/>
        <v>49</v>
      </c>
      <c r="H34" s="331">
        <f t="shared" si="29"/>
        <v>33</v>
      </c>
      <c r="I34" s="258"/>
      <c r="J34" s="247">
        <f>IF([5]Final!DP32="","",ROUNDUP(0.15*[5]Final!DP32,1))</f>
        <v>2.1</v>
      </c>
      <c r="K34" s="247">
        <f>IF([5]Final!DQ32="","",ROUNDUP(0.15*[5]Final!DQ32,1))</f>
        <v>2.6</v>
      </c>
      <c r="L34" s="247">
        <f>IF([5]Final!DR32="","",ROUNDUP(0.15*[5]Final!DR32,1))</f>
        <v>5.0999999999999996</v>
      </c>
      <c r="M34" s="247">
        <f>IF([5]Final!DS32="","",ROUNDUP(0.15*[5]Final!DS32,1))</f>
        <v>2.4</v>
      </c>
      <c r="N34" s="247">
        <f>IF([5]Final!DT32="","",ROUNDUP(0.15*[5]Final!DT32,1))</f>
        <v>3.8000000000000003</v>
      </c>
      <c r="O34" s="247">
        <f>IF([5]Final!DU32="","",ROUNDUP(0.15*[5]Final!DU32,1))</f>
        <v>3.6</v>
      </c>
      <c r="P34" s="247">
        <f>IF([5]Final!DV32="","",ROUNDUP(0.15*[5]Final!DV32,1))</f>
        <v>2.4</v>
      </c>
      <c r="Q34" s="247">
        <f>IF([5]Final!DW32="","",ROUNDUP(0.15*[5]Final!DW32,1))</f>
        <v>5.8999999999999995</v>
      </c>
      <c r="R34" s="247">
        <f>IF([5]Final!DX32="","",ROUNDUP(0.15*[5]Final!DX32,1))</f>
        <v>3.5</v>
      </c>
      <c r="S34" s="247">
        <f>IF([5]Final!DY32="","",ROUNDUP(0.15*[5]Final!DY32,1))</f>
        <v>3</v>
      </c>
      <c r="T34" s="247">
        <f>IF([5]Final!DZ32="","",ROUNDUP(0.15*[5]Final!DZ32,1))</f>
        <v>2.4</v>
      </c>
      <c r="U34" s="247">
        <f>IF([5]Final!EA32="","",ROUNDUP([5]Final!EA32/3,1))</f>
        <v>1.4000000000000001</v>
      </c>
      <c r="V34" s="247">
        <f>IF([5]Final!EB32="","",ROUNDUP([5]Final!EB32/3,1))</f>
        <v>1</v>
      </c>
      <c r="W34" s="247">
        <f>IF([5]Final!EC32="","",ROUNDUP([5]Final!EC32/3,1))</f>
        <v>1</v>
      </c>
      <c r="X34" s="247">
        <f>IF([5]Final!ED32="","",ROUNDUP([5]Final!ED32/3,1))</f>
        <v>0.7</v>
      </c>
      <c r="Y34" s="247">
        <f>IF([5]Final!EE32="","",ROUNDUP([5]Final!EE32/3,1))</f>
        <v>1.4000000000000001</v>
      </c>
      <c r="Z34" s="247">
        <f>IF([5]Final!EF32="","",ROUNDUP([5]Final!EF32/3,1))</f>
        <v>1.7000000000000002</v>
      </c>
      <c r="AA34" s="247">
        <f>IF([5]Final!EG32="","",ROUNDUP([5]Final!EG32/3,1))</f>
        <v>1</v>
      </c>
      <c r="AB34" s="247">
        <f>IF([5]Final!EH32="","",ROUNDUP([5]Final!EH32/3,1))</f>
        <v>1</v>
      </c>
      <c r="AC34" s="247">
        <f>IF([5]Final!EI32="","",ROUNDUP([5]Final!EI32/3,1))</f>
        <v>1</v>
      </c>
      <c r="AD34" s="247">
        <f>IF([5]Final!EJ32="","",ROUNDUP([5]Final!EJ32/3,1))</f>
        <v>1</v>
      </c>
      <c r="AE34" s="247">
        <f>IF([5]Final!EK32="","",ROUNDUP([5]Final!EK32/3,1))</f>
        <v>1</v>
      </c>
      <c r="AF34" s="247">
        <f>[5]Final!EL32</f>
        <v>1</v>
      </c>
      <c r="AG34" s="247">
        <f>[5]Final!EM32</f>
        <v>2</v>
      </c>
      <c r="AH34" s="247">
        <f>[5]Final!EN32</f>
        <v>2</v>
      </c>
      <c r="AI34" s="247">
        <f>[5]Final!EO32</f>
        <v>2</v>
      </c>
      <c r="AJ34" s="247">
        <f>[5]Final!EP32</f>
        <v>3</v>
      </c>
      <c r="AK34" s="247">
        <f>[5]Final!EQ32</f>
        <v>4</v>
      </c>
      <c r="AL34" s="247">
        <f>[5]Final!ER32</f>
        <v>1</v>
      </c>
      <c r="AM34" s="247">
        <f>[5]Final!ES32</f>
        <v>5</v>
      </c>
      <c r="AN34" s="247">
        <f>[5]Final!ET32</f>
        <v>4</v>
      </c>
      <c r="AO34" s="247">
        <f>[5]Final!EU32</f>
        <v>5</v>
      </c>
      <c r="AP34" s="248">
        <f>[5]Final!EV32</f>
        <v>4</v>
      </c>
      <c r="AQ34" s="260">
        <f t="shared" si="30"/>
        <v>3.5</v>
      </c>
      <c r="AR34" s="261">
        <f t="shared" si="31"/>
        <v>4.333333333333333</v>
      </c>
      <c r="AS34" s="247">
        <f t="shared" si="7"/>
        <v>81</v>
      </c>
      <c r="AT34" s="286" t="str">
        <f t="shared" si="8"/>
        <v>YES</v>
      </c>
      <c r="AU34" s="261">
        <f t="shared" si="32"/>
        <v>8.8000000000000007</v>
      </c>
      <c r="AV34" s="261">
        <f t="shared" si="33"/>
        <v>10.166666666666668</v>
      </c>
      <c r="AW34" s="247">
        <f t="shared" si="9"/>
        <v>87</v>
      </c>
      <c r="AX34" s="286" t="str">
        <f t="shared" si="10"/>
        <v>YES</v>
      </c>
      <c r="AY34" s="261">
        <f t="shared" si="34"/>
        <v>22.799999999999997</v>
      </c>
      <c r="AZ34" s="261">
        <f t="shared" si="35"/>
        <v>27.333333333333336</v>
      </c>
      <c r="BA34" s="247">
        <f t="shared" si="11"/>
        <v>83</v>
      </c>
      <c r="BB34" s="286" t="str">
        <f t="shared" si="12"/>
        <v>YES</v>
      </c>
      <c r="BC34" s="261">
        <f t="shared" si="36"/>
        <v>7.4</v>
      </c>
      <c r="BD34" s="261">
        <f t="shared" si="37"/>
        <v>10.166666666666666</v>
      </c>
      <c r="BE34" s="247">
        <f t="shared" si="13"/>
        <v>73</v>
      </c>
      <c r="BF34" s="286" t="str">
        <f t="shared" si="14"/>
        <v>YES</v>
      </c>
      <c r="BG34" s="261">
        <f t="shared" si="38"/>
        <v>6.5</v>
      </c>
      <c r="BH34" s="261">
        <f t="shared" si="39"/>
        <v>8</v>
      </c>
      <c r="BI34" s="247">
        <f t="shared" si="15"/>
        <v>81</v>
      </c>
      <c r="BJ34" s="340" t="str">
        <f t="shared" si="16"/>
        <v>YES</v>
      </c>
      <c r="BK34" s="260">
        <f t="shared" si="40"/>
        <v>1</v>
      </c>
      <c r="BL34" s="261">
        <f t="shared" si="41"/>
        <v>2</v>
      </c>
      <c r="BM34" s="247">
        <f t="shared" si="17"/>
        <v>50</v>
      </c>
      <c r="BN34" s="286" t="str">
        <f t="shared" si="18"/>
        <v>NO</v>
      </c>
      <c r="BO34" s="261">
        <f t="shared" si="42"/>
        <v>5</v>
      </c>
      <c r="BP34" s="261">
        <f t="shared" si="43"/>
        <v>7</v>
      </c>
      <c r="BQ34" s="247">
        <f t="shared" si="19"/>
        <v>71</v>
      </c>
      <c r="BR34" s="286" t="str">
        <f t="shared" si="20"/>
        <v>YES</v>
      </c>
      <c r="BS34" s="261">
        <f t="shared" si="44"/>
        <v>15</v>
      </c>
      <c r="BT34" s="261">
        <f t="shared" si="45"/>
        <v>17</v>
      </c>
      <c r="BU34" s="247">
        <f t="shared" si="21"/>
        <v>88</v>
      </c>
      <c r="BV34" s="286" t="str">
        <f t="shared" si="22"/>
        <v>YES</v>
      </c>
      <c r="BW34" s="261">
        <f t="shared" si="46"/>
        <v>6</v>
      </c>
      <c r="BX34" s="261">
        <f t="shared" si="47"/>
        <v>7</v>
      </c>
      <c r="BY34" s="247">
        <f t="shared" si="23"/>
        <v>86</v>
      </c>
      <c r="BZ34" s="286" t="str">
        <f t="shared" si="24"/>
        <v>YES</v>
      </c>
      <c r="CA34" s="261">
        <f t="shared" si="48"/>
        <v>6</v>
      </c>
      <c r="CB34" s="261">
        <f t="shared" si="49"/>
        <v>7</v>
      </c>
      <c r="CC34" s="247">
        <f t="shared" si="25"/>
        <v>86</v>
      </c>
      <c r="CD34" s="341" t="str">
        <f t="shared" si="26"/>
        <v>YES</v>
      </c>
    </row>
    <row r="35" spans="1:82" x14ac:dyDescent="0.2">
      <c r="A35" s="331">
        <f>[5]Final!A35</f>
        <v>23</v>
      </c>
      <c r="B35" s="331" t="str">
        <f>[5]Final!B35</f>
        <v>16BME1138</v>
      </c>
      <c r="C35" s="331" t="str">
        <f>[5]Final!C35</f>
        <v>ABHISHEK KUMAR</v>
      </c>
      <c r="D35" s="331" t="str">
        <f>[5]Final!D35</f>
        <v>A</v>
      </c>
      <c r="E35" s="331">
        <f>[5]Final!E35</f>
        <v>89</v>
      </c>
      <c r="F35" s="331">
        <f t="shared" si="27"/>
        <v>85.5</v>
      </c>
      <c r="G35" s="331">
        <f t="shared" si="28"/>
        <v>49.500000000000007</v>
      </c>
      <c r="H35" s="331">
        <f t="shared" si="29"/>
        <v>36</v>
      </c>
      <c r="I35" s="258"/>
      <c r="J35" s="247">
        <f>IF([5]Final!DP33="","",ROUNDUP(0.15*[5]Final!DP33,1))</f>
        <v>2.3000000000000003</v>
      </c>
      <c r="K35" s="247">
        <f>IF([5]Final!DQ33="","",ROUNDUP(0.15*[5]Final!DQ33,1))</f>
        <v>2.3000000000000003</v>
      </c>
      <c r="L35" s="247">
        <f>IF([5]Final!DR33="","",ROUNDUP(0.15*[5]Final!DR33,1))</f>
        <v>5.3</v>
      </c>
      <c r="M35" s="247">
        <f>IF([5]Final!DS33="","",ROUNDUP(0.15*[5]Final!DS33,1))</f>
        <v>2.6</v>
      </c>
      <c r="N35" s="247">
        <f>IF([5]Final!DT33="","",ROUNDUP(0.15*[5]Final!DT33,1))</f>
        <v>3.8000000000000003</v>
      </c>
      <c r="O35" s="247">
        <f>IF([5]Final!DU33="","",ROUNDUP(0.15*[5]Final!DU33,1))</f>
        <v>3.3</v>
      </c>
      <c r="P35" s="247">
        <f>IF([5]Final!DV33="","",ROUNDUP(0.15*[5]Final!DV33,1))</f>
        <v>2.1</v>
      </c>
      <c r="Q35" s="247">
        <f>IF([5]Final!DW33="","",ROUNDUP(0.15*[5]Final!DW33,1))</f>
        <v>5.3</v>
      </c>
      <c r="R35" s="247">
        <f>IF([5]Final!DX33="","",ROUNDUP(0.15*[5]Final!DX33,1))</f>
        <v>3.6</v>
      </c>
      <c r="S35" s="247">
        <f>IF([5]Final!DY33="","",ROUNDUP(0.15*[5]Final!DY33,1))</f>
        <v>3.9</v>
      </c>
      <c r="T35" s="247">
        <f>IF([5]Final!DZ33="","",ROUNDUP(0.15*[5]Final!DZ33,1))</f>
        <v>2.4</v>
      </c>
      <c r="U35" s="247">
        <f>IF([5]Final!EA33="","",ROUNDUP([5]Final!EA33/3,1))</f>
        <v>1.4000000000000001</v>
      </c>
      <c r="V35" s="247">
        <f>IF([5]Final!EB33="","",ROUNDUP([5]Final!EB33/3,1))</f>
        <v>1</v>
      </c>
      <c r="W35" s="247">
        <f>IF([5]Final!EC33="","",ROUNDUP([5]Final!EC33/3,1))</f>
        <v>1.4000000000000001</v>
      </c>
      <c r="X35" s="247">
        <f>IF([5]Final!ED33="","",ROUNDUP([5]Final!ED33/3,1))</f>
        <v>1</v>
      </c>
      <c r="Y35" s="247">
        <f>IF([5]Final!EE33="","",ROUNDUP([5]Final!EE33/3,1))</f>
        <v>1.4000000000000001</v>
      </c>
      <c r="Z35" s="247">
        <f>IF([5]Final!EF33="","",ROUNDUP([5]Final!EF33/3,1))</f>
        <v>1.7000000000000002</v>
      </c>
      <c r="AA35" s="247">
        <f>IF([5]Final!EG33="","",ROUNDUP([5]Final!EG33/3,1))</f>
        <v>1</v>
      </c>
      <c r="AB35" s="247">
        <f>IF([5]Final!EH33="","",ROUNDUP([5]Final!EH33/3,1))</f>
        <v>1</v>
      </c>
      <c r="AC35" s="247">
        <f>IF([5]Final!EI33="","",ROUNDUP([5]Final!EI33/3,1))</f>
        <v>1</v>
      </c>
      <c r="AD35" s="247">
        <f>IF([5]Final!EJ33="","",ROUNDUP([5]Final!EJ33/3,1))</f>
        <v>1</v>
      </c>
      <c r="AE35" s="247">
        <f>IF([5]Final!EK33="","",ROUNDUP([5]Final!EK33/3,1))</f>
        <v>0.7</v>
      </c>
      <c r="AF35" s="247">
        <f>[5]Final!EL33</f>
        <v>2</v>
      </c>
      <c r="AG35" s="247">
        <f>[5]Final!EM33</f>
        <v>2</v>
      </c>
      <c r="AH35" s="247">
        <f>[5]Final!EN33</f>
        <v>2</v>
      </c>
      <c r="AI35" s="247">
        <f>[5]Final!EO33</f>
        <v>2</v>
      </c>
      <c r="AJ35" s="247">
        <f>[5]Final!EP33</f>
        <v>4</v>
      </c>
      <c r="AK35" s="247">
        <f>[5]Final!EQ33</f>
        <v>4</v>
      </c>
      <c r="AL35" s="247">
        <f>[5]Final!ER33</f>
        <v>1</v>
      </c>
      <c r="AM35" s="247">
        <f>[5]Final!ES33</f>
        <v>5</v>
      </c>
      <c r="AN35" s="247">
        <f>[5]Final!ET33</f>
        <v>5</v>
      </c>
      <c r="AO35" s="247">
        <f>[5]Final!EU33</f>
        <v>4</v>
      </c>
      <c r="AP35" s="248">
        <f>[5]Final!EV33</f>
        <v>5</v>
      </c>
      <c r="AQ35" s="260">
        <f t="shared" si="30"/>
        <v>3.7</v>
      </c>
      <c r="AR35" s="261">
        <f t="shared" si="31"/>
        <v>4.333333333333333</v>
      </c>
      <c r="AS35" s="247">
        <f t="shared" si="7"/>
        <v>85</v>
      </c>
      <c r="AT35" s="286" t="str">
        <f t="shared" si="8"/>
        <v>YES</v>
      </c>
      <c r="AU35" s="261">
        <f t="shared" si="32"/>
        <v>8.5</v>
      </c>
      <c r="AV35" s="261">
        <f t="shared" si="33"/>
        <v>10.166666666666668</v>
      </c>
      <c r="AW35" s="247">
        <f t="shared" si="9"/>
        <v>84</v>
      </c>
      <c r="AX35" s="286" t="str">
        <f t="shared" si="10"/>
        <v>YES</v>
      </c>
      <c r="AY35" s="261">
        <f t="shared" si="34"/>
        <v>22.599999999999998</v>
      </c>
      <c r="AZ35" s="261">
        <f t="shared" si="35"/>
        <v>27.333333333333336</v>
      </c>
      <c r="BA35" s="247">
        <f t="shared" si="11"/>
        <v>83</v>
      </c>
      <c r="BB35" s="286" t="str">
        <f t="shared" si="12"/>
        <v>YES</v>
      </c>
      <c r="BC35" s="261">
        <f t="shared" si="36"/>
        <v>8</v>
      </c>
      <c r="BD35" s="261">
        <f t="shared" si="37"/>
        <v>10.166666666666666</v>
      </c>
      <c r="BE35" s="247">
        <f t="shared" si="13"/>
        <v>79</v>
      </c>
      <c r="BF35" s="286" t="str">
        <f t="shared" si="14"/>
        <v>YES</v>
      </c>
      <c r="BG35" s="261">
        <f t="shared" si="38"/>
        <v>6.7</v>
      </c>
      <c r="BH35" s="261">
        <f t="shared" si="39"/>
        <v>8</v>
      </c>
      <c r="BI35" s="247">
        <f t="shared" si="15"/>
        <v>84</v>
      </c>
      <c r="BJ35" s="340" t="str">
        <f t="shared" si="16"/>
        <v>YES</v>
      </c>
      <c r="BK35" s="260">
        <f t="shared" si="40"/>
        <v>2</v>
      </c>
      <c r="BL35" s="261">
        <f t="shared" si="41"/>
        <v>2</v>
      </c>
      <c r="BM35" s="247">
        <f t="shared" si="17"/>
        <v>100</v>
      </c>
      <c r="BN35" s="286" t="str">
        <f t="shared" si="18"/>
        <v>YES</v>
      </c>
      <c r="BO35" s="261">
        <f t="shared" si="42"/>
        <v>6</v>
      </c>
      <c r="BP35" s="261">
        <f t="shared" si="43"/>
        <v>7</v>
      </c>
      <c r="BQ35" s="247">
        <f t="shared" si="19"/>
        <v>86</v>
      </c>
      <c r="BR35" s="286" t="str">
        <f t="shared" si="20"/>
        <v>YES</v>
      </c>
      <c r="BS35" s="261">
        <f t="shared" si="44"/>
        <v>16</v>
      </c>
      <c r="BT35" s="261">
        <f t="shared" si="45"/>
        <v>17</v>
      </c>
      <c r="BU35" s="247">
        <f t="shared" si="21"/>
        <v>94</v>
      </c>
      <c r="BV35" s="286" t="str">
        <f t="shared" si="22"/>
        <v>YES</v>
      </c>
      <c r="BW35" s="261">
        <f t="shared" si="46"/>
        <v>5</v>
      </c>
      <c r="BX35" s="261">
        <f t="shared" si="47"/>
        <v>7</v>
      </c>
      <c r="BY35" s="247">
        <f t="shared" si="23"/>
        <v>71</v>
      </c>
      <c r="BZ35" s="286" t="str">
        <f t="shared" si="24"/>
        <v>YES</v>
      </c>
      <c r="CA35" s="261">
        <f t="shared" si="48"/>
        <v>7</v>
      </c>
      <c r="CB35" s="261">
        <f t="shared" si="49"/>
        <v>7</v>
      </c>
      <c r="CC35" s="247">
        <f t="shared" si="25"/>
        <v>100</v>
      </c>
      <c r="CD35" s="341" t="str">
        <f t="shared" si="26"/>
        <v>YES</v>
      </c>
    </row>
    <row r="36" spans="1:82" x14ac:dyDescent="0.2">
      <c r="A36" s="331">
        <f>[5]Final!A36</f>
        <v>24</v>
      </c>
      <c r="B36" s="331" t="str">
        <f>[5]Final!B36</f>
        <v>16BME1144</v>
      </c>
      <c r="C36" s="331" t="str">
        <f>[5]Final!C36</f>
        <v>NEERAJ SINGH</v>
      </c>
      <c r="D36" s="331" t="s">
        <v>316</v>
      </c>
      <c r="E36" s="331">
        <f>[5]Final!E36</f>
        <v>24</v>
      </c>
      <c r="F36" s="331">
        <f t="shared" si="27"/>
        <v>37.899999999999991</v>
      </c>
      <c r="G36" s="331">
        <f t="shared" si="28"/>
        <v>19.899999999999995</v>
      </c>
      <c r="H36" s="331">
        <f t="shared" si="29"/>
        <v>18</v>
      </c>
      <c r="I36" s="258"/>
      <c r="J36" s="247">
        <f>IF([5]Final!DP34="","",ROUNDUP(0.15*[5]Final!DP34,1))</f>
        <v>0.5</v>
      </c>
      <c r="K36" s="247">
        <f>IF([5]Final!DQ34="","",ROUNDUP(0.15*[5]Final!DQ34,1))</f>
        <v>0.79999999999999993</v>
      </c>
      <c r="L36" s="247">
        <f>IF([5]Final!DR34="","",ROUNDUP(0.15*[5]Final!DR34,1))</f>
        <v>3.2</v>
      </c>
      <c r="M36" s="247">
        <f>IF([5]Final!DS34="","",ROUNDUP(0.15*[5]Final!DS34,1))</f>
        <v>0.6</v>
      </c>
      <c r="N36" s="247">
        <f>IF([5]Final!DT34="","",ROUNDUP(0.15*[5]Final!DT34,1))</f>
        <v>2</v>
      </c>
      <c r="O36" s="247">
        <f>IF([5]Final!DU34="","",ROUNDUP(0.15*[5]Final!DU34,1))</f>
        <v>1.1000000000000001</v>
      </c>
      <c r="P36" s="247">
        <f>IF([5]Final!DV34="","",ROUNDUP(0.15*[5]Final!DV34,1))</f>
        <v>0.9</v>
      </c>
      <c r="Q36" s="247">
        <f>IF([5]Final!DW34="","",ROUNDUP(0.15*[5]Final!DW34,1))</f>
        <v>2.4</v>
      </c>
      <c r="R36" s="247">
        <f>IF([5]Final!DX34="","",ROUNDUP(0.15*[5]Final!DX34,1))</f>
        <v>1.1000000000000001</v>
      </c>
      <c r="S36" s="247">
        <f>IF([5]Final!DY34="","",ROUNDUP(0.15*[5]Final!DY34,1))</f>
        <v>1.1000000000000001</v>
      </c>
      <c r="T36" s="247">
        <f>IF([5]Final!DZ34="","",ROUNDUP(0.15*[5]Final!DZ34,1))</f>
        <v>0.3</v>
      </c>
      <c r="U36" s="247">
        <f>IF([5]Final!EA34="","",ROUNDUP([5]Final!EA34/3,1))</f>
        <v>0.7</v>
      </c>
      <c r="V36" s="247">
        <f>IF([5]Final!EB34="","",ROUNDUP([5]Final!EB34/3,1))</f>
        <v>0.4</v>
      </c>
      <c r="W36" s="247">
        <f>IF([5]Final!EC34="","",ROUNDUP([5]Final!EC34/3,1))</f>
        <v>0.4</v>
      </c>
      <c r="X36" s="247">
        <f>IF([5]Final!ED34="","",ROUNDUP([5]Final!ED34/3,1))</f>
        <v>0.4</v>
      </c>
      <c r="Y36" s="247">
        <f>IF([5]Final!EE34="","",ROUNDUP([5]Final!EE34/3,1))</f>
        <v>0.7</v>
      </c>
      <c r="Z36" s="247">
        <f>IF([5]Final!EF34="","",ROUNDUP([5]Final!EF34/3,1))</f>
        <v>1</v>
      </c>
      <c r="AA36" s="247">
        <f>IF([5]Final!EG34="","",ROUNDUP([5]Final!EG34/3,1))</f>
        <v>0.4</v>
      </c>
      <c r="AB36" s="247">
        <f>IF([5]Final!EH34="","",ROUNDUP([5]Final!EH34/3,1))</f>
        <v>0.4</v>
      </c>
      <c r="AC36" s="247">
        <f>IF([5]Final!EI34="","",ROUNDUP([5]Final!EI34/3,1))</f>
        <v>0.7</v>
      </c>
      <c r="AD36" s="247">
        <f>IF([5]Final!EJ34="","",ROUNDUP([5]Final!EJ34/3,1))</f>
        <v>0.4</v>
      </c>
      <c r="AE36" s="247">
        <f>IF([5]Final!EK34="","",ROUNDUP([5]Final!EK34/3,1))</f>
        <v>0.4</v>
      </c>
      <c r="AF36" s="247">
        <f>[5]Final!EL34</f>
        <v>1</v>
      </c>
      <c r="AG36" s="247">
        <f>[5]Final!EM34</f>
        <v>1</v>
      </c>
      <c r="AH36" s="247">
        <f>[5]Final!EN34</f>
        <v>1</v>
      </c>
      <c r="AI36" s="247">
        <f>[5]Final!EO34</f>
        <v>1</v>
      </c>
      <c r="AJ36" s="247">
        <f>[5]Final!EP34</f>
        <v>2</v>
      </c>
      <c r="AK36" s="247">
        <f>[5]Final!EQ34</f>
        <v>1</v>
      </c>
      <c r="AL36" s="247">
        <f>[5]Final!ER34</f>
        <v>0</v>
      </c>
      <c r="AM36" s="247">
        <f>[5]Final!ES34</f>
        <v>3</v>
      </c>
      <c r="AN36" s="247">
        <f>[5]Final!ET34</f>
        <v>2</v>
      </c>
      <c r="AO36" s="247">
        <f>[5]Final!EU34</f>
        <v>3</v>
      </c>
      <c r="AP36" s="248">
        <f>[5]Final!EV34</f>
        <v>3</v>
      </c>
      <c r="AQ36" s="260">
        <f t="shared" si="30"/>
        <v>1.2</v>
      </c>
      <c r="AR36" s="261">
        <f t="shared" si="31"/>
        <v>4.333333333333333</v>
      </c>
      <c r="AS36" s="247">
        <f t="shared" si="7"/>
        <v>28</v>
      </c>
      <c r="AT36" s="286" t="str">
        <f t="shared" si="8"/>
        <v>NO</v>
      </c>
      <c r="AU36" s="261">
        <f t="shared" si="32"/>
        <v>3.8999999999999995</v>
      </c>
      <c r="AV36" s="261">
        <f t="shared" si="33"/>
        <v>10.166666666666668</v>
      </c>
      <c r="AW36" s="247">
        <f t="shared" si="9"/>
        <v>38</v>
      </c>
      <c r="AX36" s="286" t="str">
        <f t="shared" si="10"/>
        <v>NO</v>
      </c>
      <c r="AY36" s="261">
        <f t="shared" si="34"/>
        <v>10.3</v>
      </c>
      <c r="AZ36" s="261">
        <f t="shared" si="35"/>
        <v>27.333333333333336</v>
      </c>
      <c r="BA36" s="247">
        <f t="shared" si="11"/>
        <v>38</v>
      </c>
      <c r="BB36" s="286" t="str">
        <f t="shared" si="12"/>
        <v>NO</v>
      </c>
      <c r="BC36" s="261">
        <f t="shared" si="36"/>
        <v>2.8</v>
      </c>
      <c r="BD36" s="261">
        <f t="shared" si="37"/>
        <v>10.166666666666666</v>
      </c>
      <c r="BE36" s="247">
        <f t="shared" si="13"/>
        <v>28</v>
      </c>
      <c r="BF36" s="286" t="str">
        <f t="shared" si="14"/>
        <v>NO</v>
      </c>
      <c r="BG36" s="261">
        <f t="shared" si="38"/>
        <v>1.6999999999999997</v>
      </c>
      <c r="BH36" s="261">
        <f t="shared" si="39"/>
        <v>8</v>
      </c>
      <c r="BI36" s="247">
        <f t="shared" si="15"/>
        <v>21</v>
      </c>
      <c r="BJ36" s="340" t="str">
        <f t="shared" si="16"/>
        <v>NO</v>
      </c>
      <c r="BK36" s="260">
        <f t="shared" si="40"/>
        <v>1</v>
      </c>
      <c r="BL36" s="261">
        <f t="shared" si="41"/>
        <v>2</v>
      </c>
      <c r="BM36" s="247">
        <f t="shared" si="17"/>
        <v>50</v>
      </c>
      <c r="BN36" s="286" t="str">
        <f t="shared" si="18"/>
        <v>NO</v>
      </c>
      <c r="BO36" s="261">
        <f t="shared" si="42"/>
        <v>3</v>
      </c>
      <c r="BP36" s="261">
        <f t="shared" si="43"/>
        <v>7</v>
      </c>
      <c r="BQ36" s="247">
        <f t="shared" si="19"/>
        <v>43</v>
      </c>
      <c r="BR36" s="286" t="str">
        <f t="shared" si="20"/>
        <v>NO</v>
      </c>
      <c r="BS36" s="261">
        <f t="shared" si="44"/>
        <v>7</v>
      </c>
      <c r="BT36" s="261">
        <f t="shared" si="45"/>
        <v>17</v>
      </c>
      <c r="BU36" s="247">
        <f t="shared" si="21"/>
        <v>41</v>
      </c>
      <c r="BV36" s="286" t="str">
        <f t="shared" si="22"/>
        <v>NO</v>
      </c>
      <c r="BW36" s="261">
        <f t="shared" si="46"/>
        <v>3</v>
      </c>
      <c r="BX36" s="261">
        <f t="shared" si="47"/>
        <v>7</v>
      </c>
      <c r="BY36" s="247">
        <f t="shared" si="23"/>
        <v>43</v>
      </c>
      <c r="BZ36" s="286" t="str">
        <f t="shared" si="24"/>
        <v>NO</v>
      </c>
      <c r="CA36" s="261">
        <f t="shared" si="48"/>
        <v>4</v>
      </c>
      <c r="CB36" s="261">
        <f t="shared" si="49"/>
        <v>7</v>
      </c>
      <c r="CC36" s="247">
        <f t="shared" si="25"/>
        <v>57</v>
      </c>
      <c r="CD36" s="341" t="str">
        <f t="shared" si="26"/>
        <v>NO</v>
      </c>
    </row>
    <row r="37" spans="1:82" x14ac:dyDescent="0.2">
      <c r="A37" s="331">
        <f>[5]Final!A37</f>
        <v>25</v>
      </c>
      <c r="B37" s="331" t="str">
        <f>[5]Final!B37</f>
        <v>16BME1145</v>
      </c>
      <c r="C37" s="331" t="str">
        <f>[5]Final!C37</f>
        <v>JASHANPREET SINGH MANN</v>
      </c>
      <c r="D37" s="331" t="str">
        <f>[5]Final!D37</f>
        <v>C+</v>
      </c>
      <c r="E37" s="331">
        <f>[5]Final!E37</f>
        <v>61</v>
      </c>
      <c r="F37" s="331">
        <f t="shared" si="27"/>
        <v>67.700000000000017</v>
      </c>
      <c r="G37" s="331">
        <f t="shared" si="28"/>
        <v>39.700000000000017</v>
      </c>
      <c r="H37" s="331">
        <f t="shared" si="29"/>
        <v>28</v>
      </c>
      <c r="I37" s="258"/>
      <c r="J37" s="247">
        <f>IF([5]Final!DP35="","",ROUNDUP(0.15*[5]Final!DP35,1))</f>
        <v>2.4</v>
      </c>
      <c r="K37" s="247">
        <f>IF([5]Final!DQ35="","",ROUNDUP(0.15*[5]Final!DQ35,1))</f>
        <v>2.3000000000000003</v>
      </c>
      <c r="L37" s="247">
        <f>IF([5]Final!DR35="","",ROUNDUP(0.15*[5]Final!DR35,1))</f>
        <v>3.6</v>
      </c>
      <c r="M37" s="247">
        <f>IF([5]Final!DS35="","",ROUNDUP(0.15*[5]Final!DS35,1))</f>
        <v>2.4</v>
      </c>
      <c r="N37" s="247">
        <f>IF([5]Final!DT35="","",ROUNDUP(0.15*[5]Final!DT35,1))</f>
        <v>3</v>
      </c>
      <c r="O37" s="247">
        <f>IF([5]Final!DU35="","",ROUNDUP(0.15*[5]Final!DU35,1))</f>
        <v>3</v>
      </c>
      <c r="P37" s="247">
        <f>IF([5]Final!DV35="","",ROUNDUP(0.15*[5]Final!DV35,1))</f>
        <v>2.3000000000000003</v>
      </c>
      <c r="Q37" s="247">
        <f>IF([5]Final!DW35="","",ROUNDUP(0.15*[5]Final!DW35,1))</f>
        <v>4.0999999999999996</v>
      </c>
      <c r="R37" s="247">
        <f>IF([5]Final!DX35="","",ROUNDUP(0.15*[5]Final!DX35,1))</f>
        <v>3</v>
      </c>
      <c r="S37" s="247">
        <f>IF([5]Final!DY35="","",ROUNDUP(0.15*[5]Final!DY35,1))</f>
        <v>3</v>
      </c>
      <c r="T37" s="247">
        <f>IF([5]Final!DZ35="","",ROUNDUP(0.15*[5]Final!DZ35,1))</f>
        <v>2</v>
      </c>
      <c r="U37" s="247">
        <f>IF([5]Final!EA35="","",ROUNDUP([5]Final!EA35/3,1))</f>
        <v>0.7</v>
      </c>
      <c r="V37" s="247">
        <f>IF([5]Final!EB35="","",ROUNDUP([5]Final!EB35/3,1))</f>
        <v>0.7</v>
      </c>
      <c r="W37" s="247">
        <f>IF([5]Final!EC35="","",ROUNDUP([5]Final!EC35/3,1))</f>
        <v>1</v>
      </c>
      <c r="X37" s="247">
        <f>IF([5]Final!ED35="","",ROUNDUP([5]Final!ED35/3,1))</f>
        <v>0.7</v>
      </c>
      <c r="Y37" s="247">
        <f>IF([5]Final!EE35="","",ROUNDUP([5]Final!EE35/3,1))</f>
        <v>1</v>
      </c>
      <c r="Z37" s="247">
        <f>IF([5]Final!EF35="","",ROUNDUP([5]Final!EF35/3,1))</f>
        <v>1</v>
      </c>
      <c r="AA37" s="247">
        <f>IF([5]Final!EG35="","",ROUNDUP([5]Final!EG35/3,1))</f>
        <v>0.7</v>
      </c>
      <c r="AB37" s="247">
        <f>IF([5]Final!EH35="","",ROUNDUP([5]Final!EH35/3,1))</f>
        <v>0.7</v>
      </c>
      <c r="AC37" s="247">
        <f>IF([5]Final!EI35="","",ROUNDUP([5]Final!EI35/3,1))</f>
        <v>0.7</v>
      </c>
      <c r="AD37" s="247">
        <f>IF([5]Final!EJ35="","",ROUNDUP([5]Final!EJ35/3,1))</f>
        <v>0.7</v>
      </c>
      <c r="AE37" s="247">
        <f>IF([5]Final!EK35="","",ROUNDUP([5]Final!EK35/3,1))</f>
        <v>0.7</v>
      </c>
      <c r="AF37" s="247">
        <f>[5]Final!EL35</f>
        <v>1</v>
      </c>
      <c r="AG37" s="247">
        <f>[5]Final!EM35</f>
        <v>2</v>
      </c>
      <c r="AH37" s="247">
        <f>[5]Final!EN35</f>
        <v>2</v>
      </c>
      <c r="AI37" s="247">
        <f>[5]Final!EO35</f>
        <v>2</v>
      </c>
      <c r="AJ37" s="247">
        <f>[5]Final!EP35</f>
        <v>2</v>
      </c>
      <c r="AK37" s="247">
        <f>[5]Final!EQ35</f>
        <v>2</v>
      </c>
      <c r="AL37" s="247">
        <f>[5]Final!ER35</f>
        <v>2</v>
      </c>
      <c r="AM37" s="247">
        <f>[5]Final!ES35</f>
        <v>3</v>
      </c>
      <c r="AN37" s="247">
        <f>[5]Final!ET35</f>
        <v>4</v>
      </c>
      <c r="AO37" s="247">
        <f>[5]Final!EU35</f>
        <v>4</v>
      </c>
      <c r="AP37" s="248">
        <f>[5]Final!EV35</f>
        <v>4</v>
      </c>
      <c r="AQ37" s="260">
        <f t="shared" si="30"/>
        <v>3.0999999999999996</v>
      </c>
      <c r="AR37" s="261">
        <f t="shared" si="31"/>
        <v>4.333333333333333</v>
      </c>
      <c r="AS37" s="247">
        <f t="shared" si="7"/>
        <v>72</v>
      </c>
      <c r="AT37" s="286" t="str">
        <f t="shared" si="8"/>
        <v>YES</v>
      </c>
      <c r="AU37" s="261">
        <f t="shared" si="32"/>
        <v>7.0000000000000009</v>
      </c>
      <c r="AV37" s="261">
        <f t="shared" si="33"/>
        <v>10.166666666666668</v>
      </c>
      <c r="AW37" s="247">
        <f t="shared" si="9"/>
        <v>69</v>
      </c>
      <c r="AX37" s="286" t="str">
        <f t="shared" si="10"/>
        <v>YES</v>
      </c>
      <c r="AY37" s="261">
        <f t="shared" si="34"/>
        <v>17.099999999999998</v>
      </c>
      <c r="AZ37" s="261">
        <f t="shared" si="35"/>
        <v>27.333333333333336</v>
      </c>
      <c r="BA37" s="247">
        <f t="shared" si="11"/>
        <v>63</v>
      </c>
      <c r="BB37" s="286" t="str">
        <f t="shared" si="12"/>
        <v>YES</v>
      </c>
      <c r="BC37" s="261">
        <f t="shared" si="36"/>
        <v>6.7000000000000011</v>
      </c>
      <c r="BD37" s="261">
        <f t="shared" si="37"/>
        <v>10.166666666666666</v>
      </c>
      <c r="BE37" s="247">
        <f t="shared" si="13"/>
        <v>66</v>
      </c>
      <c r="BF37" s="286" t="str">
        <f t="shared" si="14"/>
        <v>YES</v>
      </c>
      <c r="BG37" s="261">
        <f t="shared" si="38"/>
        <v>5.8000000000000007</v>
      </c>
      <c r="BH37" s="261">
        <f t="shared" si="39"/>
        <v>8</v>
      </c>
      <c r="BI37" s="247">
        <f t="shared" si="15"/>
        <v>73</v>
      </c>
      <c r="BJ37" s="340" t="str">
        <f t="shared" si="16"/>
        <v>YES</v>
      </c>
      <c r="BK37" s="260">
        <f t="shared" si="40"/>
        <v>1</v>
      </c>
      <c r="BL37" s="261">
        <f t="shared" si="41"/>
        <v>2</v>
      </c>
      <c r="BM37" s="247">
        <f t="shared" si="17"/>
        <v>50</v>
      </c>
      <c r="BN37" s="286" t="str">
        <f t="shared" si="18"/>
        <v>NO</v>
      </c>
      <c r="BO37" s="261">
        <f t="shared" si="42"/>
        <v>4</v>
      </c>
      <c r="BP37" s="261">
        <f t="shared" si="43"/>
        <v>7</v>
      </c>
      <c r="BQ37" s="247">
        <f t="shared" si="19"/>
        <v>57</v>
      </c>
      <c r="BR37" s="286" t="str">
        <f t="shared" si="20"/>
        <v>NO</v>
      </c>
      <c r="BS37" s="261">
        <f t="shared" si="44"/>
        <v>11</v>
      </c>
      <c r="BT37" s="261">
        <f t="shared" si="45"/>
        <v>17</v>
      </c>
      <c r="BU37" s="247">
        <f t="shared" si="21"/>
        <v>65</v>
      </c>
      <c r="BV37" s="286" t="str">
        <f t="shared" si="22"/>
        <v>YES</v>
      </c>
      <c r="BW37" s="261">
        <f t="shared" si="46"/>
        <v>6</v>
      </c>
      <c r="BX37" s="261">
        <f t="shared" si="47"/>
        <v>7</v>
      </c>
      <c r="BY37" s="247">
        <f t="shared" si="23"/>
        <v>86</v>
      </c>
      <c r="BZ37" s="286" t="str">
        <f t="shared" si="24"/>
        <v>YES</v>
      </c>
      <c r="CA37" s="261">
        <f t="shared" si="48"/>
        <v>6</v>
      </c>
      <c r="CB37" s="261">
        <f t="shared" si="49"/>
        <v>7</v>
      </c>
      <c r="CC37" s="247">
        <f t="shared" si="25"/>
        <v>86</v>
      </c>
      <c r="CD37" s="341" t="str">
        <f t="shared" si="26"/>
        <v>YES</v>
      </c>
    </row>
    <row r="38" spans="1:82" x14ac:dyDescent="0.2">
      <c r="A38" s="331">
        <f>[5]Final!A38</f>
        <v>26</v>
      </c>
      <c r="B38" s="331" t="str">
        <f>[5]Final!B38</f>
        <v>16BME1150</v>
      </c>
      <c r="C38" s="331" t="str">
        <f>[5]Final!C38</f>
        <v>SANDEEP SINGH</v>
      </c>
      <c r="D38" s="331" t="str">
        <f>[5]Final!D38</f>
        <v>A</v>
      </c>
      <c r="E38" s="331">
        <f>[5]Final!E38</f>
        <v>92</v>
      </c>
      <c r="F38" s="331">
        <f t="shared" si="27"/>
        <v>83.2</v>
      </c>
      <c r="G38" s="331">
        <f t="shared" si="28"/>
        <v>48.2</v>
      </c>
      <c r="H38" s="331">
        <f t="shared" si="29"/>
        <v>35</v>
      </c>
      <c r="I38" s="258"/>
      <c r="J38" s="247">
        <f>IF([5]Final!DP36="","",ROUNDUP(0.15*[5]Final!DP36,1))</f>
        <v>2.4</v>
      </c>
      <c r="K38" s="247">
        <f>IF([5]Final!DQ36="","",ROUNDUP(0.15*[5]Final!DQ36,1))</f>
        <v>2.1</v>
      </c>
      <c r="L38" s="247">
        <f>IF([5]Final!DR36="","",ROUNDUP(0.15*[5]Final!DR36,1))</f>
        <v>5.0999999999999996</v>
      </c>
      <c r="M38" s="247">
        <f>IF([5]Final!DS36="","",ROUNDUP(0.15*[5]Final!DS36,1))</f>
        <v>2.1</v>
      </c>
      <c r="N38" s="247">
        <f>IF([5]Final!DT36="","",ROUNDUP(0.15*[5]Final!DT36,1))</f>
        <v>3.6</v>
      </c>
      <c r="O38" s="247">
        <f>IF([5]Final!DU36="","",ROUNDUP(0.15*[5]Final!DU36,1))</f>
        <v>3.2</v>
      </c>
      <c r="P38" s="247">
        <f>IF([5]Final!DV36="","",ROUNDUP(0.15*[5]Final!DV36,1))</f>
        <v>2.3000000000000003</v>
      </c>
      <c r="Q38" s="247">
        <f>IF([5]Final!DW36="","",ROUNDUP(0.15*[5]Final!DW36,1))</f>
        <v>5.4</v>
      </c>
      <c r="R38" s="247">
        <f>IF([5]Final!DX36="","",ROUNDUP(0.15*[5]Final!DX36,1))</f>
        <v>3.6</v>
      </c>
      <c r="S38" s="247">
        <f>IF([5]Final!DY36="","",ROUNDUP(0.15*[5]Final!DY36,1))</f>
        <v>3.8000000000000003</v>
      </c>
      <c r="T38" s="247">
        <f>IF([5]Final!DZ36="","",ROUNDUP(0.15*[5]Final!DZ36,1))</f>
        <v>2.1</v>
      </c>
      <c r="U38" s="247">
        <f>IF([5]Final!EA36="","",ROUNDUP([5]Final!EA36/3,1))</f>
        <v>1</v>
      </c>
      <c r="V38" s="247">
        <f>IF([5]Final!EB36="","",ROUNDUP([5]Final!EB36/3,1))</f>
        <v>1.4000000000000001</v>
      </c>
      <c r="W38" s="247">
        <f>IF([5]Final!EC36="","",ROUNDUP([5]Final!EC36/3,1))</f>
        <v>1.4000000000000001</v>
      </c>
      <c r="X38" s="247">
        <f>IF([5]Final!ED36="","",ROUNDUP([5]Final!ED36/3,1))</f>
        <v>0.7</v>
      </c>
      <c r="Y38" s="247">
        <f>IF([5]Final!EE36="","",ROUNDUP([5]Final!EE36/3,1))</f>
        <v>1.4000000000000001</v>
      </c>
      <c r="Z38" s="247">
        <f>IF([5]Final!EF36="","",ROUNDUP([5]Final!EF36/3,1))</f>
        <v>1.4000000000000001</v>
      </c>
      <c r="AA38" s="247">
        <f>IF([5]Final!EG36="","",ROUNDUP([5]Final!EG36/3,1))</f>
        <v>0.7</v>
      </c>
      <c r="AB38" s="247">
        <f>IF([5]Final!EH36="","",ROUNDUP([5]Final!EH36/3,1))</f>
        <v>1.4000000000000001</v>
      </c>
      <c r="AC38" s="247">
        <f>IF([5]Final!EI36="","",ROUNDUP([5]Final!EI36/3,1))</f>
        <v>1.4000000000000001</v>
      </c>
      <c r="AD38" s="247">
        <f>IF([5]Final!EJ36="","",ROUNDUP([5]Final!EJ36/3,1))</f>
        <v>0.7</v>
      </c>
      <c r="AE38" s="247">
        <f>IF([5]Final!EK36="","",ROUNDUP([5]Final!EK36/3,1))</f>
        <v>1</v>
      </c>
      <c r="AF38" s="247">
        <f>[5]Final!EL36</f>
        <v>2</v>
      </c>
      <c r="AG38" s="247">
        <f>[5]Final!EM36</f>
        <v>3</v>
      </c>
      <c r="AH38" s="247">
        <f>[5]Final!EN36</f>
        <v>3</v>
      </c>
      <c r="AI38" s="247">
        <f>[5]Final!EO36</f>
        <v>2</v>
      </c>
      <c r="AJ38" s="247">
        <f>[5]Final!EP36</f>
        <v>3</v>
      </c>
      <c r="AK38" s="247">
        <f>[5]Final!EQ36</f>
        <v>3</v>
      </c>
      <c r="AL38" s="247">
        <f>[5]Final!ER36</f>
        <v>1</v>
      </c>
      <c r="AM38" s="247">
        <f>[5]Final!ES36</f>
        <v>4</v>
      </c>
      <c r="AN38" s="247">
        <f>[5]Final!ET36</f>
        <v>5</v>
      </c>
      <c r="AO38" s="247">
        <f>[5]Final!EU36</f>
        <v>4</v>
      </c>
      <c r="AP38" s="248">
        <f>[5]Final!EV36</f>
        <v>5</v>
      </c>
      <c r="AQ38" s="260">
        <f t="shared" si="30"/>
        <v>3.4</v>
      </c>
      <c r="AR38" s="261">
        <f t="shared" si="31"/>
        <v>4.333333333333333</v>
      </c>
      <c r="AS38" s="247">
        <f t="shared" si="7"/>
        <v>78</v>
      </c>
      <c r="AT38" s="286" t="str">
        <f t="shared" si="8"/>
        <v>YES</v>
      </c>
      <c r="AU38" s="261">
        <f t="shared" si="32"/>
        <v>8.5</v>
      </c>
      <c r="AV38" s="261">
        <f t="shared" si="33"/>
        <v>10.166666666666668</v>
      </c>
      <c r="AW38" s="247">
        <f t="shared" si="9"/>
        <v>84</v>
      </c>
      <c r="AX38" s="286" t="str">
        <f t="shared" si="10"/>
        <v>YES</v>
      </c>
      <c r="AY38" s="261">
        <f t="shared" si="34"/>
        <v>22.899999999999995</v>
      </c>
      <c r="AZ38" s="261">
        <f t="shared" si="35"/>
        <v>27.333333333333336</v>
      </c>
      <c r="BA38" s="247">
        <f t="shared" si="11"/>
        <v>84</v>
      </c>
      <c r="BB38" s="286" t="str">
        <f t="shared" si="12"/>
        <v>YES</v>
      </c>
      <c r="BC38" s="261">
        <f t="shared" si="36"/>
        <v>7.5000000000000009</v>
      </c>
      <c r="BD38" s="261">
        <f t="shared" si="37"/>
        <v>10.166666666666666</v>
      </c>
      <c r="BE38" s="247">
        <f t="shared" si="13"/>
        <v>74</v>
      </c>
      <c r="BF38" s="286" t="str">
        <f t="shared" si="14"/>
        <v>YES</v>
      </c>
      <c r="BG38" s="261">
        <f t="shared" si="38"/>
        <v>5.9</v>
      </c>
      <c r="BH38" s="261">
        <f t="shared" si="39"/>
        <v>8</v>
      </c>
      <c r="BI38" s="247">
        <f t="shared" si="15"/>
        <v>74</v>
      </c>
      <c r="BJ38" s="340" t="str">
        <f t="shared" si="16"/>
        <v>YES</v>
      </c>
      <c r="BK38" s="260">
        <f t="shared" si="40"/>
        <v>2</v>
      </c>
      <c r="BL38" s="261">
        <f t="shared" si="41"/>
        <v>2</v>
      </c>
      <c r="BM38" s="247">
        <f t="shared" si="17"/>
        <v>100</v>
      </c>
      <c r="BN38" s="286" t="str">
        <f t="shared" si="18"/>
        <v>YES</v>
      </c>
      <c r="BO38" s="261">
        <f t="shared" si="42"/>
        <v>6</v>
      </c>
      <c r="BP38" s="261">
        <f t="shared" si="43"/>
        <v>7</v>
      </c>
      <c r="BQ38" s="247">
        <f t="shared" si="19"/>
        <v>86</v>
      </c>
      <c r="BR38" s="286" t="str">
        <f t="shared" si="20"/>
        <v>YES</v>
      </c>
      <c r="BS38" s="261">
        <f t="shared" si="44"/>
        <v>15</v>
      </c>
      <c r="BT38" s="261">
        <f t="shared" si="45"/>
        <v>17</v>
      </c>
      <c r="BU38" s="247">
        <f t="shared" si="21"/>
        <v>88</v>
      </c>
      <c r="BV38" s="286" t="str">
        <f t="shared" si="22"/>
        <v>YES</v>
      </c>
      <c r="BW38" s="261">
        <f t="shared" si="46"/>
        <v>5</v>
      </c>
      <c r="BX38" s="261">
        <f t="shared" si="47"/>
        <v>7</v>
      </c>
      <c r="BY38" s="247">
        <f t="shared" si="23"/>
        <v>71</v>
      </c>
      <c r="BZ38" s="286" t="str">
        <f t="shared" si="24"/>
        <v>YES</v>
      </c>
      <c r="CA38" s="261">
        <f t="shared" si="48"/>
        <v>7</v>
      </c>
      <c r="CB38" s="261">
        <f t="shared" si="49"/>
        <v>7</v>
      </c>
      <c r="CC38" s="247">
        <f t="shared" si="25"/>
        <v>100</v>
      </c>
      <c r="CD38" s="341" t="str">
        <f t="shared" si="26"/>
        <v>YES</v>
      </c>
    </row>
    <row r="39" spans="1:82" x14ac:dyDescent="0.2">
      <c r="A39" s="331">
        <f>[5]Final!A39</f>
        <v>27</v>
      </c>
      <c r="B39" s="331" t="str">
        <f>[5]Final!B39</f>
        <v>16BME1155</v>
      </c>
      <c r="C39" s="331" t="str">
        <f>[5]Final!C39</f>
        <v>APRAM MODI</v>
      </c>
      <c r="D39" s="331" t="str">
        <f>[5]Final!D39</f>
        <v>B+</v>
      </c>
      <c r="E39" s="331">
        <f>[5]Final!E39</f>
        <v>84</v>
      </c>
      <c r="F39" s="331">
        <f t="shared" si="27"/>
        <v>84.300000000000011</v>
      </c>
      <c r="G39" s="331">
        <f t="shared" si="28"/>
        <v>48.300000000000004</v>
      </c>
      <c r="H39" s="331">
        <f t="shared" si="29"/>
        <v>36</v>
      </c>
      <c r="I39" s="258"/>
      <c r="J39" s="247">
        <f>IF([5]Final!DP37="","",ROUNDUP(0.15*[5]Final!DP37,1))</f>
        <v>2.3000000000000003</v>
      </c>
      <c r="K39" s="247">
        <f>IF([5]Final!DQ37="","",ROUNDUP(0.15*[5]Final!DQ37,1))</f>
        <v>2.4</v>
      </c>
      <c r="L39" s="247">
        <f>IF([5]Final!DR37="","",ROUNDUP(0.15*[5]Final!DR37,1))</f>
        <v>5.4</v>
      </c>
      <c r="M39" s="247">
        <f>IF([5]Final!DS37="","",ROUNDUP(0.15*[5]Final!DS37,1))</f>
        <v>2</v>
      </c>
      <c r="N39" s="247">
        <f>IF([5]Final!DT37="","",ROUNDUP(0.15*[5]Final!DT37,1))</f>
        <v>3.9</v>
      </c>
      <c r="O39" s="247">
        <f>IF([5]Final!DU37="","",ROUNDUP(0.15*[5]Final!DU37,1))</f>
        <v>3.5</v>
      </c>
      <c r="P39" s="247">
        <f>IF([5]Final!DV37="","",ROUNDUP(0.15*[5]Final!DV37,1))</f>
        <v>2</v>
      </c>
      <c r="Q39" s="247">
        <f>IF([5]Final!DW37="","",ROUNDUP(0.15*[5]Final!DW37,1))</f>
        <v>5.4</v>
      </c>
      <c r="R39" s="247">
        <f>IF([5]Final!DX37="","",ROUNDUP(0.15*[5]Final!DX37,1))</f>
        <v>3.9</v>
      </c>
      <c r="S39" s="247">
        <f>IF([5]Final!DY37="","",ROUNDUP(0.15*[5]Final!DY37,1))</f>
        <v>3.8000000000000003</v>
      </c>
      <c r="T39" s="247">
        <f>IF([5]Final!DZ37="","",ROUNDUP(0.15*[5]Final!DZ37,1))</f>
        <v>2.1</v>
      </c>
      <c r="U39" s="247">
        <f>IF([5]Final!EA37="","",ROUNDUP([5]Final!EA37/3,1))</f>
        <v>1</v>
      </c>
      <c r="V39" s="247">
        <f>IF([5]Final!EB37="","",ROUNDUP([5]Final!EB37/3,1))</f>
        <v>1.4000000000000001</v>
      </c>
      <c r="W39" s="247">
        <f>IF([5]Final!EC37="","",ROUNDUP([5]Final!EC37/3,1))</f>
        <v>1.4000000000000001</v>
      </c>
      <c r="X39" s="247">
        <f>IF([5]Final!ED37="","",ROUNDUP([5]Final!ED37/3,1))</f>
        <v>0.7</v>
      </c>
      <c r="Y39" s="247">
        <f>IF([5]Final!EE37="","",ROUNDUP([5]Final!EE37/3,1))</f>
        <v>1</v>
      </c>
      <c r="Z39" s="247">
        <f>IF([5]Final!EF37="","",ROUNDUP([5]Final!EF37/3,1))</f>
        <v>1.7000000000000002</v>
      </c>
      <c r="AA39" s="247">
        <f>IF([5]Final!EG37="","",ROUNDUP([5]Final!EG37/3,1))</f>
        <v>0.7</v>
      </c>
      <c r="AB39" s="247">
        <f>IF([5]Final!EH37="","",ROUNDUP([5]Final!EH37/3,1))</f>
        <v>1</v>
      </c>
      <c r="AC39" s="247">
        <f>IF([5]Final!EI37="","",ROUNDUP([5]Final!EI37/3,1))</f>
        <v>1</v>
      </c>
      <c r="AD39" s="247">
        <f>IF([5]Final!EJ37="","",ROUNDUP([5]Final!EJ37/3,1))</f>
        <v>1</v>
      </c>
      <c r="AE39" s="247">
        <f>IF([5]Final!EK37="","",ROUNDUP([5]Final!EK37/3,1))</f>
        <v>0.7</v>
      </c>
      <c r="AF39" s="247">
        <f>[5]Final!EL37</f>
        <v>2</v>
      </c>
      <c r="AG39" s="247">
        <f>[5]Final!EM37</f>
        <v>2</v>
      </c>
      <c r="AH39" s="247">
        <f>[5]Final!EN37</f>
        <v>2</v>
      </c>
      <c r="AI39" s="247">
        <f>[5]Final!EO37</f>
        <v>2</v>
      </c>
      <c r="AJ39" s="247">
        <f>[5]Final!EP37</f>
        <v>3</v>
      </c>
      <c r="AK39" s="247">
        <f>[5]Final!EQ37</f>
        <v>4</v>
      </c>
      <c r="AL39" s="247">
        <f>[5]Final!ER37</f>
        <v>2</v>
      </c>
      <c r="AM39" s="247">
        <f>[5]Final!ES37</f>
        <v>4</v>
      </c>
      <c r="AN39" s="247">
        <f>[5]Final!ET37</f>
        <v>5</v>
      </c>
      <c r="AO39" s="247">
        <f>[5]Final!EU37</f>
        <v>5</v>
      </c>
      <c r="AP39" s="248">
        <f>[5]Final!EV37</f>
        <v>5</v>
      </c>
      <c r="AQ39" s="260">
        <f t="shared" si="30"/>
        <v>3.3000000000000003</v>
      </c>
      <c r="AR39" s="261">
        <f t="shared" si="31"/>
        <v>4.333333333333333</v>
      </c>
      <c r="AS39" s="247">
        <f t="shared" si="7"/>
        <v>76</v>
      </c>
      <c r="AT39" s="286" t="str">
        <f t="shared" si="8"/>
        <v>YES</v>
      </c>
      <c r="AU39" s="261">
        <f t="shared" si="32"/>
        <v>8.6999999999999993</v>
      </c>
      <c r="AV39" s="261">
        <f t="shared" si="33"/>
        <v>10.166666666666668</v>
      </c>
      <c r="AW39" s="247">
        <f t="shared" si="9"/>
        <v>86</v>
      </c>
      <c r="AX39" s="286" t="str">
        <f t="shared" si="10"/>
        <v>YES</v>
      </c>
      <c r="AY39" s="261">
        <f t="shared" si="34"/>
        <v>23.299999999999997</v>
      </c>
      <c r="AZ39" s="261">
        <f t="shared" si="35"/>
        <v>27.333333333333336</v>
      </c>
      <c r="BA39" s="247">
        <f t="shared" si="11"/>
        <v>85</v>
      </c>
      <c r="BB39" s="286" t="str">
        <f t="shared" si="12"/>
        <v>YES</v>
      </c>
      <c r="BC39" s="261">
        <f t="shared" si="36"/>
        <v>7.5000000000000009</v>
      </c>
      <c r="BD39" s="261">
        <f t="shared" si="37"/>
        <v>10.166666666666666</v>
      </c>
      <c r="BE39" s="247">
        <f t="shared" si="13"/>
        <v>74</v>
      </c>
      <c r="BF39" s="286" t="str">
        <f t="shared" si="14"/>
        <v>YES</v>
      </c>
      <c r="BG39" s="261">
        <f t="shared" si="38"/>
        <v>5.5</v>
      </c>
      <c r="BH39" s="261">
        <f t="shared" si="39"/>
        <v>8</v>
      </c>
      <c r="BI39" s="247">
        <f t="shared" si="15"/>
        <v>69</v>
      </c>
      <c r="BJ39" s="340" t="str">
        <f t="shared" si="16"/>
        <v>YES</v>
      </c>
      <c r="BK39" s="260">
        <f t="shared" si="40"/>
        <v>2</v>
      </c>
      <c r="BL39" s="261">
        <f t="shared" si="41"/>
        <v>2</v>
      </c>
      <c r="BM39" s="247">
        <f t="shared" si="17"/>
        <v>100</v>
      </c>
      <c r="BN39" s="286" t="str">
        <f t="shared" si="18"/>
        <v>YES</v>
      </c>
      <c r="BO39" s="261">
        <f t="shared" si="42"/>
        <v>5</v>
      </c>
      <c r="BP39" s="261">
        <f t="shared" si="43"/>
        <v>7</v>
      </c>
      <c r="BQ39" s="247">
        <f t="shared" si="19"/>
        <v>71</v>
      </c>
      <c r="BR39" s="286" t="str">
        <f t="shared" si="20"/>
        <v>YES</v>
      </c>
      <c r="BS39" s="261">
        <f t="shared" si="44"/>
        <v>15</v>
      </c>
      <c r="BT39" s="261">
        <f t="shared" si="45"/>
        <v>17</v>
      </c>
      <c r="BU39" s="247">
        <f t="shared" si="21"/>
        <v>88</v>
      </c>
      <c r="BV39" s="286" t="str">
        <f t="shared" si="22"/>
        <v>YES</v>
      </c>
      <c r="BW39" s="261">
        <f t="shared" si="46"/>
        <v>7</v>
      </c>
      <c r="BX39" s="261">
        <f t="shared" si="47"/>
        <v>7</v>
      </c>
      <c r="BY39" s="247">
        <f t="shared" si="23"/>
        <v>100</v>
      </c>
      <c r="BZ39" s="286" t="str">
        <f t="shared" si="24"/>
        <v>YES</v>
      </c>
      <c r="CA39" s="261">
        <f t="shared" si="48"/>
        <v>7</v>
      </c>
      <c r="CB39" s="261">
        <f t="shared" si="49"/>
        <v>7</v>
      </c>
      <c r="CC39" s="247">
        <f t="shared" si="25"/>
        <v>100</v>
      </c>
      <c r="CD39" s="341" t="str">
        <f t="shared" si="26"/>
        <v>YES</v>
      </c>
    </row>
    <row r="40" spans="1:82" x14ac:dyDescent="0.2">
      <c r="A40" s="331">
        <f>[5]Final!A40</f>
        <v>28</v>
      </c>
      <c r="B40" s="331" t="str">
        <f>[5]Final!B40</f>
        <v>16BME1158</v>
      </c>
      <c r="C40" s="331" t="str">
        <f>[5]Final!C40</f>
        <v>RAMAN DHIMAN</v>
      </c>
      <c r="D40" s="331" t="s">
        <v>316</v>
      </c>
      <c r="E40" s="331">
        <f>[5]Final!E40</f>
        <v>23</v>
      </c>
      <c r="F40" s="331">
        <f t="shared" si="27"/>
        <v>34.099999999999994</v>
      </c>
      <c r="G40" s="331">
        <f t="shared" si="28"/>
        <v>20.099999999999991</v>
      </c>
      <c r="H40" s="331">
        <f t="shared" si="29"/>
        <v>14</v>
      </c>
      <c r="I40" s="258"/>
      <c r="J40" s="247">
        <f>IF([5]Final!DP38="","",ROUNDUP(0.15*[5]Final!DP38,1))</f>
        <v>1.1000000000000001</v>
      </c>
      <c r="K40" s="247">
        <f>IF([5]Final!DQ38="","",ROUNDUP(0.15*[5]Final!DQ38,1))</f>
        <v>0.3</v>
      </c>
      <c r="L40" s="247">
        <f>IF([5]Final!DR38="","",ROUNDUP(0.15*[5]Final!DR38,1))</f>
        <v>2.6</v>
      </c>
      <c r="M40" s="247">
        <f>IF([5]Final!DS38="","",ROUNDUP(0.15*[5]Final!DS38,1))</f>
        <v>0.79999999999999993</v>
      </c>
      <c r="N40" s="247">
        <f>IF([5]Final!DT38="","",ROUNDUP(0.15*[5]Final!DT38,1))</f>
        <v>1.8</v>
      </c>
      <c r="O40" s="247">
        <f>IF([5]Final!DU38="","",ROUNDUP(0.15*[5]Final!DU38,1))</f>
        <v>1.1000000000000001</v>
      </c>
      <c r="P40" s="247">
        <f>IF([5]Final!DV38="","",ROUNDUP(0.15*[5]Final!DV38,1))</f>
        <v>0.79999999999999993</v>
      </c>
      <c r="Q40" s="247">
        <f>IF([5]Final!DW38="","",ROUNDUP(0.15*[5]Final!DW38,1))</f>
        <v>2.9</v>
      </c>
      <c r="R40" s="247">
        <f>IF([5]Final!DX38="","",ROUNDUP(0.15*[5]Final!DX38,1))</f>
        <v>1.1000000000000001</v>
      </c>
      <c r="S40" s="247">
        <f>IF([5]Final!DY38="","",ROUNDUP(0.15*[5]Final!DY38,1))</f>
        <v>1.1000000000000001</v>
      </c>
      <c r="T40" s="247">
        <f>IF([5]Final!DZ38="","",ROUNDUP(0.15*[5]Final!DZ38,1))</f>
        <v>0.9</v>
      </c>
      <c r="U40" s="247">
        <f>IF([5]Final!EA38="","",ROUNDUP([5]Final!EA38/3,1))</f>
        <v>0.4</v>
      </c>
      <c r="V40" s="247">
        <f>IF([5]Final!EB38="","",ROUNDUP([5]Final!EB38/3,1))</f>
        <v>0.7</v>
      </c>
      <c r="W40" s="247">
        <f>IF([5]Final!EC38="","",ROUNDUP([5]Final!EC38/3,1))</f>
        <v>0.4</v>
      </c>
      <c r="X40" s="247">
        <f>IF([5]Final!ED38="","",ROUNDUP([5]Final!ED38/3,1))</f>
        <v>0.4</v>
      </c>
      <c r="Y40" s="247">
        <f>IF([5]Final!EE38="","",ROUNDUP([5]Final!EE38/3,1))</f>
        <v>0.7</v>
      </c>
      <c r="Z40" s="247">
        <f>IF([5]Final!EF38="","",ROUNDUP([5]Final!EF38/3,1))</f>
        <v>0.7</v>
      </c>
      <c r="AA40" s="247">
        <f>IF([5]Final!EG38="","",ROUNDUP([5]Final!EG38/3,1))</f>
        <v>0.4</v>
      </c>
      <c r="AB40" s="247">
        <f>IF([5]Final!EH38="","",ROUNDUP([5]Final!EH38/3,1))</f>
        <v>0.7</v>
      </c>
      <c r="AC40" s="247">
        <f>IF([5]Final!EI38="","",ROUNDUP([5]Final!EI38/3,1))</f>
        <v>0.4</v>
      </c>
      <c r="AD40" s="247">
        <f>IF([5]Final!EJ38="","",ROUNDUP([5]Final!EJ38/3,1))</f>
        <v>0.4</v>
      </c>
      <c r="AE40" s="247">
        <f>IF([5]Final!EK38="","",ROUNDUP([5]Final!EK38/3,1))</f>
        <v>0.4</v>
      </c>
      <c r="AF40" s="247">
        <f>[5]Final!EL38</f>
        <v>0</v>
      </c>
      <c r="AG40" s="247">
        <f>[5]Final!EM38</f>
        <v>1</v>
      </c>
      <c r="AH40" s="247">
        <f>[5]Final!EN38</f>
        <v>1</v>
      </c>
      <c r="AI40" s="247">
        <f>[5]Final!EO38</f>
        <v>0</v>
      </c>
      <c r="AJ40" s="247">
        <f>[5]Final!EP38</f>
        <v>2</v>
      </c>
      <c r="AK40" s="247">
        <f>[5]Final!EQ38</f>
        <v>1</v>
      </c>
      <c r="AL40" s="247">
        <f>[5]Final!ER38</f>
        <v>1</v>
      </c>
      <c r="AM40" s="247">
        <f>[5]Final!ES38</f>
        <v>2</v>
      </c>
      <c r="AN40" s="247">
        <f>[5]Final!ET38</f>
        <v>2</v>
      </c>
      <c r="AO40" s="247">
        <f>[5]Final!EU38</f>
        <v>2</v>
      </c>
      <c r="AP40" s="248">
        <f>[5]Final!EV38</f>
        <v>2</v>
      </c>
      <c r="AQ40" s="260">
        <f t="shared" si="30"/>
        <v>1.5</v>
      </c>
      <c r="AR40" s="261">
        <f t="shared" si="31"/>
        <v>4.333333333333333</v>
      </c>
      <c r="AS40" s="247">
        <f t="shared" si="7"/>
        <v>35</v>
      </c>
      <c r="AT40" s="286" t="str">
        <f t="shared" si="8"/>
        <v>NO</v>
      </c>
      <c r="AU40" s="261">
        <f t="shared" si="32"/>
        <v>3.5</v>
      </c>
      <c r="AV40" s="261">
        <f t="shared" si="33"/>
        <v>10.166666666666668</v>
      </c>
      <c r="AW40" s="247">
        <f t="shared" si="9"/>
        <v>34</v>
      </c>
      <c r="AX40" s="286" t="str">
        <f t="shared" si="10"/>
        <v>NO</v>
      </c>
      <c r="AY40" s="261">
        <f t="shared" si="34"/>
        <v>9.8999999999999986</v>
      </c>
      <c r="AZ40" s="261">
        <f t="shared" si="35"/>
        <v>27.333333333333336</v>
      </c>
      <c r="BA40" s="247">
        <f t="shared" si="11"/>
        <v>36</v>
      </c>
      <c r="BB40" s="286" t="str">
        <f t="shared" si="12"/>
        <v>NO</v>
      </c>
      <c r="BC40" s="261">
        <f t="shared" si="36"/>
        <v>2.6999999999999997</v>
      </c>
      <c r="BD40" s="261">
        <f t="shared" si="37"/>
        <v>10.166666666666666</v>
      </c>
      <c r="BE40" s="247">
        <f t="shared" si="13"/>
        <v>27</v>
      </c>
      <c r="BF40" s="286" t="str">
        <f t="shared" si="14"/>
        <v>NO</v>
      </c>
      <c r="BG40" s="261">
        <f t="shared" si="38"/>
        <v>2.5</v>
      </c>
      <c r="BH40" s="261">
        <f t="shared" si="39"/>
        <v>8</v>
      </c>
      <c r="BI40" s="247">
        <f t="shared" si="15"/>
        <v>31</v>
      </c>
      <c r="BJ40" s="340" t="str">
        <f t="shared" si="16"/>
        <v>NO</v>
      </c>
      <c r="BK40" s="260">
        <f t="shared" si="40"/>
        <v>0</v>
      </c>
      <c r="BL40" s="261">
        <f t="shared" si="41"/>
        <v>2</v>
      </c>
      <c r="BM40" s="247">
        <f t="shared" si="17"/>
        <v>0</v>
      </c>
      <c r="BN40" s="286" t="str">
        <f t="shared" si="18"/>
        <v>NO</v>
      </c>
      <c r="BO40" s="261">
        <f t="shared" si="42"/>
        <v>3</v>
      </c>
      <c r="BP40" s="261">
        <f t="shared" si="43"/>
        <v>7</v>
      </c>
      <c r="BQ40" s="247">
        <f t="shared" si="19"/>
        <v>43</v>
      </c>
      <c r="BR40" s="286" t="str">
        <f t="shared" si="20"/>
        <v>NO</v>
      </c>
      <c r="BS40" s="261">
        <f t="shared" si="44"/>
        <v>6</v>
      </c>
      <c r="BT40" s="261">
        <f t="shared" si="45"/>
        <v>17</v>
      </c>
      <c r="BU40" s="247">
        <f t="shared" si="21"/>
        <v>35</v>
      </c>
      <c r="BV40" s="286" t="str">
        <f t="shared" si="22"/>
        <v>NO</v>
      </c>
      <c r="BW40" s="261">
        <f t="shared" si="46"/>
        <v>3</v>
      </c>
      <c r="BX40" s="261">
        <f t="shared" si="47"/>
        <v>7</v>
      </c>
      <c r="BY40" s="247">
        <f t="shared" si="23"/>
        <v>43</v>
      </c>
      <c r="BZ40" s="286" t="str">
        <f t="shared" si="24"/>
        <v>NO</v>
      </c>
      <c r="CA40" s="261">
        <f t="shared" si="48"/>
        <v>2</v>
      </c>
      <c r="CB40" s="261">
        <f t="shared" si="49"/>
        <v>7</v>
      </c>
      <c r="CC40" s="247">
        <f t="shared" si="25"/>
        <v>29</v>
      </c>
      <c r="CD40" s="341" t="str">
        <f t="shared" si="26"/>
        <v>NO</v>
      </c>
    </row>
    <row r="41" spans="1:82" x14ac:dyDescent="0.2">
      <c r="A41" s="331">
        <f>[5]Final!A41</f>
        <v>29</v>
      </c>
      <c r="B41" s="331" t="str">
        <f>[5]Final!B41</f>
        <v>16BME1165</v>
      </c>
      <c r="C41" s="331" t="str">
        <f>[5]Final!C41</f>
        <v>AMRIT PAL SINGH BALI</v>
      </c>
      <c r="D41" s="331" t="str">
        <f>[5]Final!D41</f>
        <v>C+</v>
      </c>
      <c r="E41" s="331">
        <f>[5]Final!E41</f>
        <v>65</v>
      </c>
      <c r="F41" s="331">
        <f t="shared" si="27"/>
        <v>69.400000000000006</v>
      </c>
      <c r="G41" s="331">
        <f t="shared" si="28"/>
        <v>40.400000000000013</v>
      </c>
      <c r="H41" s="331">
        <f t="shared" si="29"/>
        <v>29</v>
      </c>
      <c r="I41" s="258"/>
      <c r="J41" s="247">
        <f>IF([5]Final!DP39="","",ROUNDUP(0.15*[5]Final!DP39,1))</f>
        <v>2.6</v>
      </c>
      <c r="K41" s="247">
        <f>IF([5]Final!DQ39="","",ROUNDUP(0.15*[5]Final!DQ39,1))</f>
        <v>2.3000000000000003</v>
      </c>
      <c r="L41" s="247">
        <f>IF([5]Final!DR39="","",ROUNDUP(0.15*[5]Final!DR39,1))</f>
        <v>3.2</v>
      </c>
      <c r="M41" s="247">
        <f>IF([5]Final!DS39="","",ROUNDUP(0.15*[5]Final!DS39,1))</f>
        <v>2.4</v>
      </c>
      <c r="N41" s="247">
        <f>IF([5]Final!DT39="","",ROUNDUP(0.15*[5]Final!DT39,1))</f>
        <v>3</v>
      </c>
      <c r="O41" s="247">
        <f>IF([5]Final!DU39="","",ROUNDUP(0.15*[5]Final!DU39,1))</f>
        <v>3</v>
      </c>
      <c r="P41" s="247">
        <f>IF([5]Final!DV39="","",ROUNDUP(0.15*[5]Final!DV39,1))</f>
        <v>2.3000000000000003</v>
      </c>
      <c r="Q41" s="247">
        <f>IF([5]Final!DW39="","",ROUNDUP(0.15*[5]Final!DW39,1))</f>
        <v>3.9</v>
      </c>
      <c r="R41" s="247">
        <f>IF([5]Final!DX39="","",ROUNDUP(0.15*[5]Final!DX39,1))</f>
        <v>3</v>
      </c>
      <c r="S41" s="247">
        <f>IF([5]Final!DY39="","",ROUNDUP(0.15*[5]Final!DY39,1))</f>
        <v>3</v>
      </c>
      <c r="T41" s="247">
        <f>IF([5]Final!DZ39="","",ROUNDUP(0.15*[5]Final!DZ39,1))</f>
        <v>2.4</v>
      </c>
      <c r="U41" s="247">
        <f>IF([5]Final!EA39="","",ROUNDUP([5]Final!EA39/3,1))</f>
        <v>0.7</v>
      </c>
      <c r="V41" s="247">
        <f>IF([5]Final!EB39="","",ROUNDUP([5]Final!EB39/3,1))</f>
        <v>1</v>
      </c>
      <c r="W41" s="247">
        <f>IF([5]Final!EC39="","",ROUNDUP([5]Final!EC39/3,1))</f>
        <v>0.7</v>
      </c>
      <c r="X41" s="247">
        <f>IF([5]Final!ED39="","",ROUNDUP([5]Final!ED39/3,1))</f>
        <v>0.7</v>
      </c>
      <c r="Y41" s="247">
        <f>IF([5]Final!EE39="","",ROUNDUP([5]Final!EE39/3,1))</f>
        <v>1</v>
      </c>
      <c r="Z41" s="247">
        <f>IF([5]Final!EF39="","",ROUNDUP([5]Final!EF39/3,1))</f>
        <v>1.4000000000000001</v>
      </c>
      <c r="AA41" s="247">
        <f>IF([5]Final!EG39="","",ROUNDUP([5]Final!EG39/3,1))</f>
        <v>0.7</v>
      </c>
      <c r="AB41" s="247">
        <f>IF([5]Final!EH39="","",ROUNDUP([5]Final!EH39/3,1))</f>
        <v>0.7</v>
      </c>
      <c r="AC41" s="247">
        <f>IF([5]Final!EI39="","",ROUNDUP([5]Final!EI39/3,1))</f>
        <v>1</v>
      </c>
      <c r="AD41" s="247">
        <f>IF([5]Final!EJ39="","",ROUNDUP([5]Final!EJ39/3,1))</f>
        <v>0.7</v>
      </c>
      <c r="AE41" s="247">
        <f>IF([5]Final!EK39="","",ROUNDUP([5]Final!EK39/3,1))</f>
        <v>0.7</v>
      </c>
      <c r="AF41" s="247">
        <f>[5]Final!EL39</f>
        <v>2</v>
      </c>
      <c r="AG41" s="247">
        <f>[5]Final!EM39</f>
        <v>2</v>
      </c>
      <c r="AH41" s="247">
        <f>[5]Final!EN39</f>
        <v>2</v>
      </c>
      <c r="AI41" s="247">
        <f>[5]Final!EO39</f>
        <v>1</v>
      </c>
      <c r="AJ41" s="247">
        <f>[5]Final!EP39</f>
        <v>3</v>
      </c>
      <c r="AK41" s="247">
        <f>[5]Final!EQ39</f>
        <v>3</v>
      </c>
      <c r="AL41" s="247">
        <f>[5]Final!ER39</f>
        <v>1</v>
      </c>
      <c r="AM41" s="247">
        <f>[5]Final!ES39</f>
        <v>4</v>
      </c>
      <c r="AN41" s="247">
        <f>[5]Final!ET39</f>
        <v>3</v>
      </c>
      <c r="AO41" s="247">
        <f>[5]Final!EU39</f>
        <v>4</v>
      </c>
      <c r="AP41" s="248">
        <f>[5]Final!EV39</f>
        <v>4</v>
      </c>
      <c r="AQ41" s="260">
        <f t="shared" si="30"/>
        <v>3.3</v>
      </c>
      <c r="AR41" s="261">
        <f t="shared" si="31"/>
        <v>4.333333333333333</v>
      </c>
      <c r="AS41" s="247">
        <f t="shared" si="7"/>
        <v>76</v>
      </c>
      <c r="AT41" s="286" t="str">
        <f t="shared" si="8"/>
        <v>YES</v>
      </c>
      <c r="AU41" s="261">
        <f t="shared" si="32"/>
        <v>7.3000000000000007</v>
      </c>
      <c r="AV41" s="261">
        <f t="shared" si="33"/>
        <v>10.166666666666668</v>
      </c>
      <c r="AW41" s="247">
        <f t="shared" si="9"/>
        <v>72</v>
      </c>
      <c r="AX41" s="286" t="str">
        <f t="shared" si="10"/>
        <v>YES</v>
      </c>
      <c r="AY41" s="261">
        <f t="shared" si="34"/>
        <v>16.899999999999999</v>
      </c>
      <c r="AZ41" s="261">
        <f t="shared" si="35"/>
        <v>27.333333333333336</v>
      </c>
      <c r="BA41" s="247">
        <f t="shared" si="11"/>
        <v>62</v>
      </c>
      <c r="BB41" s="286" t="str">
        <f t="shared" si="12"/>
        <v>YES</v>
      </c>
      <c r="BC41" s="261">
        <f t="shared" si="36"/>
        <v>6.7000000000000011</v>
      </c>
      <c r="BD41" s="261">
        <f t="shared" si="37"/>
        <v>10.166666666666666</v>
      </c>
      <c r="BE41" s="247">
        <f t="shared" si="13"/>
        <v>66</v>
      </c>
      <c r="BF41" s="286" t="str">
        <f t="shared" si="14"/>
        <v>YES</v>
      </c>
      <c r="BG41" s="261">
        <f t="shared" si="38"/>
        <v>6.2</v>
      </c>
      <c r="BH41" s="261">
        <f t="shared" si="39"/>
        <v>8</v>
      </c>
      <c r="BI41" s="247">
        <f t="shared" si="15"/>
        <v>78</v>
      </c>
      <c r="BJ41" s="340" t="str">
        <f t="shared" si="16"/>
        <v>YES</v>
      </c>
      <c r="BK41" s="260">
        <f t="shared" si="40"/>
        <v>2</v>
      </c>
      <c r="BL41" s="261">
        <f t="shared" si="41"/>
        <v>2</v>
      </c>
      <c r="BM41" s="247">
        <f t="shared" si="17"/>
        <v>100</v>
      </c>
      <c r="BN41" s="286" t="str">
        <f t="shared" si="18"/>
        <v>YES</v>
      </c>
      <c r="BO41" s="261">
        <f t="shared" si="42"/>
        <v>5</v>
      </c>
      <c r="BP41" s="261">
        <f t="shared" si="43"/>
        <v>7</v>
      </c>
      <c r="BQ41" s="247">
        <f t="shared" si="19"/>
        <v>71</v>
      </c>
      <c r="BR41" s="286" t="str">
        <f t="shared" si="20"/>
        <v>YES</v>
      </c>
      <c r="BS41" s="261">
        <f t="shared" si="44"/>
        <v>12</v>
      </c>
      <c r="BT41" s="261">
        <f t="shared" si="45"/>
        <v>17</v>
      </c>
      <c r="BU41" s="247">
        <f t="shared" si="21"/>
        <v>71</v>
      </c>
      <c r="BV41" s="286" t="str">
        <f t="shared" si="22"/>
        <v>YES</v>
      </c>
      <c r="BW41" s="261">
        <f t="shared" si="46"/>
        <v>5</v>
      </c>
      <c r="BX41" s="261">
        <f t="shared" si="47"/>
        <v>7</v>
      </c>
      <c r="BY41" s="247">
        <f t="shared" si="23"/>
        <v>71</v>
      </c>
      <c r="BZ41" s="286" t="str">
        <f t="shared" si="24"/>
        <v>YES</v>
      </c>
      <c r="CA41" s="261">
        <f t="shared" si="48"/>
        <v>5</v>
      </c>
      <c r="CB41" s="261">
        <f t="shared" si="49"/>
        <v>7</v>
      </c>
      <c r="CC41" s="247">
        <f t="shared" si="25"/>
        <v>71</v>
      </c>
      <c r="CD41" s="341" t="str">
        <f t="shared" si="26"/>
        <v>YES</v>
      </c>
    </row>
    <row r="42" spans="1:82" x14ac:dyDescent="0.2">
      <c r="A42" s="331">
        <f>[5]Final!A42</f>
        <v>30</v>
      </c>
      <c r="B42" s="331" t="str">
        <f>[5]Final!B42</f>
        <v>16BME1168</v>
      </c>
      <c r="C42" s="331" t="str">
        <f>[5]Final!C42</f>
        <v>AKSHAY KUMAR</v>
      </c>
      <c r="D42" s="331" t="str">
        <f>[5]Final!D42</f>
        <v>B</v>
      </c>
      <c r="E42" s="331">
        <f>[5]Final!E42</f>
        <v>69</v>
      </c>
      <c r="F42" s="331">
        <f t="shared" si="27"/>
        <v>79.900000000000006</v>
      </c>
      <c r="G42" s="331">
        <f t="shared" si="28"/>
        <v>47.900000000000006</v>
      </c>
      <c r="H42" s="331">
        <f t="shared" si="29"/>
        <v>32</v>
      </c>
      <c r="I42" s="258"/>
      <c r="J42" s="247">
        <f>IF([5]Final!DP40="","",ROUNDUP(0.15*[5]Final!DP40,1))</f>
        <v>2.4</v>
      </c>
      <c r="K42" s="247">
        <f>IF([5]Final!DQ40="","",ROUNDUP(0.15*[5]Final!DQ40,1))</f>
        <v>2.6</v>
      </c>
      <c r="L42" s="247">
        <f>IF([5]Final!DR40="","",ROUNDUP(0.15*[5]Final!DR40,1))</f>
        <v>4.5</v>
      </c>
      <c r="M42" s="247">
        <f>IF([5]Final!DS40="","",ROUNDUP(0.15*[5]Final!DS40,1))</f>
        <v>2.9</v>
      </c>
      <c r="N42" s="247">
        <f>IF([5]Final!DT40="","",ROUNDUP(0.15*[5]Final!DT40,1))</f>
        <v>3.9</v>
      </c>
      <c r="O42" s="247">
        <f>IF([5]Final!DU40="","",ROUNDUP(0.15*[5]Final!DU40,1))</f>
        <v>3.9</v>
      </c>
      <c r="P42" s="247">
        <f>IF([5]Final!DV40="","",ROUNDUP(0.15*[5]Final!DV40,1))</f>
        <v>2.4</v>
      </c>
      <c r="Q42" s="247">
        <f>IF([5]Final!DW40="","",ROUNDUP(0.15*[5]Final!DW40,1))</f>
        <v>4.5</v>
      </c>
      <c r="R42" s="247">
        <f>IF([5]Final!DX40="","",ROUNDUP(0.15*[5]Final!DX40,1))</f>
        <v>4.2</v>
      </c>
      <c r="S42" s="247">
        <f>IF([5]Final!DY40="","",ROUNDUP(0.15*[5]Final!DY40,1))</f>
        <v>3.2</v>
      </c>
      <c r="T42" s="247">
        <f>IF([5]Final!DZ40="","",ROUNDUP(0.15*[5]Final!DZ40,1))</f>
        <v>2.6</v>
      </c>
      <c r="U42" s="247">
        <f>IF([5]Final!EA40="","",ROUNDUP([5]Final!EA40/3,1))</f>
        <v>1</v>
      </c>
      <c r="V42" s="247">
        <f>IF([5]Final!EB40="","",ROUNDUP([5]Final!EB40/3,1))</f>
        <v>1</v>
      </c>
      <c r="W42" s="247">
        <f>IF([5]Final!EC40="","",ROUNDUP([5]Final!EC40/3,1))</f>
        <v>1</v>
      </c>
      <c r="X42" s="247">
        <f>IF([5]Final!ED40="","",ROUNDUP([5]Final!ED40/3,1))</f>
        <v>0.7</v>
      </c>
      <c r="Y42" s="247">
        <f>IF([5]Final!EE40="","",ROUNDUP([5]Final!EE40/3,1))</f>
        <v>1</v>
      </c>
      <c r="Z42" s="247">
        <f>IF([5]Final!EF40="","",ROUNDUP([5]Final!EF40/3,1))</f>
        <v>1.4000000000000001</v>
      </c>
      <c r="AA42" s="247">
        <f>IF([5]Final!EG40="","",ROUNDUP([5]Final!EG40/3,1))</f>
        <v>1</v>
      </c>
      <c r="AB42" s="247">
        <f>IF([5]Final!EH40="","",ROUNDUP([5]Final!EH40/3,1))</f>
        <v>1</v>
      </c>
      <c r="AC42" s="247">
        <f>IF([5]Final!EI40="","",ROUNDUP([5]Final!EI40/3,1))</f>
        <v>1</v>
      </c>
      <c r="AD42" s="247">
        <f>IF([5]Final!EJ40="","",ROUNDUP([5]Final!EJ40/3,1))</f>
        <v>1</v>
      </c>
      <c r="AE42" s="247">
        <f>IF([5]Final!EK40="","",ROUNDUP([5]Final!EK40/3,1))</f>
        <v>0.7</v>
      </c>
      <c r="AF42" s="247">
        <f>[5]Final!EL40</f>
        <v>1</v>
      </c>
      <c r="AG42" s="247">
        <f>[5]Final!EM40</f>
        <v>3</v>
      </c>
      <c r="AH42" s="247">
        <f>[5]Final!EN40</f>
        <v>3</v>
      </c>
      <c r="AI42" s="247">
        <f>[5]Final!EO40</f>
        <v>2</v>
      </c>
      <c r="AJ42" s="247">
        <f>[5]Final!EP40</f>
        <v>3</v>
      </c>
      <c r="AK42" s="247">
        <f>[5]Final!EQ40</f>
        <v>3</v>
      </c>
      <c r="AL42" s="247">
        <f>[5]Final!ER40</f>
        <v>1</v>
      </c>
      <c r="AM42" s="247">
        <f>[5]Final!ES40</f>
        <v>4</v>
      </c>
      <c r="AN42" s="247">
        <f>[5]Final!ET40</f>
        <v>4</v>
      </c>
      <c r="AO42" s="247">
        <f>[5]Final!EU40</f>
        <v>4</v>
      </c>
      <c r="AP42" s="248">
        <f>[5]Final!EV40</f>
        <v>4</v>
      </c>
      <c r="AQ42" s="260">
        <f t="shared" si="30"/>
        <v>3.4</v>
      </c>
      <c r="AR42" s="261">
        <f t="shared" si="31"/>
        <v>4.333333333333333</v>
      </c>
      <c r="AS42" s="247">
        <f t="shared" si="7"/>
        <v>78</v>
      </c>
      <c r="AT42" s="286" t="str">
        <f t="shared" si="8"/>
        <v>YES</v>
      </c>
      <c r="AU42" s="261">
        <f t="shared" si="32"/>
        <v>8.5</v>
      </c>
      <c r="AV42" s="261">
        <f t="shared" si="33"/>
        <v>10.166666666666668</v>
      </c>
      <c r="AW42" s="247">
        <f t="shared" si="9"/>
        <v>84</v>
      </c>
      <c r="AX42" s="286" t="str">
        <f t="shared" si="10"/>
        <v>YES</v>
      </c>
      <c r="AY42" s="261">
        <f t="shared" si="34"/>
        <v>21.5</v>
      </c>
      <c r="AZ42" s="261">
        <f t="shared" si="35"/>
        <v>27.333333333333336</v>
      </c>
      <c r="BA42" s="247">
        <f t="shared" si="11"/>
        <v>79</v>
      </c>
      <c r="BB42" s="286" t="str">
        <f t="shared" si="12"/>
        <v>YES</v>
      </c>
      <c r="BC42" s="261">
        <f t="shared" si="36"/>
        <v>7.6</v>
      </c>
      <c r="BD42" s="261">
        <f t="shared" si="37"/>
        <v>10.166666666666666</v>
      </c>
      <c r="BE42" s="247">
        <f t="shared" si="13"/>
        <v>75</v>
      </c>
      <c r="BF42" s="286" t="str">
        <f t="shared" si="14"/>
        <v>YES</v>
      </c>
      <c r="BG42" s="261">
        <f t="shared" si="38"/>
        <v>6.9</v>
      </c>
      <c r="BH42" s="261">
        <f t="shared" si="39"/>
        <v>8</v>
      </c>
      <c r="BI42" s="247">
        <f t="shared" si="15"/>
        <v>86</v>
      </c>
      <c r="BJ42" s="340" t="str">
        <f t="shared" si="16"/>
        <v>YES</v>
      </c>
      <c r="BK42" s="260">
        <f t="shared" si="40"/>
        <v>1</v>
      </c>
      <c r="BL42" s="261">
        <f t="shared" si="41"/>
        <v>2</v>
      </c>
      <c r="BM42" s="247">
        <f t="shared" si="17"/>
        <v>50</v>
      </c>
      <c r="BN42" s="286" t="str">
        <f t="shared" si="18"/>
        <v>NO</v>
      </c>
      <c r="BO42" s="261">
        <f t="shared" si="42"/>
        <v>6</v>
      </c>
      <c r="BP42" s="261">
        <f t="shared" si="43"/>
        <v>7</v>
      </c>
      <c r="BQ42" s="247">
        <f t="shared" si="19"/>
        <v>86</v>
      </c>
      <c r="BR42" s="286" t="str">
        <f t="shared" si="20"/>
        <v>YES</v>
      </c>
      <c r="BS42" s="261">
        <f t="shared" si="44"/>
        <v>14</v>
      </c>
      <c r="BT42" s="261">
        <f t="shared" si="45"/>
        <v>17</v>
      </c>
      <c r="BU42" s="247">
        <f t="shared" si="21"/>
        <v>82</v>
      </c>
      <c r="BV42" s="286" t="str">
        <f t="shared" si="22"/>
        <v>YES</v>
      </c>
      <c r="BW42" s="261">
        <f t="shared" si="46"/>
        <v>5</v>
      </c>
      <c r="BX42" s="261">
        <f t="shared" si="47"/>
        <v>7</v>
      </c>
      <c r="BY42" s="247">
        <f t="shared" si="23"/>
        <v>71</v>
      </c>
      <c r="BZ42" s="286" t="str">
        <f t="shared" si="24"/>
        <v>YES</v>
      </c>
      <c r="CA42" s="261">
        <f t="shared" si="48"/>
        <v>6</v>
      </c>
      <c r="CB42" s="261">
        <f t="shared" si="49"/>
        <v>7</v>
      </c>
      <c r="CC42" s="247">
        <f t="shared" si="25"/>
        <v>86</v>
      </c>
      <c r="CD42" s="341" t="str">
        <f t="shared" si="26"/>
        <v>YES</v>
      </c>
    </row>
    <row r="43" spans="1:82" x14ac:dyDescent="0.2">
      <c r="A43" s="331">
        <f>[5]Final!A43</f>
        <v>31</v>
      </c>
      <c r="B43" s="331" t="str">
        <f>[5]Final!B43</f>
        <v>16BME1169</v>
      </c>
      <c r="C43" s="331" t="str">
        <f>[5]Final!C43</f>
        <v>MOHIT KUMAR</v>
      </c>
      <c r="D43" s="331" t="str">
        <f>[5]Final!D43</f>
        <v>C+</v>
      </c>
      <c r="E43" s="331">
        <f>[5]Final!E43</f>
        <v>64</v>
      </c>
      <c r="F43" s="331">
        <f t="shared" si="27"/>
        <v>65.000000000000014</v>
      </c>
      <c r="G43" s="331">
        <f t="shared" si="28"/>
        <v>40.000000000000014</v>
      </c>
      <c r="H43" s="331">
        <f t="shared" si="29"/>
        <v>25</v>
      </c>
      <c r="I43" s="258"/>
      <c r="J43" s="247">
        <f>IF([5]Final!DP41="","",ROUNDUP(0.15*[5]Final!DP41,1))</f>
        <v>2.1</v>
      </c>
      <c r="K43" s="247">
        <f>IF([5]Final!DQ41="","",ROUNDUP(0.15*[5]Final!DQ41,1))</f>
        <v>2.3000000000000003</v>
      </c>
      <c r="L43" s="247">
        <f>IF([5]Final!DR41="","",ROUNDUP(0.15*[5]Final!DR41,1))</f>
        <v>3.9</v>
      </c>
      <c r="M43" s="247">
        <f>IF([5]Final!DS41="","",ROUNDUP(0.15*[5]Final!DS41,1))</f>
        <v>1.8</v>
      </c>
      <c r="N43" s="247">
        <f>IF([5]Final!DT41="","",ROUNDUP(0.15*[5]Final!DT41,1))</f>
        <v>3</v>
      </c>
      <c r="O43" s="247">
        <f>IF([5]Final!DU41="","",ROUNDUP(0.15*[5]Final!DU41,1))</f>
        <v>3</v>
      </c>
      <c r="P43" s="247">
        <f>IF([5]Final!DV41="","",ROUNDUP(0.15*[5]Final!DV41,1))</f>
        <v>2.7</v>
      </c>
      <c r="Q43" s="247">
        <f>IF([5]Final!DW41="","",ROUNDUP(0.15*[5]Final!DW41,1))</f>
        <v>3.6</v>
      </c>
      <c r="R43" s="247">
        <f>IF([5]Final!DX41="","",ROUNDUP(0.15*[5]Final!DX41,1))</f>
        <v>3</v>
      </c>
      <c r="S43" s="247">
        <f>IF([5]Final!DY41="","",ROUNDUP(0.15*[5]Final!DY41,1))</f>
        <v>3</v>
      </c>
      <c r="T43" s="247">
        <f>IF([5]Final!DZ41="","",ROUNDUP(0.15*[5]Final!DZ41,1))</f>
        <v>2.7</v>
      </c>
      <c r="U43" s="247">
        <f>IF([5]Final!EA41="","",ROUNDUP([5]Final!EA41/3,1))</f>
        <v>0.7</v>
      </c>
      <c r="V43" s="247">
        <f>IF([5]Final!EB41="","",ROUNDUP([5]Final!EB41/3,1))</f>
        <v>1</v>
      </c>
      <c r="W43" s="247">
        <f>IF([5]Final!EC41="","",ROUNDUP([5]Final!EC41/3,1))</f>
        <v>0.7</v>
      </c>
      <c r="X43" s="247">
        <f>IF([5]Final!ED41="","",ROUNDUP([5]Final!ED41/3,1))</f>
        <v>0.7</v>
      </c>
      <c r="Y43" s="247">
        <f>IF([5]Final!EE41="","",ROUNDUP([5]Final!EE41/3,1))</f>
        <v>1</v>
      </c>
      <c r="Z43" s="247">
        <f>IF([5]Final!EF41="","",ROUNDUP([5]Final!EF41/3,1))</f>
        <v>1</v>
      </c>
      <c r="AA43" s="247">
        <f>IF([5]Final!EG41="","",ROUNDUP([5]Final!EG41/3,1))</f>
        <v>0.7</v>
      </c>
      <c r="AB43" s="247">
        <f>IF([5]Final!EH41="","",ROUNDUP([5]Final!EH41/3,1))</f>
        <v>0.7</v>
      </c>
      <c r="AC43" s="247">
        <f>IF([5]Final!EI41="","",ROUNDUP([5]Final!EI41/3,1))</f>
        <v>1</v>
      </c>
      <c r="AD43" s="247">
        <f>IF([5]Final!EJ41="","",ROUNDUP([5]Final!EJ41/3,1))</f>
        <v>0.7</v>
      </c>
      <c r="AE43" s="247">
        <f>IF([5]Final!EK41="","",ROUNDUP([5]Final!EK41/3,1))</f>
        <v>0.7</v>
      </c>
      <c r="AF43" s="247">
        <f>[5]Final!EL41</f>
        <v>1</v>
      </c>
      <c r="AG43" s="247">
        <f>[5]Final!EM41</f>
        <v>2</v>
      </c>
      <c r="AH43" s="247">
        <f>[5]Final!EN41</f>
        <v>2</v>
      </c>
      <c r="AI43" s="247">
        <f>[5]Final!EO41</f>
        <v>1</v>
      </c>
      <c r="AJ43" s="247">
        <f>[5]Final!EP41</f>
        <v>2</v>
      </c>
      <c r="AK43" s="247">
        <f>[5]Final!EQ41</f>
        <v>2</v>
      </c>
      <c r="AL43" s="247">
        <f>[5]Final!ER41</f>
        <v>2</v>
      </c>
      <c r="AM43" s="247">
        <f>[5]Final!ES41</f>
        <v>3</v>
      </c>
      <c r="AN43" s="247">
        <f>[5]Final!ET41</f>
        <v>3</v>
      </c>
      <c r="AO43" s="247">
        <f>[5]Final!EU41</f>
        <v>4</v>
      </c>
      <c r="AP43" s="248">
        <f>[5]Final!EV41</f>
        <v>3</v>
      </c>
      <c r="AQ43" s="260">
        <f t="shared" si="30"/>
        <v>2.8</v>
      </c>
      <c r="AR43" s="261">
        <f t="shared" si="31"/>
        <v>4.333333333333333</v>
      </c>
      <c r="AS43" s="247">
        <f t="shared" si="7"/>
        <v>65</v>
      </c>
      <c r="AT43" s="286" t="str">
        <f t="shared" si="8"/>
        <v>YES</v>
      </c>
      <c r="AU43" s="261">
        <f t="shared" si="32"/>
        <v>7.3000000000000007</v>
      </c>
      <c r="AV43" s="261">
        <f t="shared" si="33"/>
        <v>10.166666666666668</v>
      </c>
      <c r="AW43" s="247">
        <f t="shared" si="9"/>
        <v>72</v>
      </c>
      <c r="AX43" s="286" t="str">
        <f t="shared" si="10"/>
        <v>YES</v>
      </c>
      <c r="AY43" s="261">
        <f t="shared" si="34"/>
        <v>16.899999999999999</v>
      </c>
      <c r="AZ43" s="261">
        <f t="shared" si="35"/>
        <v>27.333333333333336</v>
      </c>
      <c r="BA43" s="247">
        <f t="shared" si="11"/>
        <v>62</v>
      </c>
      <c r="BB43" s="286" t="str">
        <f t="shared" si="12"/>
        <v>YES</v>
      </c>
      <c r="BC43" s="261">
        <f t="shared" si="36"/>
        <v>7.1000000000000005</v>
      </c>
      <c r="BD43" s="261">
        <f t="shared" si="37"/>
        <v>10.166666666666666</v>
      </c>
      <c r="BE43" s="247">
        <f t="shared" si="13"/>
        <v>70</v>
      </c>
      <c r="BF43" s="286" t="str">
        <f t="shared" si="14"/>
        <v>YES</v>
      </c>
      <c r="BG43" s="261">
        <f t="shared" si="38"/>
        <v>5.9</v>
      </c>
      <c r="BH43" s="261">
        <f t="shared" si="39"/>
        <v>8</v>
      </c>
      <c r="BI43" s="247">
        <f t="shared" si="15"/>
        <v>74</v>
      </c>
      <c r="BJ43" s="340" t="str">
        <f t="shared" si="16"/>
        <v>YES</v>
      </c>
      <c r="BK43" s="260">
        <f t="shared" si="40"/>
        <v>1</v>
      </c>
      <c r="BL43" s="261">
        <f t="shared" si="41"/>
        <v>2</v>
      </c>
      <c r="BM43" s="247">
        <f t="shared" si="17"/>
        <v>50</v>
      </c>
      <c r="BN43" s="286" t="str">
        <f t="shared" si="18"/>
        <v>NO</v>
      </c>
      <c r="BO43" s="261">
        <f t="shared" si="42"/>
        <v>4</v>
      </c>
      <c r="BP43" s="261">
        <f t="shared" si="43"/>
        <v>7</v>
      </c>
      <c r="BQ43" s="247">
        <f t="shared" si="19"/>
        <v>57</v>
      </c>
      <c r="BR43" s="286" t="str">
        <f t="shared" si="20"/>
        <v>NO</v>
      </c>
      <c r="BS43" s="261">
        <f t="shared" si="44"/>
        <v>10</v>
      </c>
      <c r="BT43" s="261">
        <f t="shared" si="45"/>
        <v>17</v>
      </c>
      <c r="BU43" s="247">
        <f t="shared" si="21"/>
        <v>59</v>
      </c>
      <c r="BV43" s="286" t="str">
        <f t="shared" si="22"/>
        <v>NO</v>
      </c>
      <c r="BW43" s="261">
        <f t="shared" si="46"/>
        <v>6</v>
      </c>
      <c r="BX43" s="261">
        <f t="shared" si="47"/>
        <v>7</v>
      </c>
      <c r="BY43" s="247">
        <f t="shared" si="23"/>
        <v>86</v>
      </c>
      <c r="BZ43" s="286" t="str">
        <f t="shared" si="24"/>
        <v>YES</v>
      </c>
      <c r="CA43" s="261">
        <f t="shared" si="48"/>
        <v>4</v>
      </c>
      <c r="CB43" s="261">
        <f t="shared" si="49"/>
        <v>7</v>
      </c>
      <c r="CC43" s="247">
        <f t="shared" si="25"/>
        <v>57</v>
      </c>
      <c r="CD43" s="341" t="str">
        <f t="shared" si="26"/>
        <v>NO</v>
      </c>
    </row>
    <row r="44" spans="1:82" x14ac:dyDescent="0.2">
      <c r="A44" s="331">
        <f>[5]Final!A44</f>
        <v>32</v>
      </c>
      <c r="B44" s="331" t="str">
        <f>[5]Final!B44</f>
        <v>16BME1183</v>
      </c>
      <c r="C44" s="331" t="str">
        <f>[5]Final!C44</f>
        <v>ARUN KUMAR</v>
      </c>
      <c r="D44" s="331" t="s">
        <v>316</v>
      </c>
      <c r="E44" s="331">
        <f>[5]Final!E44</f>
        <v>66</v>
      </c>
      <c r="F44" s="331">
        <f t="shared" si="27"/>
        <v>70.000000000000028</v>
      </c>
      <c r="G44" s="331">
        <f t="shared" si="28"/>
        <v>41.000000000000021</v>
      </c>
      <c r="H44" s="331">
        <f t="shared" si="29"/>
        <v>29</v>
      </c>
      <c r="I44" s="258"/>
      <c r="J44" s="247">
        <f>IF([5]Final!DP42="","",ROUNDUP(0.15*[5]Final!DP42,1))</f>
        <v>2.1</v>
      </c>
      <c r="K44" s="247">
        <f>IF([5]Final!DQ42="","",ROUNDUP(0.15*[5]Final!DQ42,1))</f>
        <v>2.6</v>
      </c>
      <c r="L44" s="247">
        <f>IF([5]Final!DR42="","",ROUNDUP(0.15*[5]Final!DR42,1))</f>
        <v>4.2</v>
      </c>
      <c r="M44" s="247">
        <f>IF([5]Final!DS42="","",ROUNDUP(0.15*[5]Final!DS42,1))</f>
        <v>2</v>
      </c>
      <c r="N44" s="247">
        <f>IF([5]Final!DT42="","",ROUNDUP(0.15*[5]Final!DT42,1))</f>
        <v>3</v>
      </c>
      <c r="O44" s="247">
        <f>IF([5]Final!DU42="","",ROUNDUP(0.15*[5]Final!DU42,1))</f>
        <v>3</v>
      </c>
      <c r="P44" s="247">
        <f>IF([5]Final!DV42="","",ROUNDUP(0.15*[5]Final!DV42,1))</f>
        <v>2.6</v>
      </c>
      <c r="Q44" s="247">
        <f>IF([5]Final!DW42="","",ROUNDUP(0.15*[5]Final!DW42,1))</f>
        <v>3.9</v>
      </c>
      <c r="R44" s="247">
        <f>IF([5]Final!DX42="","",ROUNDUP(0.15*[5]Final!DX42,1))</f>
        <v>3</v>
      </c>
      <c r="S44" s="247">
        <f>IF([5]Final!DY42="","",ROUNDUP(0.15*[5]Final!DY42,1))</f>
        <v>3</v>
      </c>
      <c r="T44" s="247">
        <f>IF([5]Final!DZ42="","",ROUNDUP(0.15*[5]Final!DZ42,1))</f>
        <v>2.6</v>
      </c>
      <c r="U44" s="247">
        <f>IF([5]Final!EA42="","",ROUNDUP([5]Final!EA42/3,1))</f>
        <v>0.7</v>
      </c>
      <c r="V44" s="247">
        <f>IF([5]Final!EB42="","",ROUNDUP([5]Final!EB42/3,1))</f>
        <v>1</v>
      </c>
      <c r="W44" s="247">
        <f>IF([5]Final!EC42="","",ROUNDUP([5]Final!EC42/3,1))</f>
        <v>0.7</v>
      </c>
      <c r="X44" s="247">
        <f>IF([5]Final!ED42="","",ROUNDUP([5]Final!ED42/3,1))</f>
        <v>0.7</v>
      </c>
      <c r="Y44" s="247">
        <f>IF([5]Final!EE42="","",ROUNDUP([5]Final!EE42/3,1))</f>
        <v>0.7</v>
      </c>
      <c r="Z44" s="247">
        <f>IF([5]Final!EF42="","",ROUNDUP([5]Final!EF42/3,1))</f>
        <v>1.4000000000000001</v>
      </c>
      <c r="AA44" s="247">
        <f>IF([5]Final!EG42="","",ROUNDUP([5]Final!EG42/3,1))</f>
        <v>0.7</v>
      </c>
      <c r="AB44" s="247">
        <f>IF([5]Final!EH42="","",ROUNDUP([5]Final!EH42/3,1))</f>
        <v>1</v>
      </c>
      <c r="AC44" s="247">
        <f>IF([5]Final!EI42="","",ROUNDUP([5]Final!EI42/3,1))</f>
        <v>0.7</v>
      </c>
      <c r="AD44" s="247">
        <f>IF([5]Final!EJ42="","",ROUNDUP([5]Final!EJ42/3,1))</f>
        <v>0.7</v>
      </c>
      <c r="AE44" s="247">
        <f>IF([5]Final!EK42="","",ROUNDUP([5]Final!EK42/3,1))</f>
        <v>0.7</v>
      </c>
      <c r="AF44" s="247">
        <f>[5]Final!EL42</f>
        <v>1</v>
      </c>
      <c r="AG44" s="247">
        <f>[5]Final!EM42</f>
        <v>2</v>
      </c>
      <c r="AH44" s="247">
        <f>[5]Final!EN42</f>
        <v>2</v>
      </c>
      <c r="AI44" s="247">
        <f>[5]Final!EO42</f>
        <v>1</v>
      </c>
      <c r="AJ44" s="247">
        <f>[5]Final!EP42</f>
        <v>3</v>
      </c>
      <c r="AK44" s="247">
        <f>[5]Final!EQ42</f>
        <v>3</v>
      </c>
      <c r="AL44" s="247">
        <f>[5]Final!ER42</f>
        <v>2</v>
      </c>
      <c r="AM44" s="247">
        <f>[5]Final!ES42</f>
        <v>4</v>
      </c>
      <c r="AN44" s="247">
        <f>[5]Final!ET42</f>
        <v>4</v>
      </c>
      <c r="AO44" s="247">
        <f>[5]Final!EU42</f>
        <v>3</v>
      </c>
      <c r="AP44" s="248">
        <f>[5]Final!EV42</f>
        <v>4</v>
      </c>
      <c r="AQ44" s="260">
        <f t="shared" si="30"/>
        <v>2.8</v>
      </c>
      <c r="AR44" s="261">
        <f t="shared" si="31"/>
        <v>4.333333333333333</v>
      </c>
      <c r="AS44" s="247">
        <f t="shared" si="7"/>
        <v>65</v>
      </c>
      <c r="AT44" s="286" t="str">
        <f t="shared" si="8"/>
        <v>YES</v>
      </c>
      <c r="AU44" s="261">
        <f t="shared" si="32"/>
        <v>7.3</v>
      </c>
      <c r="AV44" s="261">
        <f t="shared" si="33"/>
        <v>10.166666666666668</v>
      </c>
      <c r="AW44" s="247">
        <f t="shared" si="9"/>
        <v>72</v>
      </c>
      <c r="AX44" s="286" t="str">
        <f t="shared" si="10"/>
        <v>YES</v>
      </c>
      <c r="AY44" s="261">
        <f t="shared" si="34"/>
        <v>17.899999999999999</v>
      </c>
      <c r="AZ44" s="261">
        <f t="shared" si="35"/>
        <v>27.333333333333336</v>
      </c>
      <c r="BA44" s="247">
        <f t="shared" si="11"/>
        <v>65</v>
      </c>
      <c r="BB44" s="286" t="str">
        <f t="shared" si="12"/>
        <v>YES</v>
      </c>
      <c r="BC44" s="261">
        <f t="shared" si="36"/>
        <v>7</v>
      </c>
      <c r="BD44" s="261">
        <f t="shared" si="37"/>
        <v>10.166666666666666</v>
      </c>
      <c r="BE44" s="247">
        <f t="shared" si="13"/>
        <v>69</v>
      </c>
      <c r="BF44" s="286" t="str">
        <f t="shared" si="14"/>
        <v>YES</v>
      </c>
      <c r="BG44" s="261">
        <f t="shared" si="38"/>
        <v>6</v>
      </c>
      <c r="BH44" s="261">
        <f t="shared" si="39"/>
        <v>8</v>
      </c>
      <c r="BI44" s="247">
        <f t="shared" si="15"/>
        <v>75</v>
      </c>
      <c r="BJ44" s="340" t="str">
        <f t="shared" si="16"/>
        <v>YES</v>
      </c>
      <c r="BK44" s="260">
        <f t="shared" si="40"/>
        <v>1</v>
      </c>
      <c r="BL44" s="261">
        <f t="shared" si="41"/>
        <v>2</v>
      </c>
      <c r="BM44" s="247">
        <f t="shared" si="17"/>
        <v>50</v>
      </c>
      <c r="BN44" s="286" t="str">
        <f t="shared" si="18"/>
        <v>NO</v>
      </c>
      <c r="BO44" s="261">
        <f t="shared" si="42"/>
        <v>5</v>
      </c>
      <c r="BP44" s="261">
        <f t="shared" si="43"/>
        <v>7</v>
      </c>
      <c r="BQ44" s="247">
        <f t="shared" si="19"/>
        <v>71</v>
      </c>
      <c r="BR44" s="286" t="str">
        <f t="shared" si="20"/>
        <v>YES</v>
      </c>
      <c r="BS44" s="261">
        <f t="shared" si="44"/>
        <v>13</v>
      </c>
      <c r="BT44" s="261">
        <f t="shared" si="45"/>
        <v>17</v>
      </c>
      <c r="BU44" s="247">
        <f t="shared" si="21"/>
        <v>76</v>
      </c>
      <c r="BV44" s="286" t="str">
        <f t="shared" si="22"/>
        <v>YES</v>
      </c>
      <c r="BW44" s="261">
        <f t="shared" si="46"/>
        <v>5</v>
      </c>
      <c r="BX44" s="261">
        <f t="shared" si="47"/>
        <v>7</v>
      </c>
      <c r="BY44" s="247">
        <f t="shared" si="23"/>
        <v>71</v>
      </c>
      <c r="BZ44" s="286" t="str">
        <f t="shared" si="24"/>
        <v>YES</v>
      </c>
      <c r="CA44" s="261">
        <f t="shared" si="48"/>
        <v>5</v>
      </c>
      <c r="CB44" s="261">
        <f t="shared" si="49"/>
        <v>7</v>
      </c>
      <c r="CC44" s="247">
        <f t="shared" si="25"/>
        <v>71</v>
      </c>
      <c r="CD44" s="341" t="str">
        <f t="shared" si="26"/>
        <v>YES</v>
      </c>
    </row>
    <row r="45" spans="1:82" x14ac:dyDescent="0.2">
      <c r="A45" s="331">
        <f>[5]Final!A45</f>
        <v>33</v>
      </c>
      <c r="B45" s="331" t="str">
        <f>[5]Final!B45</f>
        <v>16BME1185</v>
      </c>
      <c r="C45" s="331" t="str">
        <f>[5]Final!C45</f>
        <v>HARJAP SINGH</v>
      </c>
      <c r="D45" s="331" t="s">
        <v>256</v>
      </c>
      <c r="E45" s="331">
        <f>[5]Final!E45</f>
        <v>59</v>
      </c>
      <c r="F45" s="331">
        <f t="shared" si="27"/>
        <v>67.500000000000028</v>
      </c>
      <c r="G45" s="331">
        <f t="shared" si="28"/>
        <v>40.500000000000028</v>
      </c>
      <c r="H45" s="331">
        <f t="shared" si="29"/>
        <v>27</v>
      </c>
      <c r="I45" s="258"/>
      <c r="J45" s="247">
        <f>IF([5]Final!DP43="","",ROUNDUP(0.15*[5]Final!DP43,1))</f>
        <v>2.6</v>
      </c>
      <c r="K45" s="247">
        <f>IF([5]Final!DQ43="","",ROUNDUP(0.15*[5]Final!DQ43,1))</f>
        <v>2.4</v>
      </c>
      <c r="L45" s="247">
        <f>IF([5]Final!DR43="","",ROUNDUP(0.15*[5]Final!DR43,1))</f>
        <v>3.9</v>
      </c>
      <c r="M45" s="247">
        <f>IF([5]Final!DS43="","",ROUNDUP(0.15*[5]Final!DS43,1))</f>
        <v>2.3000000000000003</v>
      </c>
      <c r="N45" s="247">
        <f>IF([5]Final!DT43="","",ROUNDUP(0.15*[5]Final!DT43,1))</f>
        <v>3</v>
      </c>
      <c r="O45" s="247">
        <f>IF([5]Final!DU43="","",ROUNDUP(0.15*[5]Final!DU43,1))</f>
        <v>3</v>
      </c>
      <c r="P45" s="247">
        <f>IF([5]Final!DV43="","",ROUNDUP(0.15*[5]Final!DV43,1))</f>
        <v>2.6</v>
      </c>
      <c r="Q45" s="247">
        <f>IF([5]Final!DW43="","",ROUNDUP(0.15*[5]Final!DW43,1))</f>
        <v>3.5</v>
      </c>
      <c r="R45" s="247">
        <f>IF([5]Final!DX43="","",ROUNDUP(0.15*[5]Final!DX43,1))</f>
        <v>3</v>
      </c>
      <c r="S45" s="247">
        <f>IF([5]Final!DY43="","",ROUNDUP(0.15*[5]Final!DY43,1))</f>
        <v>3</v>
      </c>
      <c r="T45" s="247">
        <f>IF([5]Final!DZ43="","",ROUNDUP(0.15*[5]Final!DZ43,1))</f>
        <v>2.3000000000000003</v>
      </c>
      <c r="U45" s="247">
        <f>IF([5]Final!EA43="","",ROUNDUP([5]Final!EA43/3,1))</f>
        <v>1</v>
      </c>
      <c r="V45" s="247">
        <f>IF([5]Final!EB43="","",ROUNDUP([5]Final!EB43/3,1))</f>
        <v>1</v>
      </c>
      <c r="W45" s="247">
        <f>IF([5]Final!EC43="","",ROUNDUP([5]Final!EC43/3,1))</f>
        <v>0.7</v>
      </c>
      <c r="X45" s="247">
        <f>IF([5]Final!ED43="","",ROUNDUP([5]Final!ED43/3,1))</f>
        <v>0.7</v>
      </c>
      <c r="Y45" s="247">
        <f>IF([5]Final!EE43="","",ROUNDUP([5]Final!EE43/3,1))</f>
        <v>1</v>
      </c>
      <c r="Z45" s="247">
        <f>IF([5]Final!EF43="","",ROUNDUP([5]Final!EF43/3,1))</f>
        <v>1</v>
      </c>
      <c r="AA45" s="247">
        <f>IF([5]Final!EG43="","",ROUNDUP([5]Final!EG43/3,1))</f>
        <v>0.7</v>
      </c>
      <c r="AB45" s="247">
        <f>IF([5]Final!EH43="","",ROUNDUP([5]Final!EH43/3,1))</f>
        <v>0.7</v>
      </c>
      <c r="AC45" s="247">
        <f>IF([5]Final!EI43="","",ROUNDUP([5]Final!EI43/3,1))</f>
        <v>0.7</v>
      </c>
      <c r="AD45" s="247">
        <f>IF([5]Final!EJ43="","",ROUNDUP([5]Final!EJ43/3,1))</f>
        <v>0.7</v>
      </c>
      <c r="AE45" s="247">
        <f>IF([5]Final!EK43="","",ROUNDUP([5]Final!EK43/3,1))</f>
        <v>0.7</v>
      </c>
      <c r="AF45" s="247">
        <f>[5]Final!EL43</f>
        <v>1</v>
      </c>
      <c r="AG45" s="247">
        <f>[5]Final!EM43</f>
        <v>2</v>
      </c>
      <c r="AH45" s="247">
        <f>[5]Final!EN43</f>
        <v>2</v>
      </c>
      <c r="AI45" s="247">
        <f>[5]Final!EO43</f>
        <v>2</v>
      </c>
      <c r="AJ45" s="247">
        <f>[5]Final!EP43</f>
        <v>3</v>
      </c>
      <c r="AK45" s="247">
        <f>[5]Final!EQ43</f>
        <v>3</v>
      </c>
      <c r="AL45" s="247">
        <f>[5]Final!ER43</f>
        <v>2</v>
      </c>
      <c r="AM45" s="247">
        <f>[5]Final!ES43</f>
        <v>3</v>
      </c>
      <c r="AN45" s="247">
        <f>[5]Final!ET43</f>
        <v>3</v>
      </c>
      <c r="AO45" s="247">
        <f>[5]Final!EU43</f>
        <v>3</v>
      </c>
      <c r="AP45" s="248">
        <f>[5]Final!EV43</f>
        <v>3</v>
      </c>
      <c r="AQ45" s="260">
        <f t="shared" si="30"/>
        <v>3.6</v>
      </c>
      <c r="AR45" s="261">
        <f t="shared" si="31"/>
        <v>4.333333333333333</v>
      </c>
      <c r="AS45" s="247">
        <f t="shared" si="7"/>
        <v>83</v>
      </c>
      <c r="AT45" s="286" t="str">
        <f t="shared" si="8"/>
        <v>YES</v>
      </c>
      <c r="AU45" s="261">
        <f t="shared" si="32"/>
        <v>7.4</v>
      </c>
      <c r="AV45" s="261">
        <f t="shared" si="33"/>
        <v>10.166666666666668</v>
      </c>
      <c r="AW45" s="247">
        <f t="shared" si="9"/>
        <v>73</v>
      </c>
      <c r="AX45" s="286" t="str">
        <f t="shared" si="10"/>
        <v>YES</v>
      </c>
      <c r="AY45" s="261">
        <f t="shared" si="34"/>
        <v>16.5</v>
      </c>
      <c r="AZ45" s="261">
        <f t="shared" si="35"/>
        <v>27.333333333333336</v>
      </c>
      <c r="BA45" s="247">
        <f t="shared" si="11"/>
        <v>60</v>
      </c>
      <c r="BB45" s="286" t="str">
        <f t="shared" si="12"/>
        <v>NO</v>
      </c>
      <c r="BC45" s="261">
        <f t="shared" si="36"/>
        <v>7</v>
      </c>
      <c r="BD45" s="261">
        <f t="shared" si="37"/>
        <v>10.166666666666666</v>
      </c>
      <c r="BE45" s="247">
        <f t="shared" si="13"/>
        <v>69</v>
      </c>
      <c r="BF45" s="286" t="str">
        <f t="shared" si="14"/>
        <v>YES</v>
      </c>
      <c r="BG45" s="261">
        <f t="shared" si="38"/>
        <v>6.0000000000000009</v>
      </c>
      <c r="BH45" s="261">
        <f t="shared" si="39"/>
        <v>8</v>
      </c>
      <c r="BI45" s="247">
        <f t="shared" si="15"/>
        <v>75</v>
      </c>
      <c r="BJ45" s="340" t="str">
        <f t="shared" si="16"/>
        <v>YES</v>
      </c>
      <c r="BK45" s="260">
        <f t="shared" si="40"/>
        <v>1</v>
      </c>
      <c r="BL45" s="261">
        <f t="shared" si="41"/>
        <v>2</v>
      </c>
      <c r="BM45" s="247">
        <f t="shared" si="17"/>
        <v>50</v>
      </c>
      <c r="BN45" s="286" t="str">
        <f t="shared" si="18"/>
        <v>NO</v>
      </c>
      <c r="BO45" s="261">
        <f t="shared" si="42"/>
        <v>5</v>
      </c>
      <c r="BP45" s="261">
        <f t="shared" si="43"/>
        <v>7</v>
      </c>
      <c r="BQ45" s="247">
        <f t="shared" si="19"/>
        <v>71</v>
      </c>
      <c r="BR45" s="286" t="str">
        <f t="shared" si="20"/>
        <v>YES</v>
      </c>
      <c r="BS45" s="261">
        <f t="shared" si="44"/>
        <v>11</v>
      </c>
      <c r="BT45" s="261">
        <f t="shared" si="45"/>
        <v>17</v>
      </c>
      <c r="BU45" s="247">
        <f t="shared" si="21"/>
        <v>65</v>
      </c>
      <c r="BV45" s="286" t="str">
        <f t="shared" si="22"/>
        <v>YES</v>
      </c>
      <c r="BW45" s="261">
        <f t="shared" si="46"/>
        <v>5</v>
      </c>
      <c r="BX45" s="261">
        <f t="shared" si="47"/>
        <v>7</v>
      </c>
      <c r="BY45" s="247">
        <f t="shared" si="23"/>
        <v>71</v>
      </c>
      <c r="BZ45" s="286" t="str">
        <f t="shared" si="24"/>
        <v>YES</v>
      </c>
      <c r="CA45" s="261">
        <f t="shared" si="48"/>
        <v>5</v>
      </c>
      <c r="CB45" s="261">
        <f t="shared" si="49"/>
        <v>7</v>
      </c>
      <c r="CC45" s="247">
        <f t="shared" si="25"/>
        <v>71</v>
      </c>
      <c r="CD45" s="341" t="str">
        <f t="shared" si="26"/>
        <v>YES</v>
      </c>
    </row>
    <row r="46" spans="1:82" x14ac:dyDescent="0.2">
      <c r="A46" s="331">
        <f>[5]Final!A46</f>
        <v>34</v>
      </c>
      <c r="B46" s="331" t="str">
        <f>[5]Final!B46</f>
        <v>16BME1187</v>
      </c>
      <c r="C46" s="331" t="str">
        <f>[5]Final!C46</f>
        <v>RAHUL RAY</v>
      </c>
      <c r="D46" s="331" t="s">
        <v>256</v>
      </c>
      <c r="E46" s="331">
        <f>[5]Final!E46</f>
        <v>60</v>
      </c>
      <c r="F46" s="331">
        <f t="shared" si="27"/>
        <v>63.500000000000021</v>
      </c>
      <c r="G46" s="331">
        <f t="shared" si="28"/>
        <v>39.500000000000021</v>
      </c>
      <c r="H46" s="331">
        <f t="shared" si="29"/>
        <v>24</v>
      </c>
      <c r="I46" s="258"/>
      <c r="J46" s="247">
        <f>IF([5]Final!DP44="","",ROUNDUP(0.15*[5]Final!DP44,1))</f>
        <v>2.3000000000000003</v>
      </c>
      <c r="K46" s="247">
        <f>IF([5]Final!DQ44="","",ROUNDUP(0.15*[5]Final!DQ44,1))</f>
        <v>2.1</v>
      </c>
      <c r="L46" s="247">
        <f>IF([5]Final!DR44="","",ROUNDUP(0.15*[5]Final!DR44,1))</f>
        <v>3.8000000000000003</v>
      </c>
      <c r="M46" s="247">
        <f>IF([5]Final!DS44="","",ROUNDUP(0.15*[5]Final!DS44,1))</f>
        <v>2.4</v>
      </c>
      <c r="N46" s="247">
        <f>IF([5]Final!DT44="","",ROUNDUP(0.15*[5]Final!DT44,1))</f>
        <v>3</v>
      </c>
      <c r="O46" s="247">
        <f>IF([5]Final!DU44="","",ROUNDUP(0.15*[5]Final!DU44,1))</f>
        <v>3</v>
      </c>
      <c r="P46" s="247">
        <f>IF([5]Final!DV44="","",ROUNDUP(0.15*[5]Final!DV44,1))</f>
        <v>2.1</v>
      </c>
      <c r="Q46" s="247">
        <f>IF([5]Final!DW44="","",ROUNDUP(0.15*[5]Final!DW44,1))</f>
        <v>3.8000000000000003</v>
      </c>
      <c r="R46" s="247">
        <f>IF([5]Final!DX44="","",ROUNDUP(0.15*[5]Final!DX44,1))</f>
        <v>3</v>
      </c>
      <c r="S46" s="247">
        <f>IF([5]Final!DY44="","",ROUNDUP(0.15*[5]Final!DY44,1))</f>
        <v>3</v>
      </c>
      <c r="T46" s="247">
        <f>IF([5]Final!DZ44="","",ROUNDUP(0.15*[5]Final!DZ44,1))</f>
        <v>2.4</v>
      </c>
      <c r="U46" s="247">
        <f>IF([5]Final!EA44="","",ROUNDUP([5]Final!EA44/3,1))</f>
        <v>0.7</v>
      </c>
      <c r="V46" s="247">
        <f>IF([5]Final!EB44="","",ROUNDUP([5]Final!EB44/3,1))</f>
        <v>1</v>
      </c>
      <c r="W46" s="247">
        <f>IF([5]Final!EC44="","",ROUNDUP([5]Final!EC44/3,1))</f>
        <v>0.7</v>
      </c>
      <c r="X46" s="247">
        <f>IF([5]Final!ED44="","",ROUNDUP([5]Final!ED44/3,1))</f>
        <v>0.7</v>
      </c>
      <c r="Y46" s="247">
        <f>IF([5]Final!EE44="","",ROUNDUP([5]Final!EE44/3,1))</f>
        <v>0.7</v>
      </c>
      <c r="Z46" s="247">
        <f>IF([5]Final!EF44="","",ROUNDUP([5]Final!EF44/3,1))</f>
        <v>1</v>
      </c>
      <c r="AA46" s="247">
        <f>IF([5]Final!EG44="","",ROUNDUP([5]Final!EG44/3,1))</f>
        <v>0.7</v>
      </c>
      <c r="AB46" s="247">
        <f>IF([5]Final!EH44="","",ROUNDUP([5]Final!EH44/3,1))</f>
        <v>1</v>
      </c>
      <c r="AC46" s="247">
        <f>IF([5]Final!EI44="","",ROUNDUP([5]Final!EI44/3,1))</f>
        <v>0.7</v>
      </c>
      <c r="AD46" s="247">
        <f>IF([5]Final!EJ44="","",ROUNDUP([5]Final!EJ44/3,1))</f>
        <v>0.7</v>
      </c>
      <c r="AE46" s="247">
        <f>IF([5]Final!EK44="","",ROUNDUP([5]Final!EK44/3,1))</f>
        <v>0.7</v>
      </c>
      <c r="AF46" s="247">
        <f>[5]Final!EL44</f>
        <v>1</v>
      </c>
      <c r="AG46" s="247">
        <f>[5]Final!EM44</f>
        <v>2</v>
      </c>
      <c r="AH46" s="247">
        <f>[5]Final!EN44</f>
        <v>2</v>
      </c>
      <c r="AI46" s="247">
        <f>[5]Final!EO44</f>
        <v>1</v>
      </c>
      <c r="AJ46" s="247">
        <f>[5]Final!EP44</f>
        <v>2</v>
      </c>
      <c r="AK46" s="247">
        <f>[5]Final!EQ44</f>
        <v>3</v>
      </c>
      <c r="AL46" s="247">
        <f>[5]Final!ER44</f>
        <v>1</v>
      </c>
      <c r="AM46" s="247">
        <f>[5]Final!ES44</f>
        <v>3</v>
      </c>
      <c r="AN46" s="247">
        <f>[5]Final!ET44</f>
        <v>3</v>
      </c>
      <c r="AO46" s="247">
        <f>[5]Final!EU44</f>
        <v>3</v>
      </c>
      <c r="AP46" s="248">
        <f>[5]Final!EV44</f>
        <v>3</v>
      </c>
      <c r="AQ46" s="260">
        <f t="shared" si="30"/>
        <v>3</v>
      </c>
      <c r="AR46" s="261">
        <f t="shared" si="31"/>
        <v>4.333333333333333</v>
      </c>
      <c r="AS46" s="247">
        <f t="shared" si="7"/>
        <v>69</v>
      </c>
      <c r="AT46" s="286" t="str">
        <f t="shared" si="8"/>
        <v>YES</v>
      </c>
      <c r="AU46" s="261">
        <f t="shared" si="32"/>
        <v>6.8</v>
      </c>
      <c r="AV46" s="261">
        <f t="shared" si="33"/>
        <v>10.166666666666668</v>
      </c>
      <c r="AW46" s="247">
        <f t="shared" si="9"/>
        <v>67</v>
      </c>
      <c r="AX46" s="286" t="str">
        <f t="shared" si="10"/>
        <v>YES</v>
      </c>
      <c r="AY46" s="261">
        <f t="shared" si="34"/>
        <v>17</v>
      </c>
      <c r="AZ46" s="261">
        <f t="shared" si="35"/>
        <v>27.333333333333336</v>
      </c>
      <c r="BA46" s="247">
        <f t="shared" si="11"/>
        <v>62</v>
      </c>
      <c r="BB46" s="286" t="str">
        <f t="shared" si="12"/>
        <v>YES</v>
      </c>
      <c r="BC46" s="261">
        <f t="shared" si="36"/>
        <v>6.5</v>
      </c>
      <c r="BD46" s="261">
        <f t="shared" si="37"/>
        <v>10.166666666666666</v>
      </c>
      <c r="BE46" s="247">
        <f t="shared" si="13"/>
        <v>64</v>
      </c>
      <c r="BF46" s="286" t="str">
        <f t="shared" si="14"/>
        <v>YES</v>
      </c>
      <c r="BG46" s="261">
        <f t="shared" si="38"/>
        <v>6.2</v>
      </c>
      <c r="BH46" s="261">
        <f t="shared" si="39"/>
        <v>8</v>
      </c>
      <c r="BI46" s="247">
        <f t="shared" si="15"/>
        <v>78</v>
      </c>
      <c r="BJ46" s="340" t="str">
        <f t="shared" si="16"/>
        <v>YES</v>
      </c>
      <c r="BK46" s="260">
        <f t="shared" si="40"/>
        <v>1</v>
      </c>
      <c r="BL46" s="261">
        <f t="shared" si="41"/>
        <v>2</v>
      </c>
      <c r="BM46" s="247">
        <f t="shared" si="17"/>
        <v>50</v>
      </c>
      <c r="BN46" s="286" t="str">
        <f t="shared" si="18"/>
        <v>NO</v>
      </c>
      <c r="BO46" s="261">
        <f t="shared" si="42"/>
        <v>4</v>
      </c>
      <c r="BP46" s="261">
        <f t="shared" si="43"/>
        <v>7</v>
      </c>
      <c r="BQ46" s="247">
        <f t="shared" si="19"/>
        <v>57</v>
      </c>
      <c r="BR46" s="286" t="str">
        <f t="shared" si="20"/>
        <v>NO</v>
      </c>
      <c r="BS46" s="261">
        <f t="shared" si="44"/>
        <v>11</v>
      </c>
      <c r="BT46" s="261">
        <f t="shared" si="45"/>
        <v>17</v>
      </c>
      <c r="BU46" s="247">
        <f t="shared" si="21"/>
        <v>65</v>
      </c>
      <c r="BV46" s="286" t="str">
        <f t="shared" si="22"/>
        <v>YES</v>
      </c>
      <c r="BW46" s="261">
        <f t="shared" si="46"/>
        <v>4</v>
      </c>
      <c r="BX46" s="261">
        <f t="shared" si="47"/>
        <v>7</v>
      </c>
      <c r="BY46" s="247">
        <f t="shared" si="23"/>
        <v>57</v>
      </c>
      <c r="BZ46" s="286" t="str">
        <f t="shared" si="24"/>
        <v>NO</v>
      </c>
      <c r="CA46" s="261">
        <f t="shared" si="48"/>
        <v>4</v>
      </c>
      <c r="CB46" s="261">
        <f t="shared" si="49"/>
        <v>7</v>
      </c>
      <c r="CC46" s="247">
        <f t="shared" si="25"/>
        <v>57</v>
      </c>
      <c r="CD46" s="341" t="str">
        <f t="shared" si="26"/>
        <v>NO</v>
      </c>
    </row>
    <row r="47" spans="1:82" x14ac:dyDescent="0.2">
      <c r="A47" s="331">
        <f>[5]Final!A47</f>
        <v>35</v>
      </c>
      <c r="B47" s="331" t="str">
        <f>[5]Final!B47</f>
        <v>16BME1190</v>
      </c>
      <c r="C47" s="331" t="str">
        <f>[5]Final!C47</f>
        <v>NEERAJ RAWAT</v>
      </c>
      <c r="D47" s="331" t="s">
        <v>256</v>
      </c>
      <c r="E47" s="331">
        <f>[5]Final!E47</f>
        <v>61</v>
      </c>
      <c r="F47" s="331">
        <f t="shared" si="27"/>
        <v>68.200000000000017</v>
      </c>
      <c r="G47" s="331">
        <f t="shared" si="28"/>
        <v>39.200000000000017</v>
      </c>
      <c r="H47" s="331">
        <f t="shared" si="29"/>
        <v>29</v>
      </c>
      <c r="I47" s="258"/>
      <c r="J47" s="247">
        <f>IF([5]Final!DP45="","",ROUNDUP(0.15*[5]Final!DP45,1))</f>
        <v>2</v>
      </c>
      <c r="K47" s="247">
        <f>IF([5]Final!DQ45="","",ROUNDUP(0.15*[5]Final!DQ45,1))</f>
        <v>1.8</v>
      </c>
      <c r="L47" s="247">
        <f>IF([5]Final!DR45="","",ROUNDUP(0.15*[5]Final!DR45,1))</f>
        <v>3.3</v>
      </c>
      <c r="M47" s="247">
        <f>IF([5]Final!DS45="","",ROUNDUP(0.15*[5]Final!DS45,1))</f>
        <v>2.3000000000000003</v>
      </c>
      <c r="N47" s="247">
        <f>IF([5]Final!DT45="","",ROUNDUP(0.15*[5]Final!DT45,1))</f>
        <v>3</v>
      </c>
      <c r="O47" s="247">
        <f>IF([5]Final!DU45="","",ROUNDUP(0.15*[5]Final!DU45,1))</f>
        <v>3</v>
      </c>
      <c r="P47" s="247">
        <f>IF([5]Final!DV45="","",ROUNDUP(0.15*[5]Final!DV45,1))</f>
        <v>2.3000000000000003</v>
      </c>
      <c r="Q47" s="247">
        <f>IF([5]Final!DW45="","",ROUNDUP(0.15*[5]Final!DW45,1))</f>
        <v>3.6</v>
      </c>
      <c r="R47" s="247">
        <f>IF([5]Final!DX45="","",ROUNDUP(0.15*[5]Final!DX45,1))</f>
        <v>3</v>
      </c>
      <c r="S47" s="247">
        <f>IF([5]Final!DY45="","",ROUNDUP(0.15*[5]Final!DY45,1))</f>
        <v>3</v>
      </c>
      <c r="T47" s="247">
        <f>IF([5]Final!DZ45="","",ROUNDUP(0.15*[5]Final!DZ45,1))</f>
        <v>2.6</v>
      </c>
      <c r="U47" s="247">
        <f>IF([5]Final!EA45="","",ROUNDUP([5]Final!EA45/3,1))</f>
        <v>0.7</v>
      </c>
      <c r="V47" s="247">
        <f>IF([5]Final!EB45="","",ROUNDUP([5]Final!EB45/3,1))</f>
        <v>1</v>
      </c>
      <c r="W47" s="247">
        <f>IF([5]Final!EC45="","",ROUNDUP([5]Final!EC45/3,1))</f>
        <v>0.7</v>
      </c>
      <c r="X47" s="247">
        <f>IF([5]Final!ED45="","",ROUNDUP([5]Final!ED45/3,1))</f>
        <v>0.7</v>
      </c>
      <c r="Y47" s="247">
        <f>IF([5]Final!EE45="","",ROUNDUP([5]Final!EE45/3,1))</f>
        <v>0.7</v>
      </c>
      <c r="Z47" s="247">
        <f>IF([5]Final!EF45="","",ROUNDUP([5]Final!EF45/3,1))</f>
        <v>1.4000000000000001</v>
      </c>
      <c r="AA47" s="247">
        <f>IF([5]Final!EG45="","",ROUNDUP([5]Final!EG45/3,1))</f>
        <v>0.7</v>
      </c>
      <c r="AB47" s="247">
        <f>IF([5]Final!EH45="","",ROUNDUP([5]Final!EH45/3,1))</f>
        <v>1</v>
      </c>
      <c r="AC47" s="247">
        <f>IF([5]Final!EI45="","",ROUNDUP([5]Final!EI45/3,1))</f>
        <v>1</v>
      </c>
      <c r="AD47" s="247">
        <f>IF([5]Final!EJ45="","",ROUNDUP([5]Final!EJ45/3,1))</f>
        <v>0.7</v>
      </c>
      <c r="AE47" s="247">
        <f>IF([5]Final!EK45="","",ROUNDUP([5]Final!EK45/3,1))</f>
        <v>0.7</v>
      </c>
      <c r="AF47" s="247">
        <f>[5]Final!EL45</f>
        <v>2</v>
      </c>
      <c r="AG47" s="247">
        <f>[5]Final!EM45</f>
        <v>2</v>
      </c>
      <c r="AH47" s="247">
        <f>[5]Final!EN45</f>
        <v>2</v>
      </c>
      <c r="AI47" s="247">
        <f>[5]Final!EO45</f>
        <v>2</v>
      </c>
      <c r="AJ47" s="247">
        <f>[5]Final!EP45</f>
        <v>2</v>
      </c>
      <c r="AK47" s="247">
        <f>[5]Final!EQ45</f>
        <v>3</v>
      </c>
      <c r="AL47" s="247">
        <f>[5]Final!ER45</f>
        <v>2</v>
      </c>
      <c r="AM47" s="247">
        <f>[5]Final!ES45</f>
        <v>4</v>
      </c>
      <c r="AN47" s="247">
        <f>[5]Final!ET45</f>
        <v>4</v>
      </c>
      <c r="AO47" s="247">
        <f>[5]Final!EU45</f>
        <v>3</v>
      </c>
      <c r="AP47" s="248">
        <f>[5]Final!EV45</f>
        <v>3</v>
      </c>
      <c r="AQ47" s="260">
        <f t="shared" si="30"/>
        <v>2.7</v>
      </c>
      <c r="AR47" s="261">
        <f t="shared" si="31"/>
        <v>4.333333333333333</v>
      </c>
      <c r="AS47" s="247">
        <f t="shared" si="7"/>
        <v>62</v>
      </c>
      <c r="AT47" s="286" t="str">
        <f t="shared" si="8"/>
        <v>YES</v>
      </c>
      <c r="AU47" s="261">
        <f t="shared" si="32"/>
        <v>6.5</v>
      </c>
      <c r="AV47" s="261">
        <f t="shared" si="33"/>
        <v>10.166666666666668</v>
      </c>
      <c r="AW47" s="247">
        <f t="shared" si="9"/>
        <v>64</v>
      </c>
      <c r="AX47" s="286" t="str">
        <f t="shared" si="10"/>
        <v>YES</v>
      </c>
      <c r="AY47" s="261">
        <f t="shared" si="34"/>
        <v>17</v>
      </c>
      <c r="AZ47" s="261">
        <f t="shared" si="35"/>
        <v>27.333333333333336</v>
      </c>
      <c r="BA47" s="247">
        <f t="shared" si="11"/>
        <v>62</v>
      </c>
      <c r="BB47" s="286" t="str">
        <f t="shared" si="12"/>
        <v>YES</v>
      </c>
      <c r="BC47" s="261">
        <f t="shared" si="36"/>
        <v>6.7000000000000011</v>
      </c>
      <c r="BD47" s="261">
        <f t="shared" si="37"/>
        <v>10.166666666666666</v>
      </c>
      <c r="BE47" s="247">
        <f t="shared" si="13"/>
        <v>66</v>
      </c>
      <c r="BF47" s="286" t="str">
        <f t="shared" si="14"/>
        <v>YES</v>
      </c>
      <c r="BG47" s="261">
        <f t="shared" si="38"/>
        <v>6.3000000000000007</v>
      </c>
      <c r="BH47" s="261">
        <f t="shared" si="39"/>
        <v>8</v>
      </c>
      <c r="BI47" s="247">
        <f t="shared" si="15"/>
        <v>79</v>
      </c>
      <c r="BJ47" s="340" t="str">
        <f t="shared" si="16"/>
        <v>YES</v>
      </c>
      <c r="BK47" s="260">
        <f t="shared" si="40"/>
        <v>2</v>
      </c>
      <c r="BL47" s="261">
        <f t="shared" si="41"/>
        <v>2</v>
      </c>
      <c r="BM47" s="247">
        <f t="shared" si="17"/>
        <v>100</v>
      </c>
      <c r="BN47" s="286" t="str">
        <f t="shared" si="18"/>
        <v>YES</v>
      </c>
      <c r="BO47" s="261">
        <f t="shared" si="42"/>
        <v>4</v>
      </c>
      <c r="BP47" s="261">
        <f t="shared" si="43"/>
        <v>7</v>
      </c>
      <c r="BQ47" s="247">
        <f t="shared" si="19"/>
        <v>57</v>
      </c>
      <c r="BR47" s="286" t="str">
        <f t="shared" si="20"/>
        <v>NO</v>
      </c>
      <c r="BS47" s="261">
        <f t="shared" si="44"/>
        <v>13</v>
      </c>
      <c r="BT47" s="261">
        <f t="shared" si="45"/>
        <v>17</v>
      </c>
      <c r="BU47" s="247">
        <f t="shared" si="21"/>
        <v>76</v>
      </c>
      <c r="BV47" s="286" t="str">
        <f t="shared" si="22"/>
        <v>YES</v>
      </c>
      <c r="BW47" s="261">
        <f t="shared" si="46"/>
        <v>5</v>
      </c>
      <c r="BX47" s="261">
        <f t="shared" si="47"/>
        <v>7</v>
      </c>
      <c r="BY47" s="247">
        <f t="shared" si="23"/>
        <v>71</v>
      </c>
      <c r="BZ47" s="286" t="str">
        <f t="shared" si="24"/>
        <v>YES</v>
      </c>
      <c r="CA47" s="261">
        <f t="shared" si="48"/>
        <v>5</v>
      </c>
      <c r="CB47" s="261">
        <f t="shared" si="49"/>
        <v>7</v>
      </c>
      <c r="CC47" s="247">
        <f t="shared" si="25"/>
        <v>71</v>
      </c>
      <c r="CD47" s="341" t="str">
        <f t="shared" si="26"/>
        <v>YES</v>
      </c>
    </row>
    <row r="48" spans="1:82" x14ac:dyDescent="0.2">
      <c r="A48" s="331">
        <f>[5]Final!A48</f>
        <v>36</v>
      </c>
      <c r="B48" s="331" t="str">
        <f>[5]Final!B48</f>
        <v>16BME1191</v>
      </c>
      <c r="C48" s="331" t="str">
        <f>[5]Final!C48</f>
        <v>TUSHAR MISHRA</v>
      </c>
      <c r="D48" s="331" t="str">
        <f>[5]Final!D48</f>
        <v>B</v>
      </c>
      <c r="E48" s="331">
        <f>[5]Final!E48</f>
        <v>68</v>
      </c>
      <c r="F48" s="331">
        <f t="shared" si="27"/>
        <v>73.599999999999994</v>
      </c>
      <c r="G48" s="331">
        <f t="shared" si="28"/>
        <v>45.6</v>
      </c>
      <c r="H48" s="331">
        <f t="shared" si="29"/>
        <v>28</v>
      </c>
      <c r="I48" s="258"/>
      <c r="J48" s="247">
        <f>IF([5]Final!DP46="","",ROUNDUP(0.15*[5]Final!DP46,1))</f>
        <v>2.3000000000000003</v>
      </c>
      <c r="K48" s="247">
        <f>IF([5]Final!DQ46="","",ROUNDUP(0.15*[5]Final!DQ46,1))</f>
        <v>2.3000000000000003</v>
      </c>
      <c r="L48" s="247">
        <f>IF([5]Final!DR46="","",ROUNDUP(0.15*[5]Final!DR46,1))</f>
        <v>4.5</v>
      </c>
      <c r="M48" s="247">
        <f>IF([5]Final!DS46="","",ROUNDUP(0.15*[5]Final!DS46,1))</f>
        <v>2.1</v>
      </c>
      <c r="N48" s="247">
        <f>IF([5]Final!DT46="","",ROUNDUP(0.15*[5]Final!DT46,1))</f>
        <v>3.8000000000000003</v>
      </c>
      <c r="O48" s="247">
        <f>IF([5]Final!DU46="","",ROUNDUP(0.15*[5]Final!DU46,1))</f>
        <v>3.8000000000000003</v>
      </c>
      <c r="P48" s="247">
        <f>IF([5]Final!DV46="","",ROUNDUP(0.15*[5]Final!DV46,1))</f>
        <v>2.1</v>
      </c>
      <c r="Q48" s="247">
        <f>IF([5]Final!DW46="","",ROUNDUP(0.15*[5]Final!DW46,1))</f>
        <v>4.5</v>
      </c>
      <c r="R48" s="247">
        <f>IF([5]Final!DX46="","",ROUNDUP(0.15*[5]Final!DX46,1))</f>
        <v>4.0999999999999996</v>
      </c>
      <c r="S48" s="247">
        <f>IF([5]Final!DY46="","",ROUNDUP(0.15*[5]Final!DY46,1))</f>
        <v>3.8000000000000003</v>
      </c>
      <c r="T48" s="247">
        <f>IF([5]Final!DZ46="","",ROUNDUP(0.15*[5]Final!DZ46,1))</f>
        <v>1.8</v>
      </c>
      <c r="U48" s="247">
        <f>IF([5]Final!EA46="","",ROUNDUP([5]Final!EA46/3,1))</f>
        <v>1</v>
      </c>
      <c r="V48" s="247">
        <f>IF([5]Final!EB46="","",ROUNDUP([5]Final!EB46/3,1))</f>
        <v>1</v>
      </c>
      <c r="W48" s="247">
        <f>IF([5]Final!EC46="","",ROUNDUP([5]Final!EC46/3,1))</f>
        <v>1</v>
      </c>
      <c r="X48" s="247">
        <f>IF([5]Final!ED46="","",ROUNDUP([5]Final!ED46/3,1))</f>
        <v>0.7</v>
      </c>
      <c r="Y48" s="247">
        <f>IF([5]Final!EE46="","",ROUNDUP([5]Final!EE46/3,1))</f>
        <v>1</v>
      </c>
      <c r="Z48" s="247">
        <f>IF([5]Final!EF46="","",ROUNDUP([5]Final!EF46/3,1))</f>
        <v>1.4000000000000001</v>
      </c>
      <c r="AA48" s="247">
        <f>IF([5]Final!EG46="","",ROUNDUP([5]Final!EG46/3,1))</f>
        <v>0.7</v>
      </c>
      <c r="AB48" s="247">
        <f>IF([5]Final!EH46="","",ROUNDUP([5]Final!EH46/3,1))</f>
        <v>1</v>
      </c>
      <c r="AC48" s="247">
        <f>IF([5]Final!EI46="","",ROUNDUP([5]Final!EI46/3,1))</f>
        <v>1</v>
      </c>
      <c r="AD48" s="247">
        <f>IF([5]Final!EJ46="","",ROUNDUP([5]Final!EJ46/3,1))</f>
        <v>0.7</v>
      </c>
      <c r="AE48" s="247">
        <f>IF([5]Final!EK46="","",ROUNDUP([5]Final!EK46/3,1))</f>
        <v>1</v>
      </c>
      <c r="AF48" s="247">
        <f>[5]Final!EL46</f>
        <v>1</v>
      </c>
      <c r="AG48" s="247">
        <f>[5]Final!EM46</f>
        <v>2</v>
      </c>
      <c r="AH48" s="247">
        <f>[5]Final!EN46</f>
        <v>2</v>
      </c>
      <c r="AI48" s="247">
        <f>[5]Final!EO46</f>
        <v>1</v>
      </c>
      <c r="AJ48" s="247">
        <f>[5]Final!EP46</f>
        <v>3</v>
      </c>
      <c r="AK48" s="247">
        <f>[5]Final!EQ46</f>
        <v>3</v>
      </c>
      <c r="AL48" s="247">
        <f>[5]Final!ER46</f>
        <v>2</v>
      </c>
      <c r="AM48" s="247">
        <f>[5]Final!ES46</f>
        <v>3</v>
      </c>
      <c r="AN48" s="247">
        <f>[5]Final!ET46</f>
        <v>3</v>
      </c>
      <c r="AO48" s="247">
        <f>[5]Final!EU46</f>
        <v>4</v>
      </c>
      <c r="AP48" s="248">
        <f>[5]Final!EV46</f>
        <v>4</v>
      </c>
      <c r="AQ48" s="260">
        <f t="shared" si="30"/>
        <v>3.3000000000000003</v>
      </c>
      <c r="AR48" s="261">
        <f t="shared" si="31"/>
        <v>4.333333333333333</v>
      </c>
      <c r="AS48" s="247">
        <f t="shared" si="7"/>
        <v>76</v>
      </c>
      <c r="AT48" s="286" t="str">
        <f t="shared" si="8"/>
        <v>YES</v>
      </c>
      <c r="AU48" s="261">
        <f t="shared" si="32"/>
        <v>8.1000000000000014</v>
      </c>
      <c r="AV48" s="261">
        <f t="shared" si="33"/>
        <v>10.166666666666668</v>
      </c>
      <c r="AW48" s="247">
        <f t="shared" si="9"/>
        <v>80</v>
      </c>
      <c r="AX48" s="286" t="str">
        <f t="shared" si="10"/>
        <v>YES</v>
      </c>
      <c r="AY48" s="261">
        <f t="shared" si="34"/>
        <v>21.299999999999997</v>
      </c>
      <c r="AZ48" s="261">
        <f t="shared" si="35"/>
        <v>27.333333333333336</v>
      </c>
      <c r="BA48" s="247">
        <f t="shared" si="11"/>
        <v>78</v>
      </c>
      <c r="BB48" s="286" t="str">
        <f t="shared" si="12"/>
        <v>YES</v>
      </c>
      <c r="BC48" s="261">
        <f t="shared" si="36"/>
        <v>7.3000000000000007</v>
      </c>
      <c r="BD48" s="261">
        <f t="shared" si="37"/>
        <v>10.166666666666666</v>
      </c>
      <c r="BE48" s="247">
        <f t="shared" si="13"/>
        <v>72</v>
      </c>
      <c r="BF48" s="286" t="str">
        <f t="shared" si="14"/>
        <v>YES</v>
      </c>
      <c r="BG48" s="261">
        <f t="shared" si="38"/>
        <v>5.6000000000000005</v>
      </c>
      <c r="BH48" s="261">
        <f t="shared" si="39"/>
        <v>8</v>
      </c>
      <c r="BI48" s="247">
        <f t="shared" si="15"/>
        <v>70</v>
      </c>
      <c r="BJ48" s="340" t="str">
        <f t="shared" si="16"/>
        <v>YES</v>
      </c>
      <c r="BK48" s="260">
        <f t="shared" si="40"/>
        <v>1</v>
      </c>
      <c r="BL48" s="261">
        <f t="shared" si="41"/>
        <v>2</v>
      </c>
      <c r="BM48" s="247">
        <f t="shared" si="17"/>
        <v>50</v>
      </c>
      <c r="BN48" s="286" t="str">
        <f t="shared" si="18"/>
        <v>NO</v>
      </c>
      <c r="BO48" s="261">
        <f t="shared" si="42"/>
        <v>5</v>
      </c>
      <c r="BP48" s="261">
        <f t="shared" si="43"/>
        <v>7</v>
      </c>
      <c r="BQ48" s="247">
        <f t="shared" si="19"/>
        <v>71</v>
      </c>
      <c r="BR48" s="286" t="str">
        <f t="shared" si="20"/>
        <v>YES</v>
      </c>
      <c r="BS48" s="261">
        <f t="shared" si="44"/>
        <v>11</v>
      </c>
      <c r="BT48" s="261">
        <f t="shared" si="45"/>
        <v>17</v>
      </c>
      <c r="BU48" s="247">
        <f t="shared" si="21"/>
        <v>65</v>
      </c>
      <c r="BV48" s="286" t="str">
        <f t="shared" si="22"/>
        <v>YES</v>
      </c>
      <c r="BW48" s="261">
        <f t="shared" si="46"/>
        <v>6</v>
      </c>
      <c r="BX48" s="261">
        <f t="shared" si="47"/>
        <v>7</v>
      </c>
      <c r="BY48" s="247">
        <f t="shared" si="23"/>
        <v>86</v>
      </c>
      <c r="BZ48" s="286" t="str">
        <f t="shared" si="24"/>
        <v>YES</v>
      </c>
      <c r="CA48" s="261">
        <f t="shared" si="48"/>
        <v>5</v>
      </c>
      <c r="CB48" s="261">
        <f t="shared" si="49"/>
        <v>7</v>
      </c>
      <c r="CC48" s="247">
        <f t="shared" si="25"/>
        <v>71</v>
      </c>
      <c r="CD48" s="341" t="str">
        <f t="shared" si="26"/>
        <v>YES</v>
      </c>
    </row>
    <row r="49" spans="1:82" x14ac:dyDescent="0.2">
      <c r="A49" s="331">
        <f>[5]Final!A49</f>
        <v>37</v>
      </c>
      <c r="B49" s="331" t="str">
        <f>[5]Final!B49</f>
        <v>16BME1211</v>
      </c>
      <c r="C49" s="331" t="str">
        <f>[5]Final!C49</f>
        <v>ANUBHAV TYAGI</v>
      </c>
      <c r="D49" s="331" t="s">
        <v>256</v>
      </c>
      <c r="E49" s="331">
        <f>[5]Final!E49</f>
        <v>16</v>
      </c>
      <c r="F49" s="331">
        <f t="shared" si="27"/>
        <v>19.100000000000001</v>
      </c>
      <c r="G49" s="331">
        <f t="shared" si="28"/>
        <v>11.100000000000001</v>
      </c>
      <c r="H49" s="331">
        <f t="shared" si="29"/>
        <v>8</v>
      </c>
      <c r="I49" s="258"/>
      <c r="J49" s="247">
        <f>IF([5]Final!DP47="","",ROUNDUP(0.15*[5]Final!DP47,1))</f>
        <v>0.3</v>
      </c>
      <c r="K49" s="247">
        <f>IF([5]Final!DQ47="","",ROUNDUP(0.15*[5]Final!DQ47,1))</f>
        <v>0.2</v>
      </c>
      <c r="L49" s="247">
        <f>IF([5]Final!DR47="","",ROUNDUP(0.15*[5]Final!DR47,1))</f>
        <v>1.7000000000000002</v>
      </c>
      <c r="M49" s="247">
        <f>IF([5]Final!DS47="","",ROUNDUP(0.15*[5]Final!DS47,1))</f>
        <v>0.3</v>
      </c>
      <c r="N49" s="247">
        <f>IF([5]Final!DT47="","",ROUNDUP(0.15*[5]Final!DT47,1))</f>
        <v>1.1000000000000001</v>
      </c>
      <c r="O49" s="247">
        <f>IF([5]Final!DU47="","",ROUNDUP(0.15*[5]Final!DU47,1))</f>
        <v>0.6</v>
      </c>
      <c r="P49" s="247">
        <f>IF([5]Final!DV47="","",ROUNDUP(0.15*[5]Final!DV47,1))</f>
        <v>0.2</v>
      </c>
      <c r="Q49" s="247">
        <f>IF([5]Final!DW47="","",ROUNDUP(0.15*[5]Final!DW47,1))</f>
        <v>1.8</v>
      </c>
      <c r="R49" s="247">
        <f>IF([5]Final!DX47="","",ROUNDUP(0.15*[5]Final!DX47,1))</f>
        <v>0.6</v>
      </c>
      <c r="S49" s="247">
        <f>IF([5]Final!DY47="","",ROUNDUP(0.15*[5]Final!DY47,1))</f>
        <v>0.79999999999999993</v>
      </c>
      <c r="T49" s="247">
        <f>IF([5]Final!DZ47="","",ROUNDUP(0.15*[5]Final!DZ47,1))</f>
        <v>0.3</v>
      </c>
      <c r="U49" s="247">
        <f>IF([5]Final!EA47="","",ROUNDUP([5]Final!EA47/3,1))</f>
        <v>0.4</v>
      </c>
      <c r="V49" s="247">
        <f>IF([5]Final!EB47="","",ROUNDUP([5]Final!EB47/3,1))</f>
        <v>0.4</v>
      </c>
      <c r="W49" s="247">
        <f>IF([5]Final!EC47="","",ROUNDUP([5]Final!EC47/3,1))</f>
        <v>0.4</v>
      </c>
      <c r="X49" s="247">
        <f>IF([5]Final!ED47="","",ROUNDUP([5]Final!ED47/3,1))</f>
        <v>0</v>
      </c>
      <c r="Y49" s="247">
        <f>IF([5]Final!EE47="","",ROUNDUP([5]Final!EE47/3,1))</f>
        <v>0.4</v>
      </c>
      <c r="Z49" s="247">
        <f>IF([5]Final!EF47="","",ROUNDUP([5]Final!EF47/3,1))</f>
        <v>0.4</v>
      </c>
      <c r="AA49" s="247">
        <f>IF([5]Final!EG47="","",ROUNDUP([5]Final!EG47/3,1))</f>
        <v>0</v>
      </c>
      <c r="AB49" s="247">
        <f>IF([5]Final!EH47="","",ROUNDUP([5]Final!EH47/3,1))</f>
        <v>0.4</v>
      </c>
      <c r="AC49" s="247">
        <f>IF([5]Final!EI47="","",ROUNDUP([5]Final!EI47/3,1))</f>
        <v>0.4</v>
      </c>
      <c r="AD49" s="247">
        <f>IF([5]Final!EJ47="","",ROUNDUP([5]Final!EJ47/3,1))</f>
        <v>0.4</v>
      </c>
      <c r="AE49" s="247">
        <f>IF([5]Final!EK47="","",ROUNDUP([5]Final!EK47/3,1))</f>
        <v>0</v>
      </c>
      <c r="AF49" s="247">
        <f>[5]Final!EL47</f>
        <v>0</v>
      </c>
      <c r="AG49" s="247">
        <f>[5]Final!EM47</f>
        <v>1</v>
      </c>
      <c r="AH49" s="247">
        <f>[5]Final!EN47</f>
        <v>0</v>
      </c>
      <c r="AI49" s="247">
        <f>[5]Final!EO47</f>
        <v>0</v>
      </c>
      <c r="AJ49" s="247">
        <f>[5]Final!EP47</f>
        <v>1</v>
      </c>
      <c r="AK49" s="247">
        <f>[5]Final!EQ47</f>
        <v>1</v>
      </c>
      <c r="AL49" s="247">
        <f>[5]Final!ER47</f>
        <v>0</v>
      </c>
      <c r="AM49" s="247">
        <f>[5]Final!ES47</f>
        <v>1</v>
      </c>
      <c r="AN49" s="247">
        <f>[5]Final!ET47</f>
        <v>2</v>
      </c>
      <c r="AO49" s="247">
        <f>[5]Final!EU47</f>
        <v>1</v>
      </c>
      <c r="AP49" s="248">
        <f>[5]Final!EV47</f>
        <v>1</v>
      </c>
      <c r="AQ49" s="260">
        <f t="shared" si="30"/>
        <v>0.7</v>
      </c>
      <c r="AR49" s="261">
        <f t="shared" si="31"/>
        <v>4.333333333333333</v>
      </c>
      <c r="AS49" s="247">
        <f t="shared" si="7"/>
        <v>16</v>
      </c>
      <c r="AT49" s="286" t="str">
        <f t="shared" si="8"/>
        <v>NO</v>
      </c>
      <c r="AU49" s="261">
        <f t="shared" si="32"/>
        <v>2.1</v>
      </c>
      <c r="AV49" s="261">
        <f t="shared" si="33"/>
        <v>10.166666666666668</v>
      </c>
      <c r="AW49" s="247">
        <f t="shared" si="9"/>
        <v>21</v>
      </c>
      <c r="AX49" s="286" t="str">
        <f t="shared" si="10"/>
        <v>NO</v>
      </c>
      <c r="AY49" s="261">
        <f t="shared" si="34"/>
        <v>6.3000000000000016</v>
      </c>
      <c r="AZ49" s="261">
        <f t="shared" si="35"/>
        <v>27.333333333333336</v>
      </c>
      <c r="BA49" s="247">
        <f t="shared" si="11"/>
        <v>23</v>
      </c>
      <c r="BB49" s="286" t="str">
        <f t="shared" si="12"/>
        <v>NO</v>
      </c>
      <c r="BC49" s="261">
        <f t="shared" si="36"/>
        <v>1.4</v>
      </c>
      <c r="BD49" s="261">
        <f t="shared" si="37"/>
        <v>10.166666666666666</v>
      </c>
      <c r="BE49" s="247">
        <f t="shared" si="13"/>
        <v>14</v>
      </c>
      <c r="BF49" s="286" t="str">
        <f t="shared" si="14"/>
        <v>NO</v>
      </c>
      <c r="BG49" s="261">
        <f t="shared" si="38"/>
        <v>0.6</v>
      </c>
      <c r="BH49" s="261">
        <f t="shared" si="39"/>
        <v>8</v>
      </c>
      <c r="BI49" s="247">
        <f t="shared" si="15"/>
        <v>8</v>
      </c>
      <c r="BJ49" s="340" t="str">
        <f t="shared" si="16"/>
        <v>NO</v>
      </c>
      <c r="BK49" s="260">
        <f t="shared" si="40"/>
        <v>0</v>
      </c>
      <c r="BL49" s="261">
        <f t="shared" si="41"/>
        <v>2</v>
      </c>
      <c r="BM49" s="247">
        <f t="shared" si="17"/>
        <v>0</v>
      </c>
      <c r="BN49" s="286" t="str">
        <f t="shared" si="18"/>
        <v>NO</v>
      </c>
      <c r="BO49" s="261">
        <f t="shared" si="42"/>
        <v>2</v>
      </c>
      <c r="BP49" s="261">
        <f t="shared" si="43"/>
        <v>7</v>
      </c>
      <c r="BQ49" s="247">
        <f t="shared" si="19"/>
        <v>29</v>
      </c>
      <c r="BR49" s="286" t="str">
        <f t="shared" si="20"/>
        <v>NO</v>
      </c>
      <c r="BS49" s="261">
        <f t="shared" si="44"/>
        <v>4</v>
      </c>
      <c r="BT49" s="261">
        <f t="shared" si="45"/>
        <v>17</v>
      </c>
      <c r="BU49" s="247">
        <f t="shared" si="21"/>
        <v>24</v>
      </c>
      <c r="BV49" s="286" t="str">
        <f t="shared" si="22"/>
        <v>NO</v>
      </c>
      <c r="BW49" s="261">
        <f t="shared" si="46"/>
        <v>1</v>
      </c>
      <c r="BX49" s="261">
        <f t="shared" si="47"/>
        <v>7</v>
      </c>
      <c r="BY49" s="247">
        <f t="shared" si="23"/>
        <v>14</v>
      </c>
      <c r="BZ49" s="286" t="str">
        <f t="shared" si="24"/>
        <v>NO</v>
      </c>
      <c r="CA49" s="261">
        <f t="shared" si="48"/>
        <v>1</v>
      </c>
      <c r="CB49" s="261">
        <f t="shared" si="49"/>
        <v>7</v>
      </c>
      <c r="CC49" s="247">
        <f t="shared" si="25"/>
        <v>14</v>
      </c>
      <c r="CD49" s="341" t="str">
        <f t="shared" si="26"/>
        <v>NO</v>
      </c>
    </row>
    <row r="50" spans="1:82" x14ac:dyDescent="0.2">
      <c r="A50" s="331">
        <f>[5]Final!A50</f>
        <v>38</v>
      </c>
      <c r="B50" s="331" t="str">
        <f>[5]Final!B50</f>
        <v>16BME1217</v>
      </c>
      <c r="C50" s="331" t="str">
        <f>[5]Final!C50</f>
        <v>SAHIL GUPTA</v>
      </c>
      <c r="D50" s="331" t="s">
        <v>256</v>
      </c>
      <c r="E50" s="331">
        <f>[5]Final!E50</f>
        <v>67</v>
      </c>
      <c r="F50" s="331">
        <f t="shared" si="27"/>
        <v>74.300000000000011</v>
      </c>
      <c r="G50" s="331">
        <f t="shared" si="28"/>
        <v>45.300000000000011</v>
      </c>
      <c r="H50" s="331">
        <f t="shared" si="29"/>
        <v>29</v>
      </c>
      <c r="I50" s="258"/>
      <c r="J50" s="247">
        <f>IF([5]Final!DP48="","",ROUNDUP(0.15*[5]Final!DP48,1))</f>
        <v>2.4</v>
      </c>
      <c r="K50" s="247">
        <f>IF([5]Final!DQ48="","",ROUNDUP(0.15*[5]Final!DQ48,1))</f>
        <v>2.4</v>
      </c>
      <c r="L50" s="247">
        <f>IF([5]Final!DR48="","",ROUNDUP(0.15*[5]Final!DR48,1))</f>
        <v>4.5</v>
      </c>
      <c r="M50" s="247">
        <f>IF([5]Final!DS48="","",ROUNDUP(0.15*[5]Final!DS48,1))</f>
        <v>1.8</v>
      </c>
      <c r="N50" s="247">
        <f>IF([5]Final!DT48="","",ROUNDUP(0.15*[5]Final!DT48,1))</f>
        <v>3.5</v>
      </c>
      <c r="O50" s="247">
        <f>IF([5]Final!DU48="","",ROUNDUP(0.15*[5]Final!DU48,1))</f>
        <v>3.6</v>
      </c>
      <c r="P50" s="247">
        <f>IF([5]Final!DV48="","",ROUNDUP(0.15*[5]Final!DV48,1))</f>
        <v>2.1</v>
      </c>
      <c r="Q50" s="247">
        <f>IF([5]Final!DW48="","",ROUNDUP(0.15*[5]Final!DW48,1))</f>
        <v>4.5</v>
      </c>
      <c r="R50" s="247">
        <f>IF([5]Final!DX48="","",ROUNDUP(0.15*[5]Final!DX48,1))</f>
        <v>3.8000000000000003</v>
      </c>
      <c r="S50" s="247">
        <f>IF([5]Final!DY48="","",ROUNDUP(0.15*[5]Final!DY48,1))</f>
        <v>3.6</v>
      </c>
      <c r="T50" s="247">
        <f>IF([5]Final!DZ48="","",ROUNDUP(0.15*[5]Final!DZ48,1))</f>
        <v>2.6</v>
      </c>
      <c r="U50" s="247">
        <f>IF([5]Final!EA48="","",ROUNDUP([5]Final!EA48/3,1))</f>
        <v>1</v>
      </c>
      <c r="V50" s="247">
        <f>IF([5]Final!EB48="","",ROUNDUP([5]Final!EB48/3,1))</f>
        <v>1</v>
      </c>
      <c r="W50" s="247">
        <f>IF([5]Final!EC48="","",ROUNDUP([5]Final!EC48/3,1))</f>
        <v>1</v>
      </c>
      <c r="X50" s="247">
        <f>IF([5]Final!ED48="","",ROUNDUP([5]Final!ED48/3,1))</f>
        <v>0.7</v>
      </c>
      <c r="Y50" s="247">
        <f>IF([5]Final!EE48="","",ROUNDUP([5]Final!EE48/3,1))</f>
        <v>1</v>
      </c>
      <c r="Z50" s="247">
        <f>IF([5]Final!EF48="","",ROUNDUP([5]Final!EF48/3,1))</f>
        <v>1.4000000000000001</v>
      </c>
      <c r="AA50" s="247">
        <f>IF([5]Final!EG48="","",ROUNDUP([5]Final!EG48/3,1))</f>
        <v>0.7</v>
      </c>
      <c r="AB50" s="247">
        <f>IF([5]Final!EH48="","",ROUNDUP([5]Final!EH48/3,1))</f>
        <v>1</v>
      </c>
      <c r="AC50" s="247">
        <f>IF([5]Final!EI48="","",ROUNDUP([5]Final!EI48/3,1))</f>
        <v>1</v>
      </c>
      <c r="AD50" s="247">
        <f>IF([5]Final!EJ48="","",ROUNDUP([5]Final!EJ48/3,1))</f>
        <v>0.7</v>
      </c>
      <c r="AE50" s="247">
        <f>IF([5]Final!EK48="","",ROUNDUP([5]Final!EK48/3,1))</f>
        <v>1</v>
      </c>
      <c r="AF50" s="247">
        <f>[5]Final!EL48</f>
        <v>2</v>
      </c>
      <c r="AG50" s="247">
        <f>[5]Final!EM48</f>
        <v>3</v>
      </c>
      <c r="AH50" s="247">
        <f>[5]Final!EN48</f>
        <v>2</v>
      </c>
      <c r="AI50" s="247">
        <f>[5]Final!EO48</f>
        <v>1</v>
      </c>
      <c r="AJ50" s="247">
        <f>[5]Final!EP48</f>
        <v>3</v>
      </c>
      <c r="AK50" s="247">
        <f>[5]Final!EQ48</f>
        <v>3</v>
      </c>
      <c r="AL50" s="247">
        <f>[5]Final!ER48</f>
        <v>2</v>
      </c>
      <c r="AM50" s="247">
        <f>[5]Final!ES48</f>
        <v>3</v>
      </c>
      <c r="AN50" s="247">
        <f>[5]Final!ET48</f>
        <v>3</v>
      </c>
      <c r="AO50" s="247">
        <f>[5]Final!EU48</f>
        <v>4</v>
      </c>
      <c r="AP50" s="248">
        <f>[5]Final!EV48</f>
        <v>3</v>
      </c>
      <c r="AQ50" s="260">
        <f t="shared" si="30"/>
        <v>3.4</v>
      </c>
      <c r="AR50" s="261">
        <f t="shared" si="31"/>
        <v>4.333333333333333</v>
      </c>
      <c r="AS50" s="247">
        <f t="shared" si="7"/>
        <v>78</v>
      </c>
      <c r="AT50" s="286" t="str">
        <f t="shared" si="8"/>
        <v>YES</v>
      </c>
      <c r="AU50" s="261">
        <f t="shared" si="32"/>
        <v>7.9</v>
      </c>
      <c r="AV50" s="261">
        <f t="shared" si="33"/>
        <v>10.166666666666668</v>
      </c>
      <c r="AW50" s="247">
        <f t="shared" si="9"/>
        <v>78</v>
      </c>
      <c r="AX50" s="286" t="str">
        <f t="shared" si="10"/>
        <v>YES</v>
      </c>
      <c r="AY50" s="261">
        <f t="shared" si="34"/>
        <v>20.799999999999997</v>
      </c>
      <c r="AZ50" s="261">
        <f t="shared" si="35"/>
        <v>27.333333333333336</v>
      </c>
      <c r="BA50" s="247">
        <f t="shared" si="11"/>
        <v>76</v>
      </c>
      <c r="BB50" s="286" t="str">
        <f t="shared" si="12"/>
        <v>YES</v>
      </c>
      <c r="BC50" s="261">
        <f t="shared" si="36"/>
        <v>7.1000000000000005</v>
      </c>
      <c r="BD50" s="261">
        <f t="shared" si="37"/>
        <v>10.166666666666666</v>
      </c>
      <c r="BE50" s="247">
        <f t="shared" si="13"/>
        <v>70</v>
      </c>
      <c r="BF50" s="286" t="str">
        <f t="shared" si="14"/>
        <v>YES</v>
      </c>
      <c r="BG50" s="261">
        <f t="shared" si="38"/>
        <v>6.1000000000000005</v>
      </c>
      <c r="BH50" s="261">
        <f t="shared" si="39"/>
        <v>8</v>
      </c>
      <c r="BI50" s="247">
        <f t="shared" si="15"/>
        <v>76</v>
      </c>
      <c r="BJ50" s="340" t="str">
        <f t="shared" si="16"/>
        <v>YES</v>
      </c>
      <c r="BK50" s="260">
        <f t="shared" si="40"/>
        <v>2</v>
      </c>
      <c r="BL50" s="261">
        <f t="shared" si="41"/>
        <v>2</v>
      </c>
      <c r="BM50" s="247">
        <f t="shared" si="17"/>
        <v>100</v>
      </c>
      <c r="BN50" s="286" t="str">
        <f t="shared" si="18"/>
        <v>YES</v>
      </c>
      <c r="BO50" s="261">
        <f t="shared" si="42"/>
        <v>6</v>
      </c>
      <c r="BP50" s="261">
        <f t="shared" si="43"/>
        <v>7</v>
      </c>
      <c r="BQ50" s="247">
        <f t="shared" si="19"/>
        <v>86</v>
      </c>
      <c r="BR50" s="286" t="str">
        <f t="shared" si="20"/>
        <v>YES</v>
      </c>
      <c r="BS50" s="261">
        <f t="shared" si="44"/>
        <v>11</v>
      </c>
      <c r="BT50" s="261">
        <f t="shared" si="45"/>
        <v>17</v>
      </c>
      <c r="BU50" s="247">
        <f t="shared" si="21"/>
        <v>65</v>
      </c>
      <c r="BV50" s="286" t="str">
        <f t="shared" si="22"/>
        <v>YES</v>
      </c>
      <c r="BW50" s="261">
        <f t="shared" si="46"/>
        <v>6</v>
      </c>
      <c r="BX50" s="261">
        <f t="shared" si="47"/>
        <v>7</v>
      </c>
      <c r="BY50" s="247">
        <f t="shared" si="23"/>
        <v>86</v>
      </c>
      <c r="BZ50" s="286" t="str">
        <f t="shared" si="24"/>
        <v>YES</v>
      </c>
      <c r="CA50" s="261">
        <f t="shared" si="48"/>
        <v>4</v>
      </c>
      <c r="CB50" s="261">
        <f t="shared" si="49"/>
        <v>7</v>
      </c>
      <c r="CC50" s="247">
        <f t="shared" si="25"/>
        <v>57</v>
      </c>
      <c r="CD50" s="341" t="str">
        <f t="shared" si="26"/>
        <v>NO</v>
      </c>
    </row>
    <row r="51" spans="1:82" x14ac:dyDescent="0.2">
      <c r="A51" s="331">
        <f>[5]Final!A51</f>
        <v>39</v>
      </c>
      <c r="B51" s="331" t="str">
        <f>[5]Final!B51</f>
        <v>16BME1222</v>
      </c>
      <c r="C51" s="331" t="str">
        <f>[5]Final!C51</f>
        <v>DAMAN CHAMBIAL</v>
      </c>
      <c r="D51" s="331" t="s">
        <v>256</v>
      </c>
      <c r="E51" s="331">
        <f>[5]Final!E51</f>
        <v>50</v>
      </c>
      <c r="F51" s="331">
        <f t="shared" si="27"/>
        <v>19.100000000000001</v>
      </c>
      <c r="G51" s="331">
        <f t="shared" si="28"/>
        <v>14.100000000000003</v>
      </c>
      <c r="H51" s="331">
        <f t="shared" si="29"/>
        <v>5</v>
      </c>
      <c r="I51" s="258"/>
      <c r="J51" s="247">
        <f>IF([5]Final!DP49="","",ROUNDUP(0.15*[5]Final!DP49,1))</f>
        <v>0.79999999999999993</v>
      </c>
      <c r="K51" s="247">
        <f>IF([5]Final!DQ49="","",ROUNDUP(0.15*[5]Final!DQ49,1))</f>
        <v>0.9</v>
      </c>
      <c r="L51" s="247">
        <f>IF([5]Final!DR49="","",ROUNDUP(0.15*[5]Final!DR49,1))</f>
        <v>1.1000000000000001</v>
      </c>
      <c r="M51" s="247">
        <f>IF([5]Final!DS49="","",ROUNDUP(0.15*[5]Final!DS49,1))</f>
        <v>0.79999999999999993</v>
      </c>
      <c r="N51" s="247">
        <f>IF([5]Final!DT49="","",ROUNDUP(0.15*[5]Final!DT49,1))</f>
        <v>0.9</v>
      </c>
      <c r="O51" s="247">
        <f>IF([5]Final!DU49="","",ROUNDUP(0.15*[5]Final!DU49,1))</f>
        <v>1.4000000000000001</v>
      </c>
      <c r="P51" s="247">
        <f>IF([5]Final!DV49="","",ROUNDUP(0.15*[5]Final!DV49,1))</f>
        <v>0.9</v>
      </c>
      <c r="Q51" s="247">
        <f>IF([5]Final!DW49="","",ROUNDUP(0.15*[5]Final!DW49,1))</f>
        <v>0.9</v>
      </c>
      <c r="R51" s="247">
        <f>IF([5]Final!DX49="","",ROUNDUP(0.15*[5]Final!DX49,1))</f>
        <v>1.4000000000000001</v>
      </c>
      <c r="S51" s="247">
        <f>IF([5]Final!DY49="","",ROUNDUP(0.15*[5]Final!DY49,1))</f>
        <v>1.2</v>
      </c>
      <c r="T51" s="247">
        <f>IF([5]Final!DZ49="","",ROUNDUP(0.15*[5]Final!DZ49,1))</f>
        <v>0.6</v>
      </c>
      <c r="U51" s="247">
        <f>IF([5]Final!EA49="","",ROUNDUP([5]Final!EA49/3,1))</f>
        <v>0</v>
      </c>
      <c r="V51" s="247">
        <f>IF([5]Final!EB49="","",ROUNDUP([5]Final!EB49/3,1))</f>
        <v>0.4</v>
      </c>
      <c r="W51" s="247">
        <f>IF([5]Final!EC49="","",ROUNDUP([5]Final!EC49/3,1))</f>
        <v>0.4</v>
      </c>
      <c r="X51" s="247">
        <f>IF([5]Final!ED49="","",ROUNDUP([5]Final!ED49/3,1))</f>
        <v>0</v>
      </c>
      <c r="Y51" s="247">
        <f>IF([5]Final!EE49="","",ROUNDUP([5]Final!EE49/3,1))</f>
        <v>0.4</v>
      </c>
      <c r="Z51" s="247">
        <f>IF([5]Final!EF49="","",ROUNDUP([5]Final!EF49/3,1))</f>
        <v>0.4</v>
      </c>
      <c r="AA51" s="247">
        <f>IF([5]Final!EG49="","",ROUNDUP([5]Final!EG49/3,1))</f>
        <v>0.4</v>
      </c>
      <c r="AB51" s="247">
        <f>IF([5]Final!EH49="","",ROUNDUP([5]Final!EH49/3,1))</f>
        <v>0.4</v>
      </c>
      <c r="AC51" s="247">
        <f>IF([5]Final!EI49="","",ROUNDUP([5]Final!EI49/3,1))</f>
        <v>0.4</v>
      </c>
      <c r="AD51" s="247">
        <f>IF([5]Final!EJ49="","",ROUNDUP([5]Final!EJ49/3,1))</f>
        <v>0.4</v>
      </c>
      <c r="AE51" s="247">
        <f>IF([5]Final!EK49="","",ROUNDUP([5]Final!EK49/3,1))</f>
        <v>0</v>
      </c>
      <c r="AF51" s="247">
        <f>[5]Final!EL49</f>
        <v>1</v>
      </c>
      <c r="AG51" s="247">
        <f>[5]Final!EM49</f>
        <v>1</v>
      </c>
      <c r="AH51" s="247">
        <f>[5]Final!EN49</f>
        <v>0</v>
      </c>
      <c r="AI51" s="247">
        <f>[5]Final!EO49</f>
        <v>0</v>
      </c>
      <c r="AJ51" s="247">
        <f>[5]Final!EP49</f>
        <v>0</v>
      </c>
      <c r="AK51" s="247">
        <f>[5]Final!EQ49</f>
        <v>1</v>
      </c>
      <c r="AL51" s="247">
        <f>[5]Final!ER49</f>
        <v>0</v>
      </c>
      <c r="AM51" s="247">
        <f>[5]Final!ES49</f>
        <v>0</v>
      </c>
      <c r="AN51" s="247">
        <f>[5]Final!ET49</f>
        <v>2</v>
      </c>
      <c r="AO51" s="247">
        <f>[5]Final!EU49</f>
        <v>0</v>
      </c>
      <c r="AP51" s="248">
        <f>[5]Final!EV49</f>
        <v>0</v>
      </c>
      <c r="AQ51" s="260">
        <f t="shared" si="30"/>
        <v>0.79999999999999993</v>
      </c>
      <c r="AR51" s="261">
        <f t="shared" si="31"/>
        <v>4.333333333333333</v>
      </c>
      <c r="AS51" s="247">
        <f t="shared" si="7"/>
        <v>18</v>
      </c>
      <c r="AT51" s="286" t="str">
        <f t="shared" si="8"/>
        <v>NO</v>
      </c>
      <c r="AU51" s="261">
        <f t="shared" si="32"/>
        <v>2.6</v>
      </c>
      <c r="AV51" s="261">
        <f t="shared" si="33"/>
        <v>10.166666666666668</v>
      </c>
      <c r="AW51" s="247">
        <f t="shared" si="9"/>
        <v>26</v>
      </c>
      <c r="AX51" s="286" t="str">
        <f t="shared" si="10"/>
        <v>NO</v>
      </c>
      <c r="AY51" s="261">
        <f t="shared" si="34"/>
        <v>6.4000000000000012</v>
      </c>
      <c r="AZ51" s="261">
        <f t="shared" si="35"/>
        <v>27.333333333333336</v>
      </c>
      <c r="BA51" s="247">
        <f t="shared" si="11"/>
        <v>23</v>
      </c>
      <c r="BB51" s="286" t="str">
        <f t="shared" si="12"/>
        <v>NO</v>
      </c>
      <c r="BC51" s="261">
        <f t="shared" si="36"/>
        <v>2.9</v>
      </c>
      <c r="BD51" s="261">
        <f t="shared" si="37"/>
        <v>10.166666666666666</v>
      </c>
      <c r="BE51" s="247">
        <f t="shared" si="13"/>
        <v>29</v>
      </c>
      <c r="BF51" s="286" t="str">
        <f t="shared" si="14"/>
        <v>NO</v>
      </c>
      <c r="BG51" s="261">
        <f t="shared" si="38"/>
        <v>1.4</v>
      </c>
      <c r="BH51" s="261">
        <f t="shared" si="39"/>
        <v>8</v>
      </c>
      <c r="BI51" s="247">
        <f t="shared" si="15"/>
        <v>18</v>
      </c>
      <c r="BJ51" s="340" t="str">
        <f t="shared" si="16"/>
        <v>NO</v>
      </c>
      <c r="BK51" s="260">
        <f t="shared" si="40"/>
        <v>1</v>
      </c>
      <c r="BL51" s="261">
        <f t="shared" si="41"/>
        <v>2</v>
      </c>
      <c r="BM51" s="247">
        <f t="shared" si="17"/>
        <v>50</v>
      </c>
      <c r="BN51" s="286" t="str">
        <f t="shared" si="18"/>
        <v>NO</v>
      </c>
      <c r="BO51" s="261">
        <f t="shared" si="42"/>
        <v>1</v>
      </c>
      <c r="BP51" s="261">
        <f t="shared" si="43"/>
        <v>7</v>
      </c>
      <c r="BQ51" s="247">
        <f t="shared" si="19"/>
        <v>14</v>
      </c>
      <c r="BR51" s="286" t="str">
        <f t="shared" si="20"/>
        <v>NO</v>
      </c>
      <c r="BS51" s="261">
        <f t="shared" si="44"/>
        <v>3</v>
      </c>
      <c r="BT51" s="261">
        <f t="shared" si="45"/>
        <v>17</v>
      </c>
      <c r="BU51" s="247">
        <f t="shared" si="21"/>
        <v>18</v>
      </c>
      <c r="BV51" s="286" t="str">
        <f t="shared" si="22"/>
        <v>NO</v>
      </c>
      <c r="BW51" s="261">
        <f t="shared" si="46"/>
        <v>0</v>
      </c>
      <c r="BX51" s="261">
        <f t="shared" si="47"/>
        <v>7</v>
      </c>
      <c r="BY51" s="247">
        <f t="shared" si="23"/>
        <v>0</v>
      </c>
      <c r="BZ51" s="286" t="str">
        <f t="shared" si="24"/>
        <v>NO</v>
      </c>
      <c r="CA51" s="261">
        <f t="shared" si="48"/>
        <v>0</v>
      </c>
      <c r="CB51" s="261">
        <f t="shared" si="49"/>
        <v>7</v>
      </c>
      <c r="CC51" s="247">
        <f t="shared" si="25"/>
        <v>0</v>
      </c>
      <c r="CD51" s="341" t="str">
        <f t="shared" si="26"/>
        <v>NO</v>
      </c>
    </row>
    <row r="52" spans="1:82" x14ac:dyDescent="0.2">
      <c r="A52" s="331">
        <f>[5]Final!A52</f>
        <v>40</v>
      </c>
      <c r="B52" s="331" t="str">
        <f>[5]Final!B52</f>
        <v>16BME1232</v>
      </c>
      <c r="C52" s="331" t="str">
        <f>[5]Final!C52</f>
        <v>SURYADEEP SINGH JAMWAL</v>
      </c>
      <c r="D52" s="331" t="s">
        <v>256</v>
      </c>
      <c r="E52" s="331">
        <f>[5]Final!E52</f>
        <v>59</v>
      </c>
      <c r="F52" s="331">
        <f t="shared" si="27"/>
        <v>61.800000000000011</v>
      </c>
      <c r="G52" s="331">
        <f t="shared" si="28"/>
        <v>38.800000000000011</v>
      </c>
      <c r="H52" s="331">
        <f t="shared" si="29"/>
        <v>23</v>
      </c>
      <c r="I52" s="258"/>
      <c r="J52" s="247">
        <f>IF([5]Final!DP50="","",ROUNDUP(0.15*[5]Final!DP50,1))</f>
        <v>2.6</v>
      </c>
      <c r="K52" s="247">
        <f>IF([5]Final!DQ50="","",ROUNDUP(0.15*[5]Final!DQ50,1))</f>
        <v>2.1</v>
      </c>
      <c r="L52" s="247">
        <f>IF([5]Final!DR50="","",ROUNDUP(0.15*[5]Final!DR50,1))</f>
        <v>3.5</v>
      </c>
      <c r="M52" s="247">
        <f>IF([5]Final!DS50="","",ROUNDUP(0.15*[5]Final!DS50,1))</f>
        <v>2.1</v>
      </c>
      <c r="N52" s="247">
        <f>IF([5]Final!DT50="","",ROUNDUP(0.15*[5]Final!DT50,1))</f>
        <v>3</v>
      </c>
      <c r="O52" s="247">
        <f>IF([5]Final!DU50="","",ROUNDUP(0.15*[5]Final!DU50,1))</f>
        <v>3</v>
      </c>
      <c r="P52" s="247">
        <f>IF([5]Final!DV50="","",ROUNDUP(0.15*[5]Final!DV50,1))</f>
        <v>2.3000000000000003</v>
      </c>
      <c r="Q52" s="247">
        <f>IF([5]Final!DW50="","",ROUNDUP(0.15*[5]Final!DW50,1))</f>
        <v>3.8000000000000003</v>
      </c>
      <c r="R52" s="247">
        <f>IF([5]Final!DX50="","",ROUNDUP(0.15*[5]Final!DX50,1))</f>
        <v>3</v>
      </c>
      <c r="S52" s="247">
        <f>IF([5]Final!DY50="","",ROUNDUP(0.15*[5]Final!DY50,1))</f>
        <v>3</v>
      </c>
      <c r="T52" s="247">
        <f>IF([5]Final!DZ50="","",ROUNDUP(0.15*[5]Final!DZ50,1))</f>
        <v>1.8</v>
      </c>
      <c r="U52" s="247">
        <f>IF([5]Final!EA50="","",ROUNDUP([5]Final!EA50/3,1))</f>
        <v>0.7</v>
      </c>
      <c r="V52" s="247">
        <f>IF([5]Final!EB50="","",ROUNDUP([5]Final!EB50/3,1))</f>
        <v>0.7</v>
      </c>
      <c r="W52" s="247">
        <f>IF([5]Final!EC50="","",ROUNDUP([5]Final!EC50/3,1))</f>
        <v>0.7</v>
      </c>
      <c r="X52" s="247">
        <f>IF([5]Final!ED50="","",ROUNDUP([5]Final!ED50/3,1))</f>
        <v>0.7</v>
      </c>
      <c r="Y52" s="247">
        <f>IF([5]Final!EE50="","",ROUNDUP([5]Final!EE50/3,1))</f>
        <v>1</v>
      </c>
      <c r="Z52" s="247">
        <f>IF([5]Final!EF50="","",ROUNDUP([5]Final!EF50/3,1))</f>
        <v>1</v>
      </c>
      <c r="AA52" s="247">
        <f>IF([5]Final!EG50="","",ROUNDUP([5]Final!EG50/3,1))</f>
        <v>0.7</v>
      </c>
      <c r="AB52" s="247">
        <f>IF([5]Final!EH50="","",ROUNDUP([5]Final!EH50/3,1))</f>
        <v>0.7</v>
      </c>
      <c r="AC52" s="247">
        <f>IF([5]Final!EI50="","",ROUNDUP([5]Final!EI50/3,1))</f>
        <v>1</v>
      </c>
      <c r="AD52" s="247">
        <f>IF([5]Final!EJ50="","",ROUNDUP([5]Final!EJ50/3,1))</f>
        <v>0.7</v>
      </c>
      <c r="AE52" s="247">
        <f>IF([5]Final!EK50="","",ROUNDUP([5]Final!EK50/3,1))</f>
        <v>0.7</v>
      </c>
      <c r="AF52" s="247">
        <f>[5]Final!EL50</f>
        <v>1</v>
      </c>
      <c r="AG52" s="247">
        <f>[5]Final!EM50</f>
        <v>2</v>
      </c>
      <c r="AH52" s="247">
        <f>[5]Final!EN50</f>
        <v>2</v>
      </c>
      <c r="AI52" s="247">
        <f>[5]Final!EO50</f>
        <v>1</v>
      </c>
      <c r="AJ52" s="247">
        <f>[5]Final!EP50</f>
        <v>2</v>
      </c>
      <c r="AK52" s="247">
        <f>[5]Final!EQ50</f>
        <v>2</v>
      </c>
      <c r="AL52" s="247">
        <f>[5]Final!ER50</f>
        <v>1</v>
      </c>
      <c r="AM52" s="247">
        <f>[5]Final!ES50</f>
        <v>3</v>
      </c>
      <c r="AN52" s="247">
        <f>[5]Final!ET50</f>
        <v>3</v>
      </c>
      <c r="AO52" s="247">
        <f>[5]Final!EU50</f>
        <v>3</v>
      </c>
      <c r="AP52" s="248">
        <f>[5]Final!EV50</f>
        <v>3</v>
      </c>
      <c r="AQ52" s="260">
        <f t="shared" si="30"/>
        <v>3.3</v>
      </c>
      <c r="AR52" s="261">
        <f t="shared" si="31"/>
        <v>4.333333333333333</v>
      </c>
      <c r="AS52" s="247">
        <f t="shared" si="7"/>
        <v>76</v>
      </c>
      <c r="AT52" s="286" t="str">
        <f t="shared" si="8"/>
        <v>YES</v>
      </c>
      <c r="AU52" s="261">
        <f t="shared" si="32"/>
        <v>6.8</v>
      </c>
      <c r="AV52" s="261">
        <f t="shared" si="33"/>
        <v>10.166666666666668</v>
      </c>
      <c r="AW52" s="247">
        <f t="shared" si="9"/>
        <v>67</v>
      </c>
      <c r="AX52" s="286" t="str">
        <f t="shared" si="10"/>
        <v>YES</v>
      </c>
      <c r="AY52" s="261">
        <f t="shared" si="34"/>
        <v>16.7</v>
      </c>
      <c r="AZ52" s="261">
        <f t="shared" si="35"/>
        <v>27.333333333333336</v>
      </c>
      <c r="BA52" s="247">
        <f t="shared" si="11"/>
        <v>61</v>
      </c>
      <c r="BB52" s="286" t="str">
        <f t="shared" si="12"/>
        <v>YES</v>
      </c>
      <c r="BC52" s="261">
        <f t="shared" si="36"/>
        <v>6.7000000000000011</v>
      </c>
      <c r="BD52" s="261">
        <f t="shared" si="37"/>
        <v>10.166666666666666</v>
      </c>
      <c r="BE52" s="247">
        <f t="shared" si="13"/>
        <v>66</v>
      </c>
      <c r="BF52" s="286" t="str">
        <f t="shared" si="14"/>
        <v>YES</v>
      </c>
      <c r="BG52" s="261">
        <f t="shared" si="38"/>
        <v>5.3000000000000007</v>
      </c>
      <c r="BH52" s="261">
        <f t="shared" si="39"/>
        <v>8</v>
      </c>
      <c r="BI52" s="247">
        <f t="shared" si="15"/>
        <v>66</v>
      </c>
      <c r="BJ52" s="340" t="str">
        <f t="shared" si="16"/>
        <v>YES</v>
      </c>
      <c r="BK52" s="260">
        <f t="shared" si="40"/>
        <v>1</v>
      </c>
      <c r="BL52" s="261">
        <f t="shared" si="41"/>
        <v>2</v>
      </c>
      <c r="BM52" s="247">
        <f t="shared" si="17"/>
        <v>50</v>
      </c>
      <c r="BN52" s="286" t="str">
        <f t="shared" si="18"/>
        <v>NO</v>
      </c>
      <c r="BO52" s="261">
        <f t="shared" si="42"/>
        <v>4</v>
      </c>
      <c r="BP52" s="261">
        <f t="shared" si="43"/>
        <v>7</v>
      </c>
      <c r="BQ52" s="247">
        <f t="shared" si="19"/>
        <v>57</v>
      </c>
      <c r="BR52" s="286" t="str">
        <f t="shared" si="20"/>
        <v>NO</v>
      </c>
      <c r="BS52" s="261">
        <f t="shared" si="44"/>
        <v>10</v>
      </c>
      <c r="BT52" s="261">
        <f t="shared" si="45"/>
        <v>17</v>
      </c>
      <c r="BU52" s="247">
        <f t="shared" si="21"/>
        <v>59</v>
      </c>
      <c r="BV52" s="286" t="str">
        <f t="shared" si="22"/>
        <v>NO</v>
      </c>
      <c r="BW52" s="261">
        <f t="shared" si="46"/>
        <v>4</v>
      </c>
      <c r="BX52" s="261">
        <f t="shared" si="47"/>
        <v>7</v>
      </c>
      <c r="BY52" s="247">
        <f t="shared" si="23"/>
        <v>57</v>
      </c>
      <c r="BZ52" s="286" t="str">
        <f t="shared" si="24"/>
        <v>NO</v>
      </c>
      <c r="CA52" s="261">
        <f t="shared" si="48"/>
        <v>4</v>
      </c>
      <c r="CB52" s="261">
        <f t="shared" si="49"/>
        <v>7</v>
      </c>
      <c r="CC52" s="247">
        <f t="shared" si="25"/>
        <v>57</v>
      </c>
      <c r="CD52" s="341" t="str">
        <f t="shared" si="26"/>
        <v>NO</v>
      </c>
    </row>
    <row r="53" spans="1:82" x14ac:dyDescent="0.2">
      <c r="A53" s="331">
        <f>[5]Final!A53</f>
        <v>41</v>
      </c>
      <c r="B53" s="331" t="str">
        <f>[5]Final!B53</f>
        <v>16BME1242</v>
      </c>
      <c r="C53" s="331" t="str">
        <f>[5]Final!C53</f>
        <v>ASHUTOSH SHARMA</v>
      </c>
      <c r="D53" s="331" t="s">
        <v>256</v>
      </c>
      <c r="E53" s="331">
        <f>[5]Final!E53</f>
        <v>22</v>
      </c>
      <c r="F53" s="331">
        <f t="shared" si="27"/>
        <v>36.399999999999991</v>
      </c>
      <c r="G53" s="331">
        <f t="shared" si="28"/>
        <v>20.399999999999991</v>
      </c>
      <c r="H53" s="331">
        <f t="shared" si="29"/>
        <v>16</v>
      </c>
      <c r="I53" s="258"/>
      <c r="J53" s="247">
        <f>IF([5]Final!DP51="","",ROUNDUP(0.15*[5]Final!DP51,1))</f>
        <v>0.2</v>
      </c>
      <c r="K53" s="247">
        <f>IF([5]Final!DQ51="","",ROUNDUP(0.15*[5]Final!DQ51,1))</f>
        <v>0.9</v>
      </c>
      <c r="L53" s="247">
        <f>IF([5]Final!DR51="","",ROUNDUP(0.15*[5]Final!DR51,1))</f>
        <v>2.7</v>
      </c>
      <c r="M53" s="247">
        <f>IF([5]Final!DS51="","",ROUNDUP(0.15*[5]Final!DS51,1))</f>
        <v>1.4000000000000001</v>
      </c>
      <c r="N53" s="247">
        <f>IF([5]Final!DT51="","",ROUNDUP(0.15*[5]Final!DT51,1))</f>
        <v>1.7000000000000002</v>
      </c>
      <c r="O53" s="247">
        <f>IF([5]Final!DU51="","",ROUNDUP(0.15*[5]Final!DU51,1))</f>
        <v>1.1000000000000001</v>
      </c>
      <c r="P53" s="247">
        <f>IF([5]Final!DV51="","",ROUNDUP(0.15*[5]Final!DV51,1))</f>
        <v>0.79999999999999993</v>
      </c>
      <c r="Q53" s="247">
        <f>IF([5]Final!DW51="","",ROUNDUP(0.15*[5]Final!DW51,1))</f>
        <v>2.4</v>
      </c>
      <c r="R53" s="247">
        <f>IF([5]Final!DX51="","",ROUNDUP(0.15*[5]Final!DX51,1))</f>
        <v>1.1000000000000001</v>
      </c>
      <c r="S53" s="247">
        <f>IF([5]Final!DY51="","",ROUNDUP(0.15*[5]Final!DY51,1))</f>
        <v>1.1000000000000001</v>
      </c>
      <c r="T53" s="247">
        <f>IF([5]Final!DZ51="","",ROUNDUP(0.15*[5]Final!DZ51,1))</f>
        <v>0.79999999999999993</v>
      </c>
      <c r="U53" s="247">
        <f>IF([5]Final!EA51="","",ROUNDUP([5]Final!EA51/3,1))</f>
        <v>0.7</v>
      </c>
      <c r="V53" s="247">
        <f>IF([5]Final!EB51="","",ROUNDUP([5]Final!EB51/3,1))</f>
        <v>0.7</v>
      </c>
      <c r="W53" s="247">
        <f>IF([5]Final!EC51="","",ROUNDUP([5]Final!EC51/3,1))</f>
        <v>0.7</v>
      </c>
      <c r="X53" s="247">
        <f>IF([5]Final!ED51="","",ROUNDUP([5]Final!ED51/3,1))</f>
        <v>0.4</v>
      </c>
      <c r="Y53" s="247">
        <f>IF([5]Final!EE51="","",ROUNDUP([5]Final!EE51/3,1))</f>
        <v>0.7</v>
      </c>
      <c r="Z53" s="247">
        <f>IF([5]Final!EF51="","",ROUNDUP([5]Final!EF51/3,1))</f>
        <v>0.7</v>
      </c>
      <c r="AA53" s="247">
        <f>IF([5]Final!EG51="","",ROUNDUP([5]Final!EG51/3,1))</f>
        <v>0.4</v>
      </c>
      <c r="AB53" s="247">
        <f>IF([5]Final!EH51="","",ROUNDUP([5]Final!EH51/3,1))</f>
        <v>0.7</v>
      </c>
      <c r="AC53" s="247">
        <f>IF([5]Final!EI51="","",ROUNDUP([5]Final!EI51/3,1))</f>
        <v>0.4</v>
      </c>
      <c r="AD53" s="247">
        <f>IF([5]Final!EJ51="","",ROUNDUP([5]Final!EJ51/3,1))</f>
        <v>0.4</v>
      </c>
      <c r="AE53" s="247">
        <f>IF([5]Final!EK51="","",ROUNDUP([5]Final!EK51/3,1))</f>
        <v>0.4</v>
      </c>
      <c r="AF53" s="247">
        <f>[5]Final!EL51</f>
        <v>1</v>
      </c>
      <c r="AG53" s="247">
        <f>[5]Final!EM51</f>
        <v>1</v>
      </c>
      <c r="AH53" s="247">
        <f>[5]Final!EN51</f>
        <v>1</v>
      </c>
      <c r="AI53" s="247">
        <f>[5]Final!EO51</f>
        <v>1</v>
      </c>
      <c r="AJ53" s="247">
        <f>[5]Final!EP51</f>
        <v>2</v>
      </c>
      <c r="AK53" s="247">
        <f>[5]Final!EQ51</f>
        <v>2</v>
      </c>
      <c r="AL53" s="247">
        <f>[5]Final!ER51</f>
        <v>0</v>
      </c>
      <c r="AM53" s="247">
        <f>[5]Final!ES51</f>
        <v>2</v>
      </c>
      <c r="AN53" s="247">
        <f>[5]Final!ET51</f>
        <v>2</v>
      </c>
      <c r="AO53" s="247">
        <f>[5]Final!EU51</f>
        <v>2</v>
      </c>
      <c r="AP53" s="248">
        <f>[5]Final!EV51</f>
        <v>2</v>
      </c>
      <c r="AQ53" s="260">
        <f t="shared" si="30"/>
        <v>0.89999999999999991</v>
      </c>
      <c r="AR53" s="261">
        <f t="shared" si="31"/>
        <v>4.333333333333333</v>
      </c>
      <c r="AS53" s="247">
        <f t="shared" si="7"/>
        <v>21</v>
      </c>
      <c r="AT53" s="286" t="str">
        <f t="shared" si="8"/>
        <v>NO</v>
      </c>
      <c r="AU53" s="261">
        <f t="shared" si="32"/>
        <v>4</v>
      </c>
      <c r="AV53" s="261">
        <f t="shared" si="33"/>
        <v>10.166666666666668</v>
      </c>
      <c r="AW53" s="247">
        <f t="shared" si="9"/>
        <v>39</v>
      </c>
      <c r="AX53" s="286" t="str">
        <f t="shared" si="10"/>
        <v>NO</v>
      </c>
      <c r="AY53" s="261">
        <f t="shared" si="34"/>
        <v>9.7999999999999989</v>
      </c>
      <c r="AZ53" s="261">
        <f t="shared" si="35"/>
        <v>27.333333333333336</v>
      </c>
      <c r="BA53" s="247">
        <f t="shared" si="11"/>
        <v>36</v>
      </c>
      <c r="BB53" s="286" t="str">
        <f t="shared" si="12"/>
        <v>NO</v>
      </c>
      <c r="BC53" s="261">
        <f t="shared" si="36"/>
        <v>2.6999999999999997</v>
      </c>
      <c r="BD53" s="261">
        <f t="shared" si="37"/>
        <v>10.166666666666666</v>
      </c>
      <c r="BE53" s="247">
        <f t="shared" si="13"/>
        <v>27</v>
      </c>
      <c r="BF53" s="286" t="str">
        <f t="shared" si="14"/>
        <v>NO</v>
      </c>
      <c r="BG53" s="261">
        <f t="shared" si="38"/>
        <v>3</v>
      </c>
      <c r="BH53" s="261">
        <f t="shared" si="39"/>
        <v>8</v>
      </c>
      <c r="BI53" s="247">
        <f t="shared" si="15"/>
        <v>38</v>
      </c>
      <c r="BJ53" s="340" t="str">
        <f t="shared" si="16"/>
        <v>NO</v>
      </c>
      <c r="BK53" s="260">
        <f t="shared" si="40"/>
        <v>1</v>
      </c>
      <c r="BL53" s="261">
        <f t="shared" si="41"/>
        <v>2</v>
      </c>
      <c r="BM53" s="247">
        <f t="shared" si="17"/>
        <v>50</v>
      </c>
      <c r="BN53" s="286" t="str">
        <f t="shared" si="18"/>
        <v>NO</v>
      </c>
      <c r="BO53" s="261">
        <f t="shared" si="42"/>
        <v>3</v>
      </c>
      <c r="BP53" s="261">
        <f t="shared" si="43"/>
        <v>7</v>
      </c>
      <c r="BQ53" s="247">
        <f t="shared" si="19"/>
        <v>43</v>
      </c>
      <c r="BR53" s="286" t="str">
        <f t="shared" si="20"/>
        <v>NO</v>
      </c>
      <c r="BS53" s="261">
        <f t="shared" si="44"/>
        <v>7</v>
      </c>
      <c r="BT53" s="261">
        <f t="shared" si="45"/>
        <v>17</v>
      </c>
      <c r="BU53" s="247">
        <f t="shared" si="21"/>
        <v>41</v>
      </c>
      <c r="BV53" s="286" t="str">
        <f t="shared" si="22"/>
        <v>NO</v>
      </c>
      <c r="BW53" s="261">
        <f t="shared" si="46"/>
        <v>2</v>
      </c>
      <c r="BX53" s="261">
        <f t="shared" si="47"/>
        <v>7</v>
      </c>
      <c r="BY53" s="247">
        <f t="shared" si="23"/>
        <v>29</v>
      </c>
      <c r="BZ53" s="286" t="str">
        <f t="shared" si="24"/>
        <v>NO</v>
      </c>
      <c r="CA53" s="261">
        <f t="shared" si="48"/>
        <v>3</v>
      </c>
      <c r="CB53" s="261">
        <f t="shared" si="49"/>
        <v>7</v>
      </c>
      <c r="CC53" s="247">
        <f t="shared" si="25"/>
        <v>43</v>
      </c>
      <c r="CD53" s="341" t="str">
        <f t="shared" si="26"/>
        <v>NO</v>
      </c>
    </row>
    <row r="54" spans="1:82" x14ac:dyDescent="0.2">
      <c r="A54" s="331">
        <f>[5]Final!A54</f>
        <v>42</v>
      </c>
      <c r="B54" s="331" t="str">
        <f>[5]Final!B54</f>
        <v>16BME1243</v>
      </c>
      <c r="C54" s="331" t="str">
        <f>[5]Final!C54</f>
        <v>HARSHIL ABHIJEET</v>
      </c>
      <c r="D54" s="331" t="s">
        <v>256</v>
      </c>
      <c r="E54" s="331">
        <f>[5]Final!E54</f>
        <v>65</v>
      </c>
      <c r="F54" s="331">
        <f t="shared" si="27"/>
        <v>65.200000000000017</v>
      </c>
      <c r="G54" s="331">
        <f t="shared" si="28"/>
        <v>40.200000000000024</v>
      </c>
      <c r="H54" s="331">
        <f t="shared" si="29"/>
        <v>25</v>
      </c>
      <c r="I54" s="258"/>
      <c r="J54" s="247">
        <f>IF([5]Final!DP52="","",ROUNDUP(0.15*[5]Final!DP52,1))</f>
        <v>2.4</v>
      </c>
      <c r="K54" s="247">
        <f>IF([5]Final!DQ52="","",ROUNDUP(0.15*[5]Final!DQ52,1))</f>
        <v>2.3000000000000003</v>
      </c>
      <c r="L54" s="247">
        <f>IF([5]Final!DR52="","",ROUNDUP(0.15*[5]Final!DR52,1))</f>
        <v>3.6</v>
      </c>
      <c r="M54" s="247">
        <f>IF([5]Final!DS52="","",ROUNDUP(0.15*[5]Final!DS52,1))</f>
        <v>2.3000000000000003</v>
      </c>
      <c r="N54" s="247">
        <f>IF([5]Final!DT52="","",ROUNDUP(0.15*[5]Final!DT52,1))</f>
        <v>3</v>
      </c>
      <c r="O54" s="247">
        <f>IF([5]Final!DU52="","",ROUNDUP(0.15*[5]Final!DU52,1))</f>
        <v>3</v>
      </c>
      <c r="P54" s="247">
        <f>IF([5]Final!DV52="","",ROUNDUP(0.15*[5]Final!DV52,1))</f>
        <v>2.1</v>
      </c>
      <c r="Q54" s="247">
        <f>IF([5]Final!DW52="","",ROUNDUP(0.15*[5]Final!DW52,1))</f>
        <v>3.6</v>
      </c>
      <c r="R54" s="247">
        <f>IF([5]Final!DX52="","",ROUNDUP(0.15*[5]Final!DX52,1))</f>
        <v>3</v>
      </c>
      <c r="S54" s="247">
        <f>IF([5]Final!DY52="","",ROUNDUP(0.15*[5]Final!DY52,1))</f>
        <v>3</v>
      </c>
      <c r="T54" s="247">
        <f>IF([5]Final!DZ52="","",ROUNDUP(0.15*[5]Final!DZ52,1))</f>
        <v>2.3000000000000003</v>
      </c>
      <c r="U54" s="247">
        <f>IF([5]Final!EA52="","",ROUNDUP([5]Final!EA52/3,1))</f>
        <v>1</v>
      </c>
      <c r="V54" s="247">
        <f>IF([5]Final!EB52="","",ROUNDUP([5]Final!EB52/3,1))</f>
        <v>1</v>
      </c>
      <c r="W54" s="247">
        <f>IF([5]Final!EC52="","",ROUNDUP([5]Final!EC52/3,1))</f>
        <v>1</v>
      </c>
      <c r="X54" s="247">
        <f>IF([5]Final!ED52="","",ROUNDUP([5]Final!ED52/3,1))</f>
        <v>0.7</v>
      </c>
      <c r="Y54" s="247">
        <f>IF([5]Final!EE52="","",ROUNDUP([5]Final!EE52/3,1))</f>
        <v>1</v>
      </c>
      <c r="Z54" s="247">
        <f>IF([5]Final!EF52="","",ROUNDUP([5]Final!EF52/3,1))</f>
        <v>1.4000000000000001</v>
      </c>
      <c r="AA54" s="247">
        <f>IF([5]Final!EG52="","",ROUNDUP([5]Final!EG52/3,1))</f>
        <v>0.7</v>
      </c>
      <c r="AB54" s="247">
        <f>IF([5]Final!EH52="","",ROUNDUP([5]Final!EH52/3,1))</f>
        <v>0.7</v>
      </c>
      <c r="AC54" s="247">
        <f>IF([5]Final!EI52="","",ROUNDUP([5]Final!EI52/3,1))</f>
        <v>0.7</v>
      </c>
      <c r="AD54" s="247">
        <f>IF([5]Final!EJ52="","",ROUNDUP([5]Final!EJ52/3,1))</f>
        <v>0.7</v>
      </c>
      <c r="AE54" s="247">
        <f>IF([5]Final!EK52="","",ROUNDUP([5]Final!EK52/3,1))</f>
        <v>0.7</v>
      </c>
      <c r="AF54" s="247">
        <f>[5]Final!EL52</f>
        <v>2</v>
      </c>
      <c r="AG54" s="247">
        <f>[5]Final!EM52</f>
        <v>2</v>
      </c>
      <c r="AH54" s="247">
        <f>[5]Final!EN52</f>
        <v>2</v>
      </c>
      <c r="AI54" s="247">
        <f>[5]Final!EO52</f>
        <v>1</v>
      </c>
      <c r="AJ54" s="247">
        <f>[5]Final!EP52</f>
        <v>2</v>
      </c>
      <c r="AK54" s="247">
        <f>[5]Final!EQ52</f>
        <v>3</v>
      </c>
      <c r="AL54" s="247">
        <f>[5]Final!ER52</f>
        <v>1</v>
      </c>
      <c r="AM54" s="247">
        <f>[5]Final!ES52</f>
        <v>3</v>
      </c>
      <c r="AN54" s="247">
        <f>[5]Final!ET52</f>
        <v>3</v>
      </c>
      <c r="AO54" s="247">
        <f>[5]Final!EU52</f>
        <v>3</v>
      </c>
      <c r="AP54" s="248">
        <f>[5]Final!EV52</f>
        <v>3</v>
      </c>
      <c r="AQ54" s="260">
        <f t="shared" si="30"/>
        <v>3.4</v>
      </c>
      <c r="AR54" s="261">
        <f t="shared" si="31"/>
        <v>4.333333333333333</v>
      </c>
      <c r="AS54" s="247">
        <f t="shared" si="7"/>
        <v>78</v>
      </c>
      <c r="AT54" s="286" t="str">
        <f t="shared" si="8"/>
        <v>YES</v>
      </c>
      <c r="AU54" s="261">
        <f t="shared" si="32"/>
        <v>7.3000000000000007</v>
      </c>
      <c r="AV54" s="261">
        <f t="shared" si="33"/>
        <v>10.166666666666668</v>
      </c>
      <c r="AW54" s="247">
        <f t="shared" si="9"/>
        <v>72</v>
      </c>
      <c r="AX54" s="286" t="str">
        <f t="shared" si="10"/>
        <v>YES</v>
      </c>
      <c r="AY54" s="261">
        <f t="shared" si="34"/>
        <v>17</v>
      </c>
      <c r="AZ54" s="261">
        <f t="shared" si="35"/>
        <v>27.333333333333336</v>
      </c>
      <c r="BA54" s="247">
        <f t="shared" si="11"/>
        <v>62</v>
      </c>
      <c r="BB54" s="286" t="str">
        <f t="shared" si="12"/>
        <v>YES</v>
      </c>
      <c r="BC54" s="261">
        <f t="shared" si="36"/>
        <v>6.5</v>
      </c>
      <c r="BD54" s="261">
        <f t="shared" si="37"/>
        <v>10.166666666666666</v>
      </c>
      <c r="BE54" s="247">
        <f t="shared" si="13"/>
        <v>64</v>
      </c>
      <c r="BF54" s="286" t="str">
        <f t="shared" si="14"/>
        <v>YES</v>
      </c>
      <c r="BG54" s="261">
        <f t="shared" si="38"/>
        <v>6.0000000000000009</v>
      </c>
      <c r="BH54" s="261">
        <f t="shared" si="39"/>
        <v>8</v>
      </c>
      <c r="BI54" s="247">
        <f t="shared" si="15"/>
        <v>75</v>
      </c>
      <c r="BJ54" s="340" t="str">
        <f t="shared" si="16"/>
        <v>YES</v>
      </c>
      <c r="BK54" s="260">
        <f t="shared" si="40"/>
        <v>2</v>
      </c>
      <c r="BL54" s="261">
        <f t="shared" si="41"/>
        <v>2</v>
      </c>
      <c r="BM54" s="247">
        <f t="shared" si="17"/>
        <v>100</v>
      </c>
      <c r="BN54" s="286" t="str">
        <f t="shared" si="18"/>
        <v>YES</v>
      </c>
      <c r="BO54" s="261">
        <f t="shared" si="42"/>
        <v>4</v>
      </c>
      <c r="BP54" s="261">
        <f t="shared" si="43"/>
        <v>7</v>
      </c>
      <c r="BQ54" s="247">
        <f t="shared" si="19"/>
        <v>57</v>
      </c>
      <c r="BR54" s="286" t="str">
        <f t="shared" si="20"/>
        <v>NO</v>
      </c>
      <c r="BS54" s="261">
        <f t="shared" si="44"/>
        <v>11</v>
      </c>
      <c r="BT54" s="261">
        <f t="shared" si="45"/>
        <v>17</v>
      </c>
      <c r="BU54" s="247">
        <f t="shared" si="21"/>
        <v>65</v>
      </c>
      <c r="BV54" s="286" t="str">
        <f t="shared" si="22"/>
        <v>YES</v>
      </c>
      <c r="BW54" s="261">
        <f t="shared" si="46"/>
        <v>4</v>
      </c>
      <c r="BX54" s="261">
        <f t="shared" si="47"/>
        <v>7</v>
      </c>
      <c r="BY54" s="247">
        <f t="shared" si="23"/>
        <v>57</v>
      </c>
      <c r="BZ54" s="286" t="str">
        <f t="shared" si="24"/>
        <v>NO</v>
      </c>
      <c r="CA54" s="261">
        <f t="shared" si="48"/>
        <v>4</v>
      </c>
      <c r="CB54" s="261">
        <f t="shared" si="49"/>
        <v>7</v>
      </c>
      <c r="CC54" s="247">
        <f t="shared" si="25"/>
        <v>57</v>
      </c>
      <c r="CD54" s="341" t="str">
        <f t="shared" si="26"/>
        <v>NO</v>
      </c>
    </row>
    <row r="55" spans="1:82" x14ac:dyDescent="0.2">
      <c r="A55" s="331">
        <f>[5]Final!A55</f>
        <v>43</v>
      </c>
      <c r="B55" s="331" t="str">
        <f>[5]Final!B55</f>
        <v>16BME1250</v>
      </c>
      <c r="C55" s="331" t="str">
        <f>[5]Final!C55</f>
        <v>ANKIT PAL SINGH</v>
      </c>
      <c r="D55" s="331" t="s">
        <v>256</v>
      </c>
      <c r="E55" s="331">
        <f>[5]Final!E55</f>
        <v>56</v>
      </c>
      <c r="F55" s="331">
        <f t="shared" si="27"/>
        <v>65.300000000000011</v>
      </c>
      <c r="G55" s="331">
        <f t="shared" si="28"/>
        <v>40.300000000000018</v>
      </c>
      <c r="H55" s="331">
        <f t="shared" si="29"/>
        <v>25</v>
      </c>
      <c r="I55" s="258"/>
      <c r="J55" s="247">
        <f>IF([5]Final!DP53="","",ROUNDUP(0.15*[5]Final!DP53,1))</f>
        <v>2.6</v>
      </c>
      <c r="K55" s="247">
        <f>IF([5]Final!DQ53="","",ROUNDUP(0.15*[5]Final!DQ53,1))</f>
        <v>2.4</v>
      </c>
      <c r="L55" s="247">
        <f>IF([5]Final!DR53="","",ROUNDUP(0.15*[5]Final!DR53,1))</f>
        <v>3.5</v>
      </c>
      <c r="M55" s="247">
        <f>IF([5]Final!DS53="","",ROUNDUP(0.15*[5]Final!DS53,1))</f>
        <v>2.7</v>
      </c>
      <c r="N55" s="247">
        <f>IF([5]Final!DT53="","",ROUNDUP(0.15*[5]Final!DT53,1))</f>
        <v>3</v>
      </c>
      <c r="O55" s="247">
        <f>IF([5]Final!DU53="","",ROUNDUP(0.15*[5]Final!DU53,1))</f>
        <v>3</v>
      </c>
      <c r="P55" s="247">
        <f>IF([5]Final!DV53="","",ROUNDUP(0.15*[5]Final!DV53,1))</f>
        <v>2.3000000000000003</v>
      </c>
      <c r="Q55" s="247">
        <f>IF([5]Final!DW53="","",ROUNDUP(0.15*[5]Final!DW53,1))</f>
        <v>3.8000000000000003</v>
      </c>
      <c r="R55" s="247">
        <f>IF([5]Final!DX53="","",ROUNDUP(0.15*[5]Final!DX53,1))</f>
        <v>3</v>
      </c>
      <c r="S55" s="247">
        <f>IF([5]Final!DY53="","",ROUNDUP(0.15*[5]Final!DY53,1))</f>
        <v>3</v>
      </c>
      <c r="T55" s="247">
        <f>IF([5]Final!DZ53="","",ROUNDUP(0.15*[5]Final!DZ53,1))</f>
        <v>2.4</v>
      </c>
      <c r="U55" s="247">
        <f>IF([5]Final!EA53="","",ROUNDUP([5]Final!EA53/3,1))</f>
        <v>0.7</v>
      </c>
      <c r="V55" s="247">
        <f>IF([5]Final!EB53="","",ROUNDUP([5]Final!EB53/3,1))</f>
        <v>1</v>
      </c>
      <c r="W55" s="247">
        <f>IF([5]Final!EC53="","",ROUNDUP([5]Final!EC53/3,1))</f>
        <v>0.7</v>
      </c>
      <c r="X55" s="247">
        <f>IF([5]Final!ED53="","",ROUNDUP([5]Final!ED53/3,1))</f>
        <v>0.7</v>
      </c>
      <c r="Y55" s="247">
        <f>IF([5]Final!EE53="","",ROUNDUP([5]Final!EE53/3,1))</f>
        <v>0.7</v>
      </c>
      <c r="Z55" s="247">
        <f>IF([5]Final!EF53="","",ROUNDUP([5]Final!EF53/3,1))</f>
        <v>1</v>
      </c>
      <c r="AA55" s="247">
        <f>IF([5]Final!EG53="","",ROUNDUP([5]Final!EG53/3,1))</f>
        <v>0.7</v>
      </c>
      <c r="AB55" s="247">
        <f>IF([5]Final!EH53="","",ROUNDUP([5]Final!EH53/3,1))</f>
        <v>0.7</v>
      </c>
      <c r="AC55" s="247">
        <f>IF([5]Final!EI53="","",ROUNDUP([5]Final!EI53/3,1))</f>
        <v>1</v>
      </c>
      <c r="AD55" s="247">
        <f>IF([5]Final!EJ53="","",ROUNDUP([5]Final!EJ53/3,1))</f>
        <v>0.7</v>
      </c>
      <c r="AE55" s="247">
        <f>IF([5]Final!EK53="","",ROUNDUP([5]Final!EK53/3,1))</f>
        <v>0.7</v>
      </c>
      <c r="AF55" s="247">
        <f>[5]Final!EL53</f>
        <v>2</v>
      </c>
      <c r="AG55" s="247">
        <f>[5]Final!EM53</f>
        <v>2</v>
      </c>
      <c r="AH55" s="247">
        <f>[5]Final!EN53</f>
        <v>2</v>
      </c>
      <c r="AI55" s="247">
        <f>[5]Final!EO53</f>
        <v>2</v>
      </c>
      <c r="AJ55" s="247">
        <f>[5]Final!EP53</f>
        <v>2</v>
      </c>
      <c r="AK55" s="247">
        <f>[5]Final!EQ53</f>
        <v>2</v>
      </c>
      <c r="AL55" s="247">
        <f>[5]Final!ER53</f>
        <v>1</v>
      </c>
      <c r="AM55" s="247">
        <f>[5]Final!ES53</f>
        <v>3</v>
      </c>
      <c r="AN55" s="247">
        <f>[5]Final!ET53</f>
        <v>3</v>
      </c>
      <c r="AO55" s="247">
        <f>[5]Final!EU53</f>
        <v>3</v>
      </c>
      <c r="AP55" s="248">
        <f>[5]Final!EV53</f>
        <v>3</v>
      </c>
      <c r="AQ55" s="260">
        <f t="shared" si="30"/>
        <v>3.3</v>
      </c>
      <c r="AR55" s="261">
        <f t="shared" si="31"/>
        <v>4.333333333333333</v>
      </c>
      <c r="AS55" s="247">
        <f t="shared" si="7"/>
        <v>76</v>
      </c>
      <c r="AT55" s="286" t="str">
        <f t="shared" si="8"/>
        <v>YES</v>
      </c>
      <c r="AU55" s="261">
        <f t="shared" si="32"/>
        <v>7.1000000000000005</v>
      </c>
      <c r="AV55" s="261">
        <f t="shared" si="33"/>
        <v>10.166666666666668</v>
      </c>
      <c r="AW55" s="247">
        <f t="shared" si="9"/>
        <v>70</v>
      </c>
      <c r="AX55" s="286" t="str">
        <f t="shared" si="10"/>
        <v>YES</v>
      </c>
      <c r="AY55" s="261">
        <f t="shared" si="34"/>
        <v>16.7</v>
      </c>
      <c r="AZ55" s="261">
        <f t="shared" si="35"/>
        <v>27.333333333333336</v>
      </c>
      <c r="BA55" s="247">
        <f t="shared" si="11"/>
        <v>61</v>
      </c>
      <c r="BB55" s="286" t="str">
        <f t="shared" si="12"/>
        <v>YES</v>
      </c>
      <c r="BC55" s="261">
        <f t="shared" si="36"/>
        <v>6.7000000000000011</v>
      </c>
      <c r="BD55" s="261">
        <f t="shared" si="37"/>
        <v>10.166666666666666</v>
      </c>
      <c r="BE55" s="247">
        <f t="shared" si="13"/>
        <v>66</v>
      </c>
      <c r="BF55" s="286" t="str">
        <f t="shared" si="14"/>
        <v>YES</v>
      </c>
      <c r="BG55" s="261">
        <f t="shared" si="38"/>
        <v>6.5</v>
      </c>
      <c r="BH55" s="261">
        <f t="shared" si="39"/>
        <v>8</v>
      </c>
      <c r="BI55" s="247">
        <f t="shared" si="15"/>
        <v>81</v>
      </c>
      <c r="BJ55" s="340" t="str">
        <f t="shared" si="16"/>
        <v>YES</v>
      </c>
      <c r="BK55" s="260">
        <f t="shared" si="40"/>
        <v>2</v>
      </c>
      <c r="BL55" s="261">
        <f t="shared" si="41"/>
        <v>2</v>
      </c>
      <c r="BM55" s="247">
        <f t="shared" si="17"/>
        <v>100</v>
      </c>
      <c r="BN55" s="286" t="str">
        <f t="shared" si="18"/>
        <v>YES</v>
      </c>
      <c r="BO55" s="261">
        <f t="shared" si="42"/>
        <v>4</v>
      </c>
      <c r="BP55" s="261">
        <f t="shared" si="43"/>
        <v>7</v>
      </c>
      <c r="BQ55" s="247">
        <f t="shared" si="19"/>
        <v>57</v>
      </c>
      <c r="BR55" s="286" t="str">
        <f t="shared" si="20"/>
        <v>NO</v>
      </c>
      <c r="BS55" s="261">
        <f t="shared" si="44"/>
        <v>10</v>
      </c>
      <c r="BT55" s="261">
        <f t="shared" si="45"/>
        <v>17</v>
      </c>
      <c r="BU55" s="247">
        <f t="shared" si="21"/>
        <v>59</v>
      </c>
      <c r="BV55" s="286" t="str">
        <f t="shared" si="22"/>
        <v>NO</v>
      </c>
      <c r="BW55" s="261">
        <f t="shared" si="46"/>
        <v>4</v>
      </c>
      <c r="BX55" s="261">
        <f t="shared" si="47"/>
        <v>7</v>
      </c>
      <c r="BY55" s="247">
        <f t="shared" si="23"/>
        <v>57</v>
      </c>
      <c r="BZ55" s="286" t="str">
        <f t="shared" si="24"/>
        <v>NO</v>
      </c>
      <c r="CA55" s="261">
        <f t="shared" si="48"/>
        <v>5</v>
      </c>
      <c r="CB55" s="261">
        <f t="shared" si="49"/>
        <v>7</v>
      </c>
      <c r="CC55" s="247">
        <f t="shared" si="25"/>
        <v>71</v>
      </c>
      <c r="CD55" s="341" t="str">
        <f t="shared" si="26"/>
        <v>YES</v>
      </c>
    </row>
    <row r="56" spans="1:82" x14ac:dyDescent="0.2">
      <c r="A56" s="331">
        <f>[5]Final!A56</f>
        <v>44</v>
      </c>
      <c r="B56" s="331" t="str">
        <f>[5]Final!B56</f>
        <v>16BME1252</v>
      </c>
      <c r="C56" s="331" t="str">
        <f>[5]Final!C56</f>
        <v>SAHIL RANA</v>
      </c>
      <c r="D56" s="331" t="s">
        <v>256</v>
      </c>
      <c r="E56" s="331">
        <f>[5]Final!E56</f>
        <v>62</v>
      </c>
      <c r="F56" s="331">
        <f t="shared" si="27"/>
        <v>65.800000000000011</v>
      </c>
      <c r="G56" s="331">
        <f t="shared" si="28"/>
        <v>38.800000000000018</v>
      </c>
      <c r="H56" s="331">
        <f t="shared" si="29"/>
        <v>27</v>
      </c>
      <c r="I56" s="258"/>
      <c r="J56" s="247">
        <f>IF([5]Final!DP54="","",ROUNDUP(0.15*[5]Final!DP54,1))</f>
        <v>1.8</v>
      </c>
      <c r="K56" s="247">
        <f>IF([5]Final!DQ54="","",ROUNDUP(0.15*[5]Final!DQ54,1))</f>
        <v>2.3000000000000003</v>
      </c>
      <c r="L56" s="247">
        <f>IF([5]Final!DR54="","",ROUNDUP(0.15*[5]Final!DR54,1))</f>
        <v>3.5</v>
      </c>
      <c r="M56" s="247">
        <f>IF([5]Final!DS54="","",ROUNDUP(0.15*[5]Final!DS54,1))</f>
        <v>1.7000000000000002</v>
      </c>
      <c r="N56" s="247">
        <f>IF([5]Final!DT54="","",ROUNDUP(0.15*[5]Final!DT54,1))</f>
        <v>3</v>
      </c>
      <c r="O56" s="247">
        <f>IF([5]Final!DU54="","",ROUNDUP(0.15*[5]Final!DU54,1))</f>
        <v>3</v>
      </c>
      <c r="P56" s="247">
        <f>IF([5]Final!DV54="","",ROUNDUP(0.15*[5]Final!DV54,1))</f>
        <v>2.1</v>
      </c>
      <c r="Q56" s="247">
        <f>IF([5]Final!DW54="","",ROUNDUP(0.15*[5]Final!DW54,1))</f>
        <v>3.8000000000000003</v>
      </c>
      <c r="R56" s="247">
        <f>IF([5]Final!DX54="","",ROUNDUP(0.15*[5]Final!DX54,1))</f>
        <v>3</v>
      </c>
      <c r="S56" s="247">
        <f>IF([5]Final!DY54="","",ROUNDUP(0.15*[5]Final!DY54,1))</f>
        <v>3</v>
      </c>
      <c r="T56" s="247">
        <f>IF([5]Final!DZ54="","",ROUNDUP(0.15*[5]Final!DZ54,1))</f>
        <v>2.4</v>
      </c>
      <c r="U56" s="247">
        <f>IF([5]Final!EA54="","",ROUNDUP([5]Final!EA54/3,1))</f>
        <v>1</v>
      </c>
      <c r="V56" s="247">
        <f>IF([5]Final!EB54="","",ROUNDUP([5]Final!EB54/3,1))</f>
        <v>1</v>
      </c>
      <c r="W56" s="247">
        <f>IF([5]Final!EC54="","",ROUNDUP([5]Final!EC54/3,1))</f>
        <v>0.7</v>
      </c>
      <c r="X56" s="247">
        <f>IF([5]Final!ED54="","",ROUNDUP([5]Final!ED54/3,1))</f>
        <v>0.7</v>
      </c>
      <c r="Y56" s="247">
        <f>IF([5]Final!EE54="","",ROUNDUP([5]Final!EE54/3,1))</f>
        <v>1</v>
      </c>
      <c r="Z56" s="247">
        <f>IF([5]Final!EF54="","",ROUNDUP([5]Final!EF54/3,1))</f>
        <v>1</v>
      </c>
      <c r="AA56" s="247">
        <f>IF([5]Final!EG54="","",ROUNDUP([5]Final!EG54/3,1))</f>
        <v>0.7</v>
      </c>
      <c r="AB56" s="247">
        <f>IF([5]Final!EH54="","",ROUNDUP([5]Final!EH54/3,1))</f>
        <v>0.7</v>
      </c>
      <c r="AC56" s="247">
        <f>IF([5]Final!EI54="","",ROUNDUP([5]Final!EI54/3,1))</f>
        <v>1</v>
      </c>
      <c r="AD56" s="247">
        <f>IF([5]Final!EJ54="","",ROUNDUP([5]Final!EJ54/3,1))</f>
        <v>0.7</v>
      </c>
      <c r="AE56" s="247">
        <f>IF([5]Final!EK54="","",ROUNDUP([5]Final!EK54/3,1))</f>
        <v>0.7</v>
      </c>
      <c r="AF56" s="247">
        <f>[5]Final!EL54</f>
        <v>1</v>
      </c>
      <c r="AG56" s="247">
        <f>[5]Final!EM54</f>
        <v>2</v>
      </c>
      <c r="AH56" s="247">
        <f>[5]Final!EN54</f>
        <v>2</v>
      </c>
      <c r="AI56" s="247">
        <f>[5]Final!EO54</f>
        <v>2</v>
      </c>
      <c r="AJ56" s="247">
        <f>[5]Final!EP54</f>
        <v>3</v>
      </c>
      <c r="AK56" s="247">
        <f>[5]Final!EQ54</f>
        <v>3</v>
      </c>
      <c r="AL56" s="247">
        <f>[5]Final!ER54</f>
        <v>1</v>
      </c>
      <c r="AM56" s="247">
        <f>[5]Final!ES54</f>
        <v>3</v>
      </c>
      <c r="AN56" s="247">
        <f>[5]Final!ET54</f>
        <v>3</v>
      </c>
      <c r="AO56" s="247">
        <f>[5]Final!EU54</f>
        <v>4</v>
      </c>
      <c r="AP56" s="248">
        <f>[5]Final!EV54</f>
        <v>3</v>
      </c>
      <c r="AQ56" s="260">
        <f t="shared" si="30"/>
        <v>2.8</v>
      </c>
      <c r="AR56" s="261">
        <f t="shared" si="31"/>
        <v>4.333333333333333</v>
      </c>
      <c r="AS56" s="247">
        <f t="shared" si="7"/>
        <v>65</v>
      </c>
      <c r="AT56" s="286" t="str">
        <f t="shared" si="8"/>
        <v>YES</v>
      </c>
      <c r="AU56" s="261">
        <f t="shared" si="32"/>
        <v>7.3000000000000007</v>
      </c>
      <c r="AV56" s="261">
        <f t="shared" si="33"/>
        <v>10.166666666666668</v>
      </c>
      <c r="AW56" s="247">
        <f t="shared" si="9"/>
        <v>72</v>
      </c>
      <c r="AX56" s="286" t="str">
        <f t="shared" si="10"/>
        <v>YES</v>
      </c>
      <c r="AY56" s="261">
        <f t="shared" si="34"/>
        <v>16.7</v>
      </c>
      <c r="AZ56" s="261">
        <f t="shared" si="35"/>
        <v>27.333333333333336</v>
      </c>
      <c r="BA56" s="247">
        <f t="shared" si="11"/>
        <v>61</v>
      </c>
      <c r="BB56" s="286" t="str">
        <f t="shared" si="12"/>
        <v>YES</v>
      </c>
      <c r="BC56" s="261">
        <f t="shared" si="36"/>
        <v>6.5</v>
      </c>
      <c r="BD56" s="261">
        <f t="shared" si="37"/>
        <v>10.166666666666666</v>
      </c>
      <c r="BE56" s="247">
        <f t="shared" si="13"/>
        <v>64</v>
      </c>
      <c r="BF56" s="286" t="str">
        <f t="shared" si="14"/>
        <v>YES</v>
      </c>
      <c r="BG56" s="261">
        <f t="shared" si="38"/>
        <v>5.5</v>
      </c>
      <c r="BH56" s="261">
        <f t="shared" si="39"/>
        <v>8</v>
      </c>
      <c r="BI56" s="247">
        <f t="shared" si="15"/>
        <v>69</v>
      </c>
      <c r="BJ56" s="340" t="str">
        <f t="shared" si="16"/>
        <v>YES</v>
      </c>
      <c r="BK56" s="260">
        <f t="shared" si="40"/>
        <v>1</v>
      </c>
      <c r="BL56" s="261">
        <f t="shared" si="41"/>
        <v>2</v>
      </c>
      <c r="BM56" s="247">
        <f t="shared" si="17"/>
        <v>50</v>
      </c>
      <c r="BN56" s="286" t="str">
        <f t="shared" si="18"/>
        <v>NO</v>
      </c>
      <c r="BO56" s="261">
        <f t="shared" si="42"/>
        <v>5</v>
      </c>
      <c r="BP56" s="261">
        <f t="shared" si="43"/>
        <v>7</v>
      </c>
      <c r="BQ56" s="247">
        <f t="shared" si="19"/>
        <v>71</v>
      </c>
      <c r="BR56" s="286" t="str">
        <f t="shared" si="20"/>
        <v>YES</v>
      </c>
      <c r="BS56" s="261">
        <f t="shared" si="44"/>
        <v>11</v>
      </c>
      <c r="BT56" s="261">
        <f t="shared" si="45"/>
        <v>17</v>
      </c>
      <c r="BU56" s="247">
        <f t="shared" si="21"/>
        <v>65</v>
      </c>
      <c r="BV56" s="286" t="str">
        <f t="shared" si="22"/>
        <v>YES</v>
      </c>
      <c r="BW56" s="261">
        <f t="shared" si="46"/>
        <v>5</v>
      </c>
      <c r="BX56" s="261">
        <f t="shared" si="47"/>
        <v>7</v>
      </c>
      <c r="BY56" s="247">
        <f t="shared" si="23"/>
        <v>71</v>
      </c>
      <c r="BZ56" s="286" t="str">
        <f t="shared" si="24"/>
        <v>YES</v>
      </c>
      <c r="CA56" s="261">
        <f t="shared" si="48"/>
        <v>5</v>
      </c>
      <c r="CB56" s="261">
        <f t="shared" si="49"/>
        <v>7</v>
      </c>
      <c r="CC56" s="247">
        <f t="shared" si="25"/>
        <v>71</v>
      </c>
      <c r="CD56" s="341" t="str">
        <f t="shared" si="26"/>
        <v>YES</v>
      </c>
    </row>
    <row r="57" spans="1:82" x14ac:dyDescent="0.2">
      <c r="A57" s="331">
        <f>[5]Final!A57</f>
        <v>45</v>
      </c>
      <c r="B57" s="331" t="str">
        <f>[5]Final!B57</f>
        <v>16BME1255</v>
      </c>
      <c r="C57" s="331" t="str">
        <f>[5]Final!C57</f>
        <v>NAVEEN KUMAR</v>
      </c>
      <c r="D57" s="331" t="str">
        <f>[5]Final!D57</f>
        <v>B+</v>
      </c>
      <c r="E57" s="331">
        <f>[5]Final!E57</f>
        <v>76</v>
      </c>
      <c r="F57" s="331">
        <f t="shared" si="27"/>
        <v>80.300000000000011</v>
      </c>
      <c r="G57" s="331">
        <f t="shared" si="28"/>
        <v>49.300000000000004</v>
      </c>
      <c r="H57" s="331">
        <f t="shared" si="29"/>
        <v>31</v>
      </c>
      <c r="I57" s="258"/>
      <c r="J57" s="247">
        <f>IF([5]Final!DP55="","",ROUNDUP(0.15*[5]Final!DP55,1))</f>
        <v>2</v>
      </c>
      <c r="K57" s="247">
        <f>IF([5]Final!DQ55="","",ROUNDUP(0.15*[5]Final!DQ55,1))</f>
        <v>2.4</v>
      </c>
      <c r="L57" s="247">
        <f>IF([5]Final!DR55="","",ROUNDUP(0.15*[5]Final!DR55,1))</f>
        <v>5.7</v>
      </c>
      <c r="M57" s="247">
        <f>IF([5]Final!DS55="","",ROUNDUP(0.15*[5]Final!DS55,1))</f>
        <v>2.4</v>
      </c>
      <c r="N57" s="247">
        <f>IF([5]Final!DT55="","",ROUNDUP(0.15*[5]Final!DT55,1))</f>
        <v>3.3</v>
      </c>
      <c r="O57" s="247">
        <f>IF([5]Final!DU55="","",ROUNDUP(0.15*[5]Final!DU55,1))</f>
        <v>3.6</v>
      </c>
      <c r="P57" s="247">
        <f>IF([5]Final!DV55="","",ROUNDUP(0.15*[5]Final!DV55,1))</f>
        <v>2.1</v>
      </c>
      <c r="Q57" s="247">
        <f>IF([5]Final!DW55="","",ROUNDUP(0.15*[5]Final!DW55,1))</f>
        <v>5.6</v>
      </c>
      <c r="R57" s="247">
        <f>IF([5]Final!DX55="","",ROUNDUP(0.15*[5]Final!DX55,1))</f>
        <v>3.8000000000000003</v>
      </c>
      <c r="S57" s="247">
        <f>IF([5]Final!DY55="","",ROUNDUP(0.15*[5]Final!DY55,1))</f>
        <v>3.9</v>
      </c>
      <c r="T57" s="247">
        <f>IF([5]Final!DZ55="","",ROUNDUP(0.15*[5]Final!DZ55,1))</f>
        <v>2.1</v>
      </c>
      <c r="U57" s="247">
        <f>IF([5]Final!EA55="","",ROUNDUP([5]Final!EA55/3,1))</f>
        <v>1.4000000000000001</v>
      </c>
      <c r="V57" s="247">
        <f>IF([5]Final!EB55="","",ROUNDUP([5]Final!EB55/3,1))</f>
        <v>1</v>
      </c>
      <c r="W57" s="247">
        <f>IF([5]Final!EC55="","",ROUNDUP([5]Final!EC55/3,1))</f>
        <v>1.4000000000000001</v>
      </c>
      <c r="X57" s="247">
        <f>IF([5]Final!ED55="","",ROUNDUP([5]Final!ED55/3,1))</f>
        <v>1</v>
      </c>
      <c r="Y57" s="247">
        <f>IF([5]Final!EE55="","",ROUNDUP([5]Final!EE55/3,1))</f>
        <v>1.4000000000000001</v>
      </c>
      <c r="Z57" s="247">
        <f>IF([5]Final!EF55="","",ROUNDUP([5]Final!EF55/3,1))</f>
        <v>1.4000000000000001</v>
      </c>
      <c r="AA57" s="247">
        <f>IF([5]Final!EG55="","",ROUNDUP([5]Final!EG55/3,1))</f>
        <v>1</v>
      </c>
      <c r="AB57" s="247">
        <f>IF([5]Final!EH55="","",ROUNDUP([5]Final!EH55/3,1))</f>
        <v>1</v>
      </c>
      <c r="AC57" s="247">
        <f>IF([5]Final!EI55="","",ROUNDUP([5]Final!EI55/3,1))</f>
        <v>1.4000000000000001</v>
      </c>
      <c r="AD57" s="247">
        <f>IF([5]Final!EJ55="","",ROUNDUP([5]Final!EJ55/3,1))</f>
        <v>0.7</v>
      </c>
      <c r="AE57" s="247">
        <f>IF([5]Final!EK55="","",ROUNDUP([5]Final!EK55/3,1))</f>
        <v>0.7</v>
      </c>
      <c r="AF57" s="247">
        <f>[5]Final!EL55</f>
        <v>1</v>
      </c>
      <c r="AG57" s="247">
        <f>[5]Final!EM55</f>
        <v>3</v>
      </c>
      <c r="AH57" s="247">
        <f>[5]Final!EN55</f>
        <v>2</v>
      </c>
      <c r="AI57" s="247">
        <f>[5]Final!EO55</f>
        <v>1</v>
      </c>
      <c r="AJ57" s="247">
        <f>[5]Final!EP55</f>
        <v>3</v>
      </c>
      <c r="AK57" s="247">
        <f>[5]Final!EQ55</f>
        <v>3</v>
      </c>
      <c r="AL57" s="247">
        <f>[5]Final!ER55</f>
        <v>2</v>
      </c>
      <c r="AM57" s="247">
        <f>[5]Final!ES55</f>
        <v>4</v>
      </c>
      <c r="AN57" s="247">
        <f>[5]Final!ET55</f>
        <v>4</v>
      </c>
      <c r="AO57" s="247">
        <f>[5]Final!EU55</f>
        <v>4</v>
      </c>
      <c r="AP57" s="248">
        <f>[5]Final!EV55</f>
        <v>4</v>
      </c>
      <c r="AQ57" s="260">
        <f t="shared" si="30"/>
        <v>3.4000000000000004</v>
      </c>
      <c r="AR57" s="261">
        <f t="shared" si="31"/>
        <v>4.333333333333333</v>
      </c>
      <c r="AS57" s="247">
        <f t="shared" si="7"/>
        <v>78</v>
      </c>
      <c r="AT57" s="286" t="str">
        <f t="shared" si="8"/>
        <v>YES</v>
      </c>
      <c r="AU57" s="261">
        <f t="shared" si="32"/>
        <v>8.1</v>
      </c>
      <c r="AV57" s="261">
        <f t="shared" si="33"/>
        <v>10.166666666666668</v>
      </c>
      <c r="AW57" s="247">
        <f t="shared" si="9"/>
        <v>80</v>
      </c>
      <c r="AX57" s="286" t="str">
        <f t="shared" si="10"/>
        <v>YES</v>
      </c>
      <c r="AY57" s="261">
        <f t="shared" si="34"/>
        <v>23.899999999999995</v>
      </c>
      <c r="AZ57" s="261">
        <f t="shared" si="35"/>
        <v>27.333333333333336</v>
      </c>
      <c r="BA57" s="247">
        <f t="shared" si="11"/>
        <v>87</v>
      </c>
      <c r="BB57" s="286" t="str">
        <f t="shared" si="12"/>
        <v>YES</v>
      </c>
      <c r="BC57" s="261">
        <f t="shared" si="36"/>
        <v>7.7</v>
      </c>
      <c r="BD57" s="261">
        <f t="shared" si="37"/>
        <v>10.166666666666666</v>
      </c>
      <c r="BE57" s="247">
        <f t="shared" si="13"/>
        <v>76</v>
      </c>
      <c r="BF57" s="286" t="str">
        <f t="shared" si="14"/>
        <v>YES</v>
      </c>
      <c r="BG57" s="261">
        <f t="shared" si="38"/>
        <v>6.2</v>
      </c>
      <c r="BH57" s="261">
        <f t="shared" si="39"/>
        <v>8</v>
      </c>
      <c r="BI57" s="247">
        <f t="shared" si="15"/>
        <v>78</v>
      </c>
      <c r="BJ57" s="340" t="str">
        <f t="shared" si="16"/>
        <v>YES</v>
      </c>
      <c r="BK57" s="260">
        <f t="shared" si="40"/>
        <v>1</v>
      </c>
      <c r="BL57" s="261">
        <f t="shared" si="41"/>
        <v>2</v>
      </c>
      <c r="BM57" s="247">
        <f t="shared" si="17"/>
        <v>50</v>
      </c>
      <c r="BN57" s="286" t="str">
        <f t="shared" si="18"/>
        <v>NO</v>
      </c>
      <c r="BO57" s="261">
        <f t="shared" si="42"/>
        <v>6</v>
      </c>
      <c r="BP57" s="261">
        <f t="shared" si="43"/>
        <v>7</v>
      </c>
      <c r="BQ57" s="247">
        <f t="shared" si="19"/>
        <v>86</v>
      </c>
      <c r="BR57" s="286" t="str">
        <f t="shared" si="20"/>
        <v>YES</v>
      </c>
      <c r="BS57" s="261">
        <f t="shared" si="44"/>
        <v>13</v>
      </c>
      <c r="BT57" s="261">
        <f t="shared" si="45"/>
        <v>17</v>
      </c>
      <c r="BU57" s="247">
        <f t="shared" si="21"/>
        <v>76</v>
      </c>
      <c r="BV57" s="286" t="str">
        <f t="shared" si="22"/>
        <v>YES</v>
      </c>
      <c r="BW57" s="261">
        <f t="shared" si="46"/>
        <v>6</v>
      </c>
      <c r="BX57" s="261">
        <f t="shared" si="47"/>
        <v>7</v>
      </c>
      <c r="BY57" s="247">
        <f t="shared" si="23"/>
        <v>86</v>
      </c>
      <c r="BZ57" s="286" t="str">
        <f t="shared" si="24"/>
        <v>YES</v>
      </c>
      <c r="CA57" s="261">
        <f t="shared" si="48"/>
        <v>5</v>
      </c>
      <c r="CB57" s="261">
        <f t="shared" si="49"/>
        <v>7</v>
      </c>
      <c r="CC57" s="247">
        <f t="shared" si="25"/>
        <v>71</v>
      </c>
      <c r="CD57" s="341" t="str">
        <f t="shared" si="26"/>
        <v>YES</v>
      </c>
    </row>
    <row r="58" spans="1:82" x14ac:dyDescent="0.2">
      <c r="A58" s="331">
        <f>[5]Final!A58</f>
        <v>46</v>
      </c>
      <c r="B58" s="331" t="str">
        <f>[5]Final!B58</f>
        <v>16BME1278</v>
      </c>
      <c r="C58" s="331" t="str">
        <f>[5]Final!C58</f>
        <v>NIKHIL BHALLA</v>
      </c>
      <c r="D58" s="331" t="str">
        <f>[5]Final!D58</f>
        <v>C+</v>
      </c>
      <c r="E58" s="331">
        <f>[5]Final!E58</f>
        <v>65</v>
      </c>
      <c r="F58" s="331">
        <f t="shared" si="27"/>
        <v>69.000000000000014</v>
      </c>
      <c r="G58" s="331">
        <f t="shared" si="28"/>
        <v>40.000000000000014</v>
      </c>
      <c r="H58" s="331">
        <f t="shared" si="29"/>
        <v>29</v>
      </c>
      <c r="I58" s="258"/>
      <c r="J58" s="247">
        <f>IF([5]Final!DP56="","",ROUNDUP(0.15*[5]Final!DP56,1))</f>
        <v>2.4</v>
      </c>
      <c r="K58" s="247">
        <f>IF([5]Final!DQ56="","",ROUNDUP(0.15*[5]Final!DQ56,1))</f>
        <v>2.4</v>
      </c>
      <c r="L58" s="247">
        <f>IF([5]Final!DR56="","",ROUNDUP(0.15*[5]Final!DR56,1))</f>
        <v>3.5</v>
      </c>
      <c r="M58" s="247">
        <f>IF([5]Final!DS56="","",ROUNDUP(0.15*[5]Final!DS56,1))</f>
        <v>2.1</v>
      </c>
      <c r="N58" s="247">
        <f>IF([5]Final!DT56="","",ROUNDUP(0.15*[5]Final!DT56,1))</f>
        <v>3</v>
      </c>
      <c r="O58" s="247">
        <f>IF([5]Final!DU56="","",ROUNDUP(0.15*[5]Final!DU56,1))</f>
        <v>3</v>
      </c>
      <c r="P58" s="247">
        <f>IF([5]Final!DV56="","",ROUNDUP(0.15*[5]Final!DV56,1))</f>
        <v>2.1</v>
      </c>
      <c r="Q58" s="247">
        <f>IF([5]Final!DW56="","",ROUNDUP(0.15*[5]Final!DW56,1))</f>
        <v>3.8000000000000003</v>
      </c>
      <c r="R58" s="247">
        <f>IF([5]Final!DX56="","",ROUNDUP(0.15*[5]Final!DX56,1))</f>
        <v>3</v>
      </c>
      <c r="S58" s="247">
        <f>IF([5]Final!DY56="","",ROUNDUP(0.15*[5]Final!DY56,1))</f>
        <v>3</v>
      </c>
      <c r="T58" s="247">
        <f>IF([5]Final!DZ56="","",ROUNDUP(0.15*[5]Final!DZ56,1))</f>
        <v>2.4</v>
      </c>
      <c r="U58" s="247">
        <f>IF([5]Final!EA56="","",ROUNDUP([5]Final!EA56/3,1))</f>
        <v>0.7</v>
      </c>
      <c r="V58" s="247">
        <f>IF([5]Final!EB56="","",ROUNDUP([5]Final!EB56/3,1))</f>
        <v>0.7</v>
      </c>
      <c r="W58" s="247">
        <f>IF([5]Final!EC56="","",ROUNDUP([5]Final!EC56/3,1))</f>
        <v>0.7</v>
      </c>
      <c r="X58" s="247">
        <f>IF([5]Final!ED56="","",ROUNDUP([5]Final!ED56/3,1))</f>
        <v>0.7</v>
      </c>
      <c r="Y58" s="247">
        <f>IF([5]Final!EE56="","",ROUNDUP([5]Final!EE56/3,1))</f>
        <v>1</v>
      </c>
      <c r="Z58" s="247">
        <f>IF([5]Final!EF56="","",ROUNDUP([5]Final!EF56/3,1))</f>
        <v>1.4000000000000001</v>
      </c>
      <c r="AA58" s="247">
        <f>IF([5]Final!EG56="","",ROUNDUP([5]Final!EG56/3,1))</f>
        <v>0.7</v>
      </c>
      <c r="AB58" s="247">
        <f>IF([5]Final!EH56="","",ROUNDUP([5]Final!EH56/3,1))</f>
        <v>1</v>
      </c>
      <c r="AC58" s="247">
        <f>IF([5]Final!EI56="","",ROUNDUP([5]Final!EI56/3,1))</f>
        <v>1</v>
      </c>
      <c r="AD58" s="247">
        <f>IF([5]Final!EJ56="","",ROUNDUP([5]Final!EJ56/3,1))</f>
        <v>0.7</v>
      </c>
      <c r="AE58" s="247">
        <f>IF([5]Final!EK56="","",ROUNDUP([5]Final!EK56/3,1))</f>
        <v>0.7</v>
      </c>
      <c r="AF58" s="247">
        <f>[5]Final!EL56</f>
        <v>2</v>
      </c>
      <c r="AG58" s="247">
        <f>[5]Final!EM56</f>
        <v>2</v>
      </c>
      <c r="AH58" s="247">
        <f>[5]Final!EN56</f>
        <v>2</v>
      </c>
      <c r="AI58" s="247">
        <f>[5]Final!EO56</f>
        <v>1</v>
      </c>
      <c r="AJ58" s="247">
        <f>[5]Final!EP56</f>
        <v>3</v>
      </c>
      <c r="AK58" s="247">
        <f>[5]Final!EQ56</f>
        <v>2</v>
      </c>
      <c r="AL58" s="247">
        <f>[5]Final!ER56</f>
        <v>2</v>
      </c>
      <c r="AM58" s="247">
        <f>[5]Final!ES56</f>
        <v>4</v>
      </c>
      <c r="AN58" s="247">
        <f>[5]Final!ET56</f>
        <v>4</v>
      </c>
      <c r="AO58" s="247">
        <f>[5]Final!EU56</f>
        <v>4</v>
      </c>
      <c r="AP58" s="248">
        <f>[5]Final!EV56</f>
        <v>3</v>
      </c>
      <c r="AQ58" s="260">
        <f t="shared" si="30"/>
        <v>3.0999999999999996</v>
      </c>
      <c r="AR58" s="261">
        <f t="shared" si="31"/>
        <v>4.333333333333333</v>
      </c>
      <c r="AS58" s="247">
        <f t="shared" si="7"/>
        <v>72</v>
      </c>
      <c r="AT58" s="286" t="str">
        <f t="shared" si="8"/>
        <v>YES</v>
      </c>
      <c r="AU58" s="261">
        <f t="shared" si="32"/>
        <v>7.1000000000000005</v>
      </c>
      <c r="AV58" s="261">
        <f t="shared" si="33"/>
        <v>10.166666666666668</v>
      </c>
      <c r="AW58" s="247">
        <f t="shared" si="9"/>
        <v>70</v>
      </c>
      <c r="AX58" s="286" t="str">
        <f t="shared" si="10"/>
        <v>YES</v>
      </c>
      <c r="AY58" s="261">
        <f t="shared" si="34"/>
        <v>17.399999999999999</v>
      </c>
      <c r="AZ58" s="261">
        <f t="shared" si="35"/>
        <v>27.333333333333336</v>
      </c>
      <c r="BA58" s="247">
        <f t="shared" si="11"/>
        <v>64</v>
      </c>
      <c r="BB58" s="286" t="str">
        <f t="shared" si="12"/>
        <v>YES</v>
      </c>
      <c r="BC58" s="261">
        <f t="shared" si="36"/>
        <v>6.5</v>
      </c>
      <c r="BD58" s="261">
        <f t="shared" si="37"/>
        <v>10.166666666666666</v>
      </c>
      <c r="BE58" s="247">
        <f t="shared" si="13"/>
        <v>64</v>
      </c>
      <c r="BF58" s="286" t="str">
        <f t="shared" si="14"/>
        <v>YES</v>
      </c>
      <c r="BG58" s="261">
        <f t="shared" si="38"/>
        <v>5.9</v>
      </c>
      <c r="BH58" s="261">
        <f t="shared" si="39"/>
        <v>8</v>
      </c>
      <c r="BI58" s="247">
        <f t="shared" si="15"/>
        <v>74</v>
      </c>
      <c r="BJ58" s="340" t="str">
        <f t="shared" si="16"/>
        <v>YES</v>
      </c>
      <c r="BK58" s="260">
        <f t="shared" si="40"/>
        <v>2</v>
      </c>
      <c r="BL58" s="261">
        <f t="shared" si="41"/>
        <v>2</v>
      </c>
      <c r="BM58" s="247">
        <f t="shared" si="17"/>
        <v>100</v>
      </c>
      <c r="BN58" s="286" t="str">
        <f t="shared" si="18"/>
        <v>YES</v>
      </c>
      <c r="BO58" s="261">
        <f t="shared" si="42"/>
        <v>5</v>
      </c>
      <c r="BP58" s="261">
        <f t="shared" si="43"/>
        <v>7</v>
      </c>
      <c r="BQ58" s="247">
        <f t="shared" si="19"/>
        <v>71</v>
      </c>
      <c r="BR58" s="286" t="str">
        <f t="shared" si="20"/>
        <v>YES</v>
      </c>
      <c r="BS58" s="261">
        <f t="shared" si="44"/>
        <v>12</v>
      </c>
      <c r="BT58" s="261">
        <f t="shared" si="45"/>
        <v>17</v>
      </c>
      <c r="BU58" s="247">
        <f t="shared" si="21"/>
        <v>71</v>
      </c>
      <c r="BV58" s="286" t="str">
        <f t="shared" si="22"/>
        <v>YES</v>
      </c>
      <c r="BW58" s="261">
        <f t="shared" si="46"/>
        <v>6</v>
      </c>
      <c r="BX58" s="261">
        <f t="shared" si="47"/>
        <v>7</v>
      </c>
      <c r="BY58" s="247">
        <f t="shared" si="23"/>
        <v>86</v>
      </c>
      <c r="BZ58" s="286" t="str">
        <f t="shared" si="24"/>
        <v>YES</v>
      </c>
      <c r="CA58" s="261">
        <f t="shared" si="48"/>
        <v>4</v>
      </c>
      <c r="CB58" s="261">
        <f t="shared" si="49"/>
        <v>7</v>
      </c>
      <c r="CC58" s="247">
        <f t="shared" si="25"/>
        <v>57</v>
      </c>
      <c r="CD58" s="341" t="str">
        <f t="shared" si="26"/>
        <v>NO</v>
      </c>
    </row>
    <row r="59" spans="1:82" x14ac:dyDescent="0.2">
      <c r="A59" s="331">
        <f>[5]Final!A59</f>
        <v>47</v>
      </c>
      <c r="B59" s="331" t="str">
        <f>[5]Final!B59</f>
        <v>16BME1282</v>
      </c>
      <c r="C59" s="331" t="str">
        <f>[5]Final!C59</f>
        <v>LOKESH</v>
      </c>
      <c r="D59" s="331" t="s">
        <v>316</v>
      </c>
      <c r="E59" s="331">
        <f>[5]Final!E59</f>
        <v>56</v>
      </c>
      <c r="F59" s="331">
        <f t="shared" si="27"/>
        <v>65.800000000000026</v>
      </c>
      <c r="G59" s="331">
        <f t="shared" si="28"/>
        <v>39.800000000000026</v>
      </c>
      <c r="H59" s="331">
        <f t="shared" si="29"/>
        <v>26</v>
      </c>
      <c r="I59" s="258"/>
      <c r="J59" s="247">
        <f>IF([5]Final!DP57="","",ROUNDUP(0.15*[5]Final!DP57,1))</f>
        <v>2.4</v>
      </c>
      <c r="K59" s="247">
        <f>IF([5]Final!DQ57="","",ROUNDUP(0.15*[5]Final!DQ57,1))</f>
        <v>1.8</v>
      </c>
      <c r="L59" s="247">
        <f>IF([5]Final!DR57="","",ROUNDUP(0.15*[5]Final!DR57,1))</f>
        <v>4.0999999999999996</v>
      </c>
      <c r="M59" s="247">
        <f>IF([5]Final!DS57="","",ROUNDUP(0.15*[5]Final!DS57,1))</f>
        <v>2.3000000000000003</v>
      </c>
      <c r="N59" s="247">
        <f>IF([5]Final!DT57="","",ROUNDUP(0.15*[5]Final!DT57,1))</f>
        <v>3</v>
      </c>
      <c r="O59" s="247">
        <f>IF([5]Final!DU57="","",ROUNDUP(0.15*[5]Final!DU57,1))</f>
        <v>3</v>
      </c>
      <c r="P59" s="247">
        <f>IF([5]Final!DV57="","",ROUNDUP(0.15*[5]Final!DV57,1))</f>
        <v>2.4</v>
      </c>
      <c r="Q59" s="247">
        <f>IF([5]Final!DW57="","",ROUNDUP(0.15*[5]Final!DW57,1))</f>
        <v>3.5</v>
      </c>
      <c r="R59" s="247">
        <f>IF([5]Final!DX57="","",ROUNDUP(0.15*[5]Final!DX57,1))</f>
        <v>3</v>
      </c>
      <c r="S59" s="247">
        <f>IF([5]Final!DY57="","",ROUNDUP(0.15*[5]Final!DY57,1))</f>
        <v>3</v>
      </c>
      <c r="T59" s="247">
        <f>IF([5]Final!DZ57="","",ROUNDUP(0.15*[5]Final!DZ57,1))</f>
        <v>2.7</v>
      </c>
      <c r="U59" s="247">
        <f>IF([5]Final!EA57="","",ROUNDUP([5]Final!EA57/3,1))</f>
        <v>1</v>
      </c>
      <c r="V59" s="247">
        <f>IF([5]Final!EB57="","",ROUNDUP([5]Final!EB57/3,1))</f>
        <v>0.7</v>
      </c>
      <c r="W59" s="247">
        <f>IF([5]Final!EC57="","",ROUNDUP([5]Final!EC57/3,1))</f>
        <v>0.7</v>
      </c>
      <c r="X59" s="247">
        <f>IF([5]Final!ED57="","",ROUNDUP([5]Final!ED57/3,1))</f>
        <v>0.7</v>
      </c>
      <c r="Y59" s="247">
        <f>IF([5]Final!EE57="","",ROUNDUP([5]Final!EE57/3,1))</f>
        <v>0.7</v>
      </c>
      <c r="Z59" s="247">
        <f>IF([5]Final!EF57="","",ROUNDUP([5]Final!EF57/3,1))</f>
        <v>1</v>
      </c>
      <c r="AA59" s="247">
        <f>IF([5]Final!EG57="","",ROUNDUP([5]Final!EG57/3,1))</f>
        <v>0.7</v>
      </c>
      <c r="AB59" s="247">
        <f>IF([5]Final!EH57="","",ROUNDUP([5]Final!EH57/3,1))</f>
        <v>1</v>
      </c>
      <c r="AC59" s="247">
        <f>IF([5]Final!EI57="","",ROUNDUP([5]Final!EI57/3,1))</f>
        <v>0.7</v>
      </c>
      <c r="AD59" s="247">
        <f>IF([5]Final!EJ57="","",ROUNDUP([5]Final!EJ57/3,1))</f>
        <v>0.7</v>
      </c>
      <c r="AE59" s="247">
        <f>IF([5]Final!EK57="","",ROUNDUP([5]Final!EK57/3,1))</f>
        <v>0.7</v>
      </c>
      <c r="AF59" s="247">
        <f>[5]Final!EL57</f>
        <v>1</v>
      </c>
      <c r="AG59" s="247">
        <f>[5]Final!EM57</f>
        <v>2</v>
      </c>
      <c r="AH59" s="247">
        <f>[5]Final!EN57</f>
        <v>2</v>
      </c>
      <c r="AI59" s="247">
        <f>[5]Final!EO57</f>
        <v>1</v>
      </c>
      <c r="AJ59" s="247">
        <f>[5]Final!EP57</f>
        <v>3</v>
      </c>
      <c r="AK59" s="247">
        <f>[5]Final!EQ57</f>
        <v>3</v>
      </c>
      <c r="AL59" s="247">
        <f>[5]Final!ER57</f>
        <v>2</v>
      </c>
      <c r="AM59" s="247">
        <f>[5]Final!ES57</f>
        <v>3</v>
      </c>
      <c r="AN59" s="247">
        <f>[5]Final!ET57</f>
        <v>3</v>
      </c>
      <c r="AO59" s="247">
        <f>[5]Final!EU57</f>
        <v>3</v>
      </c>
      <c r="AP59" s="248">
        <f>[5]Final!EV57</f>
        <v>3</v>
      </c>
      <c r="AQ59" s="260">
        <f t="shared" si="30"/>
        <v>3.4</v>
      </c>
      <c r="AR59" s="261">
        <f t="shared" si="31"/>
        <v>4.333333333333333</v>
      </c>
      <c r="AS59" s="247">
        <f t="shared" si="7"/>
        <v>78</v>
      </c>
      <c r="AT59" s="286" t="str">
        <f t="shared" si="8"/>
        <v>YES</v>
      </c>
      <c r="AU59" s="261">
        <f t="shared" si="32"/>
        <v>6.2</v>
      </c>
      <c r="AV59" s="261">
        <f t="shared" si="33"/>
        <v>10.166666666666668</v>
      </c>
      <c r="AW59" s="247">
        <f t="shared" si="9"/>
        <v>61</v>
      </c>
      <c r="AX59" s="286" t="str">
        <f t="shared" si="10"/>
        <v>YES</v>
      </c>
      <c r="AY59" s="261">
        <f t="shared" si="34"/>
        <v>16.999999999999996</v>
      </c>
      <c r="AZ59" s="261">
        <f t="shared" si="35"/>
        <v>27.333333333333336</v>
      </c>
      <c r="BA59" s="247">
        <f t="shared" si="11"/>
        <v>62</v>
      </c>
      <c r="BB59" s="286" t="str">
        <f t="shared" si="12"/>
        <v>YES</v>
      </c>
      <c r="BC59" s="261">
        <f t="shared" si="36"/>
        <v>6.8000000000000007</v>
      </c>
      <c r="BD59" s="261">
        <f t="shared" si="37"/>
        <v>10.166666666666666</v>
      </c>
      <c r="BE59" s="247">
        <f t="shared" si="13"/>
        <v>67</v>
      </c>
      <c r="BF59" s="286" t="str">
        <f t="shared" si="14"/>
        <v>YES</v>
      </c>
      <c r="BG59" s="261">
        <f t="shared" si="38"/>
        <v>6.4</v>
      </c>
      <c r="BH59" s="261">
        <f t="shared" si="39"/>
        <v>8</v>
      </c>
      <c r="BI59" s="247">
        <f t="shared" si="15"/>
        <v>80</v>
      </c>
      <c r="BJ59" s="340" t="str">
        <f t="shared" si="16"/>
        <v>YES</v>
      </c>
      <c r="BK59" s="260">
        <f t="shared" si="40"/>
        <v>1</v>
      </c>
      <c r="BL59" s="261">
        <f t="shared" si="41"/>
        <v>2</v>
      </c>
      <c r="BM59" s="247">
        <f t="shared" si="17"/>
        <v>50</v>
      </c>
      <c r="BN59" s="286" t="str">
        <f t="shared" si="18"/>
        <v>NO</v>
      </c>
      <c r="BO59" s="261">
        <f t="shared" si="42"/>
        <v>5</v>
      </c>
      <c r="BP59" s="261">
        <f t="shared" si="43"/>
        <v>7</v>
      </c>
      <c r="BQ59" s="247">
        <f t="shared" si="19"/>
        <v>71</v>
      </c>
      <c r="BR59" s="286" t="str">
        <f t="shared" si="20"/>
        <v>YES</v>
      </c>
      <c r="BS59" s="261">
        <f t="shared" si="44"/>
        <v>11</v>
      </c>
      <c r="BT59" s="261">
        <f t="shared" si="45"/>
        <v>17</v>
      </c>
      <c r="BU59" s="247">
        <f t="shared" si="21"/>
        <v>65</v>
      </c>
      <c r="BV59" s="286" t="str">
        <f t="shared" si="22"/>
        <v>YES</v>
      </c>
      <c r="BW59" s="261">
        <f t="shared" si="46"/>
        <v>5</v>
      </c>
      <c r="BX59" s="261">
        <f t="shared" si="47"/>
        <v>7</v>
      </c>
      <c r="BY59" s="247">
        <f t="shared" si="23"/>
        <v>71</v>
      </c>
      <c r="BZ59" s="286" t="str">
        <f t="shared" si="24"/>
        <v>YES</v>
      </c>
      <c r="CA59" s="261">
        <f t="shared" si="48"/>
        <v>4</v>
      </c>
      <c r="CB59" s="261">
        <f t="shared" si="49"/>
        <v>7</v>
      </c>
      <c r="CC59" s="247">
        <f t="shared" si="25"/>
        <v>57</v>
      </c>
      <c r="CD59" s="341" t="str">
        <f t="shared" si="26"/>
        <v>NO</v>
      </c>
    </row>
    <row r="60" spans="1:82" x14ac:dyDescent="0.2">
      <c r="A60" s="331">
        <f>[5]Final!A60</f>
        <v>48</v>
      </c>
      <c r="B60" s="331" t="str">
        <f>[5]Final!B60</f>
        <v>16BME1328</v>
      </c>
      <c r="C60" s="331" t="str">
        <f>[5]Final!C60</f>
        <v>ALOK BHARDWAJ</v>
      </c>
      <c r="D60" s="331" t="s">
        <v>316</v>
      </c>
      <c r="E60" s="331">
        <f>[5]Final!E60</f>
        <v>24</v>
      </c>
      <c r="F60" s="331">
        <f t="shared" si="27"/>
        <v>35.79999999999999</v>
      </c>
      <c r="G60" s="331">
        <f t="shared" si="28"/>
        <v>20.79999999999999</v>
      </c>
      <c r="H60" s="331">
        <f t="shared" si="29"/>
        <v>15</v>
      </c>
      <c r="I60" s="258"/>
      <c r="J60" s="247">
        <f>IF([5]Final!DP58="","",ROUNDUP(0.15*[5]Final!DP58,1))</f>
        <v>1.2</v>
      </c>
      <c r="K60" s="247">
        <f>IF([5]Final!DQ58="","",ROUNDUP(0.15*[5]Final!DQ58,1))</f>
        <v>0.79999999999999993</v>
      </c>
      <c r="L60" s="247">
        <f>IF([5]Final!DR58="","",ROUNDUP(0.15*[5]Final!DR58,1))</f>
        <v>2.4</v>
      </c>
      <c r="M60" s="247">
        <f>IF([5]Final!DS58="","",ROUNDUP(0.15*[5]Final!DS58,1))</f>
        <v>0.79999999999999993</v>
      </c>
      <c r="N60" s="247">
        <f>IF([5]Final!DT58="","",ROUNDUP(0.15*[5]Final!DT58,1))</f>
        <v>1.8</v>
      </c>
      <c r="O60" s="247">
        <f>IF([5]Final!DU58="","",ROUNDUP(0.15*[5]Final!DU58,1))</f>
        <v>1.1000000000000001</v>
      </c>
      <c r="P60" s="247">
        <f>IF([5]Final!DV58="","",ROUNDUP(0.15*[5]Final!DV58,1))</f>
        <v>0.6</v>
      </c>
      <c r="Q60" s="247">
        <f>IF([5]Final!DW58="","",ROUNDUP(0.15*[5]Final!DW58,1))</f>
        <v>2.6</v>
      </c>
      <c r="R60" s="247">
        <f>IF([5]Final!DX58="","",ROUNDUP(0.15*[5]Final!DX58,1))</f>
        <v>1.1000000000000001</v>
      </c>
      <c r="S60" s="247">
        <f>IF([5]Final!DY58="","",ROUNDUP(0.15*[5]Final!DY58,1))</f>
        <v>1.1000000000000001</v>
      </c>
      <c r="T60" s="247">
        <f>IF([5]Final!DZ58="","",ROUNDUP(0.15*[5]Final!DZ58,1))</f>
        <v>1.1000000000000001</v>
      </c>
      <c r="U60" s="247">
        <f>IF([5]Final!EA58="","",ROUNDUP([5]Final!EA58/3,1))</f>
        <v>0.7</v>
      </c>
      <c r="V60" s="247">
        <f>IF([5]Final!EB58="","",ROUNDUP([5]Final!EB58/3,1))</f>
        <v>0.4</v>
      </c>
      <c r="W60" s="247">
        <f>IF([5]Final!EC58="","",ROUNDUP([5]Final!EC58/3,1))</f>
        <v>0.7</v>
      </c>
      <c r="X60" s="247">
        <f>IF([5]Final!ED58="","",ROUNDUP([5]Final!ED58/3,1))</f>
        <v>0.4</v>
      </c>
      <c r="Y60" s="247">
        <f>IF([5]Final!EE58="","",ROUNDUP([5]Final!EE58/3,1))</f>
        <v>0.4</v>
      </c>
      <c r="Z60" s="247">
        <f>IF([5]Final!EF58="","",ROUNDUP([5]Final!EF58/3,1))</f>
        <v>1</v>
      </c>
      <c r="AA60" s="247">
        <f>IF([5]Final!EG58="","",ROUNDUP([5]Final!EG58/3,1))</f>
        <v>0.4</v>
      </c>
      <c r="AB60" s="247">
        <f>IF([5]Final!EH58="","",ROUNDUP([5]Final!EH58/3,1))</f>
        <v>0.7</v>
      </c>
      <c r="AC60" s="247">
        <f>IF([5]Final!EI58="","",ROUNDUP([5]Final!EI58/3,1))</f>
        <v>0.7</v>
      </c>
      <c r="AD60" s="247">
        <f>IF([5]Final!EJ58="","",ROUNDUP([5]Final!EJ58/3,1))</f>
        <v>0.4</v>
      </c>
      <c r="AE60" s="247">
        <f>IF([5]Final!EK58="","",ROUNDUP([5]Final!EK58/3,1))</f>
        <v>0.4</v>
      </c>
      <c r="AF60" s="247">
        <f>[5]Final!EL58</f>
        <v>0</v>
      </c>
      <c r="AG60" s="247">
        <f>[5]Final!EM58</f>
        <v>1</v>
      </c>
      <c r="AH60" s="247">
        <f>[5]Final!EN58</f>
        <v>1</v>
      </c>
      <c r="AI60" s="247">
        <f>[5]Final!EO58</f>
        <v>0</v>
      </c>
      <c r="AJ60" s="247">
        <f>[5]Final!EP58</f>
        <v>1</v>
      </c>
      <c r="AK60" s="247">
        <f>[5]Final!EQ58</f>
        <v>2</v>
      </c>
      <c r="AL60" s="247">
        <f>[5]Final!ER58</f>
        <v>1</v>
      </c>
      <c r="AM60" s="247">
        <f>[5]Final!ES58</f>
        <v>2</v>
      </c>
      <c r="AN60" s="247">
        <f>[5]Final!ET58</f>
        <v>3</v>
      </c>
      <c r="AO60" s="247">
        <f>[5]Final!EU58</f>
        <v>2</v>
      </c>
      <c r="AP60" s="248">
        <f>[5]Final!EV58</f>
        <v>2</v>
      </c>
      <c r="AQ60" s="260">
        <f t="shared" si="30"/>
        <v>1.9</v>
      </c>
      <c r="AR60" s="261">
        <f t="shared" si="31"/>
        <v>4.333333333333333</v>
      </c>
      <c r="AS60" s="247">
        <f t="shared" si="7"/>
        <v>44</v>
      </c>
      <c r="AT60" s="286" t="str">
        <f t="shared" si="8"/>
        <v>NO</v>
      </c>
      <c r="AU60" s="261">
        <f t="shared" si="32"/>
        <v>3.4</v>
      </c>
      <c r="AV60" s="261">
        <f t="shared" si="33"/>
        <v>10.166666666666668</v>
      </c>
      <c r="AW60" s="247">
        <f t="shared" si="9"/>
        <v>33</v>
      </c>
      <c r="AX60" s="286" t="str">
        <f t="shared" si="10"/>
        <v>NO</v>
      </c>
      <c r="AY60" s="261">
        <f t="shared" si="34"/>
        <v>10.299999999999997</v>
      </c>
      <c r="AZ60" s="261">
        <f t="shared" si="35"/>
        <v>27.333333333333336</v>
      </c>
      <c r="BA60" s="247">
        <f t="shared" si="11"/>
        <v>38</v>
      </c>
      <c r="BB60" s="286" t="str">
        <f t="shared" si="12"/>
        <v>NO</v>
      </c>
      <c r="BC60" s="261">
        <f t="shared" si="36"/>
        <v>2.5</v>
      </c>
      <c r="BD60" s="261">
        <f t="shared" si="37"/>
        <v>10.166666666666666</v>
      </c>
      <c r="BE60" s="247">
        <f t="shared" si="13"/>
        <v>25</v>
      </c>
      <c r="BF60" s="286" t="str">
        <f t="shared" si="14"/>
        <v>NO</v>
      </c>
      <c r="BG60" s="261">
        <f t="shared" si="38"/>
        <v>2.6999999999999997</v>
      </c>
      <c r="BH60" s="261">
        <f t="shared" si="39"/>
        <v>8</v>
      </c>
      <c r="BI60" s="247">
        <f t="shared" si="15"/>
        <v>34</v>
      </c>
      <c r="BJ60" s="340" t="str">
        <f t="shared" si="16"/>
        <v>NO</v>
      </c>
      <c r="BK60" s="260">
        <f t="shared" si="40"/>
        <v>0</v>
      </c>
      <c r="BL60" s="261">
        <f t="shared" si="41"/>
        <v>2</v>
      </c>
      <c r="BM60" s="247">
        <f t="shared" si="17"/>
        <v>0</v>
      </c>
      <c r="BN60" s="286" t="str">
        <f t="shared" si="18"/>
        <v>NO</v>
      </c>
      <c r="BO60" s="261">
        <f t="shared" si="42"/>
        <v>2</v>
      </c>
      <c r="BP60" s="261">
        <f t="shared" si="43"/>
        <v>7</v>
      </c>
      <c r="BQ60" s="247">
        <f t="shared" si="19"/>
        <v>29</v>
      </c>
      <c r="BR60" s="286" t="str">
        <f t="shared" si="20"/>
        <v>NO</v>
      </c>
      <c r="BS60" s="261">
        <f t="shared" si="44"/>
        <v>8</v>
      </c>
      <c r="BT60" s="261">
        <f t="shared" si="45"/>
        <v>17</v>
      </c>
      <c r="BU60" s="247">
        <f t="shared" si="21"/>
        <v>47</v>
      </c>
      <c r="BV60" s="286" t="str">
        <f t="shared" si="22"/>
        <v>NO</v>
      </c>
      <c r="BW60" s="261">
        <f t="shared" si="46"/>
        <v>3</v>
      </c>
      <c r="BX60" s="261">
        <f t="shared" si="47"/>
        <v>7</v>
      </c>
      <c r="BY60" s="247">
        <f t="shared" si="23"/>
        <v>43</v>
      </c>
      <c r="BZ60" s="286" t="str">
        <f t="shared" si="24"/>
        <v>NO</v>
      </c>
      <c r="CA60" s="261">
        <f t="shared" si="48"/>
        <v>2</v>
      </c>
      <c r="CB60" s="261">
        <f t="shared" si="49"/>
        <v>7</v>
      </c>
      <c r="CC60" s="247">
        <f t="shared" si="25"/>
        <v>29</v>
      </c>
      <c r="CD60" s="341" t="str">
        <f t="shared" si="26"/>
        <v>NO</v>
      </c>
    </row>
    <row r="61" spans="1:82" x14ac:dyDescent="0.2">
      <c r="A61" s="331">
        <f>[5]Final!A61</f>
        <v>49</v>
      </c>
      <c r="B61" s="331" t="str">
        <f>[5]Final!B61</f>
        <v>16BME1331</v>
      </c>
      <c r="C61" s="331" t="str">
        <f>[5]Final!C61</f>
        <v>KUMAR SAURABH</v>
      </c>
      <c r="D61" s="331" t="s">
        <v>316</v>
      </c>
      <c r="E61" s="331">
        <f>[5]Final!E61</f>
        <v>65</v>
      </c>
      <c r="F61" s="331">
        <f t="shared" si="27"/>
        <v>66.100000000000023</v>
      </c>
      <c r="G61" s="331">
        <f t="shared" si="28"/>
        <v>39.100000000000023</v>
      </c>
      <c r="H61" s="331">
        <f t="shared" si="29"/>
        <v>27</v>
      </c>
      <c r="I61" s="258"/>
      <c r="J61" s="247">
        <f>IF([5]Final!DP59="","",ROUNDUP(0.15*[5]Final!DP59,1))</f>
        <v>2.3000000000000003</v>
      </c>
      <c r="K61" s="247">
        <f>IF([5]Final!DQ59="","",ROUNDUP(0.15*[5]Final!DQ59,1))</f>
        <v>2.3000000000000003</v>
      </c>
      <c r="L61" s="247">
        <f>IF([5]Final!DR59="","",ROUNDUP(0.15*[5]Final!DR59,1))</f>
        <v>3.9</v>
      </c>
      <c r="M61" s="247">
        <f>IF([5]Final!DS59="","",ROUNDUP(0.15*[5]Final!DS59,1))</f>
        <v>2.1</v>
      </c>
      <c r="N61" s="247">
        <f>IF([5]Final!DT59="","",ROUNDUP(0.15*[5]Final!DT59,1))</f>
        <v>3</v>
      </c>
      <c r="O61" s="247">
        <f>IF([5]Final!DU59="","",ROUNDUP(0.15*[5]Final!DU59,1))</f>
        <v>3</v>
      </c>
      <c r="P61" s="247">
        <f>IF([5]Final!DV59="","",ROUNDUP(0.15*[5]Final!DV59,1))</f>
        <v>2</v>
      </c>
      <c r="Q61" s="247">
        <f>IF([5]Final!DW59="","",ROUNDUP(0.15*[5]Final!DW59,1))</f>
        <v>3.6</v>
      </c>
      <c r="R61" s="247">
        <f>IF([5]Final!DX59="","",ROUNDUP(0.15*[5]Final!DX59,1))</f>
        <v>3</v>
      </c>
      <c r="S61" s="247">
        <f>IF([5]Final!DY59="","",ROUNDUP(0.15*[5]Final!DY59,1))</f>
        <v>3</v>
      </c>
      <c r="T61" s="247">
        <f>IF([5]Final!DZ59="","",ROUNDUP(0.15*[5]Final!DZ59,1))</f>
        <v>2</v>
      </c>
      <c r="U61" s="247">
        <f>IF([5]Final!EA59="","",ROUNDUP([5]Final!EA59/3,1))</f>
        <v>1</v>
      </c>
      <c r="V61" s="247">
        <f>IF([5]Final!EB59="","",ROUNDUP([5]Final!EB59/3,1))</f>
        <v>1</v>
      </c>
      <c r="W61" s="247">
        <f>IF([5]Final!EC59="","",ROUNDUP([5]Final!EC59/3,1))</f>
        <v>1</v>
      </c>
      <c r="X61" s="247">
        <f>IF([5]Final!ED59="","",ROUNDUP([5]Final!ED59/3,1))</f>
        <v>0.7</v>
      </c>
      <c r="Y61" s="247">
        <f>IF([5]Final!EE59="","",ROUNDUP([5]Final!EE59/3,1))</f>
        <v>0.7</v>
      </c>
      <c r="Z61" s="247">
        <f>IF([5]Final!EF59="","",ROUNDUP([5]Final!EF59/3,1))</f>
        <v>1</v>
      </c>
      <c r="AA61" s="247">
        <f>IF([5]Final!EG59="","",ROUNDUP([5]Final!EG59/3,1))</f>
        <v>0.7</v>
      </c>
      <c r="AB61" s="247">
        <f>IF([5]Final!EH59="","",ROUNDUP([5]Final!EH59/3,1))</f>
        <v>0.7</v>
      </c>
      <c r="AC61" s="247">
        <f>IF([5]Final!EI59="","",ROUNDUP([5]Final!EI59/3,1))</f>
        <v>0.7</v>
      </c>
      <c r="AD61" s="247">
        <f>IF([5]Final!EJ59="","",ROUNDUP([5]Final!EJ59/3,1))</f>
        <v>0.7</v>
      </c>
      <c r="AE61" s="247">
        <f>IF([5]Final!EK59="","",ROUNDUP([5]Final!EK59/3,1))</f>
        <v>0.7</v>
      </c>
      <c r="AF61" s="247">
        <f>[5]Final!EL59</f>
        <v>1</v>
      </c>
      <c r="AG61" s="247">
        <f>[5]Final!EM59</f>
        <v>2</v>
      </c>
      <c r="AH61" s="247">
        <f>[5]Final!EN59</f>
        <v>2</v>
      </c>
      <c r="AI61" s="247">
        <f>[5]Final!EO59</f>
        <v>2</v>
      </c>
      <c r="AJ61" s="247">
        <f>[5]Final!EP59</f>
        <v>2</v>
      </c>
      <c r="AK61" s="247">
        <f>[5]Final!EQ59</f>
        <v>3</v>
      </c>
      <c r="AL61" s="247">
        <f>[5]Final!ER59</f>
        <v>1</v>
      </c>
      <c r="AM61" s="247">
        <f>[5]Final!ES59</f>
        <v>4</v>
      </c>
      <c r="AN61" s="247">
        <f>[5]Final!ET59</f>
        <v>3</v>
      </c>
      <c r="AO61" s="247">
        <f>[5]Final!EU59</f>
        <v>3</v>
      </c>
      <c r="AP61" s="248">
        <f>[5]Final!EV59</f>
        <v>4</v>
      </c>
      <c r="AQ61" s="260">
        <f t="shared" si="30"/>
        <v>3.3000000000000003</v>
      </c>
      <c r="AR61" s="261">
        <f t="shared" si="31"/>
        <v>4.333333333333333</v>
      </c>
      <c r="AS61" s="247">
        <f t="shared" si="7"/>
        <v>76</v>
      </c>
      <c r="AT61" s="286" t="str">
        <f t="shared" si="8"/>
        <v>YES</v>
      </c>
      <c r="AU61" s="261">
        <f t="shared" si="32"/>
        <v>7.0000000000000009</v>
      </c>
      <c r="AV61" s="261">
        <f t="shared" si="33"/>
        <v>10.166666666666668</v>
      </c>
      <c r="AW61" s="247">
        <f t="shared" si="9"/>
        <v>69</v>
      </c>
      <c r="AX61" s="286" t="str">
        <f t="shared" si="10"/>
        <v>YES</v>
      </c>
      <c r="AY61" s="261">
        <f t="shared" si="34"/>
        <v>16.899999999999999</v>
      </c>
      <c r="AZ61" s="261">
        <f t="shared" si="35"/>
        <v>27.333333333333336</v>
      </c>
      <c r="BA61" s="247">
        <f t="shared" si="11"/>
        <v>62</v>
      </c>
      <c r="BB61" s="286" t="str">
        <f t="shared" si="12"/>
        <v>YES</v>
      </c>
      <c r="BC61" s="261">
        <f t="shared" si="36"/>
        <v>6.4</v>
      </c>
      <c r="BD61" s="261">
        <f t="shared" si="37"/>
        <v>10.166666666666666</v>
      </c>
      <c r="BE61" s="247">
        <f t="shared" si="13"/>
        <v>63</v>
      </c>
      <c r="BF61" s="286" t="str">
        <f t="shared" si="14"/>
        <v>YES</v>
      </c>
      <c r="BG61" s="261">
        <f t="shared" si="38"/>
        <v>5.5</v>
      </c>
      <c r="BH61" s="261">
        <f t="shared" si="39"/>
        <v>8</v>
      </c>
      <c r="BI61" s="247">
        <f t="shared" si="15"/>
        <v>69</v>
      </c>
      <c r="BJ61" s="340" t="str">
        <f t="shared" si="16"/>
        <v>YES</v>
      </c>
      <c r="BK61" s="260">
        <f t="shared" si="40"/>
        <v>1</v>
      </c>
      <c r="BL61" s="261">
        <f t="shared" si="41"/>
        <v>2</v>
      </c>
      <c r="BM61" s="247">
        <f t="shared" si="17"/>
        <v>50</v>
      </c>
      <c r="BN61" s="286" t="str">
        <f t="shared" si="18"/>
        <v>NO</v>
      </c>
      <c r="BO61" s="261">
        <f t="shared" si="42"/>
        <v>4</v>
      </c>
      <c r="BP61" s="261">
        <f t="shared" si="43"/>
        <v>7</v>
      </c>
      <c r="BQ61" s="247">
        <f t="shared" si="19"/>
        <v>57</v>
      </c>
      <c r="BR61" s="286" t="str">
        <f t="shared" si="20"/>
        <v>NO</v>
      </c>
      <c r="BS61" s="261">
        <f t="shared" si="44"/>
        <v>12</v>
      </c>
      <c r="BT61" s="261">
        <f t="shared" si="45"/>
        <v>17</v>
      </c>
      <c r="BU61" s="247">
        <f t="shared" si="21"/>
        <v>71</v>
      </c>
      <c r="BV61" s="286" t="str">
        <f t="shared" si="22"/>
        <v>YES</v>
      </c>
      <c r="BW61" s="261">
        <f t="shared" si="46"/>
        <v>4</v>
      </c>
      <c r="BX61" s="261">
        <f t="shared" si="47"/>
        <v>7</v>
      </c>
      <c r="BY61" s="247">
        <f t="shared" si="23"/>
        <v>57</v>
      </c>
      <c r="BZ61" s="286" t="str">
        <f t="shared" si="24"/>
        <v>NO</v>
      </c>
      <c r="CA61" s="261">
        <f t="shared" si="48"/>
        <v>6</v>
      </c>
      <c r="CB61" s="261">
        <f t="shared" si="49"/>
        <v>7</v>
      </c>
      <c r="CC61" s="247">
        <f t="shared" si="25"/>
        <v>86</v>
      </c>
      <c r="CD61" s="341" t="str">
        <f t="shared" si="26"/>
        <v>YES</v>
      </c>
    </row>
    <row r="62" spans="1:82" x14ac:dyDescent="0.2">
      <c r="A62" s="331">
        <f>[5]Final!A62</f>
        <v>50</v>
      </c>
      <c r="B62" s="331" t="str">
        <f>[5]Final!B62</f>
        <v>16BME1337</v>
      </c>
      <c r="C62" s="331" t="str">
        <f>[5]Final!C62</f>
        <v>SAHIL KUMAR</v>
      </c>
      <c r="D62" s="331" t="str">
        <f>[5]Final!D62</f>
        <v>B</v>
      </c>
      <c r="E62" s="331">
        <f>[5]Final!E62</f>
        <v>69</v>
      </c>
      <c r="F62" s="331">
        <f t="shared" si="27"/>
        <v>74.300000000000011</v>
      </c>
      <c r="G62" s="331">
        <f t="shared" si="28"/>
        <v>45.300000000000004</v>
      </c>
      <c r="H62" s="331">
        <f t="shared" si="29"/>
        <v>29</v>
      </c>
      <c r="I62" s="258"/>
      <c r="J62" s="247">
        <f>IF([5]Final!DP60="","",ROUNDUP(0.15*[5]Final!DP60,1))</f>
        <v>2</v>
      </c>
      <c r="K62" s="247">
        <f>IF([5]Final!DQ60="","",ROUNDUP(0.15*[5]Final!DQ60,1))</f>
        <v>2.1</v>
      </c>
      <c r="L62" s="247">
        <f>IF([5]Final!DR60="","",ROUNDUP(0.15*[5]Final!DR60,1))</f>
        <v>4.5</v>
      </c>
      <c r="M62" s="247">
        <f>IF([5]Final!DS60="","",ROUNDUP(0.15*[5]Final!DS60,1))</f>
        <v>2.1</v>
      </c>
      <c r="N62" s="247">
        <f>IF([5]Final!DT60="","",ROUNDUP(0.15*[5]Final!DT60,1))</f>
        <v>3.6</v>
      </c>
      <c r="O62" s="247">
        <f>IF([5]Final!DU60="","",ROUNDUP(0.15*[5]Final!DU60,1))</f>
        <v>3.9</v>
      </c>
      <c r="P62" s="247">
        <f>IF([5]Final!DV60="","",ROUNDUP(0.15*[5]Final!DV60,1))</f>
        <v>2.3000000000000003</v>
      </c>
      <c r="Q62" s="247">
        <f>IF([5]Final!DW60="","",ROUNDUP(0.15*[5]Final!DW60,1))</f>
        <v>4.5</v>
      </c>
      <c r="R62" s="247">
        <f>IF([5]Final!DX60="","",ROUNDUP(0.15*[5]Final!DX60,1))</f>
        <v>3.8000000000000003</v>
      </c>
      <c r="S62" s="247">
        <f>IF([5]Final!DY60="","",ROUNDUP(0.15*[5]Final!DY60,1))</f>
        <v>4.0999999999999996</v>
      </c>
      <c r="T62" s="247">
        <f>IF([5]Final!DZ60="","",ROUNDUP(0.15*[5]Final!DZ60,1))</f>
        <v>2</v>
      </c>
      <c r="U62" s="247">
        <f>IF([5]Final!EA60="","",ROUNDUP([5]Final!EA60/3,1))</f>
        <v>1</v>
      </c>
      <c r="V62" s="247">
        <f>IF([5]Final!EB60="","",ROUNDUP([5]Final!EB60/3,1))</f>
        <v>1</v>
      </c>
      <c r="W62" s="247">
        <f>IF([5]Final!EC60="","",ROUNDUP([5]Final!EC60/3,1))</f>
        <v>1</v>
      </c>
      <c r="X62" s="247">
        <f>IF([5]Final!ED60="","",ROUNDUP([5]Final!ED60/3,1))</f>
        <v>1</v>
      </c>
      <c r="Y62" s="247">
        <f>IF([5]Final!EE60="","",ROUNDUP([5]Final!EE60/3,1))</f>
        <v>1</v>
      </c>
      <c r="Z62" s="247">
        <f>IF([5]Final!EF60="","",ROUNDUP([5]Final!EF60/3,1))</f>
        <v>1</v>
      </c>
      <c r="AA62" s="247">
        <f>IF([5]Final!EG60="","",ROUNDUP([5]Final!EG60/3,1))</f>
        <v>0.7</v>
      </c>
      <c r="AB62" s="247">
        <f>IF([5]Final!EH60="","",ROUNDUP([5]Final!EH60/3,1))</f>
        <v>1</v>
      </c>
      <c r="AC62" s="247">
        <f>IF([5]Final!EI60="","",ROUNDUP([5]Final!EI60/3,1))</f>
        <v>1</v>
      </c>
      <c r="AD62" s="247">
        <f>IF([5]Final!EJ60="","",ROUNDUP([5]Final!EJ60/3,1))</f>
        <v>1</v>
      </c>
      <c r="AE62" s="247">
        <f>IF([5]Final!EK60="","",ROUNDUP([5]Final!EK60/3,1))</f>
        <v>0.7</v>
      </c>
      <c r="AF62" s="247">
        <f>[5]Final!EL60</f>
        <v>2</v>
      </c>
      <c r="AG62" s="247">
        <f>[5]Final!EM60</f>
        <v>2</v>
      </c>
      <c r="AH62" s="247">
        <f>[5]Final!EN60</f>
        <v>2</v>
      </c>
      <c r="AI62" s="247">
        <f>[5]Final!EO60</f>
        <v>2</v>
      </c>
      <c r="AJ62" s="247">
        <f>[5]Final!EP60</f>
        <v>3</v>
      </c>
      <c r="AK62" s="247">
        <f>[5]Final!EQ60</f>
        <v>3</v>
      </c>
      <c r="AL62" s="247">
        <f>[5]Final!ER60</f>
        <v>1</v>
      </c>
      <c r="AM62" s="247">
        <f>[5]Final!ES60</f>
        <v>4</v>
      </c>
      <c r="AN62" s="247">
        <f>[5]Final!ET60</f>
        <v>4</v>
      </c>
      <c r="AO62" s="247">
        <f>[5]Final!EU60</f>
        <v>3</v>
      </c>
      <c r="AP62" s="248">
        <f>[5]Final!EV60</f>
        <v>3</v>
      </c>
      <c r="AQ62" s="260">
        <f t="shared" si="30"/>
        <v>3</v>
      </c>
      <c r="AR62" s="261">
        <f t="shared" si="31"/>
        <v>4.333333333333333</v>
      </c>
      <c r="AS62" s="247">
        <f t="shared" si="7"/>
        <v>69</v>
      </c>
      <c r="AT62" s="286" t="str">
        <f t="shared" si="8"/>
        <v>YES</v>
      </c>
      <c r="AU62" s="261">
        <f t="shared" si="32"/>
        <v>7.7</v>
      </c>
      <c r="AV62" s="261">
        <f t="shared" si="33"/>
        <v>10.166666666666668</v>
      </c>
      <c r="AW62" s="247">
        <f t="shared" si="9"/>
        <v>76</v>
      </c>
      <c r="AX62" s="286" t="str">
        <f t="shared" si="10"/>
        <v>YES</v>
      </c>
      <c r="AY62" s="261">
        <f t="shared" si="34"/>
        <v>20.7</v>
      </c>
      <c r="AZ62" s="261">
        <f t="shared" si="35"/>
        <v>27.333333333333336</v>
      </c>
      <c r="BA62" s="247">
        <f t="shared" si="11"/>
        <v>76</v>
      </c>
      <c r="BB62" s="286" t="str">
        <f t="shared" si="12"/>
        <v>YES</v>
      </c>
      <c r="BC62" s="261">
        <f t="shared" si="36"/>
        <v>8.1000000000000014</v>
      </c>
      <c r="BD62" s="261">
        <f t="shared" si="37"/>
        <v>10.166666666666666</v>
      </c>
      <c r="BE62" s="247">
        <f t="shared" si="13"/>
        <v>80</v>
      </c>
      <c r="BF62" s="286" t="str">
        <f t="shared" si="14"/>
        <v>YES</v>
      </c>
      <c r="BG62" s="261">
        <f t="shared" si="38"/>
        <v>5.8</v>
      </c>
      <c r="BH62" s="261">
        <f t="shared" si="39"/>
        <v>8</v>
      </c>
      <c r="BI62" s="247">
        <f t="shared" si="15"/>
        <v>73</v>
      </c>
      <c r="BJ62" s="340" t="str">
        <f t="shared" si="16"/>
        <v>YES</v>
      </c>
      <c r="BK62" s="260">
        <f t="shared" si="40"/>
        <v>2</v>
      </c>
      <c r="BL62" s="261">
        <f t="shared" si="41"/>
        <v>2</v>
      </c>
      <c r="BM62" s="247">
        <f t="shared" si="17"/>
        <v>100</v>
      </c>
      <c r="BN62" s="286" t="str">
        <f t="shared" si="18"/>
        <v>YES</v>
      </c>
      <c r="BO62" s="261">
        <f t="shared" si="42"/>
        <v>5</v>
      </c>
      <c r="BP62" s="261">
        <f t="shared" si="43"/>
        <v>7</v>
      </c>
      <c r="BQ62" s="247">
        <f t="shared" si="19"/>
        <v>71</v>
      </c>
      <c r="BR62" s="286" t="str">
        <f t="shared" si="20"/>
        <v>YES</v>
      </c>
      <c r="BS62" s="261">
        <f t="shared" si="44"/>
        <v>13</v>
      </c>
      <c r="BT62" s="261">
        <f t="shared" si="45"/>
        <v>17</v>
      </c>
      <c r="BU62" s="247">
        <f t="shared" si="21"/>
        <v>76</v>
      </c>
      <c r="BV62" s="286" t="str">
        <f t="shared" si="22"/>
        <v>YES</v>
      </c>
      <c r="BW62" s="261">
        <f t="shared" si="46"/>
        <v>4</v>
      </c>
      <c r="BX62" s="261">
        <f t="shared" si="47"/>
        <v>7</v>
      </c>
      <c r="BY62" s="247">
        <f t="shared" si="23"/>
        <v>57</v>
      </c>
      <c r="BZ62" s="286" t="str">
        <f t="shared" si="24"/>
        <v>NO</v>
      </c>
      <c r="CA62" s="261">
        <f t="shared" si="48"/>
        <v>5</v>
      </c>
      <c r="CB62" s="261">
        <f t="shared" si="49"/>
        <v>7</v>
      </c>
      <c r="CC62" s="247">
        <f t="shared" si="25"/>
        <v>71</v>
      </c>
      <c r="CD62" s="341" t="str">
        <f t="shared" si="26"/>
        <v>YES</v>
      </c>
    </row>
    <row r="63" spans="1:82" x14ac:dyDescent="0.2">
      <c r="A63" s="331">
        <f>[5]Final!A63</f>
        <v>51</v>
      </c>
      <c r="B63" s="331" t="str">
        <f>[5]Final!B63</f>
        <v>16BME1341</v>
      </c>
      <c r="C63" s="331" t="str">
        <f>[5]Final!C63</f>
        <v>LAKHWINDER SINGH</v>
      </c>
      <c r="D63" s="331" t="str">
        <f>[5]Final!D63</f>
        <v>B</v>
      </c>
      <c r="E63" s="331">
        <f>[5]Final!E63</f>
        <v>73</v>
      </c>
      <c r="F63" s="331">
        <f t="shared" si="27"/>
        <v>76.099999999999994</v>
      </c>
      <c r="G63" s="331">
        <f t="shared" si="28"/>
        <v>46.1</v>
      </c>
      <c r="H63" s="331">
        <f t="shared" si="29"/>
        <v>30</v>
      </c>
      <c r="I63" s="258"/>
      <c r="J63" s="247">
        <f>IF([5]Final!DP61="","",ROUNDUP(0.15*[5]Final!DP61,1))</f>
        <v>2.4</v>
      </c>
      <c r="K63" s="247">
        <f>IF([5]Final!DQ61="","",ROUNDUP(0.15*[5]Final!DQ61,1))</f>
        <v>2.3000000000000003</v>
      </c>
      <c r="L63" s="247">
        <f>IF([5]Final!DR61="","",ROUNDUP(0.15*[5]Final!DR61,1))</f>
        <v>4.5</v>
      </c>
      <c r="M63" s="247">
        <f>IF([5]Final!DS61="","",ROUNDUP(0.15*[5]Final!DS61,1))</f>
        <v>2.1</v>
      </c>
      <c r="N63" s="247">
        <f>IF([5]Final!DT61="","",ROUNDUP(0.15*[5]Final!DT61,1))</f>
        <v>3.6</v>
      </c>
      <c r="O63" s="247">
        <f>IF([5]Final!DU61="","",ROUNDUP(0.15*[5]Final!DU61,1))</f>
        <v>3.5</v>
      </c>
      <c r="P63" s="247">
        <f>IF([5]Final!DV61="","",ROUNDUP(0.15*[5]Final!DV61,1))</f>
        <v>2.1</v>
      </c>
      <c r="Q63" s="247">
        <f>IF([5]Final!DW61="","",ROUNDUP(0.15*[5]Final!DW61,1))</f>
        <v>4.5</v>
      </c>
      <c r="R63" s="247">
        <f>IF([5]Final!DX61="","",ROUNDUP(0.15*[5]Final!DX61,1))</f>
        <v>3.9</v>
      </c>
      <c r="S63" s="247">
        <f>IF([5]Final!DY61="","",ROUNDUP(0.15*[5]Final!DY61,1))</f>
        <v>4.0999999999999996</v>
      </c>
      <c r="T63" s="247">
        <f>IF([5]Final!DZ61="","",ROUNDUP(0.15*[5]Final!DZ61,1))</f>
        <v>2.3000000000000003</v>
      </c>
      <c r="U63" s="247">
        <f>IF([5]Final!EA61="","",ROUNDUP([5]Final!EA61/3,1))</f>
        <v>1</v>
      </c>
      <c r="V63" s="247">
        <f>IF([5]Final!EB61="","",ROUNDUP([5]Final!EB61/3,1))</f>
        <v>1</v>
      </c>
      <c r="W63" s="247">
        <f>IF([5]Final!EC61="","",ROUNDUP([5]Final!EC61/3,1))</f>
        <v>1</v>
      </c>
      <c r="X63" s="247">
        <f>IF([5]Final!ED61="","",ROUNDUP([5]Final!ED61/3,1))</f>
        <v>0.7</v>
      </c>
      <c r="Y63" s="247">
        <f>IF([5]Final!EE61="","",ROUNDUP([5]Final!EE61/3,1))</f>
        <v>1</v>
      </c>
      <c r="Z63" s="247">
        <f>IF([5]Final!EF61="","",ROUNDUP([5]Final!EF61/3,1))</f>
        <v>1.4000000000000001</v>
      </c>
      <c r="AA63" s="247">
        <f>IF([5]Final!EG61="","",ROUNDUP([5]Final!EG61/3,1))</f>
        <v>1</v>
      </c>
      <c r="AB63" s="247">
        <f>IF([5]Final!EH61="","",ROUNDUP([5]Final!EH61/3,1))</f>
        <v>1</v>
      </c>
      <c r="AC63" s="247">
        <f>IF([5]Final!EI61="","",ROUNDUP([5]Final!EI61/3,1))</f>
        <v>1</v>
      </c>
      <c r="AD63" s="247">
        <f>IF([5]Final!EJ61="","",ROUNDUP([5]Final!EJ61/3,1))</f>
        <v>0.7</v>
      </c>
      <c r="AE63" s="247">
        <f>IF([5]Final!EK61="","",ROUNDUP([5]Final!EK61/3,1))</f>
        <v>1</v>
      </c>
      <c r="AF63" s="247">
        <f>[5]Final!EL61</f>
        <v>1</v>
      </c>
      <c r="AG63" s="247">
        <f>[5]Final!EM61</f>
        <v>3</v>
      </c>
      <c r="AH63" s="247">
        <f>[5]Final!EN61</f>
        <v>3</v>
      </c>
      <c r="AI63" s="247">
        <f>[5]Final!EO61</f>
        <v>2</v>
      </c>
      <c r="AJ63" s="247">
        <f>[5]Final!EP61</f>
        <v>3</v>
      </c>
      <c r="AK63" s="247">
        <f>[5]Final!EQ61</f>
        <v>3</v>
      </c>
      <c r="AL63" s="247">
        <f>[5]Final!ER61</f>
        <v>1</v>
      </c>
      <c r="AM63" s="247">
        <f>[5]Final!ES61</f>
        <v>3</v>
      </c>
      <c r="AN63" s="247">
        <f>[5]Final!ET61</f>
        <v>4</v>
      </c>
      <c r="AO63" s="247">
        <f>[5]Final!EU61</f>
        <v>4</v>
      </c>
      <c r="AP63" s="248">
        <f>[5]Final!EV61</f>
        <v>3</v>
      </c>
      <c r="AQ63" s="260">
        <f t="shared" si="30"/>
        <v>3.4</v>
      </c>
      <c r="AR63" s="261">
        <f t="shared" si="31"/>
        <v>4.333333333333333</v>
      </c>
      <c r="AS63" s="247">
        <f t="shared" si="7"/>
        <v>78</v>
      </c>
      <c r="AT63" s="286" t="str">
        <f t="shared" si="8"/>
        <v>YES</v>
      </c>
      <c r="AU63" s="261">
        <f t="shared" si="32"/>
        <v>7.9</v>
      </c>
      <c r="AV63" s="261">
        <f t="shared" si="33"/>
        <v>10.166666666666668</v>
      </c>
      <c r="AW63" s="247">
        <f t="shared" si="9"/>
        <v>78</v>
      </c>
      <c r="AX63" s="286" t="str">
        <f t="shared" si="10"/>
        <v>YES</v>
      </c>
      <c r="AY63" s="261">
        <f t="shared" si="34"/>
        <v>20.799999999999997</v>
      </c>
      <c r="AZ63" s="261">
        <f t="shared" si="35"/>
        <v>27.333333333333336</v>
      </c>
      <c r="BA63" s="247">
        <f t="shared" si="11"/>
        <v>76</v>
      </c>
      <c r="BB63" s="286" t="str">
        <f t="shared" si="12"/>
        <v>YES</v>
      </c>
      <c r="BC63" s="261">
        <f t="shared" si="36"/>
        <v>7.8999999999999995</v>
      </c>
      <c r="BD63" s="261">
        <f t="shared" si="37"/>
        <v>10.166666666666666</v>
      </c>
      <c r="BE63" s="247">
        <f t="shared" si="13"/>
        <v>78</v>
      </c>
      <c r="BF63" s="286" t="str">
        <f t="shared" si="14"/>
        <v>YES</v>
      </c>
      <c r="BG63" s="261">
        <f t="shared" si="38"/>
        <v>6.1000000000000005</v>
      </c>
      <c r="BH63" s="261">
        <f t="shared" si="39"/>
        <v>8</v>
      </c>
      <c r="BI63" s="247">
        <f t="shared" si="15"/>
        <v>76</v>
      </c>
      <c r="BJ63" s="340" t="str">
        <f t="shared" si="16"/>
        <v>YES</v>
      </c>
      <c r="BK63" s="260">
        <f t="shared" si="40"/>
        <v>1</v>
      </c>
      <c r="BL63" s="261">
        <f t="shared" si="41"/>
        <v>2</v>
      </c>
      <c r="BM63" s="247">
        <f t="shared" si="17"/>
        <v>50</v>
      </c>
      <c r="BN63" s="286" t="str">
        <f t="shared" si="18"/>
        <v>NO</v>
      </c>
      <c r="BO63" s="261">
        <f t="shared" si="42"/>
        <v>6</v>
      </c>
      <c r="BP63" s="261">
        <f t="shared" si="43"/>
        <v>7</v>
      </c>
      <c r="BQ63" s="247">
        <f t="shared" si="19"/>
        <v>86</v>
      </c>
      <c r="BR63" s="286" t="str">
        <f t="shared" si="20"/>
        <v>YES</v>
      </c>
      <c r="BS63" s="261">
        <f t="shared" si="44"/>
        <v>13</v>
      </c>
      <c r="BT63" s="261">
        <f t="shared" si="45"/>
        <v>17</v>
      </c>
      <c r="BU63" s="247">
        <f t="shared" si="21"/>
        <v>76</v>
      </c>
      <c r="BV63" s="286" t="str">
        <f t="shared" si="22"/>
        <v>YES</v>
      </c>
      <c r="BW63" s="261">
        <f t="shared" si="46"/>
        <v>5</v>
      </c>
      <c r="BX63" s="261">
        <f t="shared" si="47"/>
        <v>7</v>
      </c>
      <c r="BY63" s="247">
        <f t="shared" si="23"/>
        <v>71</v>
      </c>
      <c r="BZ63" s="286" t="str">
        <f t="shared" si="24"/>
        <v>YES</v>
      </c>
      <c r="CA63" s="261">
        <f t="shared" si="48"/>
        <v>5</v>
      </c>
      <c r="CB63" s="261">
        <f t="shared" si="49"/>
        <v>7</v>
      </c>
      <c r="CC63" s="247">
        <f t="shared" si="25"/>
        <v>71</v>
      </c>
      <c r="CD63" s="341" t="str">
        <f t="shared" si="26"/>
        <v>YES</v>
      </c>
    </row>
    <row r="64" spans="1:82" x14ac:dyDescent="0.2">
      <c r="A64" s="331">
        <f>[5]Final!A64</f>
        <v>52</v>
      </c>
      <c r="B64" s="331" t="str">
        <f>[5]Final!B64</f>
        <v>16BME1347</v>
      </c>
      <c r="C64" s="331" t="str">
        <f>[5]Final!C64</f>
        <v>KUMAR MANISH</v>
      </c>
      <c r="D64" s="331" t="str">
        <f>[5]Final!D64</f>
        <v>F</v>
      </c>
      <c r="E64" s="331">
        <f>[5]Final!E64</f>
        <v>21</v>
      </c>
      <c r="F64" s="331">
        <f t="shared" si="27"/>
        <v>35.899999999999991</v>
      </c>
      <c r="G64" s="331">
        <f t="shared" si="28"/>
        <v>19.899999999999991</v>
      </c>
      <c r="H64" s="331">
        <f t="shared" si="29"/>
        <v>16</v>
      </c>
      <c r="I64" s="258"/>
      <c r="J64" s="247">
        <f>IF([5]Final!DP62="","",ROUNDUP(0.15*[5]Final!DP62,1))</f>
        <v>1.2</v>
      </c>
      <c r="K64" s="247">
        <f>IF([5]Final!DQ62="","",ROUNDUP(0.15*[5]Final!DQ62,1))</f>
        <v>1.1000000000000001</v>
      </c>
      <c r="L64" s="247">
        <f>IF([5]Final!DR62="","",ROUNDUP(0.15*[5]Final!DR62,1))</f>
        <v>2.3000000000000003</v>
      </c>
      <c r="M64" s="247">
        <f>IF([5]Final!DS62="","",ROUNDUP(0.15*[5]Final!DS62,1))</f>
        <v>0.79999999999999993</v>
      </c>
      <c r="N64" s="247">
        <f>IF([5]Final!DT62="","",ROUNDUP(0.15*[5]Final!DT62,1))</f>
        <v>1.7000000000000002</v>
      </c>
      <c r="O64" s="247">
        <f>IF([5]Final!DU62="","",ROUNDUP(0.15*[5]Final!DU62,1))</f>
        <v>1.1000000000000001</v>
      </c>
      <c r="P64" s="247">
        <f>IF([5]Final!DV62="","",ROUNDUP(0.15*[5]Final!DV62,1))</f>
        <v>0.79999999999999993</v>
      </c>
      <c r="Q64" s="247">
        <f>IF([5]Final!DW62="","",ROUNDUP(0.15*[5]Final!DW62,1))</f>
        <v>2.6</v>
      </c>
      <c r="R64" s="247">
        <f>IF([5]Final!DX62="","",ROUNDUP(0.15*[5]Final!DX62,1))</f>
        <v>1.1000000000000001</v>
      </c>
      <c r="S64" s="247">
        <f>IF([5]Final!DY62="","",ROUNDUP(0.15*[5]Final!DY62,1))</f>
        <v>1.1000000000000001</v>
      </c>
      <c r="T64" s="247">
        <f>IF([5]Final!DZ62="","",ROUNDUP(0.15*[5]Final!DZ62,1))</f>
        <v>0.79999999999999993</v>
      </c>
      <c r="U64" s="247">
        <f>IF([5]Final!EA62="","",ROUNDUP([5]Final!EA62/3,1))</f>
        <v>0.4</v>
      </c>
      <c r="V64" s="247">
        <f>IF([5]Final!EB62="","",ROUNDUP([5]Final!EB62/3,1))</f>
        <v>0.4</v>
      </c>
      <c r="W64" s="247">
        <f>IF([5]Final!EC62="","",ROUNDUP([5]Final!EC62/3,1))</f>
        <v>0.4</v>
      </c>
      <c r="X64" s="247">
        <f>IF([5]Final!ED62="","",ROUNDUP([5]Final!ED62/3,1))</f>
        <v>0.4</v>
      </c>
      <c r="Y64" s="247">
        <f>IF([5]Final!EE62="","",ROUNDUP([5]Final!EE62/3,1))</f>
        <v>0.7</v>
      </c>
      <c r="Z64" s="247">
        <f>IF([5]Final!EF62="","",ROUNDUP([5]Final!EF62/3,1))</f>
        <v>0.7</v>
      </c>
      <c r="AA64" s="247">
        <f>IF([5]Final!EG62="","",ROUNDUP([5]Final!EG62/3,1))</f>
        <v>0.4</v>
      </c>
      <c r="AB64" s="247">
        <f>IF([5]Final!EH62="","",ROUNDUP([5]Final!EH62/3,1))</f>
        <v>0.4</v>
      </c>
      <c r="AC64" s="247">
        <f>IF([5]Final!EI62="","",ROUNDUP([5]Final!EI62/3,1))</f>
        <v>0.7</v>
      </c>
      <c r="AD64" s="247">
        <f>IF([5]Final!EJ62="","",ROUNDUP([5]Final!EJ62/3,1))</f>
        <v>0.4</v>
      </c>
      <c r="AE64" s="247">
        <f>IF([5]Final!EK62="","",ROUNDUP([5]Final!EK62/3,1))</f>
        <v>0.4</v>
      </c>
      <c r="AF64" s="247">
        <f>[5]Final!EL62</f>
        <v>0</v>
      </c>
      <c r="AG64" s="247">
        <f>[5]Final!EM62</f>
        <v>1</v>
      </c>
      <c r="AH64" s="247">
        <f>[5]Final!EN62</f>
        <v>1</v>
      </c>
      <c r="AI64" s="247">
        <f>[5]Final!EO62</f>
        <v>1</v>
      </c>
      <c r="AJ64" s="247">
        <f>[5]Final!EP62</f>
        <v>2</v>
      </c>
      <c r="AK64" s="247">
        <f>[5]Final!EQ62</f>
        <v>2</v>
      </c>
      <c r="AL64" s="247">
        <f>[5]Final!ER62</f>
        <v>1</v>
      </c>
      <c r="AM64" s="247">
        <f>[5]Final!ES62</f>
        <v>2</v>
      </c>
      <c r="AN64" s="247">
        <f>[5]Final!ET62</f>
        <v>2</v>
      </c>
      <c r="AO64" s="247">
        <f>[5]Final!EU62</f>
        <v>2</v>
      </c>
      <c r="AP64" s="248">
        <f>[5]Final!EV62</f>
        <v>2</v>
      </c>
      <c r="AQ64" s="260">
        <f t="shared" si="30"/>
        <v>1.6</v>
      </c>
      <c r="AR64" s="261">
        <f t="shared" si="31"/>
        <v>4.333333333333333</v>
      </c>
      <c r="AS64" s="247">
        <f t="shared" si="7"/>
        <v>37</v>
      </c>
      <c r="AT64" s="286" t="str">
        <f t="shared" si="8"/>
        <v>NO</v>
      </c>
      <c r="AU64" s="261">
        <f t="shared" si="32"/>
        <v>3.9000000000000004</v>
      </c>
      <c r="AV64" s="261">
        <f t="shared" si="33"/>
        <v>10.166666666666668</v>
      </c>
      <c r="AW64" s="247">
        <f t="shared" si="9"/>
        <v>38</v>
      </c>
      <c r="AX64" s="286" t="str">
        <f t="shared" si="10"/>
        <v>NO</v>
      </c>
      <c r="AY64" s="261">
        <f t="shared" si="34"/>
        <v>9.2999999999999989</v>
      </c>
      <c r="AZ64" s="261">
        <f t="shared" si="35"/>
        <v>27.333333333333336</v>
      </c>
      <c r="BA64" s="247">
        <f t="shared" si="11"/>
        <v>34</v>
      </c>
      <c r="BB64" s="286" t="str">
        <f t="shared" si="12"/>
        <v>NO</v>
      </c>
      <c r="BC64" s="261">
        <f t="shared" si="36"/>
        <v>2.6999999999999997</v>
      </c>
      <c r="BD64" s="261">
        <f t="shared" si="37"/>
        <v>10.166666666666666</v>
      </c>
      <c r="BE64" s="247">
        <f t="shared" si="13"/>
        <v>27</v>
      </c>
      <c r="BF64" s="286" t="str">
        <f t="shared" si="14"/>
        <v>NO</v>
      </c>
      <c r="BG64" s="261">
        <f t="shared" si="38"/>
        <v>2.4</v>
      </c>
      <c r="BH64" s="261">
        <f t="shared" si="39"/>
        <v>8</v>
      </c>
      <c r="BI64" s="247">
        <f t="shared" si="15"/>
        <v>30</v>
      </c>
      <c r="BJ64" s="340" t="str">
        <f t="shared" si="16"/>
        <v>NO</v>
      </c>
      <c r="BK64" s="260">
        <f t="shared" si="40"/>
        <v>0</v>
      </c>
      <c r="BL64" s="261">
        <f t="shared" si="41"/>
        <v>2</v>
      </c>
      <c r="BM64" s="247">
        <f t="shared" si="17"/>
        <v>0</v>
      </c>
      <c r="BN64" s="286" t="str">
        <f t="shared" si="18"/>
        <v>NO</v>
      </c>
      <c r="BO64" s="261">
        <f t="shared" si="42"/>
        <v>3</v>
      </c>
      <c r="BP64" s="261">
        <f t="shared" si="43"/>
        <v>7</v>
      </c>
      <c r="BQ64" s="247">
        <f t="shared" si="19"/>
        <v>43</v>
      </c>
      <c r="BR64" s="286" t="str">
        <f t="shared" si="20"/>
        <v>NO</v>
      </c>
      <c r="BS64" s="261">
        <f t="shared" si="44"/>
        <v>7</v>
      </c>
      <c r="BT64" s="261">
        <f t="shared" si="45"/>
        <v>17</v>
      </c>
      <c r="BU64" s="247">
        <f t="shared" si="21"/>
        <v>41</v>
      </c>
      <c r="BV64" s="286" t="str">
        <f t="shared" si="22"/>
        <v>NO</v>
      </c>
      <c r="BW64" s="261">
        <f t="shared" si="46"/>
        <v>3</v>
      </c>
      <c r="BX64" s="261">
        <f t="shared" si="47"/>
        <v>7</v>
      </c>
      <c r="BY64" s="247">
        <f t="shared" si="23"/>
        <v>43</v>
      </c>
      <c r="BZ64" s="286" t="str">
        <f t="shared" si="24"/>
        <v>NO</v>
      </c>
      <c r="CA64" s="261">
        <f t="shared" si="48"/>
        <v>3</v>
      </c>
      <c r="CB64" s="261">
        <f t="shared" si="49"/>
        <v>7</v>
      </c>
      <c r="CC64" s="247">
        <f t="shared" si="25"/>
        <v>43</v>
      </c>
      <c r="CD64" s="341" t="str">
        <f t="shared" si="26"/>
        <v>NO</v>
      </c>
    </row>
    <row r="65" spans="1:83" x14ac:dyDescent="0.2">
      <c r="A65" s="331">
        <f>[5]Final!A65</f>
        <v>53</v>
      </c>
      <c r="B65" s="331" t="str">
        <f>[5]Final!B65</f>
        <v>16BME1367</v>
      </c>
      <c r="C65" s="331" t="str">
        <f>[5]Final!C65</f>
        <v>KUNDAN KUMAR</v>
      </c>
      <c r="D65" s="331" t="s">
        <v>316</v>
      </c>
      <c r="E65" s="331">
        <f>[5]Final!E65</f>
        <v>65</v>
      </c>
      <c r="F65" s="331">
        <f t="shared" si="27"/>
        <v>67.40000000000002</v>
      </c>
      <c r="G65" s="331">
        <f t="shared" si="28"/>
        <v>40.40000000000002</v>
      </c>
      <c r="H65" s="331">
        <f t="shared" si="29"/>
        <v>27</v>
      </c>
      <c r="I65" s="258"/>
      <c r="J65" s="247">
        <f>IF([5]Final!DP63="","",ROUNDUP(0.15*[5]Final!DP63,1))</f>
        <v>2.1</v>
      </c>
      <c r="K65" s="247">
        <f>IF([5]Final!DQ63="","",ROUNDUP(0.15*[5]Final!DQ63,1))</f>
        <v>2.1</v>
      </c>
      <c r="L65" s="247">
        <f>IF([5]Final!DR63="","",ROUNDUP(0.15*[5]Final!DR63,1))</f>
        <v>3.8000000000000003</v>
      </c>
      <c r="M65" s="247">
        <f>IF([5]Final!DS63="","",ROUNDUP(0.15*[5]Final!DS63,1))</f>
        <v>2.7</v>
      </c>
      <c r="N65" s="247">
        <f>IF([5]Final!DT63="","",ROUNDUP(0.15*[5]Final!DT63,1))</f>
        <v>3</v>
      </c>
      <c r="O65" s="247">
        <f>IF([5]Final!DU63="","",ROUNDUP(0.15*[5]Final!DU63,1))</f>
        <v>3</v>
      </c>
      <c r="P65" s="247">
        <f>IF([5]Final!DV63="","",ROUNDUP(0.15*[5]Final!DV63,1))</f>
        <v>2</v>
      </c>
      <c r="Q65" s="247">
        <f>IF([5]Final!DW63="","",ROUNDUP(0.15*[5]Final!DW63,1))</f>
        <v>4.0999999999999996</v>
      </c>
      <c r="R65" s="247">
        <f>IF([5]Final!DX63="","",ROUNDUP(0.15*[5]Final!DX63,1))</f>
        <v>3</v>
      </c>
      <c r="S65" s="247">
        <f>IF([5]Final!DY63="","",ROUNDUP(0.15*[5]Final!DY63,1))</f>
        <v>3</v>
      </c>
      <c r="T65" s="247">
        <f>IF([5]Final!DZ63="","",ROUNDUP(0.15*[5]Final!DZ63,1))</f>
        <v>2.6</v>
      </c>
      <c r="U65" s="247">
        <f>IF([5]Final!EA63="","",ROUNDUP([5]Final!EA63/3,1))</f>
        <v>0.7</v>
      </c>
      <c r="V65" s="247">
        <f>IF([5]Final!EB63="","",ROUNDUP([5]Final!EB63/3,1))</f>
        <v>0.7</v>
      </c>
      <c r="W65" s="247">
        <f>IF([5]Final!EC63="","",ROUNDUP([5]Final!EC63/3,1))</f>
        <v>0.7</v>
      </c>
      <c r="X65" s="247">
        <f>IF([5]Final!ED63="","",ROUNDUP([5]Final!ED63/3,1))</f>
        <v>0.7</v>
      </c>
      <c r="Y65" s="247">
        <f>IF([5]Final!EE63="","",ROUNDUP([5]Final!EE63/3,1))</f>
        <v>1</v>
      </c>
      <c r="Z65" s="247">
        <f>IF([5]Final!EF63="","",ROUNDUP([5]Final!EF63/3,1))</f>
        <v>1.4000000000000001</v>
      </c>
      <c r="AA65" s="247">
        <f>IF([5]Final!EG63="","",ROUNDUP([5]Final!EG63/3,1))</f>
        <v>0.7</v>
      </c>
      <c r="AB65" s="247">
        <f>IF([5]Final!EH63="","",ROUNDUP([5]Final!EH63/3,1))</f>
        <v>0.7</v>
      </c>
      <c r="AC65" s="247">
        <f>IF([5]Final!EI63="","",ROUNDUP([5]Final!EI63/3,1))</f>
        <v>1</v>
      </c>
      <c r="AD65" s="247">
        <f>IF([5]Final!EJ63="","",ROUNDUP([5]Final!EJ63/3,1))</f>
        <v>0.7</v>
      </c>
      <c r="AE65" s="247">
        <f>IF([5]Final!EK63="","",ROUNDUP([5]Final!EK63/3,1))</f>
        <v>0.7</v>
      </c>
      <c r="AF65" s="247">
        <f>[5]Final!EL63</f>
        <v>1</v>
      </c>
      <c r="AG65" s="247">
        <f>[5]Final!EM63</f>
        <v>2</v>
      </c>
      <c r="AH65" s="247">
        <f>[5]Final!EN63</f>
        <v>2</v>
      </c>
      <c r="AI65" s="247">
        <f>[5]Final!EO63</f>
        <v>1</v>
      </c>
      <c r="AJ65" s="247">
        <f>[5]Final!EP63</f>
        <v>2</v>
      </c>
      <c r="AK65" s="247">
        <f>[5]Final!EQ63</f>
        <v>3</v>
      </c>
      <c r="AL65" s="247">
        <f>[5]Final!ER63</f>
        <v>2</v>
      </c>
      <c r="AM65" s="247">
        <f>[5]Final!ES63</f>
        <v>4</v>
      </c>
      <c r="AN65" s="247">
        <f>[5]Final!ET63</f>
        <v>3</v>
      </c>
      <c r="AO65" s="247">
        <f>[5]Final!EU63</f>
        <v>3</v>
      </c>
      <c r="AP65" s="248">
        <f>[5]Final!EV63</f>
        <v>4</v>
      </c>
      <c r="AQ65" s="260">
        <f t="shared" si="30"/>
        <v>2.8</v>
      </c>
      <c r="AR65" s="261">
        <f t="shared" si="31"/>
        <v>4.333333333333333</v>
      </c>
      <c r="AS65" s="247">
        <f t="shared" si="7"/>
        <v>65</v>
      </c>
      <c r="AT65" s="286" t="str">
        <f t="shared" si="8"/>
        <v>YES</v>
      </c>
      <c r="AU65" s="261">
        <f t="shared" si="32"/>
        <v>6.8</v>
      </c>
      <c r="AV65" s="261">
        <f t="shared" si="33"/>
        <v>10.166666666666668</v>
      </c>
      <c r="AW65" s="247">
        <f t="shared" si="9"/>
        <v>67</v>
      </c>
      <c r="AX65" s="286" t="str">
        <f t="shared" si="10"/>
        <v>YES</v>
      </c>
      <c r="AY65" s="261">
        <f t="shared" si="34"/>
        <v>17.7</v>
      </c>
      <c r="AZ65" s="261">
        <f t="shared" si="35"/>
        <v>27.333333333333336</v>
      </c>
      <c r="BA65" s="247">
        <f t="shared" si="11"/>
        <v>65</v>
      </c>
      <c r="BB65" s="286" t="str">
        <f t="shared" si="12"/>
        <v>YES</v>
      </c>
      <c r="BC65" s="261">
        <f t="shared" si="36"/>
        <v>6.4</v>
      </c>
      <c r="BD65" s="261">
        <f t="shared" si="37"/>
        <v>10.166666666666666</v>
      </c>
      <c r="BE65" s="247">
        <f t="shared" si="13"/>
        <v>63</v>
      </c>
      <c r="BF65" s="286" t="str">
        <f t="shared" si="14"/>
        <v>YES</v>
      </c>
      <c r="BG65" s="261">
        <f t="shared" si="38"/>
        <v>6.7000000000000011</v>
      </c>
      <c r="BH65" s="261">
        <f t="shared" si="39"/>
        <v>8</v>
      </c>
      <c r="BI65" s="247">
        <f t="shared" si="15"/>
        <v>84</v>
      </c>
      <c r="BJ65" s="340" t="str">
        <f t="shared" si="16"/>
        <v>YES</v>
      </c>
      <c r="BK65" s="260">
        <f t="shared" si="40"/>
        <v>1</v>
      </c>
      <c r="BL65" s="261">
        <f t="shared" si="41"/>
        <v>2</v>
      </c>
      <c r="BM65" s="247">
        <f t="shared" si="17"/>
        <v>50</v>
      </c>
      <c r="BN65" s="286" t="str">
        <f t="shared" si="18"/>
        <v>NO</v>
      </c>
      <c r="BO65" s="261">
        <f t="shared" si="42"/>
        <v>4</v>
      </c>
      <c r="BP65" s="261">
        <f t="shared" si="43"/>
        <v>7</v>
      </c>
      <c r="BQ65" s="247">
        <f t="shared" si="19"/>
        <v>57</v>
      </c>
      <c r="BR65" s="286" t="str">
        <f t="shared" si="20"/>
        <v>NO</v>
      </c>
      <c r="BS65" s="261">
        <f t="shared" si="44"/>
        <v>12</v>
      </c>
      <c r="BT65" s="261">
        <f t="shared" si="45"/>
        <v>17</v>
      </c>
      <c r="BU65" s="247">
        <f t="shared" si="21"/>
        <v>71</v>
      </c>
      <c r="BV65" s="286" t="str">
        <f t="shared" si="22"/>
        <v>YES</v>
      </c>
      <c r="BW65" s="261">
        <f t="shared" si="46"/>
        <v>5</v>
      </c>
      <c r="BX65" s="261">
        <f t="shared" si="47"/>
        <v>7</v>
      </c>
      <c r="BY65" s="247">
        <f t="shared" si="23"/>
        <v>71</v>
      </c>
      <c r="BZ65" s="286" t="str">
        <f t="shared" si="24"/>
        <v>YES</v>
      </c>
      <c r="CA65" s="261">
        <f t="shared" si="48"/>
        <v>5</v>
      </c>
      <c r="CB65" s="261">
        <f t="shared" si="49"/>
        <v>7</v>
      </c>
      <c r="CC65" s="247">
        <f t="shared" si="25"/>
        <v>71</v>
      </c>
      <c r="CD65" s="341" t="str">
        <f t="shared" si="26"/>
        <v>YES</v>
      </c>
    </row>
    <row r="66" spans="1:83" x14ac:dyDescent="0.2">
      <c r="A66" s="331">
        <f>[5]Final!A66</f>
        <v>54</v>
      </c>
      <c r="B66" s="331" t="str">
        <f>[5]Final!B66</f>
        <v>16BME1400</v>
      </c>
      <c r="C66" s="331" t="str">
        <f>[5]Final!C66</f>
        <v>ROHIT RAJORA</v>
      </c>
      <c r="D66" s="331" t="str">
        <f>[5]Final!D66</f>
        <v>B</v>
      </c>
      <c r="E66" s="331">
        <f>[5]Final!E66</f>
        <v>73</v>
      </c>
      <c r="F66" s="331">
        <f t="shared" si="27"/>
        <v>74.200000000000017</v>
      </c>
      <c r="G66" s="331">
        <f t="shared" si="28"/>
        <v>46.20000000000001</v>
      </c>
      <c r="H66" s="331">
        <f t="shared" si="29"/>
        <v>28</v>
      </c>
      <c r="I66" s="258"/>
      <c r="J66" s="247">
        <f>IF([5]Final!DP64="","",ROUNDUP(0.15*[5]Final!DP64,1))</f>
        <v>2.3000000000000003</v>
      </c>
      <c r="K66" s="247">
        <f>IF([5]Final!DQ64="","",ROUNDUP(0.15*[5]Final!DQ64,1))</f>
        <v>2.3000000000000003</v>
      </c>
      <c r="L66" s="247">
        <f>IF([5]Final!DR64="","",ROUNDUP(0.15*[5]Final!DR64,1))</f>
        <v>4.5</v>
      </c>
      <c r="M66" s="247">
        <f>IF([5]Final!DS64="","",ROUNDUP(0.15*[5]Final!DS64,1))</f>
        <v>2.1</v>
      </c>
      <c r="N66" s="247">
        <f>IF([5]Final!DT64="","",ROUNDUP(0.15*[5]Final!DT64,1))</f>
        <v>3.6</v>
      </c>
      <c r="O66" s="247">
        <f>IF([5]Final!DU64="","",ROUNDUP(0.15*[5]Final!DU64,1))</f>
        <v>3.9</v>
      </c>
      <c r="P66" s="247">
        <f>IF([5]Final!DV64="","",ROUNDUP(0.15*[5]Final!DV64,1))</f>
        <v>2.6</v>
      </c>
      <c r="Q66" s="247">
        <f>IF([5]Final!DW64="","",ROUNDUP(0.15*[5]Final!DW64,1))</f>
        <v>4.5</v>
      </c>
      <c r="R66" s="247">
        <f>IF([5]Final!DX64="","",ROUNDUP(0.15*[5]Final!DX64,1))</f>
        <v>4.0999999999999996</v>
      </c>
      <c r="S66" s="247">
        <f>IF([5]Final!DY64="","",ROUNDUP(0.15*[5]Final!DY64,1))</f>
        <v>3.9</v>
      </c>
      <c r="T66" s="247">
        <f>IF([5]Final!DZ64="","",ROUNDUP(0.15*[5]Final!DZ64,1))</f>
        <v>2.6</v>
      </c>
      <c r="U66" s="247">
        <f>IF([5]Final!EA64="","",ROUNDUP([5]Final!EA64/3,1))</f>
        <v>1</v>
      </c>
      <c r="V66" s="247">
        <f>IF([5]Final!EB64="","",ROUNDUP([5]Final!EB64/3,1))</f>
        <v>1</v>
      </c>
      <c r="W66" s="247">
        <f>IF([5]Final!EC64="","",ROUNDUP([5]Final!EC64/3,1))</f>
        <v>1</v>
      </c>
      <c r="X66" s="247">
        <f>IF([5]Final!ED64="","",ROUNDUP([5]Final!ED64/3,1))</f>
        <v>0.7</v>
      </c>
      <c r="Y66" s="247">
        <f>IF([5]Final!EE64="","",ROUNDUP([5]Final!EE64/3,1))</f>
        <v>1</v>
      </c>
      <c r="Z66" s="247">
        <f>IF([5]Final!EF64="","",ROUNDUP([5]Final!EF64/3,1))</f>
        <v>1</v>
      </c>
      <c r="AA66" s="247">
        <f>IF([5]Final!EG64="","",ROUNDUP([5]Final!EG64/3,1))</f>
        <v>0.7</v>
      </c>
      <c r="AB66" s="247">
        <f>IF([5]Final!EH64="","",ROUNDUP([5]Final!EH64/3,1))</f>
        <v>1</v>
      </c>
      <c r="AC66" s="247">
        <f>IF([5]Final!EI64="","",ROUNDUP([5]Final!EI64/3,1))</f>
        <v>1</v>
      </c>
      <c r="AD66" s="247">
        <f>IF([5]Final!EJ64="","",ROUNDUP([5]Final!EJ64/3,1))</f>
        <v>0.7</v>
      </c>
      <c r="AE66" s="247">
        <f>IF([5]Final!EK64="","",ROUNDUP([5]Final!EK64/3,1))</f>
        <v>0.7</v>
      </c>
      <c r="AF66" s="247">
        <f>[5]Final!EL64</f>
        <v>1</v>
      </c>
      <c r="AG66" s="247">
        <f>[5]Final!EM64</f>
        <v>2</v>
      </c>
      <c r="AH66" s="247">
        <f>[5]Final!EN64</f>
        <v>2</v>
      </c>
      <c r="AI66" s="247">
        <f>[5]Final!EO64</f>
        <v>1</v>
      </c>
      <c r="AJ66" s="247">
        <f>[5]Final!EP64</f>
        <v>3</v>
      </c>
      <c r="AK66" s="247">
        <f>[5]Final!EQ64</f>
        <v>3</v>
      </c>
      <c r="AL66" s="247">
        <f>[5]Final!ER64</f>
        <v>1</v>
      </c>
      <c r="AM66" s="247">
        <f>[5]Final!ES64</f>
        <v>4</v>
      </c>
      <c r="AN66" s="247">
        <f>[5]Final!ET64</f>
        <v>4</v>
      </c>
      <c r="AO66" s="247">
        <f>[5]Final!EU64</f>
        <v>4</v>
      </c>
      <c r="AP66" s="248">
        <f>[5]Final!EV64</f>
        <v>3</v>
      </c>
      <c r="AQ66" s="260">
        <f t="shared" si="30"/>
        <v>3.3000000000000003</v>
      </c>
      <c r="AR66" s="261">
        <f t="shared" si="31"/>
        <v>4.333333333333333</v>
      </c>
      <c r="AS66" s="247">
        <f t="shared" si="7"/>
        <v>76</v>
      </c>
      <c r="AT66" s="286" t="str">
        <f t="shared" si="8"/>
        <v>YES</v>
      </c>
      <c r="AU66" s="261">
        <f t="shared" si="32"/>
        <v>7.9</v>
      </c>
      <c r="AV66" s="261">
        <f t="shared" si="33"/>
        <v>10.166666666666668</v>
      </c>
      <c r="AW66" s="247">
        <f t="shared" si="9"/>
        <v>78</v>
      </c>
      <c r="AX66" s="286" t="str">
        <f t="shared" si="10"/>
        <v>YES</v>
      </c>
      <c r="AY66" s="261">
        <f t="shared" si="34"/>
        <v>21</v>
      </c>
      <c r="AZ66" s="261">
        <f t="shared" si="35"/>
        <v>27.333333333333336</v>
      </c>
      <c r="BA66" s="247">
        <f t="shared" si="11"/>
        <v>77</v>
      </c>
      <c r="BB66" s="286" t="str">
        <f t="shared" si="12"/>
        <v>YES</v>
      </c>
      <c r="BC66" s="261">
        <f t="shared" si="36"/>
        <v>7.9</v>
      </c>
      <c r="BD66" s="261">
        <f t="shared" si="37"/>
        <v>10.166666666666666</v>
      </c>
      <c r="BE66" s="247">
        <f t="shared" si="13"/>
        <v>78</v>
      </c>
      <c r="BF66" s="286" t="str">
        <f t="shared" si="14"/>
        <v>YES</v>
      </c>
      <c r="BG66" s="261">
        <f t="shared" si="38"/>
        <v>6.1000000000000005</v>
      </c>
      <c r="BH66" s="261">
        <f t="shared" si="39"/>
        <v>8</v>
      </c>
      <c r="BI66" s="247">
        <f t="shared" si="15"/>
        <v>76</v>
      </c>
      <c r="BJ66" s="340" t="str">
        <f t="shared" si="16"/>
        <v>YES</v>
      </c>
      <c r="BK66" s="260">
        <f t="shared" si="40"/>
        <v>1</v>
      </c>
      <c r="BL66" s="261">
        <f t="shared" si="41"/>
        <v>2</v>
      </c>
      <c r="BM66" s="247">
        <f t="shared" si="17"/>
        <v>50</v>
      </c>
      <c r="BN66" s="286" t="str">
        <f t="shared" si="18"/>
        <v>NO</v>
      </c>
      <c r="BO66" s="261">
        <f t="shared" si="42"/>
        <v>5</v>
      </c>
      <c r="BP66" s="261">
        <f t="shared" si="43"/>
        <v>7</v>
      </c>
      <c r="BQ66" s="247">
        <f t="shared" si="19"/>
        <v>71</v>
      </c>
      <c r="BR66" s="286" t="str">
        <f t="shared" si="20"/>
        <v>YES</v>
      </c>
      <c r="BS66" s="261">
        <f t="shared" si="44"/>
        <v>13</v>
      </c>
      <c r="BT66" s="261">
        <f t="shared" si="45"/>
        <v>17</v>
      </c>
      <c r="BU66" s="247">
        <f t="shared" si="21"/>
        <v>76</v>
      </c>
      <c r="BV66" s="286" t="str">
        <f t="shared" si="22"/>
        <v>YES</v>
      </c>
      <c r="BW66" s="261">
        <f t="shared" si="46"/>
        <v>5</v>
      </c>
      <c r="BX66" s="261">
        <f t="shared" si="47"/>
        <v>7</v>
      </c>
      <c r="BY66" s="247">
        <f t="shared" si="23"/>
        <v>71</v>
      </c>
      <c r="BZ66" s="286" t="str">
        <f t="shared" si="24"/>
        <v>YES</v>
      </c>
      <c r="CA66" s="261">
        <f t="shared" si="48"/>
        <v>4</v>
      </c>
      <c r="CB66" s="261">
        <f t="shared" si="49"/>
        <v>7</v>
      </c>
      <c r="CC66" s="247">
        <f t="shared" si="25"/>
        <v>57</v>
      </c>
      <c r="CD66" s="341" t="str">
        <f t="shared" si="26"/>
        <v>NO</v>
      </c>
    </row>
    <row r="67" spans="1:83" x14ac:dyDescent="0.2">
      <c r="A67" s="331">
        <f>[5]Final!A67</f>
        <v>55</v>
      </c>
      <c r="B67" s="331" t="str">
        <f>[5]Final!B67</f>
        <v>16BME1415</v>
      </c>
      <c r="C67" s="331" t="str">
        <f>[5]Final!C67</f>
        <v>SUDIP KC</v>
      </c>
      <c r="D67" s="331" t="str">
        <f>[5]Final!D67</f>
        <v>B</v>
      </c>
      <c r="E67" s="331">
        <f>[5]Final!E67</f>
        <v>66</v>
      </c>
      <c r="F67" s="331">
        <f t="shared" si="27"/>
        <v>67.300000000000011</v>
      </c>
      <c r="G67" s="331">
        <f t="shared" si="28"/>
        <v>39.300000000000018</v>
      </c>
      <c r="H67" s="331">
        <f t="shared" si="29"/>
        <v>28</v>
      </c>
      <c r="I67" s="258"/>
      <c r="J67" s="247">
        <f>IF([5]Final!DP65="","",ROUNDUP(0.15*[5]Final!DP65,1))</f>
        <v>2</v>
      </c>
      <c r="K67" s="247">
        <f>IF([5]Final!DQ65="","",ROUNDUP(0.15*[5]Final!DQ65,1))</f>
        <v>2</v>
      </c>
      <c r="L67" s="247">
        <f>IF([5]Final!DR65="","",ROUNDUP(0.15*[5]Final!DR65,1))</f>
        <v>4.0999999999999996</v>
      </c>
      <c r="M67" s="247">
        <f>IF([5]Final!DS65="","",ROUNDUP(0.15*[5]Final!DS65,1))</f>
        <v>2.4</v>
      </c>
      <c r="N67" s="247">
        <f>IF([5]Final!DT65="","",ROUNDUP(0.15*[5]Final!DT65,1))</f>
        <v>3</v>
      </c>
      <c r="O67" s="247">
        <f>IF([5]Final!DU65="","",ROUNDUP(0.15*[5]Final!DU65,1))</f>
        <v>3</v>
      </c>
      <c r="P67" s="247">
        <f>IF([5]Final!DV65="","",ROUNDUP(0.15*[5]Final!DV65,1))</f>
        <v>2</v>
      </c>
      <c r="Q67" s="247">
        <f>IF([5]Final!DW65="","",ROUNDUP(0.15*[5]Final!DW65,1))</f>
        <v>3.5</v>
      </c>
      <c r="R67" s="247">
        <f>IF([5]Final!DX65="","",ROUNDUP(0.15*[5]Final!DX65,1))</f>
        <v>3</v>
      </c>
      <c r="S67" s="247">
        <f>IF([5]Final!DY65="","",ROUNDUP(0.15*[5]Final!DY65,1))</f>
        <v>3</v>
      </c>
      <c r="T67" s="247">
        <f>IF([5]Final!DZ65="","",ROUNDUP(0.15*[5]Final!DZ65,1))</f>
        <v>2.1</v>
      </c>
      <c r="U67" s="247">
        <f>IF([5]Final!EA65="","",ROUNDUP([5]Final!EA65/3,1))</f>
        <v>1</v>
      </c>
      <c r="V67" s="247">
        <f>IF([5]Final!EB65="","",ROUNDUP([5]Final!EB65/3,1))</f>
        <v>1</v>
      </c>
      <c r="W67" s="247">
        <f>IF([5]Final!EC65="","",ROUNDUP([5]Final!EC65/3,1))</f>
        <v>1</v>
      </c>
      <c r="X67" s="247">
        <f>IF([5]Final!ED65="","",ROUNDUP([5]Final!ED65/3,1))</f>
        <v>0.7</v>
      </c>
      <c r="Y67" s="247">
        <f>IF([5]Final!EE65="","",ROUNDUP([5]Final!EE65/3,1))</f>
        <v>0.7</v>
      </c>
      <c r="Z67" s="247">
        <f>IF([5]Final!EF65="","",ROUNDUP([5]Final!EF65/3,1))</f>
        <v>1</v>
      </c>
      <c r="AA67" s="247">
        <f>IF([5]Final!EG65="","",ROUNDUP([5]Final!EG65/3,1))</f>
        <v>0.7</v>
      </c>
      <c r="AB67" s="247">
        <f>IF([5]Final!EH65="","",ROUNDUP([5]Final!EH65/3,1))</f>
        <v>1</v>
      </c>
      <c r="AC67" s="247">
        <f>IF([5]Final!EI65="","",ROUNDUP([5]Final!EI65/3,1))</f>
        <v>0.7</v>
      </c>
      <c r="AD67" s="247">
        <f>IF([5]Final!EJ65="","",ROUNDUP([5]Final!EJ65/3,1))</f>
        <v>0.7</v>
      </c>
      <c r="AE67" s="247">
        <f>IF([5]Final!EK65="","",ROUNDUP([5]Final!EK65/3,1))</f>
        <v>0.7</v>
      </c>
      <c r="AF67" s="247">
        <f>[5]Final!EL65</f>
        <v>2</v>
      </c>
      <c r="AG67" s="247">
        <f>[5]Final!EM65</f>
        <v>2</v>
      </c>
      <c r="AH67" s="247">
        <f>[5]Final!EN65</f>
        <v>2</v>
      </c>
      <c r="AI67" s="247">
        <f>[5]Final!EO65</f>
        <v>2</v>
      </c>
      <c r="AJ67" s="247">
        <f>[5]Final!EP65</f>
        <v>3</v>
      </c>
      <c r="AK67" s="247">
        <f>[5]Final!EQ65</f>
        <v>3</v>
      </c>
      <c r="AL67" s="247">
        <f>[5]Final!ER65</f>
        <v>1</v>
      </c>
      <c r="AM67" s="247">
        <f>[5]Final!ES65</f>
        <v>3</v>
      </c>
      <c r="AN67" s="247">
        <f>[5]Final!ET65</f>
        <v>4</v>
      </c>
      <c r="AO67" s="247">
        <f>[5]Final!EU65</f>
        <v>3</v>
      </c>
      <c r="AP67" s="248">
        <f>[5]Final!EV65</f>
        <v>3</v>
      </c>
      <c r="AQ67" s="260">
        <f t="shared" si="30"/>
        <v>3</v>
      </c>
      <c r="AR67" s="261">
        <f t="shared" si="31"/>
        <v>4.333333333333333</v>
      </c>
      <c r="AS67" s="247">
        <f t="shared" si="7"/>
        <v>69</v>
      </c>
      <c r="AT67" s="286" t="str">
        <f t="shared" si="8"/>
        <v>YES</v>
      </c>
      <c r="AU67" s="261">
        <f t="shared" si="32"/>
        <v>6.7</v>
      </c>
      <c r="AV67" s="261">
        <f t="shared" si="33"/>
        <v>10.166666666666668</v>
      </c>
      <c r="AW67" s="247">
        <f t="shared" si="9"/>
        <v>66</v>
      </c>
      <c r="AX67" s="286" t="str">
        <f t="shared" si="10"/>
        <v>YES</v>
      </c>
      <c r="AY67" s="261">
        <f t="shared" si="34"/>
        <v>17.3</v>
      </c>
      <c r="AZ67" s="261">
        <f t="shared" si="35"/>
        <v>27.333333333333336</v>
      </c>
      <c r="BA67" s="247">
        <f t="shared" si="11"/>
        <v>63</v>
      </c>
      <c r="BB67" s="286" t="str">
        <f t="shared" si="12"/>
        <v>YES</v>
      </c>
      <c r="BC67" s="261">
        <f t="shared" si="36"/>
        <v>6.4</v>
      </c>
      <c r="BD67" s="261">
        <f t="shared" si="37"/>
        <v>10.166666666666666</v>
      </c>
      <c r="BE67" s="247">
        <f t="shared" si="13"/>
        <v>63</v>
      </c>
      <c r="BF67" s="286" t="str">
        <f t="shared" si="14"/>
        <v>YES</v>
      </c>
      <c r="BG67" s="261">
        <f t="shared" si="38"/>
        <v>5.9</v>
      </c>
      <c r="BH67" s="261">
        <f t="shared" si="39"/>
        <v>8</v>
      </c>
      <c r="BI67" s="247">
        <f t="shared" si="15"/>
        <v>74</v>
      </c>
      <c r="BJ67" s="340" t="str">
        <f t="shared" si="16"/>
        <v>YES</v>
      </c>
      <c r="BK67" s="260">
        <f t="shared" si="40"/>
        <v>2</v>
      </c>
      <c r="BL67" s="261">
        <f t="shared" si="41"/>
        <v>2</v>
      </c>
      <c r="BM67" s="247">
        <f t="shared" si="17"/>
        <v>100</v>
      </c>
      <c r="BN67" s="286" t="str">
        <f t="shared" si="18"/>
        <v>YES</v>
      </c>
      <c r="BO67" s="261">
        <f t="shared" si="42"/>
        <v>5</v>
      </c>
      <c r="BP67" s="261">
        <f t="shared" si="43"/>
        <v>7</v>
      </c>
      <c r="BQ67" s="247">
        <f t="shared" si="19"/>
        <v>71</v>
      </c>
      <c r="BR67" s="286" t="str">
        <f t="shared" si="20"/>
        <v>YES</v>
      </c>
      <c r="BS67" s="261">
        <f t="shared" si="44"/>
        <v>12</v>
      </c>
      <c r="BT67" s="261">
        <f t="shared" si="45"/>
        <v>17</v>
      </c>
      <c r="BU67" s="247">
        <f t="shared" si="21"/>
        <v>71</v>
      </c>
      <c r="BV67" s="286" t="str">
        <f t="shared" si="22"/>
        <v>YES</v>
      </c>
      <c r="BW67" s="261">
        <f t="shared" si="46"/>
        <v>4</v>
      </c>
      <c r="BX67" s="261">
        <f t="shared" si="47"/>
        <v>7</v>
      </c>
      <c r="BY67" s="247">
        <f t="shared" si="23"/>
        <v>57</v>
      </c>
      <c r="BZ67" s="286" t="str">
        <f t="shared" si="24"/>
        <v>NO</v>
      </c>
      <c r="CA67" s="261">
        <f t="shared" si="48"/>
        <v>5</v>
      </c>
      <c r="CB67" s="261">
        <f t="shared" si="49"/>
        <v>7</v>
      </c>
      <c r="CC67" s="247">
        <f t="shared" si="25"/>
        <v>71</v>
      </c>
      <c r="CD67" s="341" t="str">
        <f t="shared" si="26"/>
        <v>YES</v>
      </c>
    </row>
    <row r="68" spans="1:83" x14ac:dyDescent="0.2">
      <c r="A68" s="331">
        <f>[5]Final!A68</f>
        <v>56</v>
      </c>
      <c r="B68" s="331" t="str">
        <f>[5]Final!B68</f>
        <v>16BME1427</v>
      </c>
      <c r="C68" s="331" t="str">
        <f>[5]Final!C68</f>
        <v>SATYAM  BHAGAT</v>
      </c>
      <c r="D68" s="331" t="str">
        <f>[5]Final!D68</f>
        <v>B+</v>
      </c>
      <c r="E68" s="331">
        <f>[5]Final!E68</f>
        <v>77</v>
      </c>
      <c r="F68" s="331">
        <f t="shared" si="27"/>
        <v>82.699999999999989</v>
      </c>
      <c r="G68" s="331">
        <f t="shared" si="28"/>
        <v>49.699999999999996</v>
      </c>
      <c r="H68" s="331">
        <f t="shared" si="29"/>
        <v>33</v>
      </c>
      <c r="I68" s="258"/>
      <c r="J68" s="247">
        <f>IF([5]Final!DP66="","",ROUNDUP(0.15*[5]Final!DP66,1))</f>
        <v>2.3000000000000003</v>
      </c>
      <c r="K68" s="247">
        <f>IF([5]Final!DQ66="","",ROUNDUP(0.15*[5]Final!DQ66,1))</f>
        <v>2.1</v>
      </c>
      <c r="L68" s="247">
        <f>IF([5]Final!DR66="","",ROUNDUP(0.15*[5]Final!DR66,1))</f>
        <v>5.6</v>
      </c>
      <c r="M68" s="247">
        <f>IF([5]Final!DS66="","",ROUNDUP(0.15*[5]Final!DS66,1))</f>
        <v>2.7</v>
      </c>
      <c r="N68" s="247">
        <f>IF([5]Final!DT66="","",ROUNDUP(0.15*[5]Final!DT66,1))</f>
        <v>3.8000000000000003</v>
      </c>
      <c r="O68" s="247">
        <f>IF([5]Final!DU66="","",ROUNDUP(0.15*[5]Final!DU66,1))</f>
        <v>3.9</v>
      </c>
      <c r="P68" s="247">
        <f>IF([5]Final!DV66="","",ROUNDUP(0.15*[5]Final!DV66,1))</f>
        <v>2.4</v>
      </c>
      <c r="Q68" s="247">
        <f>IF([5]Final!DW66="","",ROUNDUP(0.15*[5]Final!DW66,1))</f>
        <v>5</v>
      </c>
      <c r="R68" s="247">
        <f>IF([5]Final!DX66="","",ROUNDUP(0.15*[5]Final!DX66,1))</f>
        <v>3.5</v>
      </c>
      <c r="S68" s="247">
        <f>IF([5]Final!DY66="","",ROUNDUP(0.15*[5]Final!DY66,1))</f>
        <v>3.8000000000000003</v>
      </c>
      <c r="T68" s="247">
        <f>IF([5]Final!DZ66="","",ROUNDUP(0.15*[5]Final!DZ66,1))</f>
        <v>2.6</v>
      </c>
      <c r="U68" s="247">
        <f>IF([5]Final!EA66="","",ROUNDUP([5]Final!EA66/3,1))</f>
        <v>1.4000000000000001</v>
      </c>
      <c r="V68" s="247">
        <f>IF([5]Final!EB66="","",ROUNDUP([5]Final!EB66/3,1))</f>
        <v>1.4000000000000001</v>
      </c>
      <c r="W68" s="247">
        <f>IF([5]Final!EC66="","",ROUNDUP([5]Final!EC66/3,1))</f>
        <v>1</v>
      </c>
      <c r="X68" s="247">
        <f>IF([5]Final!ED66="","",ROUNDUP([5]Final!ED66/3,1))</f>
        <v>1</v>
      </c>
      <c r="Y68" s="247">
        <f>IF([5]Final!EE66="","",ROUNDUP([5]Final!EE66/3,1))</f>
        <v>1.4000000000000001</v>
      </c>
      <c r="Z68" s="247">
        <f>IF([5]Final!EF66="","",ROUNDUP([5]Final!EF66/3,1))</f>
        <v>1.4000000000000001</v>
      </c>
      <c r="AA68" s="247">
        <f>IF([5]Final!EG66="","",ROUNDUP([5]Final!EG66/3,1))</f>
        <v>0.7</v>
      </c>
      <c r="AB68" s="247">
        <f>IF([5]Final!EH66="","",ROUNDUP([5]Final!EH66/3,1))</f>
        <v>1</v>
      </c>
      <c r="AC68" s="247">
        <f>IF([5]Final!EI66="","",ROUNDUP([5]Final!EI66/3,1))</f>
        <v>1</v>
      </c>
      <c r="AD68" s="247">
        <f>IF([5]Final!EJ66="","",ROUNDUP([5]Final!EJ66/3,1))</f>
        <v>1</v>
      </c>
      <c r="AE68" s="247">
        <f>IF([5]Final!EK66="","",ROUNDUP([5]Final!EK66/3,1))</f>
        <v>0.7</v>
      </c>
      <c r="AF68" s="247">
        <f>[5]Final!EL66</f>
        <v>2</v>
      </c>
      <c r="AG68" s="247">
        <f>[5]Final!EM66</f>
        <v>3</v>
      </c>
      <c r="AH68" s="247">
        <f>[5]Final!EN66</f>
        <v>2</v>
      </c>
      <c r="AI68" s="247">
        <f>[5]Final!EO66</f>
        <v>2</v>
      </c>
      <c r="AJ68" s="247">
        <f>[5]Final!EP66</f>
        <v>3</v>
      </c>
      <c r="AK68" s="247">
        <f>[5]Final!EQ66</f>
        <v>3</v>
      </c>
      <c r="AL68" s="247">
        <f>[5]Final!ER66</f>
        <v>2</v>
      </c>
      <c r="AM68" s="247">
        <f>[5]Final!ES66</f>
        <v>4</v>
      </c>
      <c r="AN68" s="247">
        <f>[5]Final!ET66</f>
        <v>4</v>
      </c>
      <c r="AO68" s="247">
        <f>[5]Final!EU66</f>
        <v>4</v>
      </c>
      <c r="AP68" s="248">
        <f>[5]Final!EV66</f>
        <v>4</v>
      </c>
      <c r="AQ68" s="260">
        <f t="shared" si="30"/>
        <v>3.7</v>
      </c>
      <c r="AR68" s="261">
        <f t="shared" si="31"/>
        <v>4.333333333333333</v>
      </c>
      <c r="AS68" s="247">
        <f t="shared" si="7"/>
        <v>85</v>
      </c>
      <c r="AT68" s="286" t="str">
        <f t="shared" si="8"/>
        <v>YES</v>
      </c>
      <c r="AU68" s="261">
        <f t="shared" si="32"/>
        <v>8.7000000000000011</v>
      </c>
      <c r="AV68" s="261">
        <f t="shared" si="33"/>
        <v>10.166666666666668</v>
      </c>
      <c r="AW68" s="247">
        <f t="shared" si="9"/>
        <v>86</v>
      </c>
      <c r="AX68" s="286" t="str">
        <f t="shared" si="10"/>
        <v>YES</v>
      </c>
      <c r="AY68" s="261">
        <f t="shared" si="34"/>
        <v>22.4</v>
      </c>
      <c r="AZ68" s="261">
        <f t="shared" si="35"/>
        <v>27.333333333333336</v>
      </c>
      <c r="BA68" s="247">
        <f t="shared" si="11"/>
        <v>82</v>
      </c>
      <c r="BB68" s="286" t="str">
        <f t="shared" si="12"/>
        <v>YES</v>
      </c>
      <c r="BC68" s="261">
        <f t="shared" si="36"/>
        <v>7.9</v>
      </c>
      <c r="BD68" s="261">
        <f t="shared" si="37"/>
        <v>10.166666666666666</v>
      </c>
      <c r="BE68" s="247">
        <f t="shared" si="13"/>
        <v>78</v>
      </c>
      <c r="BF68" s="286" t="str">
        <f t="shared" si="14"/>
        <v>YES</v>
      </c>
      <c r="BG68" s="261">
        <f t="shared" si="38"/>
        <v>7.0000000000000009</v>
      </c>
      <c r="BH68" s="261">
        <f t="shared" si="39"/>
        <v>8</v>
      </c>
      <c r="BI68" s="247">
        <f t="shared" si="15"/>
        <v>88</v>
      </c>
      <c r="BJ68" s="340" t="str">
        <f t="shared" si="16"/>
        <v>YES</v>
      </c>
      <c r="BK68" s="260">
        <f t="shared" si="40"/>
        <v>2</v>
      </c>
      <c r="BL68" s="261">
        <f t="shared" si="41"/>
        <v>2</v>
      </c>
      <c r="BM68" s="247">
        <f t="shared" si="17"/>
        <v>100</v>
      </c>
      <c r="BN68" s="286" t="str">
        <f t="shared" si="18"/>
        <v>YES</v>
      </c>
      <c r="BO68" s="261">
        <f t="shared" si="42"/>
        <v>6</v>
      </c>
      <c r="BP68" s="261">
        <f t="shared" si="43"/>
        <v>7</v>
      </c>
      <c r="BQ68" s="247">
        <f t="shared" si="19"/>
        <v>86</v>
      </c>
      <c r="BR68" s="286" t="str">
        <f t="shared" si="20"/>
        <v>YES</v>
      </c>
      <c r="BS68" s="261">
        <f t="shared" si="44"/>
        <v>13</v>
      </c>
      <c r="BT68" s="261">
        <f t="shared" si="45"/>
        <v>17</v>
      </c>
      <c r="BU68" s="247">
        <f t="shared" si="21"/>
        <v>76</v>
      </c>
      <c r="BV68" s="286" t="str">
        <f t="shared" si="22"/>
        <v>YES</v>
      </c>
      <c r="BW68" s="261">
        <f t="shared" si="46"/>
        <v>6</v>
      </c>
      <c r="BX68" s="261">
        <f t="shared" si="47"/>
        <v>7</v>
      </c>
      <c r="BY68" s="247">
        <f t="shared" si="23"/>
        <v>86</v>
      </c>
      <c r="BZ68" s="286" t="str">
        <f t="shared" si="24"/>
        <v>YES</v>
      </c>
      <c r="CA68" s="261">
        <f t="shared" si="48"/>
        <v>6</v>
      </c>
      <c r="CB68" s="261">
        <f t="shared" si="49"/>
        <v>7</v>
      </c>
      <c r="CC68" s="247">
        <f t="shared" si="25"/>
        <v>86</v>
      </c>
      <c r="CD68" s="341" t="str">
        <f t="shared" si="26"/>
        <v>YES</v>
      </c>
    </row>
    <row r="69" spans="1:83" x14ac:dyDescent="0.2">
      <c r="A69" s="331">
        <f>[5]Final!A69</f>
        <v>57</v>
      </c>
      <c r="B69" s="331" t="str">
        <f>[5]Final!B69</f>
        <v>16BME1433</v>
      </c>
      <c r="C69" s="331" t="str">
        <f>[5]Final!C69</f>
        <v>HARPREET SINGH</v>
      </c>
      <c r="D69" s="331" t="str">
        <f>[5]Final!D69</f>
        <v>A</v>
      </c>
      <c r="E69" s="331">
        <f>[5]Final!E69</f>
        <v>86</v>
      </c>
      <c r="F69" s="331">
        <f t="shared" si="27"/>
        <v>86.7</v>
      </c>
      <c r="G69" s="331">
        <f t="shared" si="28"/>
        <v>49.7</v>
      </c>
      <c r="H69" s="331">
        <f t="shared" si="29"/>
        <v>37</v>
      </c>
      <c r="I69" s="258"/>
      <c r="J69" s="247">
        <f>IF([5]Final!DP67="","",ROUNDUP(0.15*[5]Final!DP67,1))</f>
        <v>2.4</v>
      </c>
      <c r="K69" s="247">
        <f>IF([5]Final!DQ67="","",ROUNDUP(0.15*[5]Final!DQ67,1))</f>
        <v>2.3000000000000003</v>
      </c>
      <c r="L69" s="247">
        <f>IF([5]Final!DR67="","",ROUNDUP(0.15*[5]Final!DR67,1))</f>
        <v>5.6</v>
      </c>
      <c r="M69" s="247">
        <f>IF([5]Final!DS67="","",ROUNDUP(0.15*[5]Final!DS67,1))</f>
        <v>2.1</v>
      </c>
      <c r="N69" s="247">
        <f>IF([5]Final!DT67="","",ROUNDUP(0.15*[5]Final!DT67,1))</f>
        <v>3.3</v>
      </c>
      <c r="O69" s="247">
        <f>IF([5]Final!DU67="","",ROUNDUP(0.15*[5]Final!DU67,1))</f>
        <v>3.8000000000000003</v>
      </c>
      <c r="P69" s="247">
        <f>IF([5]Final!DV67="","",ROUNDUP(0.15*[5]Final!DV67,1))</f>
        <v>2.3000000000000003</v>
      </c>
      <c r="Q69" s="247">
        <f>IF([5]Final!DW67="","",ROUNDUP(0.15*[5]Final!DW67,1))</f>
        <v>5.3</v>
      </c>
      <c r="R69" s="247">
        <f>IF([5]Final!DX67="","",ROUNDUP(0.15*[5]Final!DX67,1))</f>
        <v>3.5</v>
      </c>
      <c r="S69" s="247">
        <f>IF([5]Final!DY67="","",ROUNDUP(0.15*[5]Final!DY67,1))</f>
        <v>4.0999999999999996</v>
      </c>
      <c r="T69" s="247">
        <f>IF([5]Final!DZ67="","",ROUNDUP(0.15*[5]Final!DZ67,1))</f>
        <v>2.4</v>
      </c>
      <c r="U69" s="247">
        <f>IF([5]Final!EA67="","",ROUNDUP([5]Final!EA67/3,1))</f>
        <v>1</v>
      </c>
      <c r="V69" s="247">
        <f>IF([5]Final!EB67="","",ROUNDUP([5]Final!EB67/3,1))</f>
        <v>1</v>
      </c>
      <c r="W69" s="247">
        <f>IF([5]Final!EC67="","",ROUNDUP([5]Final!EC67/3,1))</f>
        <v>1.4000000000000001</v>
      </c>
      <c r="X69" s="247">
        <f>IF([5]Final!ED67="","",ROUNDUP([5]Final!ED67/3,1))</f>
        <v>0.7</v>
      </c>
      <c r="Y69" s="247">
        <f>IF([5]Final!EE67="","",ROUNDUP([5]Final!EE67/3,1))</f>
        <v>1.4000000000000001</v>
      </c>
      <c r="Z69" s="247">
        <f>IF([5]Final!EF67="","",ROUNDUP([5]Final!EF67/3,1))</f>
        <v>1.7000000000000002</v>
      </c>
      <c r="AA69" s="247">
        <f>IF([5]Final!EG67="","",ROUNDUP([5]Final!EG67/3,1))</f>
        <v>1</v>
      </c>
      <c r="AB69" s="247">
        <f>IF([5]Final!EH67="","",ROUNDUP([5]Final!EH67/3,1))</f>
        <v>1</v>
      </c>
      <c r="AC69" s="247">
        <f>IF([5]Final!EI67="","",ROUNDUP([5]Final!EI67/3,1))</f>
        <v>1.4000000000000001</v>
      </c>
      <c r="AD69" s="247">
        <f>IF([5]Final!EJ67="","",ROUNDUP([5]Final!EJ67/3,1))</f>
        <v>1</v>
      </c>
      <c r="AE69" s="247">
        <f>IF([5]Final!EK67="","",ROUNDUP([5]Final!EK67/3,1))</f>
        <v>1</v>
      </c>
      <c r="AF69" s="247">
        <f>[5]Final!EL67</f>
        <v>2</v>
      </c>
      <c r="AG69" s="247">
        <f>[5]Final!EM67</f>
        <v>3</v>
      </c>
      <c r="AH69" s="247">
        <f>[5]Final!EN67</f>
        <v>2</v>
      </c>
      <c r="AI69" s="247">
        <f>[5]Final!EO67</f>
        <v>2</v>
      </c>
      <c r="AJ69" s="247">
        <f>[5]Final!EP67</f>
        <v>4</v>
      </c>
      <c r="AK69" s="247">
        <f>[5]Final!EQ67</f>
        <v>4</v>
      </c>
      <c r="AL69" s="247">
        <f>[5]Final!ER67</f>
        <v>2</v>
      </c>
      <c r="AM69" s="247">
        <f>[5]Final!ES67</f>
        <v>4</v>
      </c>
      <c r="AN69" s="247">
        <f>[5]Final!ET67</f>
        <v>4</v>
      </c>
      <c r="AO69" s="247">
        <f>[5]Final!EU67</f>
        <v>5</v>
      </c>
      <c r="AP69" s="248">
        <f>[5]Final!EV67</f>
        <v>5</v>
      </c>
      <c r="AQ69" s="260">
        <f t="shared" si="30"/>
        <v>3.4</v>
      </c>
      <c r="AR69" s="261">
        <f t="shared" si="31"/>
        <v>4.333333333333333</v>
      </c>
      <c r="AS69" s="247">
        <f t="shared" si="7"/>
        <v>78</v>
      </c>
      <c r="AT69" s="286" t="str">
        <f t="shared" si="8"/>
        <v>YES</v>
      </c>
      <c r="AU69" s="261">
        <f t="shared" si="32"/>
        <v>8</v>
      </c>
      <c r="AV69" s="261">
        <f t="shared" si="33"/>
        <v>10.166666666666668</v>
      </c>
      <c r="AW69" s="247">
        <f t="shared" si="9"/>
        <v>79</v>
      </c>
      <c r="AX69" s="286" t="str">
        <f t="shared" si="10"/>
        <v>YES</v>
      </c>
      <c r="AY69" s="261">
        <f t="shared" si="34"/>
        <v>23.699999999999996</v>
      </c>
      <c r="AZ69" s="261">
        <f t="shared" si="35"/>
        <v>27.333333333333336</v>
      </c>
      <c r="BA69" s="247">
        <f t="shared" si="11"/>
        <v>87</v>
      </c>
      <c r="BB69" s="286" t="str">
        <f t="shared" si="12"/>
        <v>YES</v>
      </c>
      <c r="BC69" s="261">
        <f t="shared" si="36"/>
        <v>8.4</v>
      </c>
      <c r="BD69" s="261">
        <f t="shared" si="37"/>
        <v>10.166666666666666</v>
      </c>
      <c r="BE69" s="247">
        <f t="shared" si="13"/>
        <v>83</v>
      </c>
      <c r="BF69" s="286" t="str">
        <f t="shared" si="14"/>
        <v>YES</v>
      </c>
      <c r="BG69" s="261">
        <f t="shared" si="38"/>
        <v>6.2</v>
      </c>
      <c r="BH69" s="261">
        <f t="shared" si="39"/>
        <v>8</v>
      </c>
      <c r="BI69" s="247">
        <f t="shared" si="15"/>
        <v>78</v>
      </c>
      <c r="BJ69" s="340" t="str">
        <f t="shared" si="16"/>
        <v>YES</v>
      </c>
      <c r="BK69" s="260">
        <f t="shared" si="40"/>
        <v>2</v>
      </c>
      <c r="BL69" s="261">
        <f t="shared" si="41"/>
        <v>2</v>
      </c>
      <c r="BM69" s="247">
        <f t="shared" si="17"/>
        <v>100</v>
      </c>
      <c r="BN69" s="286" t="str">
        <f t="shared" si="18"/>
        <v>YES</v>
      </c>
      <c r="BO69" s="261">
        <f t="shared" si="42"/>
        <v>7</v>
      </c>
      <c r="BP69" s="261">
        <f t="shared" si="43"/>
        <v>7</v>
      </c>
      <c r="BQ69" s="247">
        <f t="shared" si="19"/>
        <v>100</v>
      </c>
      <c r="BR69" s="286" t="str">
        <f t="shared" si="20"/>
        <v>YES</v>
      </c>
      <c r="BS69" s="261">
        <f t="shared" si="44"/>
        <v>14</v>
      </c>
      <c r="BT69" s="261">
        <f t="shared" si="45"/>
        <v>17</v>
      </c>
      <c r="BU69" s="247">
        <f t="shared" si="21"/>
        <v>82</v>
      </c>
      <c r="BV69" s="286" t="str">
        <f t="shared" si="22"/>
        <v>YES</v>
      </c>
      <c r="BW69" s="261">
        <f t="shared" si="46"/>
        <v>7</v>
      </c>
      <c r="BX69" s="261">
        <f t="shared" si="47"/>
        <v>7</v>
      </c>
      <c r="BY69" s="247">
        <f t="shared" si="23"/>
        <v>100</v>
      </c>
      <c r="BZ69" s="286" t="str">
        <f t="shared" si="24"/>
        <v>YES</v>
      </c>
      <c r="CA69" s="261">
        <f t="shared" si="48"/>
        <v>7</v>
      </c>
      <c r="CB69" s="261">
        <f t="shared" si="49"/>
        <v>7</v>
      </c>
      <c r="CC69" s="247">
        <f t="shared" si="25"/>
        <v>100</v>
      </c>
      <c r="CD69" s="341" t="str">
        <f t="shared" si="26"/>
        <v>YES</v>
      </c>
    </row>
    <row r="70" spans="1:83" x14ac:dyDescent="0.2">
      <c r="A70" s="331">
        <f>[5]Final!A70</f>
        <v>58</v>
      </c>
      <c r="B70" s="331" t="str">
        <f>[5]Final!B70</f>
        <v>17BME8009</v>
      </c>
      <c r="C70" s="331" t="str">
        <f>[5]Final!C70</f>
        <v>DEEPAK</v>
      </c>
      <c r="D70" s="331" t="s">
        <v>316</v>
      </c>
      <c r="E70" s="331">
        <f>[5]Final!E70</f>
        <v>19</v>
      </c>
      <c r="F70" s="331">
        <f t="shared" si="27"/>
        <v>18.900000000000002</v>
      </c>
      <c r="G70" s="331">
        <f t="shared" si="28"/>
        <v>11.900000000000002</v>
      </c>
      <c r="H70" s="331">
        <f t="shared" si="29"/>
        <v>7</v>
      </c>
      <c r="I70" s="258"/>
      <c r="J70" s="247">
        <f>IF([5]Final!DP68="","",ROUNDUP(0.15*[5]Final!DP68,1))</f>
        <v>0.3</v>
      </c>
      <c r="K70" s="247">
        <f>IF([5]Final!DQ68="","",ROUNDUP(0.15*[5]Final!DQ68,1))</f>
        <v>0.3</v>
      </c>
      <c r="L70" s="247">
        <f>IF([5]Final!DR68="","",ROUNDUP(0.15*[5]Final!DR68,1))</f>
        <v>1.8</v>
      </c>
      <c r="M70" s="247">
        <f>IF([5]Final!DS68="","",ROUNDUP(0.15*[5]Final!DS68,1))</f>
        <v>0</v>
      </c>
      <c r="N70" s="247">
        <f>IF([5]Final!DT68="","",ROUNDUP(0.15*[5]Final!DT68,1))</f>
        <v>1.1000000000000001</v>
      </c>
      <c r="O70" s="247">
        <f>IF([5]Final!DU68="","",ROUNDUP(0.15*[5]Final!DU68,1))</f>
        <v>0.5</v>
      </c>
      <c r="P70" s="247">
        <f>IF([5]Final!DV68="","",ROUNDUP(0.15*[5]Final!DV68,1))</f>
        <v>0.5</v>
      </c>
      <c r="Q70" s="247">
        <f>IF([5]Final!DW68="","",ROUNDUP(0.15*[5]Final!DW68,1))</f>
        <v>1.8</v>
      </c>
      <c r="R70" s="247">
        <f>IF([5]Final!DX68="","",ROUNDUP(0.15*[5]Final!DX68,1))</f>
        <v>0.6</v>
      </c>
      <c r="S70" s="247">
        <f>IF([5]Final!DY68="","",ROUNDUP(0.15*[5]Final!DY68,1))</f>
        <v>0.9</v>
      </c>
      <c r="T70" s="247">
        <f>IF([5]Final!DZ68="","",ROUNDUP(0.15*[5]Final!DZ68,1))</f>
        <v>0.2</v>
      </c>
      <c r="U70" s="247">
        <f>IF([5]Final!EA68="","",ROUNDUP([5]Final!EA68/3,1))</f>
        <v>0.4</v>
      </c>
      <c r="V70" s="247">
        <f>IF([5]Final!EB68="","",ROUNDUP([5]Final!EB68/3,1))</f>
        <v>0.4</v>
      </c>
      <c r="W70" s="247">
        <f>IF([5]Final!EC68="","",ROUNDUP([5]Final!EC68/3,1))</f>
        <v>0.4</v>
      </c>
      <c r="X70" s="247">
        <f>IF([5]Final!ED68="","",ROUNDUP([5]Final!ED68/3,1))</f>
        <v>0.4</v>
      </c>
      <c r="Y70" s="247">
        <f>IF([5]Final!EE68="","",ROUNDUP([5]Final!EE68/3,1))</f>
        <v>0.4</v>
      </c>
      <c r="Z70" s="247">
        <f>IF([5]Final!EF68="","",ROUNDUP([5]Final!EF68/3,1))</f>
        <v>0.7</v>
      </c>
      <c r="AA70" s="247">
        <f>IF([5]Final!EG68="","",ROUNDUP([5]Final!EG68/3,1))</f>
        <v>0</v>
      </c>
      <c r="AB70" s="247">
        <f>IF([5]Final!EH68="","",ROUNDUP([5]Final!EH68/3,1))</f>
        <v>0.4</v>
      </c>
      <c r="AC70" s="247">
        <f>IF([5]Final!EI68="","",ROUNDUP([5]Final!EI68/3,1))</f>
        <v>0.4</v>
      </c>
      <c r="AD70" s="247">
        <f>IF([5]Final!EJ68="","",ROUNDUP([5]Final!EJ68/3,1))</f>
        <v>0.4</v>
      </c>
      <c r="AE70" s="247">
        <f>IF([5]Final!EK68="","",ROUNDUP([5]Final!EK68/3,1))</f>
        <v>0</v>
      </c>
      <c r="AF70" s="247">
        <f>[5]Final!EL68</f>
        <v>0</v>
      </c>
      <c r="AG70" s="247">
        <f>[5]Final!EM68</f>
        <v>0</v>
      </c>
      <c r="AH70" s="247">
        <f>[5]Final!EN68</f>
        <v>0</v>
      </c>
      <c r="AI70" s="247">
        <f>[5]Final!EO68</f>
        <v>0</v>
      </c>
      <c r="AJ70" s="247">
        <f>[5]Final!EP68</f>
        <v>1</v>
      </c>
      <c r="AK70" s="247">
        <f>[5]Final!EQ68</f>
        <v>1</v>
      </c>
      <c r="AL70" s="247">
        <f>[5]Final!ER68</f>
        <v>0</v>
      </c>
      <c r="AM70" s="247">
        <f>[5]Final!ES68</f>
        <v>1</v>
      </c>
      <c r="AN70" s="247">
        <f>[5]Final!ET68</f>
        <v>1</v>
      </c>
      <c r="AO70" s="247">
        <f>[5]Final!EU68</f>
        <v>2</v>
      </c>
      <c r="AP70" s="248">
        <f>[5]Final!EV68</f>
        <v>1</v>
      </c>
      <c r="AQ70" s="260">
        <f t="shared" si="30"/>
        <v>0.7</v>
      </c>
      <c r="AR70" s="261">
        <f t="shared" si="31"/>
        <v>4.333333333333333</v>
      </c>
      <c r="AS70" s="247">
        <f t="shared" si="7"/>
        <v>16</v>
      </c>
      <c r="AT70" s="286" t="str">
        <f t="shared" si="8"/>
        <v>NO</v>
      </c>
      <c r="AU70" s="261">
        <f t="shared" si="32"/>
        <v>2.2000000000000002</v>
      </c>
      <c r="AV70" s="261">
        <f t="shared" si="33"/>
        <v>10.166666666666668</v>
      </c>
      <c r="AW70" s="247">
        <f t="shared" si="9"/>
        <v>22</v>
      </c>
      <c r="AX70" s="286" t="str">
        <f t="shared" si="10"/>
        <v>NO</v>
      </c>
      <c r="AY70" s="261">
        <f t="shared" si="34"/>
        <v>6.6000000000000005</v>
      </c>
      <c r="AZ70" s="261">
        <f t="shared" si="35"/>
        <v>27.333333333333336</v>
      </c>
      <c r="BA70" s="247">
        <f t="shared" si="11"/>
        <v>24</v>
      </c>
      <c r="BB70" s="286" t="str">
        <f t="shared" si="12"/>
        <v>NO</v>
      </c>
      <c r="BC70" s="261">
        <f t="shared" si="36"/>
        <v>1.7999999999999998</v>
      </c>
      <c r="BD70" s="261">
        <f t="shared" si="37"/>
        <v>10.166666666666666</v>
      </c>
      <c r="BE70" s="247">
        <f t="shared" si="13"/>
        <v>18</v>
      </c>
      <c r="BF70" s="286" t="str">
        <f t="shared" si="14"/>
        <v>NO</v>
      </c>
      <c r="BG70" s="261">
        <f t="shared" si="38"/>
        <v>0.60000000000000009</v>
      </c>
      <c r="BH70" s="261">
        <f t="shared" si="39"/>
        <v>8</v>
      </c>
      <c r="BI70" s="247">
        <f t="shared" si="15"/>
        <v>8</v>
      </c>
      <c r="BJ70" s="340" t="str">
        <f t="shared" si="16"/>
        <v>NO</v>
      </c>
      <c r="BK70" s="260">
        <f t="shared" si="40"/>
        <v>0</v>
      </c>
      <c r="BL70" s="261">
        <f t="shared" si="41"/>
        <v>2</v>
      </c>
      <c r="BM70" s="247">
        <f t="shared" si="17"/>
        <v>0</v>
      </c>
      <c r="BN70" s="286" t="str">
        <f t="shared" si="18"/>
        <v>NO</v>
      </c>
      <c r="BO70" s="261">
        <f t="shared" si="42"/>
        <v>1</v>
      </c>
      <c r="BP70" s="261">
        <f t="shared" si="43"/>
        <v>7</v>
      </c>
      <c r="BQ70" s="247">
        <f t="shared" si="19"/>
        <v>14</v>
      </c>
      <c r="BR70" s="286" t="str">
        <f t="shared" si="20"/>
        <v>NO</v>
      </c>
      <c r="BS70" s="261">
        <f t="shared" si="44"/>
        <v>3</v>
      </c>
      <c r="BT70" s="261">
        <f t="shared" si="45"/>
        <v>17</v>
      </c>
      <c r="BU70" s="247">
        <f t="shared" si="21"/>
        <v>18</v>
      </c>
      <c r="BV70" s="286" t="str">
        <f t="shared" si="22"/>
        <v>NO</v>
      </c>
      <c r="BW70" s="261">
        <f t="shared" si="46"/>
        <v>2</v>
      </c>
      <c r="BX70" s="261">
        <f t="shared" si="47"/>
        <v>7</v>
      </c>
      <c r="BY70" s="247">
        <f t="shared" si="23"/>
        <v>29</v>
      </c>
      <c r="BZ70" s="286" t="str">
        <f t="shared" si="24"/>
        <v>NO</v>
      </c>
      <c r="CA70" s="261">
        <f t="shared" si="48"/>
        <v>1</v>
      </c>
      <c r="CB70" s="261">
        <f t="shared" si="49"/>
        <v>7</v>
      </c>
      <c r="CC70" s="247">
        <f t="shared" si="25"/>
        <v>14</v>
      </c>
      <c r="CD70" s="341" t="str">
        <f t="shared" si="26"/>
        <v>NO</v>
      </c>
    </row>
    <row r="71" spans="1:83" x14ac:dyDescent="0.2">
      <c r="A71" s="331">
        <f>[5]Final!A71</f>
        <v>59</v>
      </c>
      <c r="B71" s="331" t="str">
        <f>[5]Final!B71</f>
        <v>17BME8017</v>
      </c>
      <c r="C71" s="331" t="str">
        <f>[5]Final!C71</f>
        <v>BRAJESH KUMAR</v>
      </c>
      <c r="D71" s="331" t="str">
        <f>[5]Final!D71</f>
        <v>B</v>
      </c>
      <c r="E71" s="331">
        <f>[5]Final!E71</f>
        <v>70</v>
      </c>
      <c r="F71" s="331">
        <f t="shared" si="27"/>
        <v>74.800000000000011</v>
      </c>
      <c r="G71" s="331">
        <f t="shared" si="28"/>
        <v>46.800000000000004</v>
      </c>
      <c r="H71" s="331">
        <f t="shared" si="29"/>
        <v>28</v>
      </c>
      <c r="I71" s="258"/>
      <c r="J71" s="247">
        <f>IF([5]Final!DP69="","",ROUNDUP(0.15*[5]Final!DP69,1))</f>
        <v>2.4</v>
      </c>
      <c r="K71" s="247">
        <f>IF([5]Final!DQ69="","",ROUNDUP(0.15*[5]Final!DQ69,1))</f>
        <v>2.1</v>
      </c>
      <c r="L71" s="247">
        <f>IF([5]Final!DR69="","",ROUNDUP(0.15*[5]Final!DR69,1))</f>
        <v>4.5</v>
      </c>
      <c r="M71" s="247">
        <f>IF([5]Final!DS69="","",ROUNDUP(0.15*[5]Final!DS69,1))</f>
        <v>2.4</v>
      </c>
      <c r="N71" s="247">
        <f>IF([5]Final!DT69="","",ROUNDUP(0.15*[5]Final!DT69,1))</f>
        <v>3.5</v>
      </c>
      <c r="O71" s="247">
        <f>IF([5]Final!DU69="","",ROUNDUP(0.15*[5]Final!DU69,1))</f>
        <v>3.6</v>
      </c>
      <c r="P71" s="247">
        <f>IF([5]Final!DV69="","",ROUNDUP(0.15*[5]Final!DV69,1))</f>
        <v>2.4</v>
      </c>
      <c r="Q71" s="247">
        <f>IF([5]Final!DW69="","",ROUNDUP(0.15*[5]Final!DW69,1))</f>
        <v>4.5</v>
      </c>
      <c r="R71" s="247">
        <f>IF([5]Final!DX69="","",ROUNDUP(0.15*[5]Final!DX69,1))</f>
        <v>3.8000000000000003</v>
      </c>
      <c r="S71" s="247">
        <f>IF([5]Final!DY69="","",ROUNDUP(0.15*[5]Final!DY69,1))</f>
        <v>3.9</v>
      </c>
      <c r="T71" s="247">
        <f>IF([5]Final!DZ69="","",ROUNDUP(0.15*[5]Final!DZ69,1))</f>
        <v>2.6</v>
      </c>
      <c r="U71" s="247">
        <f>IF([5]Final!EA69="","",ROUNDUP([5]Final!EA69/3,1))</f>
        <v>1</v>
      </c>
      <c r="V71" s="247">
        <f>IF([5]Final!EB69="","",ROUNDUP([5]Final!EB69/3,1))</f>
        <v>1</v>
      </c>
      <c r="W71" s="247">
        <f>IF([5]Final!EC69="","",ROUNDUP([5]Final!EC69/3,1))</f>
        <v>1</v>
      </c>
      <c r="X71" s="247">
        <f>IF([5]Final!ED69="","",ROUNDUP([5]Final!ED69/3,1))</f>
        <v>1</v>
      </c>
      <c r="Y71" s="247">
        <f>IF([5]Final!EE69="","",ROUNDUP([5]Final!EE69/3,1))</f>
        <v>1</v>
      </c>
      <c r="Z71" s="247">
        <f>IF([5]Final!EF69="","",ROUNDUP([5]Final!EF69/3,1))</f>
        <v>1.4000000000000001</v>
      </c>
      <c r="AA71" s="247">
        <f>IF([5]Final!EG69="","",ROUNDUP([5]Final!EG69/3,1))</f>
        <v>1</v>
      </c>
      <c r="AB71" s="247">
        <f>IF([5]Final!EH69="","",ROUNDUP([5]Final!EH69/3,1))</f>
        <v>1</v>
      </c>
      <c r="AC71" s="247">
        <f>IF([5]Final!EI69="","",ROUNDUP([5]Final!EI69/3,1))</f>
        <v>1</v>
      </c>
      <c r="AD71" s="247">
        <f>IF([5]Final!EJ69="","",ROUNDUP([5]Final!EJ69/3,1))</f>
        <v>1</v>
      </c>
      <c r="AE71" s="247">
        <f>IF([5]Final!EK69="","",ROUNDUP([5]Final!EK69/3,1))</f>
        <v>0.7</v>
      </c>
      <c r="AF71" s="247">
        <f>[5]Final!EL69</f>
        <v>1</v>
      </c>
      <c r="AG71" s="247">
        <f>[5]Final!EM69</f>
        <v>2</v>
      </c>
      <c r="AH71" s="247">
        <f>[5]Final!EN69</f>
        <v>3</v>
      </c>
      <c r="AI71" s="247">
        <f>[5]Final!EO69</f>
        <v>2</v>
      </c>
      <c r="AJ71" s="247">
        <f>[5]Final!EP69</f>
        <v>3</v>
      </c>
      <c r="AK71" s="247">
        <f>[5]Final!EQ69</f>
        <v>3</v>
      </c>
      <c r="AL71" s="247">
        <f>[5]Final!ER69</f>
        <v>2</v>
      </c>
      <c r="AM71" s="247">
        <f>[5]Final!ES69</f>
        <v>3</v>
      </c>
      <c r="AN71" s="247">
        <f>[5]Final!ET69</f>
        <v>3</v>
      </c>
      <c r="AO71" s="247">
        <f>[5]Final!EU69</f>
        <v>3</v>
      </c>
      <c r="AP71" s="248">
        <f>[5]Final!EV69</f>
        <v>3</v>
      </c>
      <c r="AQ71" s="260">
        <f t="shared" si="30"/>
        <v>3.4</v>
      </c>
      <c r="AR71" s="261">
        <f t="shared" si="31"/>
        <v>4.333333333333333</v>
      </c>
      <c r="AS71" s="247">
        <f t="shared" si="7"/>
        <v>78</v>
      </c>
      <c r="AT71" s="286" t="str">
        <f t="shared" si="8"/>
        <v>YES</v>
      </c>
      <c r="AU71" s="261">
        <f t="shared" si="32"/>
        <v>7.6</v>
      </c>
      <c r="AV71" s="261">
        <f t="shared" si="33"/>
        <v>10.166666666666668</v>
      </c>
      <c r="AW71" s="247">
        <f t="shared" si="9"/>
        <v>75</v>
      </c>
      <c r="AX71" s="286" t="str">
        <f t="shared" si="10"/>
        <v>YES</v>
      </c>
      <c r="AY71" s="261">
        <f t="shared" si="34"/>
        <v>20.799999999999997</v>
      </c>
      <c r="AZ71" s="261">
        <f t="shared" si="35"/>
        <v>27.333333333333336</v>
      </c>
      <c r="BA71" s="247">
        <f t="shared" si="11"/>
        <v>76</v>
      </c>
      <c r="BB71" s="286" t="str">
        <f t="shared" si="12"/>
        <v>YES</v>
      </c>
      <c r="BC71" s="261">
        <f t="shared" si="36"/>
        <v>8.3000000000000007</v>
      </c>
      <c r="BD71" s="261">
        <f t="shared" si="37"/>
        <v>10.166666666666666</v>
      </c>
      <c r="BE71" s="247">
        <f t="shared" si="13"/>
        <v>82</v>
      </c>
      <c r="BF71" s="286" t="str">
        <f t="shared" si="14"/>
        <v>YES</v>
      </c>
      <c r="BG71" s="261">
        <f t="shared" si="38"/>
        <v>6.7</v>
      </c>
      <c r="BH71" s="261">
        <f t="shared" si="39"/>
        <v>8</v>
      </c>
      <c r="BI71" s="247">
        <f t="shared" si="15"/>
        <v>84</v>
      </c>
      <c r="BJ71" s="340" t="str">
        <f t="shared" si="16"/>
        <v>YES</v>
      </c>
      <c r="BK71" s="260">
        <f t="shared" si="40"/>
        <v>1</v>
      </c>
      <c r="BL71" s="261">
        <f t="shared" si="41"/>
        <v>2</v>
      </c>
      <c r="BM71" s="247">
        <f t="shared" si="17"/>
        <v>50</v>
      </c>
      <c r="BN71" s="286" t="str">
        <f t="shared" si="18"/>
        <v>NO</v>
      </c>
      <c r="BO71" s="261">
        <f t="shared" si="42"/>
        <v>5</v>
      </c>
      <c r="BP71" s="261">
        <f t="shared" si="43"/>
        <v>7</v>
      </c>
      <c r="BQ71" s="247">
        <f t="shared" si="19"/>
        <v>71</v>
      </c>
      <c r="BR71" s="286" t="str">
        <f t="shared" si="20"/>
        <v>YES</v>
      </c>
      <c r="BS71" s="261">
        <f t="shared" si="44"/>
        <v>12</v>
      </c>
      <c r="BT71" s="261">
        <f t="shared" si="45"/>
        <v>17</v>
      </c>
      <c r="BU71" s="247">
        <f t="shared" si="21"/>
        <v>71</v>
      </c>
      <c r="BV71" s="286" t="str">
        <f t="shared" si="22"/>
        <v>YES</v>
      </c>
      <c r="BW71" s="261">
        <f t="shared" si="46"/>
        <v>5</v>
      </c>
      <c r="BX71" s="261">
        <f t="shared" si="47"/>
        <v>7</v>
      </c>
      <c r="BY71" s="247">
        <f t="shared" si="23"/>
        <v>71</v>
      </c>
      <c r="BZ71" s="286" t="str">
        <f t="shared" si="24"/>
        <v>YES</v>
      </c>
      <c r="CA71" s="261">
        <f t="shared" si="48"/>
        <v>5</v>
      </c>
      <c r="CB71" s="261">
        <f t="shared" si="49"/>
        <v>7</v>
      </c>
      <c r="CC71" s="247">
        <f t="shared" si="25"/>
        <v>71</v>
      </c>
      <c r="CD71" s="341" t="str">
        <f t="shared" si="26"/>
        <v>YES</v>
      </c>
    </row>
    <row r="72" spans="1:83" x14ac:dyDescent="0.2">
      <c r="A72" s="331">
        <f>[5]Final!A72</f>
        <v>60</v>
      </c>
      <c r="B72" s="331" t="str">
        <f>[5]Final!B72</f>
        <v>17BME8020</v>
      </c>
      <c r="C72" s="331" t="str">
        <f>[5]Final!C72</f>
        <v>SACHIN THAKUR</v>
      </c>
      <c r="D72" s="331" t="s">
        <v>251</v>
      </c>
      <c r="E72" s="331">
        <f>[5]Final!E72</f>
        <v>94</v>
      </c>
      <c r="F72" s="331">
        <f t="shared" si="27"/>
        <v>84.5</v>
      </c>
      <c r="G72" s="331">
        <f t="shared" si="28"/>
        <v>49.499999999999993</v>
      </c>
      <c r="H72" s="331">
        <f t="shared" si="29"/>
        <v>35</v>
      </c>
      <c r="I72" s="258"/>
      <c r="J72" s="247">
        <f>IF([5]Final!DP70="","",ROUNDUP(0.15*[5]Final!DP70,1))</f>
        <v>2</v>
      </c>
      <c r="K72" s="247">
        <f>IF([5]Final!DQ70="","",ROUNDUP(0.15*[5]Final!DQ70,1))</f>
        <v>2.6</v>
      </c>
      <c r="L72" s="247">
        <f>IF([5]Final!DR70="","",ROUNDUP(0.15*[5]Final!DR70,1))</f>
        <v>5.6</v>
      </c>
      <c r="M72" s="247">
        <f>IF([5]Final!DS70="","",ROUNDUP(0.15*[5]Final!DS70,1))</f>
        <v>2.1</v>
      </c>
      <c r="N72" s="247">
        <f>IF([5]Final!DT70="","",ROUNDUP(0.15*[5]Final!DT70,1))</f>
        <v>3.5</v>
      </c>
      <c r="O72" s="247">
        <f>IF([5]Final!DU70="","",ROUNDUP(0.15*[5]Final!DU70,1))</f>
        <v>4.0999999999999996</v>
      </c>
      <c r="P72" s="247">
        <f>IF([5]Final!DV70="","",ROUNDUP(0.15*[5]Final!DV70,1))</f>
        <v>2</v>
      </c>
      <c r="Q72" s="247">
        <f>IF([5]Final!DW70="","",ROUNDUP(0.15*[5]Final!DW70,1))</f>
        <v>5.4</v>
      </c>
      <c r="R72" s="247">
        <f>IF([5]Final!DX70="","",ROUNDUP(0.15*[5]Final!DX70,1))</f>
        <v>3.9</v>
      </c>
      <c r="S72" s="247">
        <f>IF([5]Final!DY70="","",ROUNDUP(0.15*[5]Final!DY70,1))</f>
        <v>3.6</v>
      </c>
      <c r="T72" s="247">
        <f>IF([5]Final!DZ70="","",ROUNDUP(0.15*[5]Final!DZ70,1))</f>
        <v>2.3000000000000003</v>
      </c>
      <c r="U72" s="247">
        <f>IF([5]Final!EA70="","",ROUNDUP([5]Final!EA70/3,1))</f>
        <v>1</v>
      </c>
      <c r="V72" s="247">
        <f>IF([5]Final!EB70="","",ROUNDUP([5]Final!EB70/3,1))</f>
        <v>1.4000000000000001</v>
      </c>
      <c r="W72" s="247">
        <f>IF([5]Final!EC70="","",ROUNDUP([5]Final!EC70/3,1))</f>
        <v>1</v>
      </c>
      <c r="X72" s="247">
        <f>IF([5]Final!ED70="","",ROUNDUP([5]Final!ED70/3,1))</f>
        <v>1</v>
      </c>
      <c r="Y72" s="247">
        <f>IF([5]Final!EE70="","",ROUNDUP([5]Final!EE70/3,1))</f>
        <v>1.4000000000000001</v>
      </c>
      <c r="Z72" s="247">
        <f>IF([5]Final!EF70="","",ROUNDUP([5]Final!EF70/3,1))</f>
        <v>1.4000000000000001</v>
      </c>
      <c r="AA72" s="247">
        <f>IF([5]Final!EG70="","",ROUNDUP([5]Final!EG70/3,1))</f>
        <v>0.7</v>
      </c>
      <c r="AB72" s="247">
        <f>IF([5]Final!EH70="","",ROUNDUP([5]Final!EH70/3,1))</f>
        <v>1.4000000000000001</v>
      </c>
      <c r="AC72" s="247">
        <f>IF([5]Final!EI70="","",ROUNDUP([5]Final!EI70/3,1))</f>
        <v>1.4000000000000001</v>
      </c>
      <c r="AD72" s="247">
        <f>IF([5]Final!EJ70="","",ROUNDUP([5]Final!EJ70/3,1))</f>
        <v>1</v>
      </c>
      <c r="AE72" s="247">
        <f>IF([5]Final!EK70="","",ROUNDUP([5]Final!EK70/3,1))</f>
        <v>0.7</v>
      </c>
      <c r="AF72" s="247">
        <f>[5]Final!EL70</f>
        <v>1</v>
      </c>
      <c r="AG72" s="247">
        <f>[5]Final!EM70</f>
        <v>3</v>
      </c>
      <c r="AH72" s="247">
        <f>[5]Final!EN70</f>
        <v>3</v>
      </c>
      <c r="AI72" s="247">
        <f>[5]Final!EO70</f>
        <v>2</v>
      </c>
      <c r="AJ72" s="247">
        <f>[5]Final!EP70</f>
        <v>3</v>
      </c>
      <c r="AK72" s="247">
        <f>[5]Final!EQ70</f>
        <v>4</v>
      </c>
      <c r="AL72" s="247">
        <f>[5]Final!ER70</f>
        <v>2</v>
      </c>
      <c r="AM72" s="247">
        <f>[5]Final!ES70</f>
        <v>4</v>
      </c>
      <c r="AN72" s="247">
        <f>[5]Final!ET70</f>
        <v>4</v>
      </c>
      <c r="AO72" s="247">
        <f>[5]Final!EU70</f>
        <v>4</v>
      </c>
      <c r="AP72" s="248">
        <f>[5]Final!EV70</f>
        <v>5</v>
      </c>
      <c r="AQ72" s="260">
        <f t="shared" si="30"/>
        <v>3</v>
      </c>
      <c r="AR72" s="261">
        <f t="shared" si="31"/>
        <v>4.333333333333333</v>
      </c>
      <c r="AS72" s="247">
        <f t="shared" si="7"/>
        <v>69</v>
      </c>
      <c r="AT72" s="286" t="str">
        <f t="shared" si="8"/>
        <v>YES</v>
      </c>
      <c r="AU72" s="261">
        <f t="shared" si="32"/>
        <v>8.9</v>
      </c>
      <c r="AV72" s="261">
        <f t="shared" si="33"/>
        <v>10.166666666666668</v>
      </c>
      <c r="AW72" s="247">
        <f t="shared" si="9"/>
        <v>88</v>
      </c>
      <c r="AX72" s="286" t="str">
        <f t="shared" si="10"/>
        <v>YES</v>
      </c>
      <c r="AY72" s="261">
        <f t="shared" si="34"/>
        <v>24.199999999999996</v>
      </c>
      <c r="AZ72" s="261">
        <f t="shared" si="35"/>
        <v>27.333333333333336</v>
      </c>
      <c r="BA72" s="247">
        <f t="shared" si="11"/>
        <v>89</v>
      </c>
      <c r="BB72" s="286" t="str">
        <f t="shared" si="12"/>
        <v>YES</v>
      </c>
      <c r="BC72" s="261">
        <f t="shared" si="36"/>
        <v>7.3</v>
      </c>
      <c r="BD72" s="261">
        <f t="shared" si="37"/>
        <v>10.166666666666666</v>
      </c>
      <c r="BE72" s="247">
        <f t="shared" si="13"/>
        <v>72</v>
      </c>
      <c r="BF72" s="286" t="str">
        <f t="shared" si="14"/>
        <v>YES</v>
      </c>
      <c r="BG72" s="261">
        <f t="shared" si="38"/>
        <v>6.1000000000000005</v>
      </c>
      <c r="BH72" s="261">
        <f t="shared" si="39"/>
        <v>8</v>
      </c>
      <c r="BI72" s="247">
        <f t="shared" si="15"/>
        <v>76</v>
      </c>
      <c r="BJ72" s="340" t="str">
        <f t="shared" si="16"/>
        <v>YES</v>
      </c>
      <c r="BK72" s="260">
        <f t="shared" si="40"/>
        <v>1</v>
      </c>
      <c r="BL72" s="261">
        <f t="shared" si="41"/>
        <v>2</v>
      </c>
      <c r="BM72" s="247">
        <f t="shared" si="17"/>
        <v>50</v>
      </c>
      <c r="BN72" s="286" t="str">
        <f t="shared" si="18"/>
        <v>NO</v>
      </c>
      <c r="BO72" s="261">
        <f t="shared" si="42"/>
        <v>6</v>
      </c>
      <c r="BP72" s="261">
        <f t="shared" si="43"/>
        <v>7</v>
      </c>
      <c r="BQ72" s="247">
        <f t="shared" si="19"/>
        <v>86</v>
      </c>
      <c r="BR72" s="286" t="str">
        <f t="shared" si="20"/>
        <v>YES</v>
      </c>
      <c r="BS72" s="261">
        <f t="shared" si="44"/>
        <v>15</v>
      </c>
      <c r="BT72" s="261">
        <f t="shared" si="45"/>
        <v>17</v>
      </c>
      <c r="BU72" s="247">
        <f t="shared" si="21"/>
        <v>88</v>
      </c>
      <c r="BV72" s="286" t="str">
        <f t="shared" si="22"/>
        <v>YES</v>
      </c>
      <c r="BW72" s="261">
        <f t="shared" si="46"/>
        <v>6</v>
      </c>
      <c r="BX72" s="261">
        <f t="shared" si="47"/>
        <v>7</v>
      </c>
      <c r="BY72" s="247">
        <f t="shared" si="23"/>
        <v>86</v>
      </c>
      <c r="BZ72" s="286" t="str">
        <f t="shared" si="24"/>
        <v>YES</v>
      </c>
      <c r="CA72" s="261">
        <f t="shared" si="48"/>
        <v>7</v>
      </c>
      <c r="CB72" s="261">
        <f t="shared" si="49"/>
        <v>7</v>
      </c>
      <c r="CC72" s="247">
        <f t="shared" si="25"/>
        <v>100</v>
      </c>
      <c r="CD72" s="341" t="str">
        <f t="shared" si="26"/>
        <v>YES</v>
      </c>
    </row>
    <row r="73" spans="1:83" ht="13.5" customHeight="1" x14ac:dyDescent="0.2">
      <c r="A73" s="331"/>
      <c r="B73" s="331"/>
      <c r="C73" s="331"/>
      <c r="D73" s="331"/>
      <c r="E73" s="331"/>
      <c r="F73" s="331"/>
      <c r="G73" s="331"/>
      <c r="H73" s="331"/>
      <c r="I73" s="258"/>
      <c r="J73" s="247"/>
      <c r="K73" s="247"/>
      <c r="L73" s="247"/>
      <c r="M73" s="247"/>
      <c r="N73" s="247"/>
      <c r="O73" s="247"/>
      <c r="P73" s="247"/>
      <c r="Q73" s="247"/>
      <c r="R73" s="247"/>
      <c r="S73" s="247"/>
      <c r="T73" s="247"/>
      <c r="U73" s="247"/>
      <c r="V73" s="247"/>
      <c r="W73" s="247"/>
      <c r="X73" s="247"/>
      <c r="Y73" s="247"/>
      <c r="AA73" s="344"/>
      <c r="AB73" s="344"/>
      <c r="AC73" s="344"/>
      <c r="AD73" s="344"/>
      <c r="AE73" s="344"/>
      <c r="AF73" s="344"/>
      <c r="AG73" s="344"/>
      <c r="AH73" s="344"/>
      <c r="AI73" s="344"/>
      <c r="AJ73" s="344"/>
      <c r="AK73" s="541" t="s">
        <v>40</v>
      </c>
      <c r="AL73" s="541"/>
      <c r="AM73" s="541"/>
      <c r="AN73" s="541"/>
      <c r="AO73" s="541"/>
      <c r="AP73" s="541"/>
      <c r="AQ73" s="542"/>
      <c r="AR73" s="542"/>
      <c r="AS73" s="345"/>
      <c r="AT73" s="346">
        <f>IF(SUM(AR13:AR72)=0,"",COUNTIF(AT13:AT72,"YES"))</f>
        <v>45</v>
      </c>
      <c r="AU73" s="345"/>
      <c r="AV73" s="345"/>
      <c r="AW73" s="345"/>
      <c r="AX73" s="346">
        <f>IF(SUM(AV13:AV72)=0,"",COUNTIF(AX13:AX72,"YES"))</f>
        <v>46</v>
      </c>
      <c r="AY73" s="345"/>
      <c r="AZ73" s="345"/>
      <c r="BA73" s="345"/>
      <c r="BB73" s="346">
        <f>IF(SUM(AZ13:AZ72)=0,"",COUNTIF(BB13:BB72,"YES"))</f>
        <v>45</v>
      </c>
      <c r="BC73" s="345"/>
      <c r="BD73" s="345"/>
      <c r="BE73" s="345"/>
      <c r="BF73" s="346">
        <f>IF(SUM(BD13:BD72)=0,"",COUNTIF(BF13:BF72,"YES"))</f>
        <v>46</v>
      </c>
      <c r="BG73" s="345"/>
      <c r="BH73" s="347"/>
      <c r="BI73" s="345"/>
      <c r="BJ73" s="346">
        <f>IF(SUM(BH13:BH72)=0,"",COUNTIF(BJ13:BJ72,"YES"))</f>
        <v>46</v>
      </c>
      <c r="BK73" s="345"/>
      <c r="BL73" s="345"/>
      <c r="BM73" s="345"/>
      <c r="BN73" s="346">
        <f>IF(SUM(BL13:BL72)=0,"",COUNTIF(BN13:BN72,"YES"))</f>
        <v>19</v>
      </c>
      <c r="BO73" s="345"/>
      <c r="BP73" s="347"/>
      <c r="BQ73" s="345"/>
      <c r="BR73" s="346">
        <f>IF(SUM(BP13:BP72)=0,"",COUNTIF(BR13:BR72,"YES"))</f>
        <v>34</v>
      </c>
      <c r="BS73" s="345"/>
      <c r="BT73" s="347"/>
      <c r="BU73" s="345"/>
      <c r="BV73" s="346">
        <f>IF(SUM(BT13:BT72)=0,"",COUNTIF(BV13:BV72,"YES"))</f>
        <v>40</v>
      </c>
      <c r="BW73" s="345"/>
      <c r="BX73" s="347"/>
      <c r="BY73" s="345"/>
      <c r="BZ73" s="346">
        <f>IF(SUM(BX13:BX72)=0,"",COUNTIF(BZ13:BZ72,"YES"))</f>
        <v>34</v>
      </c>
      <c r="CA73" s="345"/>
      <c r="CB73" s="347"/>
      <c r="CC73" s="345"/>
      <c r="CD73" s="346">
        <f>IF(SUM(CB13:CB72)=0,"",COUNTIF(CD13:CD72,"YES"))</f>
        <v>35</v>
      </c>
      <c r="CE73" s="348"/>
    </row>
    <row r="74" spans="1:83" ht="16.5" customHeight="1" x14ac:dyDescent="0.25">
      <c r="E74"/>
      <c r="F74"/>
      <c r="G74"/>
      <c r="H74"/>
      <c r="I74" s="258"/>
      <c r="J74" s="247"/>
      <c r="K74" s="247"/>
      <c r="L74" s="247"/>
      <c r="M74" s="247"/>
      <c r="N74" s="247"/>
      <c r="O74" s="247"/>
      <c r="P74" s="247"/>
      <c r="Q74" s="247"/>
      <c r="R74" s="247"/>
      <c r="S74" s="247"/>
      <c r="T74" s="247"/>
      <c r="U74" s="247"/>
      <c r="V74" s="247"/>
      <c r="W74" s="247"/>
      <c r="X74" s="247"/>
      <c r="Y74" s="247"/>
      <c r="AA74" s="349"/>
      <c r="AB74" s="349"/>
      <c r="AC74" s="349"/>
      <c r="AD74" s="349"/>
      <c r="AE74" s="349"/>
      <c r="AF74" s="349"/>
      <c r="AG74" s="349"/>
      <c r="AH74" s="349"/>
      <c r="AI74" s="349"/>
      <c r="AJ74" s="349"/>
      <c r="AK74" s="543" t="s">
        <v>30</v>
      </c>
      <c r="AL74" s="543"/>
      <c r="AM74" s="543"/>
      <c r="AN74" s="543"/>
      <c r="AO74" s="543"/>
      <c r="AP74" s="543"/>
      <c r="AQ74" s="543"/>
      <c r="AR74" s="543"/>
      <c r="AS74" s="247"/>
      <c r="AT74" s="282">
        <f>IF(AT73="","",(AT73/[4]Final!$EX$5)*100)</f>
        <v>75</v>
      </c>
      <c r="AU74" s="247"/>
      <c r="AV74" s="247"/>
      <c r="AW74" s="247"/>
      <c r="AX74" s="282">
        <f>IF(AX73="","",(AX73/[4]Final!$EX$5)*100)</f>
        <v>76.666666666666671</v>
      </c>
      <c r="AY74" s="247"/>
      <c r="AZ74" s="247"/>
      <c r="BA74" s="247"/>
      <c r="BB74" s="282">
        <f>IF(BB73="","",(BB73/[4]Final!$EX$5)*100)</f>
        <v>75</v>
      </c>
      <c r="BC74" s="247"/>
      <c r="BD74" s="247"/>
      <c r="BE74" s="247"/>
      <c r="BF74" s="282">
        <f>IF(BF73="","",(BF73/[4]Final!$EX$5)*100)</f>
        <v>76.666666666666671</v>
      </c>
      <c r="BG74" s="282"/>
      <c r="BH74" s="282"/>
      <c r="BI74" s="282"/>
      <c r="BJ74" s="282">
        <f>IF(BJ73="","",(BJ73/[4]Final!$EX$5)*100)</f>
        <v>76.666666666666671</v>
      </c>
      <c r="BK74" s="247"/>
      <c r="BL74" s="247"/>
      <c r="BM74" s="247"/>
      <c r="BN74" s="282">
        <f>IF(BN73="","",(BN73/[4]Final!$EX$5)*100)</f>
        <v>31.666666666666664</v>
      </c>
      <c r="BO74" s="282"/>
      <c r="BP74" s="282"/>
      <c r="BQ74" s="282"/>
      <c r="BR74" s="282">
        <f>IF(BR73="","",(BR73/[4]Final!$EX$5)*100)</f>
        <v>56.666666666666664</v>
      </c>
      <c r="BS74" s="282"/>
      <c r="BT74" s="282"/>
      <c r="BU74" s="282"/>
      <c r="BV74" s="282">
        <f>IF(BV73="","",(BV73/[4]Final!$EX$5)*100)</f>
        <v>66.666666666666657</v>
      </c>
      <c r="BW74" s="282"/>
      <c r="BX74" s="282"/>
      <c r="BY74" s="282"/>
      <c r="BZ74" s="282">
        <f>IF(BZ73="","",(BZ73/[4]Final!$EX$5)*100)</f>
        <v>56.666666666666664</v>
      </c>
      <c r="CA74" s="282"/>
      <c r="CB74" s="282"/>
      <c r="CC74" s="282"/>
      <c r="CD74" s="282">
        <f>IF(CD73="","",(CD73/[4]Final!$EX$5)*100)</f>
        <v>58.333333333333336</v>
      </c>
      <c r="CE74" s="350"/>
    </row>
    <row r="75" spans="1:83" ht="16.5" customHeight="1" thickBot="1" x14ac:dyDescent="0.3">
      <c r="E75"/>
      <c r="F75"/>
      <c r="G75"/>
      <c r="H75"/>
      <c r="I75" s="258"/>
      <c r="J75" s="247"/>
      <c r="K75" s="247"/>
      <c r="L75" s="247"/>
      <c r="M75" s="247"/>
      <c r="N75" s="247"/>
      <c r="O75" s="247"/>
      <c r="P75" s="247"/>
      <c r="Q75" s="247"/>
      <c r="R75" s="247"/>
      <c r="S75" s="247"/>
      <c r="T75" s="247"/>
      <c r="U75" s="247"/>
      <c r="V75" s="247"/>
      <c r="W75" s="247"/>
      <c r="X75" s="247"/>
      <c r="Y75" s="247"/>
      <c r="AA75" s="351"/>
      <c r="AB75" s="351"/>
      <c r="AC75" s="351"/>
      <c r="AD75" s="351"/>
      <c r="AE75" s="351"/>
      <c r="AF75" s="351"/>
      <c r="AG75" s="351"/>
      <c r="AH75" s="351"/>
      <c r="AI75" s="351"/>
      <c r="AJ75" s="351"/>
      <c r="AK75" s="544" t="s">
        <v>31</v>
      </c>
      <c r="AL75" s="544"/>
      <c r="AM75" s="544"/>
      <c r="AN75" s="544"/>
      <c r="AO75" s="544"/>
      <c r="AP75" s="544"/>
      <c r="AQ75" s="544"/>
      <c r="AR75" s="544"/>
      <c r="AS75" s="284"/>
      <c r="AT75" s="352">
        <f>IF(AT74&lt;45,0,IF(AT74&lt;55,1,IF(AT74&lt;65,2,3)))</f>
        <v>3</v>
      </c>
      <c r="AU75" s="284"/>
      <c r="AV75" s="284"/>
      <c r="AW75" s="284"/>
      <c r="AX75" s="352">
        <f>IF(AX74&lt;45,0,IF(AX74&lt;55,1,IF(AX74&lt;65,2,3)))</f>
        <v>3</v>
      </c>
      <c r="AY75" s="284"/>
      <c r="AZ75" s="284"/>
      <c r="BA75" s="284"/>
      <c r="BB75" s="352">
        <f>IF(BB74&lt;45,0,IF(BB74&lt;55,1,IF(BB74&lt;65,2,3)))</f>
        <v>3</v>
      </c>
      <c r="BC75" s="284"/>
      <c r="BD75" s="284"/>
      <c r="BE75" s="247"/>
      <c r="BF75" s="286">
        <f>IF(BF74&lt;45,0,IF(BF74&lt;55,1,IF(BF74&lt;65,2,3)))</f>
        <v>3</v>
      </c>
      <c r="BG75" s="247"/>
      <c r="BH75" s="261"/>
      <c r="BI75" s="247"/>
      <c r="BJ75" s="286">
        <f>IF(BJ74&lt;45,0,IF(BJ74&lt;55,1,IF(BJ74&lt;65,2,3)))</f>
        <v>3</v>
      </c>
      <c r="BK75" s="247"/>
      <c r="BL75" s="247"/>
      <c r="BM75" s="247"/>
      <c r="BN75" s="352">
        <f>IF(BN74&lt;45,0,IF(BN74&lt;55,1,IF(BN74&lt;65,2,3)))</f>
        <v>0</v>
      </c>
      <c r="BO75" s="284"/>
      <c r="BP75" s="336"/>
      <c r="BQ75" s="284"/>
      <c r="BR75" s="352">
        <f>IF(BR74&lt;45,0,IF(BR74&lt;55,1,IF(BR74&lt;65,2,3)))</f>
        <v>2</v>
      </c>
      <c r="BS75" s="284"/>
      <c r="BT75" s="336"/>
      <c r="BU75" s="284"/>
      <c r="BV75" s="352">
        <f>IF(BV74&lt;45,0,IF(BV74&lt;55,1,IF(BV74&lt;65,2,3)))</f>
        <v>3</v>
      </c>
      <c r="BW75" s="284"/>
      <c r="BX75" s="336"/>
      <c r="BY75" s="284"/>
      <c r="BZ75" s="352">
        <f>IF(BZ74&lt;45,0,IF(BZ74&lt;55,1,IF(BZ74&lt;65,2,3)))</f>
        <v>2</v>
      </c>
      <c r="CA75" s="284"/>
      <c r="CB75" s="336"/>
      <c r="CC75" s="284"/>
      <c r="CD75" s="352">
        <f>IF(CD74&lt;45,0,IF(CD74&lt;55,1,IF(CD74&lt;65,2,3)))</f>
        <v>2</v>
      </c>
      <c r="CE75" s="350"/>
    </row>
    <row r="76" spans="1:83" ht="147.75" customHeight="1" x14ac:dyDescent="0.2">
      <c r="A76" s="315">
        <f>[5]Final!A365</f>
        <v>0</v>
      </c>
      <c r="B76">
        <f>[5]Final!B365</f>
        <v>0</v>
      </c>
      <c r="C76">
        <f>[5]Final!C365</f>
        <v>0</v>
      </c>
      <c r="D76" s="315" t="str">
        <f>[5]Final!D365</f>
        <v>Max</v>
      </c>
      <c r="E76">
        <f>[5]Final!E365</f>
        <v>97</v>
      </c>
      <c r="F76">
        <f>[5]Final!F365</f>
        <v>0</v>
      </c>
      <c r="G76">
        <f>[5]Final!G365</f>
        <v>0</v>
      </c>
      <c r="H76">
        <f>[5]Final!H365</f>
        <v>0</v>
      </c>
      <c r="Z76" s="173"/>
      <c r="AA76" s="353"/>
      <c r="AB76" s="353"/>
      <c r="AC76" s="353"/>
      <c r="AD76" s="353"/>
      <c r="AE76" s="353"/>
      <c r="AF76" s="353"/>
      <c r="AG76" s="353"/>
      <c r="AH76" s="353"/>
      <c r="AI76" s="353"/>
      <c r="AJ76" s="353"/>
      <c r="AK76" s="173"/>
      <c r="AL76" s="288"/>
      <c r="AM76" s="288"/>
      <c r="AN76" s="288"/>
      <c r="AO76" s="288"/>
      <c r="AP76" s="288"/>
      <c r="AQ76" s="288"/>
      <c r="AR76" s="545" t="s">
        <v>58</v>
      </c>
      <c r="AS76" s="546"/>
      <c r="AT76" s="546"/>
      <c r="AU76" s="546"/>
      <c r="AV76" s="546"/>
      <c r="AW76" s="354" t="s">
        <v>32</v>
      </c>
      <c r="AX76" s="355" t="s">
        <v>26</v>
      </c>
      <c r="AY76" s="355" t="s">
        <v>27</v>
      </c>
      <c r="AZ76" s="356" t="s">
        <v>28</v>
      </c>
      <c r="BA76" s="356" t="s">
        <v>29</v>
      </c>
      <c r="BB76" s="521" t="s">
        <v>408</v>
      </c>
      <c r="BC76" s="521"/>
      <c r="BD76" s="522"/>
      <c r="BE76" s="339"/>
      <c r="BF76" s="292"/>
      <c r="BG76" s="357"/>
      <c r="BH76" s="357"/>
      <c r="BI76" s="339"/>
      <c r="BJ76" s="292"/>
      <c r="BK76" s="292"/>
      <c r="BL76" s="292"/>
      <c r="BM76" s="292"/>
      <c r="BN76" s="549" t="s">
        <v>59</v>
      </c>
      <c r="BO76" s="550"/>
      <c r="BP76" s="550"/>
      <c r="BQ76" s="354" t="s">
        <v>32</v>
      </c>
      <c r="BR76" s="355" t="s">
        <v>26</v>
      </c>
      <c r="BS76" s="355" t="s">
        <v>27</v>
      </c>
      <c r="BT76" s="356" t="s">
        <v>28</v>
      </c>
      <c r="BU76" s="356" t="s">
        <v>29</v>
      </c>
      <c r="BV76" s="521" t="s">
        <v>408</v>
      </c>
      <c r="BW76" s="521"/>
      <c r="BX76" s="521"/>
      <c r="BY76" s="521"/>
      <c r="BZ76" s="521" t="s">
        <v>374</v>
      </c>
      <c r="CA76" s="521"/>
      <c r="CB76" s="522"/>
      <c r="CC76" s="339"/>
      <c r="CD76" s="292"/>
      <c r="CE76" s="292"/>
    </row>
    <row r="77" spans="1:83" ht="16.5" thickBot="1" x14ac:dyDescent="0.3">
      <c r="F77" s="358"/>
      <c r="G77" s="358"/>
      <c r="H77" s="358"/>
      <c r="Z77" s="353"/>
      <c r="AA77" s="353"/>
      <c r="AB77" s="353"/>
      <c r="AC77" s="353"/>
      <c r="AD77" s="353"/>
      <c r="AE77" s="353"/>
      <c r="AF77" s="353"/>
      <c r="AG77" s="353"/>
      <c r="AH77" s="353"/>
      <c r="AI77" s="353"/>
      <c r="AJ77" s="353"/>
      <c r="AK77" s="288"/>
      <c r="AL77" s="288"/>
      <c r="AM77" s="288"/>
      <c r="AN77" s="288"/>
      <c r="AO77" s="288"/>
      <c r="AP77" s="288"/>
      <c r="AQ77" s="288"/>
      <c r="AR77" s="547"/>
      <c r="AS77" s="548"/>
      <c r="AT77" s="548"/>
      <c r="AU77" s="548"/>
      <c r="AV77" s="548"/>
      <c r="AW77" s="359">
        <f>AT75</f>
        <v>3</v>
      </c>
      <c r="AX77" s="295">
        <f>AX75</f>
        <v>3</v>
      </c>
      <c r="AY77" s="360">
        <f>BB75</f>
        <v>3</v>
      </c>
      <c r="AZ77" s="296">
        <f>BF75</f>
        <v>3</v>
      </c>
      <c r="BA77" s="296">
        <f>BJ75</f>
        <v>3</v>
      </c>
      <c r="BB77" s="523">
        <f>AVERAGE(AW77:BA77)</f>
        <v>3</v>
      </c>
      <c r="BC77" s="523"/>
      <c r="BD77" s="524"/>
      <c r="BE77" s="275"/>
      <c r="BF77" s="275"/>
      <c r="BG77" s="274"/>
      <c r="BH77" s="275"/>
      <c r="BI77" s="275"/>
      <c r="BJ77" s="275"/>
      <c r="BK77" s="275"/>
      <c r="BL77" s="275"/>
      <c r="BM77" s="275"/>
      <c r="BN77" s="551"/>
      <c r="BO77" s="552"/>
      <c r="BP77" s="552"/>
      <c r="BQ77" s="359">
        <f>BN75</f>
        <v>0</v>
      </c>
      <c r="BR77" s="296">
        <f>BR75</f>
        <v>2</v>
      </c>
      <c r="BS77" s="360">
        <f>BV75</f>
        <v>3</v>
      </c>
      <c r="BT77" s="296">
        <f>BZ75</f>
        <v>2</v>
      </c>
      <c r="BU77" s="296">
        <f>CD75</f>
        <v>2</v>
      </c>
      <c r="BV77" s="525">
        <f>AVERAGE(BQ77:BU77)</f>
        <v>1.8</v>
      </c>
      <c r="BW77" s="525"/>
      <c r="BX77" s="525"/>
      <c r="BY77" s="525"/>
      <c r="BZ77" s="525">
        <f>0.6*BB77+0.4*BV77</f>
        <v>2.52</v>
      </c>
      <c r="CA77" s="525"/>
      <c r="CB77" s="526"/>
      <c r="CC77" s="275"/>
      <c r="CD77" s="275"/>
      <c r="CE77" s="275"/>
    </row>
    <row r="78" spans="1:83" x14ac:dyDescent="0.2">
      <c r="Z78" s="173"/>
      <c r="AA78" s="173"/>
      <c r="AB78" s="173"/>
      <c r="AC78" s="173"/>
      <c r="AD78" s="173"/>
      <c r="AE78" s="348"/>
      <c r="AF78" s="173"/>
      <c r="AG78" s="173"/>
      <c r="AH78" s="173"/>
      <c r="AI78" s="173"/>
      <c r="AJ78" s="173"/>
      <c r="AK78" s="173"/>
      <c r="AL78" s="173"/>
      <c r="AM78" s="173"/>
      <c r="AN78" s="173"/>
      <c r="AO78" s="173"/>
      <c r="AP78" s="173"/>
      <c r="AQ78" s="173"/>
      <c r="BK78" s="173"/>
      <c r="BL78" s="173"/>
      <c r="BM78" s="173"/>
      <c r="BN78" s="173"/>
      <c r="BO78" s="173"/>
      <c r="BP78" s="173"/>
    </row>
    <row r="79" spans="1:83" x14ac:dyDescent="0.2">
      <c r="Z79" s="173"/>
      <c r="AA79" s="173"/>
      <c r="AB79" s="173"/>
      <c r="AC79" s="173"/>
      <c r="AD79" s="173"/>
      <c r="AE79" s="348"/>
      <c r="AF79" s="173"/>
      <c r="AG79" s="173"/>
      <c r="AH79" s="173"/>
      <c r="AI79" s="173"/>
      <c r="AJ79" s="173"/>
      <c r="AK79" s="173"/>
      <c r="AL79" s="173"/>
      <c r="AM79" s="173"/>
      <c r="AN79" s="173"/>
      <c r="AO79" s="173"/>
      <c r="AP79" s="173"/>
      <c r="AQ79" s="173"/>
    </row>
    <row r="82" spans="39:77" ht="15.75" x14ac:dyDescent="0.2">
      <c r="AM82" s="300"/>
      <c r="AN82" s="300"/>
      <c r="AO82" s="173"/>
      <c r="AP82" s="173"/>
      <c r="AQ82" s="173"/>
      <c r="AR82" s="173"/>
      <c r="AS82" s="173"/>
      <c r="AT82" s="173"/>
      <c r="AU82" s="173"/>
      <c r="AV82" s="173"/>
      <c r="AW82" s="173"/>
      <c r="AX82" s="173"/>
      <c r="AY82" s="275"/>
      <c r="AZ82" s="275"/>
      <c r="BA82" s="275"/>
      <c r="BB82" s="275"/>
      <c r="BK82" s="173"/>
      <c r="BL82" s="173"/>
      <c r="BM82" s="173"/>
      <c r="BN82" s="173"/>
      <c r="BO82" s="173"/>
      <c r="BP82" s="173"/>
      <c r="BQ82" s="173"/>
      <c r="BR82" s="173"/>
      <c r="BS82" s="275"/>
      <c r="BT82" s="275"/>
      <c r="BU82" s="275"/>
      <c r="BV82" s="275"/>
    </row>
    <row r="84" spans="39:77" x14ac:dyDescent="0.2">
      <c r="BC84"/>
      <c r="BD84"/>
      <c r="BE84"/>
      <c r="BW84"/>
      <c r="BX84"/>
      <c r="BY84"/>
    </row>
  </sheetData>
  <mergeCells count="46">
    <mergeCell ref="CM14:CN14"/>
    <mergeCell ref="AK73:AR73"/>
    <mergeCell ref="AK74:AR74"/>
    <mergeCell ref="AK75:AR75"/>
    <mergeCell ref="AR76:AV77"/>
    <mergeCell ref="BB76:BD76"/>
    <mergeCell ref="BN76:BP77"/>
    <mergeCell ref="BV76:BY76"/>
    <mergeCell ref="BZ76:CB76"/>
    <mergeCell ref="BB77:BD77"/>
    <mergeCell ref="BV77:BY77"/>
    <mergeCell ref="BZ77:CB77"/>
    <mergeCell ref="A6:A9"/>
    <mergeCell ref="CH6:CL6"/>
    <mergeCell ref="CM6:CQ6"/>
    <mergeCell ref="CH12:CN12"/>
    <mergeCell ref="CM13:CN13"/>
    <mergeCell ref="A2:A5"/>
    <mergeCell ref="B2:B5"/>
    <mergeCell ref="C2:C5"/>
    <mergeCell ref="E2:E4"/>
    <mergeCell ref="AM2:AP2"/>
    <mergeCell ref="AQ1:BJ1"/>
    <mergeCell ref="BK1:CD1"/>
    <mergeCell ref="AQ2:AT2"/>
    <mergeCell ref="AU2:AX2"/>
    <mergeCell ref="AY2:BB2"/>
    <mergeCell ref="BC2:BF2"/>
    <mergeCell ref="BG2:BJ2"/>
    <mergeCell ref="BK2:BN2"/>
    <mergeCell ref="BO2:BR2"/>
    <mergeCell ref="BS2:BV2"/>
    <mergeCell ref="BW2:BZ2"/>
    <mergeCell ref="CA2:CD2"/>
    <mergeCell ref="CG2:CL2"/>
    <mergeCell ref="J3:T3"/>
    <mergeCell ref="U3:AE3"/>
    <mergeCell ref="J4:M4"/>
    <mergeCell ref="N4:P4"/>
    <mergeCell ref="Q4:T4"/>
    <mergeCell ref="U4:X4"/>
    <mergeCell ref="Y4:AA4"/>
    <mergeCell ref="AB4:AE4"/>
    <mergeCell ref="AF4:AI4"/>
    <mergeCell ref="AJ4:AL4"/>
    <mergeCell ref="AM4:AP4"/>
  </mergeCells>
  <conditionalFormatting sqref="B94">
    <cfRule type="duplicateValues" dxfId="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85"/>
  <sheetViews>
    <sheetView topLeftCell="AN61" zoomScale="85" zoomScaleNormal="85" workbookViewId="0">
      <selection activeCell="CG3" sqref="CG3"/>
    </sheetView>
  </sheetViews>
  <sheetFormatPr defaultColWidth="8.85546875" defaultRowHeight="12.75" x14ac:dyDescent="0.2"/>
  <cols>
    <col min="1" max="1" width="5.28515625" customWidth="1"/>
    <col min="2" max="2" width="10.85546875" bestFit="1" customWidth="1"/>
    <col min="3" max="4" width="10.85546875" customWidth="1"/>
    <col min="5" max="5" width="9.28515625" customWidth="1"/>
    <col min="6" max="6" width="8.85546875" customWidth="1"/>
    <col min="7" max="7" width="8.140625" customWidth="1"/>
    <col min="8" max="8" width="9.140625" customWidth="1"/>
    <col min="9" max="9" width="4.7109375" customWidth="1"/>
    <col min="10" max="11" width="5" bestFit="1" customWidth="1"/>
    <col min="12" max="12" width="4.7109375" bestFit="1" customWidth="1"/>
    <col min="13" max="38" width="5" bestFit="1" customWidth="1"/>
    <col min="39" max="41" width="4.7109375" customWidth="1"/>
    <col min="42" max="42" width="8.42578125" bestFit="1" customWidth="1"/>
    <col min="43" max="45" width="4.7109375" customWidth="1"/>
    <col min="46" max="46" width="6.140625" bestFit="1" customWidth="1"/>
    <col min="47" max="48" width="4.7109375" customWidth="1"/>
    <col min="49" max="49" width="5.42578125" customWidth="1"/>
    <col min="50" max="50" width="6.140625" bestFit="1" customWidth="1"/>
    <col min="51" max="51" width="5.5703125" customWidth="1"/>
    <col min="52" max="53" width="4.7109375" customWidth="1"/>
    <col min="54" max="54" width="6.140625" bestFit="1" customWidth="1"/>
    <col min="55" max="57" width="4.7109375" style="173" customWidth="1"/>
    <col min="58" max="58" width="6.140625" style="173" bestFit="1" customWidth="1"/>
    <col min="59" max="61" width="4.7109375" customWidth="1"/>
    <col min="62" max="62" width="6.140625" bestFit="1" customWidth="1"/>
    <col min="63" max="65" width="4.7109375" customWidth="1"/>
    <col min="66" max="66" width="6.140625" bestFit="1" customWidth="1"/>
    <col min="67" max="68" width="4.7109375" customWidth="1"/>
    <col min="69" max="69" width="6" customWidth="1"/>
    <col min="70" max="70" width="6.140625" bestFit="1" customWidth="1"/>
    <col min="71" max="71" width="6.5703125" customWidth="1"/>
    <col min="72" max="73" width="4.7109375" customWidth="1"/>
    <col min="74" max="74" width="6.140625" bestFit="1" customWidth="1"/>
    <col min="75" max="77" width="4.7109375" style="173" customWidth="1"/>
    <col min="78" max="78" width="6.140625" style="173" bestFit="1" customWidth="1"/>
    <col min="80" max="80" width="16.28515625" bestFit="1" customWidth="1"/>
    <col min="81" max="85" width="19.42578125" customWidth="1"/>
    <col min="86" max="86" width="19.5703125" customWidth="1"/>
  </cols>
  <sheetData>
    <row r="1" spans="1:90" ht="13.5" thickBot="1" x14ac:dyDescent="0.25">
      <c r="A1" s="173"/>
      <c r="B1" s="173"/>
      <c r="C1" s="173"/>
      <c r="D1" s="173"/>
      <c r="E1" s="173"/>
      <c r="F1" s="173"/>
      <c r="AM1" s="507" t="s">
        <v>44</v>
      </c>
      <c r="AN1" s="507"/>
      <c r="AO1" s="507"/>
      <c r="AP1" s="507"/>
      <c r="AQ1" s="507"/>
      <c r="AR1" s="507"/>
      <c r="AS1" s="507"/>
      <c r="AT1" s="507"/>
      <c r="AU1" s="507"/>
      <c r="AV1" s="507"/>
      <c r="AW1" s="507"/>
      <c r="AX1" s="507"/>
      <c r="AY1" s="507"/>
      <c r="AZ1" s="507"/>
      <c r="BA1" s="507"/>
      <c r="BB1" s="507"/>
      <c r="BC1" s="507"/>
      <c r="BD1" s="507"/>
      <c r="BE1" s="507"/>
      <c r="BF1" s="507"/>
      <c r="BG1" s="507" t="s">
        <v>45</v>
      </c>
      <c r="BH1" s="507"/>
      <c r="BI1" s="507"/>
      <c r="BJ1" s="507"/>
      <c r="BK1" s="507"/>
      <c r="BL1" s="507"/>
      <c r="BM1" s="507"/>
      <c r="BN1" s="507"/>
      <c r="BO1" s="507"/>
      <c r="BP1" s="507"/>
      <c r="BQ1" s="507"/>
      <c r="BR1" s="507"/>
      <c r="BS1" s="507"/>
      <c r="BT1" s="507"/>
      <c r="BU1" s="507"/>
      <c r="BV1" s="507"/>
      <c r="BW1" s="507"/>
      <c r="BX1" s="507"/>
      <c r="BY1" s="507"/>
      <c r="BZ1" s="507"/>
    </row>
    <row r="2" spans="1:90" ht="97.5" thickBot="1" x14ac:dyDescent="0.25">
      <c r="A2" s="174"/>
      <c r="B2" s="513"/>
      <c r="C2" s="175"/>
      <c r="D2" s="175"/>
      <c r="E2" s="477"/>
      <c r="F2" s="176"/>
      <c r="G2" s="176"/>
      <c r="H2" s="177"/>
      <c r="I2" s="301" t="s">
        <v>2</v>
      </c>
      <c r="J2" s="180" t="s">
        <v>3</v>
      </c>
      <c r="K2" s="180" t="s">
        <v>4</v>
      </c>
      <c r="L2" s="181" t="s">
        <v>5</v>
      </c>
      <c r="M2" s="182" t="s">
        <v>6</v>
      </c>
      <c r="N2" s="182" t="s">
        <v>6</v>
      </c>
      <c r="O2" s="182" t="s">
        <v>6</v>
      </c>
      <c r="P2" s="182" t="s">
        <v>6</v>
      </c>
      <c r="Q2" s="182" t="s">
        <v>6</v>
      </c>
      <c r="R2" s="182" t="s">
        <v>6</v>
      </c>
      <c r="S2" s="183" t="s">
        <v>7</v>
      </c>
      <c r="T2" s="183" t="s">
        <v>7</v>
      </c>
      <c r="U2" s="183" t="s">
        <v>7</v>
      </c>
      <c r="V2" s="183" t="s">
        <v>7</v>
      </c>
      <c r="W2" s="183" t="s">
        <v>7</v>
      </c>
      <c r="X2" s="183" t="s">
        <v>7</v>
      </c>
      <c r="Y2" s="184" t="s">
        <v>8</v>
      </c>
      <c r="Z2" s="184" t="s">
        <v>8</v>
      </c>
      <c r="AA2" s="184" t="s">
        <v>8</v>
      </c>
      <c r="AB2" s="184" t="s">
        <v>8</v>
      </c>
      <c r="AC2" s="184" t="s">
        <v>8</v>
      </c>
      <c r="AD2" s="184" t="s">
        <v>8</v>
      </c>
      <c r="AE2" s="184" t="s">
        <v>8</v>
      </c>
      <c r="AF2" s="184" t="s">
        <v>8</v>
      </c>
      <c r="AG2" s="184" t="s">
        <v>8</v>
      </c>
      <c r="AH2" s="184" t="s">
        <v>8</v>
      </c>
      <c r="AI2" s="184" t="s">
        <v>8</v>
      </c>
      <c r="AJ2" s="184" t="s">
        <v>8</v>
      </c>
      <c r="AK2" s="184" t="s">
        <v>8</v>
      </c>
      <c r="AL2" s="185" t="s">
        <v>8</v>
      </c>
      <c r="AM2" s="508" t="s">
        <v>32</v>
      </c>
      <c r="AN2" s="508"/>
      <c r="AO2" s="508"/>
      <c r="AP2" s="508"/>
      <c r="AQ2" s="509" t="s">
        <v>26</v>
      </c>
      <c r="AR2" s="509"/>
      <c r="AS2" s="509"/>
      <c r="AT2" s="509"/>
      <c r="AU2" s="510" t="s">
        <v>27</v>
      </c>
      <c r="AV2" s="510"/>
      <c r="AW2" s="510"/>
      <c r="AX2" s="510"/>
      <c r="AY2" s="511" t="s">
        <v>28</v>
      </c>
      <c r="AZ2" s="511"/>
      <c r="BA2" s="511"/>
      <c r="BB2" s="511"/>
      <c r="BC2" s="512" t="s">
        <v>29</v>
      </c>
      <c r="BD2" s="512"/>
      <c r="BE2" s="512"/>
      <c r="BF2" s="512"/>
      <c r="BG2" s="508" t="s">
        <v>32</v>
      </c>
      <c r="BH2" s="508"/>
      <c r="BI2" s="508"/>
      <c r="BJ2" s="508"/>
      <c r="BK2" s="509" t="s">
        <v>26</v>
      </c>
      <c r="BL2" s="509"/>
      <c r="BM2" s="509"/>
      <c r="BN2" s="509"/>
      <c r="BO2" s="510" t="s">
        <v>27</v>
      </c>
      <c r="BP2" s="510"/>
      <c r="BQ2" s="510"/>
      <c r="BR2" s="510"/>
      <c r="BS2" s="511" t="s">
        <v>28</v>
      </c>
      <c r="BT2" s="511"/>
      <c r="BU2" s="511"/>
      <c r="BV2" s="511"/>
      <c r="BW2" s="512" t="s">
        <v>29</v>
      </c>
      <c r="BX2" s="512"/>
      <c r="BY2" s="512"/>
      <c r="BZ2" s="512"/>
      <c r="CB2" s="495" t="str">
        <f>D10</f>
        <v>TDT-202</v>
      </c>
      <c r="CC2" s="495"/>
      <c r="CD2" s="495"/>
      <c r="CE2" s="495"/>
      <c r="CF2" s="495"/>
      <c r="CG2" s="495"/>
    </row>
    <row r="3" spans="1:90" ht="144.75" thickBot="1" x14ac:dyDescent="0.25">
      <c r="A3" s="174"/>
      <c r="B3" s="513"/>
      <c r="C3" s="175"/>
      <c r="D3" s="175"/>
      <c r="E3" s="477"/>
      <c r="F3" s="176"/>
      <c r="G3" s="176"/>
      <c r="H3" s="177"/>
      <c r="I3" s="302" t="s">
        <v>9</v>
      </c>
      <c r="J3" s="180"/>
      <c r="K3" s="180"/>
      <c r="L3" s="181"/>
      <c r="M3" s="182" t="s">
        <v>10</v>
      </c>
      <c r="N3" s="182" t="s">
        <v>11</v>
      </c>
      <c r="O3" s="182" t="s">
        <v>12</v>
      </c>
      <c r="P3" s="182" t="s">
        <v>13</v>
      </c>
      <c r="Q3" s="182" t="s">
        <v>14</v>
      </c>
      <c r="R3" s="182" t="s">
        <v>15</v>
      </c>
      <c r="S3" s="183" t="s">
        <v>10</v>
      </c>
      <c r="T3" s="183" t="s">
        <v>11</v>
      </c>
      <c r="U3" s="183" t="s">
        <v>12</v>
      </c>
      <c r="V3" s="183" t="s">
        <v>13</v>
      </c>
      <c r="W3" s="183" t="s">
        <v>14</v>
      </c>
      <c r="X3" s="183" t="s">
        <v>15</v>
      </c>
      <c r="Y3" s="184" t="s">
        <v>10</v>
      </c>
      <c r="Z3" s="184" t="s">
        <v>11</v>
      </c>
      <c r="AA3" s="184" t="s">
        <v>12</v>
      </c>
      <c r="AB3" s="184" t="s">
        <v>16</v>
      </c>
      <c r="AC3" s="184" t="s">
        <v>17</v>
      </c>
      <c r="AD3" s="187" t="s">
        <v>13</v>
      </c>
      <c r="AE3" s="187" t="s">
        <v>14</v>
      </c>
      <c r="AF3" s="187" t="s">
        <v>15</v>
      </c>
      <c r="AG3" s="184" t="s">
        <v>18</v>
      </c>
      <c r="AH3" s="184" t="s">
        <v>19</v>
      </c>
      <c r="AI3" s="184" t="s">
        <v>20</v>
      </c>
      <c r="AJ3" s="187" t="s">
        <v>21</v>
      </c>
      <c r="AK3" s="187" t="s">
        <v>22</v>
      </c>
      <c r="AL3" s="188" t="s">
        <v>23</v>
      </c>
      <c r="AM3" s="189" t="s">
        <v>46</v>
      </c>
      <c r="AN3" s="189" t="s">
        <v>35</v>
      </c>
      <c r="AO3" s="189" t="s">
        <v>36</v>
      </c>
      <c r="AP3" s="189" t="s">
        <v>227</v>
      </c>
      <c r="AQ3" s="190" t="s">
        <v>46</v>
      </c>
      <c r="AR3" s="190" t="s">
        <v>35</v>
      </c>
      <c r="AS3" s="190" t="s">
        <v>36</v>
      </c>
      <c r="AT3" s="190" t="s">
        <v>227</v>
      </c>
      <c r="AU3" s="191" t="s">
        <v>46</v>
      </c>
      <c r="AV3" s="191" t="s">
        <v>35</v>
      </c>
      <c r="AW3" s="191" t="s">
        <v>36</v>
      </c>
      <c r="AX3" s="191" t="s">
        <v>227</v>
      </c>
      <c r="AY3" s="192" t="s">
        <v>46</v>
      </c>
      <c r="AZ3" s="192" t="s">
        <v>35</v>
      </c>
      <c r="BA3" s="192" t="s">
        <v>36</v>
      </c>
      <c r="BB3" s="192" t="s">
        <v>227</v>
      </c>
      <c r="BC3" s="193" t="s">
        <v>46</v>
      </c>
      <c r="BD3" s="193" t="s">
        <v>35</v>
      </c>
      <c r="BE3" s="193" t="s">
        <v>36</v>
      </c>
      <c r="BF3" s="193" t="s">
        <v>227</v>
      </c>
      <c r="BG3" s="189" t="s">
        <v>46</v>
      </c>
      <c r="BH3" s="189" t="s">
        <v>35</v>
      </c>
      <c r="BI3" s="189" t="s">
        <v>36</v>
      </c>
      <c r="BJ3" s="189" t="s">
        <v>227</v>
      </c>
      <c r="BK3" s="190" t="s">
        <v>46</v>
      </c>
      <c r="BL3" s="190" t="s">
        <v>35</v>
      </c>
      <c r="BM3" s="190" t="s">
        <v>36</v>
      </c>
      <c r="BN3" s="190" t="s">
        <v>227</v>
      </c>
      <c r="BO3" s="191" t="s">
        <v>46</v>
      </c>
      <c r="BP3" s="191" t="s">
        <v>35</v>
      </c>
      <c r="BQ3" s="191" t="s">
        <v>36</v>
      </c>
      <c r="BR3" s="191" t="s">
        <v>227</v>
      </c>
      <c r="BS3" s="192" t="s">
        <v>46</v>
      </c>
      <c r="BT3" s="192" t="s">
        <v>35</v>
      </c>
      <c r="BU3" s="192" t="s">
        <v>36</v>
      </c>
      <c r="BV3" s="192" t="s">
        <v>227</v>
      </c>
      <c r="BW3" s="193" t="s">
        <v>46</v>
      </c>
      <c r="BX3" s="193" t="s">
        <v>35</v>
      </c>
      <c r="BY3" s="193" t="s">
        <v>36</v>
      </c>
      <c r="BZ3" s="193" t="s">
        <v>227</v>
      </c>
      <c r="CB3" s="303"/>
      <c r="CC3" s="374" t="s">
        <v>418</v>
      </c>
      <c r="CD3" s="374" t="s">
        <v>419</v>
      </c>
      <c r="CE3" s="374" t="s">
        <v>420</v>
      </c>
      <c r="CF3" s="374" t="s">
        <v>421</v>
      </c>
      <c r="CG3" s="374" t="s">
        <v>422</v>
      </c>
    </row>
    <row r="4" spans="1:90" ht="56.25" thickBot="1" x14ac:dyDescent="0.25">
      <c r="A4" s="174"/>
      <c r="B4" s="513"/>
      <c r="C4" s="175"/>
      <c r="D4" s="175"/>
      <c r="E4" s="477"/>
      <c r="F4" s="176"/>
      <c r="G4" s="176"/>
      <c r="H4" s="177"/>
      <c r="I4" s="302" t="s">
        <v>1</v>
      </c>
      <c r="J4" s="180">
        <v>15</v>
      </c>
      <c r="K4" s="180">
        <v>15</v>
      </c>
      <c r="L4" s="181">
        <v>18</v>
      </c>
      <c r="M4" s="182">
        <v>2</v>
      </c>
      <c r="N4" s="182">
        <v>2</v>
      </c>
      <c r="O4" s="182">
        <v>2</v>
      </c>
      <c r="P4" s="182">
        <v>15</v>
      </c>
      <c r="Q4" s="182">
        <v>15</v>
      </c>
      <c r="R4" s="182">
        <v>15</v>
      </c>
      <c r="S4" s="183">
        <v>2</v>
      </c>
      <c r="T4" s="183">
        <v>2</v>
      </c>
      <c r="U4" s="183">
        <v>2</v>
      </c>
      <c r="V4" s="183">
        <v>15</v>
      </c>
      <c r="W4" s="183">
        <v>15</v>
      </c>
      <c r="X4" s="183">
        <v>15</v>
      </c>
      <c r="Y4" s="184">
        <v>2</v>
      </c>
      <c r="Z4" s="184">
        <v>2</v>
      </c>
      <c r="AA4" s="184">
        <v>2</v>
      </c>
      <c r="AB4" s="184">
        <v>2</v>
      </c>
      <c r="AC4" s="184">
        <v>2</v>
      </c>
      <c r="AD4" s="184">
        <v>10</v>
      </c>
      <c r="AE4" s="184">
        <v>10</v>
      </c>
      <c r="AF4" s="184">
        <v>10</v>
      </c>
      <c r="AG4" s="184">
        <v>10</v>
      </c>
      <c r="AH4" s="184">
        <v>10</v>
      </c>
      <c r="AI4" s="184">
        <v>10</v>
      </c>
      <c r="AJ4" s="184">
        <v>10</v>
      </c>
      <c r="AK4" s="184">
        <v>10</v>
      </c>
      <c r="AL4" s="185">
        <v>10</v>
      </c>
      <c r="AM4" s="197"/>
      <c r="AN4" s="197"/>
      <c r="AO4" s="198" t="s">
        <v>34</v>
      </c>
      <c r="AP4" s="198" t="s">
        <v>233</v>
      </c>
      <c r="AQ4" s="199"/>
      <c r="AR4" s="199"/>
      <c r="AS4" s="200" t="s">
        <v>34</v>
      </c>
      <c r="AT4" s="200" t="s">
        <v>233</v>
      </c>
      <c r="AU4" s="201"/>
      <c r="AV4" s="201"/>
      <c r="AW4" s="202" t="s">
        <v>34</v>
      </c>
      <c r="AX4" s="202" t="s">
        <v>233</v>
      </c>
      <c r="AY4" s="203">
        <f>SUMIFS($J$4:$AL$4,$J$10:$AL$10,"CO4")</f>
        <v>45</v>
      </c>
      <c r="AZ4" s="203"/>
      <c r="BA4" s="204" t="s">
        <v>34</v>
      </c>
      <c r="BB4" s="204" t="s">
        <v>233</v>
      </c>
      <c r="BC4" s="205">
        <f>SUMIFS($J$4:$AL$4,$J$10:$AL$10,"CO5")</f>
        <v>15</v>
      </c>
      <c r="BD4" s="205"/>
      <c r="BE4" s="206" t="s">
        <v>34</v>
      </c>
      <c r="BF4" s="206" t="s">
        <v>233</v>
      </c>
      <c r="BG4" s="197"/>
      <c r="BH4" s="197"/>
      <c r="BI4" s="198" t="s">
        <v>34</v>
      </c>
      <c r="BJ4" s="198" t="s">
        <v>233</v>
      </c>
      <c r="BK4" s="199"/>
      <c r="BL4" s="199"/>
      <c r="BM4" s="200" t="s">
        <v>34</v>
      </c>
      <c r="BN4" s="200" t="s">
        <v>233</v>
      </c>
      <c r="BO4" s="201"/>
      <c r="BP4" s="201"/>
      <c r="BQ4" s="202" t="s">
        <v>34</v>
      </c>
      <c r="BR4" s="202" t="s">
        <v>233</v>
      </c>
      <c r="BS4" s="203">
        <f>SUMIFS($J$4:$AL$4,$J$10:$AL$10,"CO4")</f>
        <v>45</v>
      </c>
      <c r="BT4" s="203"/>
      <c r="BU4" s="204" t="s">
        <v>34</v>
      </c>
      <c r="BV4" s="204" t="s">
        <v>233</v>
      </c>
      <c r="BW4" s="205">
        <f>SUMIFS($J$4:$AL$4,$J$10:$AL$10,"CO5")</f>
        <v>15</v>
      </c>
      <c r="BX4" s="205"/>
      <c r="BY4" s="206" t="s">
        <v>34</v>
      </c>
      <c r="BZ4" s="206" t="s">
        <v>233</v>
      </c>
      <c r="CB4" s="207" t="s">
        <v>234</v>
      </c>
      <c r="CC4" s="208" t="s">
        <v>32</v>
      </c>
      <c r="CD4" s="207" t="s">
        <v>26</v>
      </c>
      <c r="CE4" s="207" t="s">
        <v>27</v>
      </c>
      <c r="CF4" s="207" t="s">
        <v>28</v>
      </c>
      <c r="CG4" s="207" t="s">
        <v>29</v>
      </c>
    </row>
    <row r="5" spans="1:90" ht="15.75" thickBot="1" x14ac:dyDescent="0.25">
      <c r="I5" s="210" t="s">
        <v>24</v>
      </c>
      <c r="J5" s="209" t="str">
        <f t="shared" ref="J5:AL5" si="0">IF(J$10="CO1","ü","")</f>
        <v/>
      </c>
      <c r="K5" s="209" t="str">
        <f t="shared" si="0"/>
        <v/>
      </c>
      <c r="L5" s="209" t="str">
        <f t="shared" si="0"/>
        <v>ü</v>
      </c>
      <c r="M5" s="209" t="str">
        <f t="shared" si="0"/>
        <v>ü</v>
      </c>
      <c r="N5" s="209" t="str">
        <f t="shared" si="0"/>
        <v>ü</v>
      </c>
      <c r="O5" s="209" t="str">
        <f t="shared" si="0"/>
        <v>ü</v>
      </c>
      <c r="P5" s="209" t="str">
        <f t="shared" si="0"/>
        <v/>
      </c>
      <c r="Q5" s="209" t="str">
        <f t="shared" si="0"/>
        <v/>
      </c>
      <c r="R5" s="209" t="str">
        <f t="shared" si="0"/>
        <v/>
      </c>
      <c r="S5" s="209" t="str">
        <f t="shared" si="0"/>
        <v>ü</v>
      </c>
      <c r="T5" s="209" t="str">
        <f t="shared" si="0"/>
        <v>ü</v>
      </c>
      <c r="U5" s="209" t="str">
        <f t="shared" si="0"/>
        <v>ü</v>
      </c>
      <c r="V5" s="209" t="str">
        <f t="shared" si="0"/>
        <v/>
      </c>
      <c r="W5" s="209" t="str">
        <f t="shared" si="0"/>
        <v/>
      </c>
      <c r="X5" s="209" t="str">
        <f t="shared" si="0"/>
        <v/>
      </c>
      <c r="Y5" s="209" t="str">
        <f t="shared" si="0"/>
        <v>ü</v>
      </c>
      <c r="Z5" s="209" t="str">
        <f t="shared" si="0"/>
        <v>ü</v>
      </c>
      <c r="AA5" s="209" t="str">
        <f t="shared" si="0"/>
        <v>ü</v>
      </c>
      <c r="AB5" s="209" t="str">
        <f t="shared" si="0"/>
        <v>ü</v>
      </c>
      <c r="AC5" s="209" t="str">
        <f t="shared" si="0"/>
        <v>ü</v>
      </c>
      <c r="AD5" s="209" t="str">
        <f t="shared" si="0"/>
        <v/>
      </c>
      <c r="AE5" s="209" t="str">
        <f t="shared" si="0"/>
        <v/>
      </c>
      <c r="AF5" s="209" t="str">
        <f t="shared" si="0"/>
        <v/>
      </c>
      <c r="AG5" s="209" t="str">
        <f t="shared" si="0"/>
        <v/>
      </c>
      <c r="AH5" s="209" t="str">
        <f t="shared" si="0"/>
        <v/>
      </c>
      <c r="AI5" s="209" t="str">
        <f t="shared" si="0"/>
        <v/>
      </c>
      <c r="AJ5" s="209" t="str">
        <f t="shared" si="0"/>
        <v/>
      </c>
      <c r="AK5" s="209" t="str">
        <f t="shared" si="0"/>
        <v/>
      </c>
      <c r="AL5" s="209" t="str">
        <f t="shared" si="0"/>
        <v/>
      </c>
      <c r="AM5" s="197"/>
      <c r="AN5" s="197"/>
      <c r="AO5" s="197"/>
      <c r="AP5" s="197"/>
      <c r="AQ5" s="199"/>
      <c r="AR5" s="199"/>
      <c r="AS5" s="199"/>
      <c r="AT5" s="199"/>
      <c r="AU5" s="201"/>
      <c r="AV5" s="201"/>
      <c r="AW5" s="201"/>
      <c r="AX5" s="201"/>
      <c r="AY5" s="203"/>
      <c r="AZ5" s="203"/>
      <c r="BA5" s="203"/>
      <c r="BB5" s="203"/>
      <c r="BC5" s="205"/>
      <c r="BD5" s="205"/>
      <c r="BE5" s="205"/>
      <c r="BF5" s="205"/>
      <c r="BG5" s="197"/>
      <c r="BH5" s="197"/>
      <c r="BI5" s="197"/>
      <c r="BJ5" s="197"/>
      <c r="BK5" s="199"/>
      <c r="BL5" s="199"/>
      <c r="BM5" s="199"/>
      <c r="BN5" s="199"/>
      <c r="BO5" s="201"/>
      <c r="BP5" s="201"/>
      <c r="BQ5" s="201"/>
      <c r="BR5" s="201"/>
      <c r="BS5" s="203"/>
      <c r="BT5" s="203"/>
      <c r="BU5" s="203"/>
      <c r="BV5" s="203"/>
      <c r="BW5" s="205"/>
      <c r="BX5" s="205"/>
      <c r="BY5" s="205"/>
      <c r="BZ5" s="205"/>
    </row>
    <row r="6" spans="1:90" ht="15.75" thickBot="1" x14ac:dyDescent="0.25">
      <c r="I6" s="210" t="s">
        <v>26</v>
      </c>
      <c r="J6" s="209" t="str">
        <f t="shared" ref="J6:AL6" si="1">IF(J$10="CO2","ü","")</f>
        <v/>
      </c>
      <c r="K6" s="209" t="str">
        <f t="shared" si="1"/>
        <v/>
      </c>
      <c r="L6" s="209" t="str">
        <f t="shared" si="1"/>
        <v/>
      </c>
      <c r="M6" s="209" t="str">
        <f t="shared" si="1"/>
        <v/>
      </c>
      <c r="N6" s="209" t="str">
        <f t="shared" si="1"/>
        <v/>
      </c>
      <c r="O6" s="209" t="str">
        <f t="shared" si="1"/>
        <v/>
      </c>
      <c r="P6" s="209" t="str">
        <f t="shared" si="1"/>
        <v>ü</v>
      </c>
      <c r="Q6" s="209" t="str">
        <f t="shared" si="1"/>
        <v>ü</v>
      </c>
      <c r="R6" s="209" t="str">
        <f t="shared" si="1"/>
        <v>ü</v>
      </c>
      <c r="S6" s="209" t="str">
        <f t="shared" si="1"/>
        <v/>
      </c>
      <c r="T6" s="209" t="str">
        <f t="shared" si="1"/>
        <v/>
      </c>
      <c r="U6" s="209" t="str">
        <f t="shared" si="1"/>
        <v/>
      </c>
      <c r="V6" s="209" t="str">
        <f t="shared" si="1"/>
        <v/>
      </c>
      <c r="W6" s="209" t="str">
        <f t="shared" si="1"/>
        <v/>
      </c>
      <c r="X6" s="209" t="str">
        <f t="shared" si="1"/>
        <v/>
      </c>
      <c r="Y6" s="209" t="str">
        <f t="shared" si="1"/>
        <v/>
      </c>
      <c r="Z6" s="209" t="str">
        <f t="shared" si="1"/>
        <v/>
      </c>
      <c r="AA6" s="209" t="str">
        <f t="shared" si="1"/>
        <v/>
      </c>
      <c r="AB6" s="209" t="str">
        <f t="shared" si="1"/>
        <v/>
      </c>
      <c r="AC6" s="209" t="str">
        <f t="shared" si="1"/>
        <v/>
      </c>
      <c r="AD6" s="209" t="str">
        <f t="shared" si="1"/>
        <v>ü</v>
      </c>
      <c r="AE6" s="209" t="str">
        <f t="shared" si="1"/>
        <v>ü</v>
      </c>
      <c r="AF6" s="209" t="str">
        <f t="shared" si="1"/>
        <v>ü</v>
      </c>
      <c r="AG6" s="209" t="str">
        <f t="shared" si="1"/>
        <v/>
      </c>
      <c r="AH6" s="209" t="str">
        <f t="shared" si="1"/>
        <v/>
      </c>
      <c r="AI6" s="209" t="str">
        <f t="shared" si="1"/>
        <v/>
      </c>
      <c r="AJ6" s="209" t="str">
        <f t="shared" si="1"/>
        <v/>
      </c>
      <c r="AK6" s="209" t="str">
        <f t="shared" si="1"/>
        <v/>
      </c>
      <c r="AL6" s="209" t="str">
        <f t="shared" si="1"/>
        <v/>
      </c>
      <c r="AM6" s="197"/>
      <c r="AN6" s="197"/>
      <c r="AO6" s="197"/>
      <c r="AP6" s="197"/>
      <c r="AQ6" s="199"/>
      <c r="AR6" s="199"/>
      <c r="AS6" s="199"/>
      <c r="AT6" s="199"/>
      <c r="AU6" s="201"/>
      <c r="AV6" s="201"/>
      <c r="AW6" s="201"/>
      <c r="AX6" s="201"/>
      <c r="AY6" s="203"/>
      <c r="AZ6" s="203"/>
      <c r="BA6" s="203"/>
      <c r="BB6" s="203"/>
      <c r="BC6" s="205"/>
      <c r="BD6" s="205"/>
      <c r="BE6" s="205"/>
      <c r="BF6" s="205"/>
      <c r="BG6" s="197"/>
      <c r="BH6" s="197"/>
      <c r="BI6" s="197"/>
      <c r="BJ6" s="197"/>
      <c r="BK6" s="199"/>
      <c r="BL6" s="199"/>
      <c r="BM6" s="199"/>
      <c r="BN6" s="199"/>
      <c r="BO6" s="201"/>
      <c r="BP6" s="201"/>
      <c r="BQ6" s="201"/>
      <c r="BR6" s="201"/>
      <c r="BS6" s="203"/>
      <c r="BT6" s="203"/>
      <c r="BU6" s="203"/>
      <c r="BV6" s="203"/>
      <c r="BW6" s="205"/>
      <c r="BX6" s="205"/>
      <c r="BY6" s="205"/>
      <c r="BZ6" s="205"/>
      <c r="CC6" s="478" t="s">
        <v>82</v>
      </c>
      <c r="CD6" s="479"/>
      <c r="CE6" s="479"/>
      <c r="CF6" s="479"/>
      <c r="CG6" s="479"/>
      <c r="CH6" s="500" t="s">
        <v>83</v>
      </c>
      <c r="CI6" s="501"/>
      <c r="CJ6" s="501"/>
      <c r="CK6" s="501"/>
      <c r="CL6" s="501"/>
    </row>
    <row r="7" spans="1:90" ht="15.75" thickBot="1" x14ac:dyDescent="0.25">
      <c r="I7" s="210" t="s">
        <v>27</v>
      </c>
      <c r="J7" s="209" t="str">
        <f t="shared" ref="J7:AL7" si="2">IF(J$10="CO3","ü","")</f>
        <v/>
      </c>
      <c r="K7" s="209" t="str">
        <f t="shared" si="2"/>
        <v/>
      </c>
      <c r="L7" s="209" t="str">
        <f t="shared" si="2"/>
        <v/>
      </c>
      <c r="M7" s="209" t="str">
        <f t="shared" si="2"/>
        <v/>
      </c>
      <c r="N7" s="209" t="str">
        <f t="shared" si="2"/>
        <v/>
      </c>
      <c r="O7" s="209" t="str">
        <f t="shared" si="2"/>
        <v/>
      </c>
      <c r="P7" s="209" t="str">
        <f t="shared" si="2"/>
        <v/>
      </c>
      <c r="Q7" s="209" t="str">
        <f t="shared" si="2"/>
        <v/>
      </c>
      <c r="R7" s="209" t="str">
        <f t="shared" si="2"/>
        <v/>
      </c>
      <c r="S7" s="209" t="str">
        <f t="shared" si="2"/>
        <v/>
      </c>
      <c r="T7" s="209" t="str">
        <f t="shared" si="2"/>
        <v/>
      </c>
      <c r="U7" s="209" t="str">
        <f t="shared" si="2"/>
        <v/>
      </c>
      <c r="V7" s="209" t="str">
        <f t="shared" si="2"/>
        <v>ü</v>
      </c>
      <c r="W7" s="209" t="str">
        <f t="shared" si="2"/>
        <v>ü</v>
      </c>
      <c r="X7" s="209" t="str">
        <f t="shared" si="2"/>
        <v>ü</v>
      </c>
      <c r="Y7" s="209" t="str">
        <f t="shared" si="2"/>
        <v/>
      </c>
      <c r="Z7" s="209" t="str">
        <f t="shared" si="2"/>
        <v/>
      </c>
      <c r="AA7" s="209" t="str">
        <f t="shared" si="2"/>
        <v/>
      </c>
      <c r="AB7" s="209" t="str">
        <f t="shared" si="2"/>
        <v/>
      </c>
      <c r="AC7" s="209" t="str">
        <f t="shared" si="2"/>
        <v/>
      </c>
      <c r="AD7" s="209" t="str">
        <f t="shared" si="2"/>
        <v/>
      </c>
      <c r="AE7" s="209" t="str">
        <f t="shared" si="2"/>
        <v/>
      </c>
      <c r="AF7" s="209" t="str">
        <f t="shared" si="2"/>
        <v/>
      </c>
      <c r="AG7" s="209" t="str">
        <f t="shared" si="2"/>
        <v>ü</v>
      </c>
      <c r="AH7" s="209" t="str">
        <f t="shared" si="2"/>
        <v>ü</v>
      </c>
      <c r="AI7" s="209" t="str">
        <f t="shared" si="2"/>
        <v>ü</v>
      </c>
      <c r="AJ7" s="209" t="str">
        <f t="shared" si="2"/>
        <v/>
      </c>
      <c r="AK7" s="209" t="str">
        <f t="shared" si="2"/>
        <v/>
      </c>
      <c r="AL7" s="209" t="str">
        <f t="shared" si="2"/>
        <v/>
      </c>
      <c r="AM7" s="197"/>
      <c r="AN7" s="197"/>
      <c r="AO7" s="197"/>
      <c r="AP7" s="197"/>
      <c r="AQ7" s="199"/>
      <c r="AR7" s="199"/>
      <c r="AS7" s="199"/>
      <c r="AT7" s="199"/>
      <c r="AU7" s="201"/>
      <c r="AV7" s="201"/>
      <c r="AW7" s="201"/>
      <c r="AX7" s="201"/>
      <c r="AY7" s="203"/>
      <c r="AZ7" s="203"/>
      <c r="BA7" s="203"/>
      <c r="BB7" s="203"/>
      <c r="BC7" s="205"/>
      <c r="BD7" s="205"/>
      <c r="BE7" s="205"/>
      <c r="BF7" s="205"/>
      <c r="BG7" s="197"/>
      <c r="BH7" s="197"/>
      <c r="BI7" s="197"/>
      <c r="BJ7" s="197"/>
      <c r="BK7" s="199"/>
      <c r="BL7" s="199"/>
      <c r="BM7" s="199"/>
      <c r="BN7" s="199"/>
      <c r="BO7" s="201"/>
      <c r="BP7" s="201"/>
      <c r="BQ7" s="201"/>
      <c r="BR7" s="201"/>
      <c r="BS7" s="203"/>
      <c r="BT7" s="203"/>
      <c r="BU7" s="203"/>
      <c r="BV7" s="203"/>
      <c r="BW7" s="205"/>
      <c r="BX7" s="205"/>
      <c r="BY7" s="205"/>
      <c r="BZ7" s="205"/>
      <c r="CC7" s="211" t="s">
        <v>32</v>
      </c>
      <c r="CD7" s="212" t="s">
        <v>26</v>
      </c>
      <c r="CE7" s="212" t="s">
        <v>27</v>
      </c>
      <c r="CF7" s="212" t="s">
        <v>28</v>
      </c>
      <c r="CG7" s="212" t="s">
        <v>29</v>
      </c>
      <c r="CH7" s="213" t="s">
        <v>32</v>
      </c>
      <c r="CI7" s="214" t="s">
        <v>26</v>
      </c>
      <c r="CJ7" s="214" t="s">
        <v>27</v>
      </c>
      <c r="CK7" s="214" t="s">
        <v>28</v>
      </c>
      <c r="CL7" s="214" t="s">
        <v>29</v>
      </c>
    </row>
    <row r="8" spans="1:90" ht="15.75" thickBot="1" x14ac:dyDescent="0.25">
      <c r="I8" s="210" t="s">
        <v>28</v>
      </c>
      <c r="J8" s="209" t="str">
        <f t="shared" ref="J8:AL8" si="3">IF(J$10="CO4","ü","")</f>
        <v>ü</v>
      </c>
      <c r="K8" s="209" t="str">
        <f t="shared" si="3"/>
        <v/>
      </c>
      <c r="L8" s="209" t="str">
        <f t="shared" si="3"/>
        <v/>
      </c>
      <c r="M8" s="209" t="str">
        <f t="shared" si="3"/>
        <v/>
      </c>
      <c r="N8" s="209" t="str">
        <f t="shared" si="3"/>
        <v/>
      </c>
      <c r="O8" s="209" t="str">
        <f t="shared" si="3"/>
        <v/>
      </c>
      <c r="P8" s="209" t="str">
        <f t="shared" si="3"/>
        <v/>
      </c>
      <c r="Q8" s="209" t="str">
        <f t="shared" si="3"/>
        <v/>
      </c>
      <c r="R8" s="209" t="str">
        <f t="shared" si="3"/>
        <v/>
      </c>
      <c r="S8" s="209" t="str">
        <f t="shared" si="3"/>
        <v/>
      </c>
      <c r="T8" s="209" t="str">
        <f t="shared" si="3"/>
        <v/>
      </c>
      <c r="U8" s="209" t="str">
        <f t="shared" si="3"/>
        <v/>
      </c>
      <c r="V8" s="209" t="str">
        <f t="shared" si="3"/>
        <v/>
      </c>
      <c r="W8" s="209" t="str">
        <f t="shared" si="3"/>
        <v/>
      </c>
      <c r="X8" s="209" t="str">
        <f t="shared" si="3"/>
        <v/>
      </c>
      <c r="Y8" s="209" t="str">
        <f t="shared" si="3"/>
        <v/>
      </c>
      <c r="Z8" s="209" t="str">
        <f t="shared" si="3"/>
        <v/>
      </c>
      <c r="AA8" s="209" t="str">
        <f t="shared" si="3"/>
        <v/>
      </c>
      <c r="AB8" s="209" t="str">
        <f t="shared" si="3"/>
        <v/>
      </c>
      <c r="AC8" s="209" t="str">
        <f t="shared" si="3"/>
        <v/>
      </c>
      <c r="AD8" s="209" t="str">
        <f t="shared" si="3"/>
        <v/>
      </c>
      <c r="AE8" s="209" t="str">
        <f t="shared" si="3"/>
        <v/>
      </c>
      <c r="AF8" s="209" t="str">
        <f t="shared" si="3"/>
        <v/>
      </c>
      <c r="AG8" s="209" t="str">
        <f t="shared" si="3"/>
        <v/>
      </c>
      <c r="AH8" s="209" t="str">
        <f t="shared" si="3"/>
        <v/>
      </c>
      <c r="AI8" s="209" t="str">
        <f t="shared" si="3"/>
        <v/>
      </c>
      <c r="AJ8" s="209" t="str">
        <f t="shared" si="3"/>
        <v>ü</v>
      </c>
      <c r="AK8" s="209" t="str">
        <f t="shared" si="3"/>
        <v>ü</v>
      </c>
      <c r="AL8" s="209" t="str">
        <f t="shared" si="3"/>
        <v>ü</v>
      </c>
      <c r="AM8" s="197"/>
      <c r="AN8" s="197"/>
      <c r="AO8" s="197"/>
      <c r="AP8" s="197"/>
      <c r="AQ8" s="199"/>
      <c r="AR8" s="199"/>
      <c r="AS8" s="199"/>
      <c r="AT8" s="199"/>
      <c r="AU8" s="201"/>
      <c r="AV8" s="201"/>
      <c r="AW8" s="201"/>
      <c r="AX8" s="201"/>
      <c r="AY8" s="203"/>
      <c r="AZ8" s="203"/>
      <c r="BA8" s="203"/>
      <c r="BB8" s="203"/>
      <c r="BC8" s="205"/>
      <c r="BD8" s="205"/>
      <c r="BE8" s="205"/>
      <c r="BF8" s="205"/>
      <c r="BG8" s="197"/>
      <c r="BH8" s="197"/>
      <c r="BI8" s="197"/>
      <c r="BJ8" s="197"/>
      <c r="BK8" s="199"/>
      <c r="BL8" s="199"/>
      <c r="BM8" s="199"/>
      <c r="BN8" s="199"/>
      <c r="BO8" s="201"/>
      <c r="BP8" s="201"/>
      <c r="BQ8" s="201"/>
      <c r="BR8" s="201"/>
      <c r="BS8" s="203"/>
      <c r="BT8" s="203"/>
      <c r="BU8" s="203"/>
      <c r="BV8" s="203"/>
      <c r="BW8" s="205"/>
      <c r="BX8" s="205"/>
      <c r="BY8" s="205"/>
      <c r="BZ8" s="205"/>
      <c r="CC8" s="215">
        <f ca="1">AW75</f>
        <v>2</v>
      </c>
      <c r="CD8" s="215">
        <f t="shared" ref="CD8:CG8" ca="1" si="4">AX75</f>
        <v>2</v>
      </c>
      <c r="CE8" s="215">
        <f t="shared" ca="1" si="4"/>
        <v>2</v>
      </c>
      <c r="CF8" s="215">
        <f t="shared" ca="1" si="4"/>
        <v>2</v>
      </c>
      <c r="CG8" s="215">
        <f t="shared" ca="1" si="4"/>
        <v>2</v>
      </c>
      <c r="CH8" s="216">
        <f ca="1">BQ75</f>
        <v>0</v>
      </c>
      <c r="CI8" s="216">
        <f t="shared" ref="CI8:CL8" ca="1" si="5">BR75</f>
        <v>1</v>
      </c>
      <c r="CJ8" s="216">
        <f t="shared" ca="1" si="5"/>
        <v>2</v>
      </c>
      <c r="CK8" s="216">
        <f t="shared" ca="1" si="5"/>
        <v>1</v>
      </c>
      <c r="CL8" s="216">
        <f t="shared" ca="1" si="5"/>
        <v>0</v>
      </c>
    </row>
    <row r="9" spans="1:90" ht="15.75" thickBot="1" x14ac:dyDescent="0.25">
      <c r="I9" s="217" t="s">
        <v>29</v>
      </c>
      <c r="J9" s="209" t="str">
        <f t="shared" ref="J9:AL9" si="6">IF(J$10="CO5","ü","")</f>
        <v/>
      </c>
      <c r="K9" s="209" t="str">
        <f t="shared" si="6"/>
        <v>ü</v>
      </c>
      <c r="L9" s="209" t="str">
        <f t="shared" si="6"/>
        <v/>
      </c>
      <c r="M9" s="209" t="str">
        <f t="shared" si="6"/>
        <v/>
      </c>
      <c r="N9" s="209" t="str">
        <f t="shared" si="6"/>
        <v/>
      </c>
      <c r="O9" s="209" t="str">
        <f t="shared" si="6"/>
        <v/>
      </c>
      <c r="P9" s="209" t="str">
        <f t="shared" si="6"/>
        <v/>
      </c>
      <c r="Q9" s="209" t="str">
        <f t="shared" si="6"/>
        <v/>
      </c>
      <c r="R9" s="209" t="str">
        <f t="shared" si="6"/>
        <v/>
      </c>
      <c r="S9" s="209" t="str">
        <f t="shared" si="6"/>
        <v/>
      </c>
      <c r="T9" s="209" t="str">
        <f t="shared" si="6"/>
        <v/>
      </c>
      <c r="U9" s="209" t="str">
        <f t="shared" si="6"/>
        <v/>
      </c>
      <c r="V9" s="209" t="str">
        <f t="shared" si="6"/>
        <v/>
      </c>
      <c r="W9" s="209" t="str">
        <f t="shared" si="6"/>
        <v/>
      </c>
      <c r="X9" s="209" t="str">
        <f t="shared" si="6"/>
        <v/>
      </c>
      <c r="Y9" s="209" t="str">
        <f t="shared" si="6"/>
        <v/>
      </c>
      <c r="Z9" s="209" t="str">
        <f t="shared" si="6"/>
        <v/>
      </c>
      <c r="AA9" s="209" t="str">
        <f t="shared" si="6"/>
        <v/>
      </c>
      <c r="AB9" s="209" t="str">
        <f t="shared" si="6"/>
        <v/>
      </c>
      <c r="AC9" s="209" t="str">
        <f t="shared" si="6"/>
        <v/>
      </c>
      <c r="AD9" s="209" t="str">
        <f t="shared" si="6"/>
        <v/>
      </c>
      <c r="AE9" s="209" t="str">
        <f t="shared" si="6"/>
        <v/>
      </c>
      <c r="AF9" s="209" t="str">
        <f t="shared" si="6"/>
        <v/>
      </c>
      <c r="AG9" s="209" t="str">
        <f t="shared" si="6"/>
        <v/>
      </c>
      <c r="AH9" s="209" t="str">
        <f t="shared" si="6"/>
        <v/>
      </c>
      <c r="AI9" s="209" t="str">
        <f t="shared" si="6"/>
        <v/>
      </c>
      <c r="AJ9" s="209" t="str">
        <f t="shared" si="6"/>
        <v/>
      </c>
      <c r="AK9" s="209" t="str">
        <f t="shared" si="6"/>
        <v/>
      </c>
      <c r="AL9" s="209" t="str">
        <f t="shared" si="6"/>
        <v/>
      </c>
      <c r="AM9" s="218"/>
      <c r="AN9" s="218"/>
      <c r="AO9" s="218"/>
      <c r="AP9" s="219" t="s">
        <v>235</v>
      </c>
      <c r="AQ9" s="220"/>
      <c r="AR9" s="220"/>
      <c r="AS9" s="220"/>
      <c r="AT9" s="221" t="s">
        <v>236</v>
      </c>
      <c r="AU9" s="222"/>
      <c r="AV9" s="222"/>
      <c r="AW9" s="222"/>
      <c r="AX9" s="223" t="s">
        <v>237</v>
      </c>
      <c r="AY9" s="203"/>
      <c r="AZ9" s="203"/>
      <c r="BA9" s="203"/>
      <c r="BB9" s="204" t="s">
        <v>238</v>
      </c>
      <c r="BC9" s="205"/>
      <c r="BD9" s="205"/>
      <c r="BE9" s="205"/>
      <c r="BF9" s="206" t="s">
        <v>239</v>
      </c>
      <c r="BG9" s="218"/>
      <c r="BH9" s="218"/>
      <c r="BI9" s="218"/>
      <c r="BJ9" s="219" t="s">
        <v>235</v>
      </c>
      <c r="BK9" s="220"/>
      <c r="BL9" s="220"/>
      <c r="BM9" s="220"/>
      <c r="BN9" s="221" t="s">
        <v>236</v>
      </c>
      <c r="BO9" s="222"/>
      <c r="BP9" s="222"/>
      <c r="BQ9" s="222"/>
      <c r="BR9" s="223" t="s">
        <v>237</v>
      </c>
      <c r="BS9" s="203"/>
      <c r="BT9" s="203"/>
      <c r="BU9" s="203"/>
      <c r="BV9" s="204" t="s">
        <v>238</v>
      </c>
      <c r="BW9" s="205"/>
      <c r="BX9" s="205"/>
      <c r="BY9" s="205"/>
      <c r="BZ9" s="206" t="s">
        <v>239</v>
      </c>
    </row>
    <row r="10" spans="1:90" ht="16.5" thickBot="1" x14ac:dyDescent="0.3">
      <c r="A10" s="224" t="s">
        <v>52</v>
      </c>
      <c r="B10" s="306" t="s">
        <v>0</v>
      </c>
      <c r="C10" s="307" t="s">
        <v>38</v>
      </c>
      <c r="D10" s="308" t="s">
        <v>411</v>
      </c>
      <c r="E10" s="225" t="s">
        <v>241</v>
      </c>
      <c r="F10" s="226" t="s">
        <v>242</v>
      </c>
      <c r="G10" s="226" t="s">
        <v>243</v>
      </c>
      <c r="H10" s="226" t="s">
        <v>244</v>
      </c>
      <c r="I10" s="309" t="s">
        <v>56</v>
      </c>
      <c r="J10" s="228" t="s">
        <v>28</v>
      </c>
      <c r="K10" s="228" t="s">
        <v>29</v>
      </c>
      <c r="L10" s="229" t="s">
        <v>32</v>
      </c>
      <c r="M10" s="230" t="s">
        <v>32</v>
      </c>
      <c r="N10" s="231" t="s">
        <v>32</v>
      </c>
      <c r="O10" s="231" t="s">
        <v>32</v>
      </c>
      <c r="P10" s="232" t="s">
        <v>26</v>
      </c>
      <c r="Q10" s="232" t="s">
        <v>26</v>
      </c>
      <c r="R10" s="232" t="s">
        <v>26</v>
      </c>
      <c r="S10" s="233" t="s">
        <v>32</v>
      </c>
      <c r="T10" s="233" t="s">
        <v>32</v>
      </c>
      <c r="U10" s="233" t="s">
        <v>32</v>
      </c>
      <c r="V10" s="233" t="s">
        <v>27</v>
      </c>
      <c r="W10" s="233" t="s">
        <v>27</v>
      </c>
      <c r="X10" s="234" t="s">
        <v>27</v>
      </c>
      <c r="Y10" s="235" t="s">
        <v>32</v>
      </c>
      <c r="Z10" s="236" t="s">
        <v>32</v>
      </c>
      <c r="AA10" s="236" t="s">
        <v>32</v>
      </c>
      <c r="AB10" s="236" t="s">
        <v>32</v>
      </c>
      <c r="AC10" s="236" t="s">
        <v>32</v>
      </c>
      <c r="AD10" s="236" t="s">
        <v>26</v>
      </c>
      <c r="AE10" s="236" t="s">
        <v>26</v>
      </c>
      <c r="AF10" s="236" t="s">
        <v>26</v>
      </c>
      <c r="AG10" s="236" t="s">
        <v>27</v>
      </c>
      <c r="AH10" s="236" t="s">
        <v>27</v>
      </c>
      <c r="AI10" s="236" t="s">
        <v>27</v>
      </c>
      <c r="AJ10" s="236" t="s">
        <v>28</v>
      </c>
      <c r="AK10" s="236" t="s">
        <v>28</v>
      </c>
      <c r="AL10" s="236" t="s">
        <v>28</v>
      </c>
      <c r="AM10" s="218"/>
      <c r="AN10" s="218"/>
      <c r="AO10" s="218"/>
      <c r="AP10" s="219"/>
      <c r="AQ10" s="220"/>
      <c r="AR10" s="220"/>
      <c r="AS10" s="220"/>
      <c r="AT10" s="221"/>
      <c r="AU10" s="222"/>
      <c r="AV10" s="222"/>
      <c r="AW10" s="222"/>
      <c r="AX10" s="223"/>
      <c r="AY10" s="237"/>
      <c r="AZ10" s="237"/>
      <c r="BA10" s="237"/>
      <c r="BB10" s="238"/>
      <c r="BC10" s="239"/>
      <c r="BD10" s="239"/>
      <c r="BE10" s="239"/>
      <c r="BF10" s="240"/>
      <c r="BG10" s="218"/>
      <c r="BH10" s="218"/>
      <c r="BI10" s="218"/>
      <c r="BJ10" s="219"/>
      <c r="BK10" s="220"/>
      <c r="BL10" s="220"/>
      <c r="BM10" s="220"/>
      <c r="BN10" s="221"/>
      <c r="BO10" s="222"/>
      <c r="BP10" s="222"/>
      <c r="BQ10" s="222"/>
      <c r="BR10" s="223"/>
      <c r="BS10" s="237"/>
      <c r="BT10" s="237"/>
      <c r="BU10" s="237"/>
      <c r="BV10" s="238"/>
      <c r="BW10" s="239"/>
      <c r="BX10" s="239"/>
      <c r="BY10" s="239"/>
      <c r="BZ10" s="240"/>
    </row>
    <row r="11" spans="1:90" ht="18.75" thickBot="1" x14ac:dyDescent="0.25">
      <c r="A11" s="241">
        <v>1</v>
      </c>
      <c r="B11" s="242" t="s">
        <v>245</v>
      </c>
      <c r="C11" s="242" t="s">
        <v>246</v>
      </c>
      <c r="D11" s="242" t="s">
        <v>247</v>
      </c>
      <c r="E11" s="256">
        <f ca="1">IF(D11="A+",RANDBETWEEN(97,98),IF(D11="A",RANDBETWEEN(86,88),IF(D11="B+",RANDBETWEEN(76,77),IF(D11="B",RANDBETWEEN(66,67),IF(D11="C+",RANDBETWEEN(56,57),IF(D11="C",RANDBETWEEN(48,50),IF(D11="D",RANDBETWEEN(40,45),IF(D11="E",RANDBETWEEN(26,30),IF(D11="F",RANDBETWEEN(24,25),RANDBETWEEN(15,18))))))))))</f>
        <v>86</v>
      </c>
      <c r="F11" s="257">
        <f t="shared" ref="F11:F70" ca="1" si="7">SUM(G11:H11)</f>
        <v>80</v>
      </c>
      <c r="G11" s="257">
        <f ca="1">ROUNDUP(SUM(J11:X11)/3,0)</f>
        <v>33</v>
      </c>
      <c r="H11" s="257">
        <f ca="1">SUM(Y11:AL11)</f>
        <v>47</v>
      </c>
      <c r="I11" s="258"/>
      <c r="J11" s="247">
        <f ca="1">IF($E11&gt;96,ROUNDDOWN(($E11/100)*15,0),IF($D11="E",ROUNDDOWN(($E11/40)*15,0),IF($D11="F",ROUNDDOWN(($E11/100)*RANDBETWEEN(13,15),0),IF($D11="I",ROUNDDOWN(($E11/30)*RANDBETWEEN(13,15),0),ROUNDDOWN(($E11/100)*RANDBETWEEN(13,15),0)))))</f>
        <v>12</v>
      </c>
      <c r="K11" s="247">
        <f ca="1">IF($E11&gt;96,ROUNDUP(($E11/100)*15,0),IF($D11="E",ROUNDUP(($E11/40)*15,0),IF($D11="F",ROUNDUP(($E11/100)*RANDBETWEEN(13,15),0),IF($D11="I",ROUNDUP(($E11/30)*RANDBETWEEN(13,15),0),ROUNDUP(($E11/100)*RANDBETWEEN(13,15),0)))))</f>
        <v>13</v>
      </c>
      <c r="L11" s="247">
        <f ca="1">IF($D11="E",ROUNDDOWN(($E11/40)*18,0),IF($D11="F",ROUNDDOWN(($E11/100)*RANDBETWEEN(15,18),0),IF($D11="I","",ROUNDUP(($E11/100)*18,0))))</f>
        <v>16</v>
      </c>
      <c r="M11" s="247">
        <f ca="1">IF($D11="E",ROUNDDOWN(($E11/40)*2,0),IF($D11="F",ROUNDDOWN(($E11/100)*RANDBETWEEN(1,2),0),IF($D11="I","",IF($E11&gt;50,IFERROR(ROUNDUP(($E11/100)*RANDBETWEEN(1,2),0),0),IFERROR(ROUNDUP(($E11/100)*RANDBETWEEN(0,1),0),0)))))</f>
        <v>1</v>
      </c>
      <c r="N11" s="247">
        <f t="shared" ref="N11:O26" ca="1" si="8">IF($D11="E",ROUNDDOWN(($E11/40)*2,0),IF($D11="F",ROUNDDOWN(($E11/100)*RANDBETWEEN(1,2),0),IF($D11="I","",IF($E11&gt;50,IFERROR(ROUNDUP(($E11/100)*RANDBETWEEN(1,2),0),0),IFERROR(ROUNDUP(($E11/100)*RANDBETWEEN(0,1),0),0)))))</f>
        <v>2</v>
      </c>
      <c r="O11" s="247">
        <f t="shared" ca="1" si="8"/>
        <v>1</v>
      </c>
      <c r="P11" s="247">
        <f ca="1">IF($D11="E",ROUNDDOWN(($E11/40)*15,0),IF($D11="F",ROUNDDOWN(($E11/100)*RANDBETWEEN(13,15),0),IF($D11="I","",IF($D11="E","",IF($D11="I","",IF(OR($D11="B+",$D11="C+",$D11="D"),"",IFERROR(ROUNDUP(($E11/100)*RANDBETWEEN(13,15),0),0)))))))</f>
        <v>12</v>
      </c>
      <c r="Q11" s="247">
        <f ca="1">IF($D11="E",ROUNDDOWN(($E11/40)*15,0),IF($D11="F",ROUNDDOWN(($E11/100)*RANDBETWEEN(13,15),0),IF($D11="I","",IF(OR($D11="A+",$D11="C",$D11="E"),"",IFERROR(ROUNDUP(($E11/100)*RANDBETWEEN(13,15),0),0)))))</f>
        <v>13</v>
      </c>
      <c r="R11" s="247" t="str">
        <f ca="1">IF($D11="E",ROUNDDOWN(($E11/40)*15,0),IF($D11="F",ROUNDDOWN(($E11/100)*RANDBETWEEN(13,15),0),IF($D11="I","",IF(OR($D11="A",$D11="B",$D11="F"),"",IFERROR(ROUNDUP(($E11/100)*RANDBETWEEN(13,15),0),0)))))</f>
        <v/>
      </c>
      <c r="S11" s="247">
        <f ca="1">IF($D11="E",ROUNDDOWN(($E11/40)*2,0),IF($D11="F",ROUNDDOWN(($E11/100)*RANDBETWEEN(1,2),0),IF($D11="I","",IF($E11&gt;50,IFERROR(ROUNDUP(($E11/100)*RANDBETWEEN(1,2),0),0),IFERROR(ROUNDUP(($E11/100)*RANDBETWEEN(0,1),0),0)))))</f>
        <v>1</v>
      </c>
      <c r="T11" s="247">
        <f t="shared" ref="T11:U26" ca="1" si="9">IF($D11="E",ROUNDDOWN(($E11/40)*2,0),IF($D11="F",ROUNDDOWN(($E11/100)*RANDBETWEEN(1,2),0),IF($D11="I","",IF($E11&gt;50,IFERROR(ROUNDUP(($E11/100)*RANDBETWEEN(1,2),0),0),IFERROR(ROUNDUP(($E11/100)*RANDBETWEEN(0,1),0),0)))))</f>
        <v>1</v>
      </c>
      <c r="U11" s="247">
        <f t="shared" ca="1" si="9"/>
        <v>2</v>
      </c>
      <c r="V11" s="247">
        <f ca="1">IF($D11="E",ROUNDDOWN(($E11/40)*15,0),IF($D11="F",ROUNDDOWN(($E11/100)*RANDBETWEEN(13,15),0),IF($D11="I","",IF(OR($D11="B+",$D11="C+",$D11="D",$D11="E"),"",IFERROR(ROUNDUP(($E11/100)*RANDBETWEEN(13,15),0),0)))))</f>
        <v>13</v>
      </c>
      <c r="W11" s="247">
        <f ca="1">IF($D11="E",ROUNDDOWN(($E11/40)*15,0),IF($D11="F",ROUNDDOWN(($E11/100)*RANDBETWEEN(13,15),0),IF($D11="I","",IF(OR($D11="A+",$D11="C",$D11="F"),"",IFERROR(ROUNDUP(($E11/100)*RANDBETWEEN(13,15),0),0)))))</f>
        <v>12</v>
      </c>
      <c r="X11" s="247" t="str">
        <f ca="1">IF($D11="E",ROUNDDOWN(($E11/40)*15,0),IF($D11="F",ROUNDDOWN(($E11/100)*RANDBETWEEN(13,15),0),IF($D11="I","",IF(OR($D11="A",$D11="B"),"",IFERROR(ROUNDUP(($E11/100)*RANDBETWEEN(13,15),0),0)))))</f>
        <v/>
      </c>
      <c r="Y11" s="248">
        <f ca="1">IF($D11="E","",IF($D11="I","",IF($E11&gt;50,IFERROR(ROUNDUP(($E11/100)*RANDBETWEEN(1,2),0),0),IFERROR(ROUNDUP(($E11/100)*RANDBETWEEN(0,1),0),0))))</f>
        <v>2</v>
      </c>
      <c r="Z11" s="249">
        <f t="shared" ref="Z11:AC26" ca="1" si="10">IF($D11="E","",IF($D11="I","",IF($E11&gt;50,IFERROR(ROUNDUP(($E11/100)*RANDBETWEEN(1,2),0),0),IFERROR(ROUNDUP(($E11/100)*RANDBETWEEN(0,1),0),0))))</f>
        <v>2</v>
      </c>
      <c r="AA11" s="250">
        <f t="shared" ca="1" si="10"/>
        <v>1</v>
      </c>
      <c r="AB11" s="250">
        <f t="shared" ca="1" si="10"/>
        <v>1</v>
      </c>
      <c r="AC11" s="250">
        <f t="shared" ca="1" si="10"/>
        <v>2</v>
      </c>
      <c r="AD11" s="250">
        <f ca="1">IF($D11="E","",IF($D11="I","",IF(OR($D11="B+",$D11="A+",$D11="D",$D11="F"),"",IFERROR(ROUNDUP(($E11/100)*RANDBETWEEN(8,10),0),0))))</f>
        <v>8</v>
      </c>
      <c r="AE11" s="250" t="str">
        <f ca="1">IF($D11="E","",IF($D11="I","",IF(OR($D11="A",$D11="B",$D11="C"),"",IFERROR(ROUNDUP(($E11/100)*RANDBETWEEN(8,10),0),0))))</f>
        <v/>
      </c>
      <c r="AF11" s="250">
        <f ca="1">IF($D11="E","",IF($D11="I","",IF(OR($D11="B+",$D11="C+",$D11="D"),"",IFERROR(ROUNDUP(($E11/100)*RANDBETWEEN(8,10),0),0))))</f>
        <v>8</v>
      </c>
      <c r="AG11" s="250">
        <f ca="1">IF($D11="E","",IF($D11="I","",IF(OR($D11="B+",$D11="B",$D11="D"),"",IFERROR(ROUNDUP(($E11/100)*RANDBETWEEN(8,10),0),0))))</f>
        <v>7</v>
      </c>
      <c r="AH11" s="250" t="str">
        <f ca="1">IF($D11="E","",IF($D11="I","",IF(OR($D11="A+",$D11="A",$D11="C",$D11="F"),"",IFERROR(ROUNDUP(($E11/100)*RANDBETWEEN(8,10),0),0))))</f>
        <v/>
      </c>
      <c r="AI11" s="250">
        <f ca="1">IF($D11="E","",IF($D11="I","",IF(OR($D11="A+",$D11="C+",$D11="C"),"",IFERROR(ROUNDUP(($E11/100)*RANDBETWEEN(8,10),0),0))))</f>
        <v>9</v>
      </c>
      <c r="AJ11" s="250" t="str">
        <f ca="1">IF($D11="E","",IF($D11="I","",IF(OR($D11="A+",$D11="C+",$D11="D",$D11="A"),"",IFERROR(ROUNDUP(($E11/100)*RANDBETWEEN(8,10),0),0))))</f>
        <v/>
      </c>
      <c r="AK11" s="250" t="str">
        <f ca="1">IF($D11="E","",IF($D11="I","",IF(OR($D11="A",$D11="C+",$D11="B",$D11="F"),"",IFERROR(ROUNDUP(($E11/100)*RANDBETWEEN(8,10),0),0))))</f>
        <v/>
      </c>
      <c r="AL11" s="251">
        <f ca="1">IF($D11="E","",IF($D11="I","",IF(OR($D11="B+",$D11="B",$D11="C",$D11="F"),"",IFERROR(ROUNDUP(($E11/100)*RANDBETWEEN(8,10),0),0))))</f>
        <v>7</v>
      </c>
      <c r="AM11" s="252">
        <f ca="1">SUMIFS($J11:$X11,$J$10:$X$10,"CO1")</f>
        <v>24</v>
      </c>
      <c r="AN11" s="253">
        <f ca="1">SUMIFS($J$4:$X$4,$J$10:$X$10,"CO1",$J11:$X11,"&gt;=0")</f>
        <v>30</v>
      </c>
      <c r="AO11" s="250">
        <f ca="1">IFERROR(ROUND((AM11/AN11)*100,0),0)</f>
        <v>80</v>
      </c>
      <c r="AP11" s="250" t="str">
        <f ca="1">IF(AO11&gt;60,"YES","NO")</f>
        <v>YES</v>
      </c>
      <c r="AQ11" s="253">
        <f ca="1">SUMIFS($J11:$X11,$J$10:$X$10,"CO2")</f>
        <v>25</v>
      </c>
      <c r="AR11" s="253">
        <f ca="1">SUMIFS($J$4:$X$4,$J$10:$X$10,"CO2",$J11:$X11,"&gt;=0")</f>
        <v>30</v>
      </c>
      <c r="AS11" s="250">
        <f ca="1">IFERROR(ROUND((AQ11/AR11)*100,0),0)</f>
        <v>83</v>
      </c>
      <c r="AT11" s="250" t="str">
        <f ca="1">IF(AS11&gt;60,"YES","NO")</f>
        <v>YES</v>
      </c>
      <c r="AU11" s="253">
        <f ca="1">SUMIFS($J11:$X11,$J$10:$X$10,"CO3")</f>
        <v>25</v>
      </c>
      <c r="AV11" s="253">
        <f ca="1">SUMIFS($J$4:$X$4,$J$10:$X$10,"CO3",$J11:$X11,"&gt;=0")</f>
        <v>30</v>
      </c>
      <c r="AW11" s="250">
        <f ca="1">IFERROR(ROUND((AU11/AV11)*100,0),0)</f>
        <v>83</v>
      </c>
      <c r="AX11" s="250" t="str">
        <f ca="1">IF(AW11&gt;60,"YES","NO")</f>
        <v>YES</v>
      </c>
      <c r="AY11" s="253">
        <f ca="1">SUMIFS($J11:$X11,$J$10:$X$10,"CO4")</f>
        <v>12</v>
      </c>
      <c r="AZ11" s="253">
        <f ca="1">SUMIFS($J$4:$X$4,$J$10:$X$10,"CO4",$J11:$X11,"&gt;=0")</f>
        <v>15</v>
      </c>
      <c r="BA11" s="250">
        <f ca="1">IFERROR(ROUND((AY11/AZ11)*100,0),0)</f>
        <v>80</v>
      </c>
      <c r="BB11" s="250" t="str">
        <f ca="1">IF(BA11&gt;60,"YES","NO")</f>
        <v>YES</v>
      </c>
      <c r="BC11" s="253">
        <f ca="1">SUMIFS($J11:$X11,$J$10:$X$10,"CO5")</f>
        <v>13</v>
      </c>
      <c r="BD11" s="253">
        <f ca="1">SUMIFS($J$4:$X$4,$J$10:$X$10,"CO5",$J11:$X11,"&gt;=0")</f>
        <v>15</v>
      </c>
      <c r="BE11" s="250">
        <f ca="1">IFERROR(ROUND((BC11/BD11)*100,0),0)</f>
        <v>87</v>
      </c>
      <c r="BF11" s="251" t="str">
        <f ca="1">IF(BE11&gt;60,"YES","NO")</f>
        <v>YES</v>
      </c>
      <c r="BG11" s="252">
        <f ca="1">SUMIFS($Y11:$AL11,$Y$10:$AL$10,"CO1")</f>
        <v>8</v>
      </c>
      <c r="BH11" s="253">
        <f ca="1">SUMIFS($Y$4:$AL$4,$Y$10:$AL$10,"CO1",$Y11:$AL11,"&gt;=0")</f>
        <v>10</v>
      </c>
      <c r="BI11" s="250">
        <f ca="1">IFERROR(ROUND((BG11/BH11)*100,0),0)</f>
        <v>80</v>
      </c>
      <c r="BJ11" s="250" t="str">
        <f ca="1">IF(BI11&gt;60,"YES","NO")</f>
        <v>YES</v>
      </c>
      <c r="BK11" s="253">
        <f ca="1">SUMIFS($Y11:$AL11,$Y$10:$AL$10,"CO2")</f>
        <v>16</v>
      </c>
      <c r="BL11" s="253">
        <f ca="1">SUMIFS($Y$4:$AL$4,$Y$10:$AL$10,"CO2",$Y11:$AL11,"&gt;=0")</f>
        <v>20</v>
      </c>
      <c r="BM11" s="250">
        <f ca="1">IFERROR(ROUND((BK11/BL11)*100,0),0)</f>
        <v>80</v>
      </c>
      <c r="BN11" s="250" t="str">
        <f ca="1">IF(BM11&gt;60,"YES","NO")</f>
        <v>YES</v>
      </c>
      <c r="BO11" s="253">
        <f ca="1">SUMIFS($Y11:$AL11,$Y$10:$AL$10,"CO3")</f>
        <v>16</v>
      </c>
      <c r="BP11" s="253">
        <f ca="1">SUMIFS($Y$4:$AL$4,$Y$10:$AL$10,"CO3",$Y11:$AL11,"&gt;=0")</f>
        <v>20</v>
      </c>
      <c r="BQ11" s="250">
        <f ca="1">IFERROR(ROUND((BO11/BP11)*100,0),0)</f>
        <v>80</v>
      </c>
      <c r="BR11" s="250" t="str">
        <f ca="1">IF(BQ11&gt;60,"YES","NO")</f>
        <v>YES</v>
      </c>
      <c r="BS11" s="253">
        <f ca="1">SUMIFS($Y11:$AL11,$Y$10:$AL$10,"CO4")</f>
        <v>7</v>
      </c>
      <c r="BT11" s="253">
        <f ca="1">SUMIFS($Y$4:$AL$4,$Y$10:$AL$10,"CO4",$Y11:$AL11,"&gt;=0")</f>
        <v>10</v>
      </c>
      <c r="BU11" s="250">
        <f ca="1">IFERROR(ROUND((BS11/BT11)*100,0),0)</f>
        <v>70</v>
      </c>
      <c r="BV11" s="250" t="str">
        <f ca="1">IF(BU11&gt;60,"YES","NO")</f>
        <v>YES</v>
      </c>
      <c r="BW11" s="253">
        <f>SUMIFS($Y11:$AL11,$Y$10:$AL$10,"CO5")</f>
        <v>0</v>
      </c>
      <c r="BX11" s="253">
        <f>SUMIFS($Y$4:$AL$4,$Y$10:$AL$10,"CO5",$Y11:$AL11,"&gt;=0")</f>
        <v>0</v>
      </c>
      <c r="BY11" s="250">
        <f>IFERROR(ROUND((BW11/BX11)*100,0),0)</f>
        <v>0</v>
      </c>
      <c r="BZ11" s="254" t="str">
        <f>IF(BY11&gt;60,"YES","NO")</f>
        <v>NO</v>
      </c>
      <c r="CB11" s="255" t="s">
        <v>248</v>
      </c>
      <c r="CC11" s="255">
        <v>60</v>
      </c>
    </row>
    <row r="12" spans="1:90" ht="18" x14ac:dyDescent="0.2">
      <c r="A12" s="241">
        <v>2</v>
      </c>
      <c r="B12" s="242" t="s">
        <v>249</v>
      </c>
      <c r="C12" s="242" t="s">
        <v>250</v>
      </c>
      <c r="D12" s="242" t="s">
        <v>251</v>
      </c>
      <c r="E12" s="256">
        <f t="shared" ref="E12:E70" ca="1" si="11">IF(D12="A+",RANDBETWEEN(97,98),IF(D12="A",RANDBETWEEN(86,88),IF(D12="B+",RANDBETWEEN(76,77),IF(D12="B",RANDBETWEEN(66,67),IF(D12="C+",RANDBETWEEN(56,57),IF(D12="C",RANDBETWEEN(48,50),IF(D12="D",RANDBETWEEN(40,45),IF(D12="E",RANDBETWEEN(26,30),IF(D12="F",RANDBETWEEN(24,25),RANDBETWEEN(15,18))))))))))</f>
        <v>97</v>
      </c>
      <c r="F12" s="257">
        <f t="shared" ca="1" si="7"/>
        <v>90</v>
      </c>
      <c r="G12" s="257">
        <f t="shared" ref="G12:G70" ca="1" si="12">ROUNDUP(SUM(J12:X12)/3,0)</f>
        <v>38</v>
      </c>
      <c r="H12" s="257">
        <f t="shared" ref="H12:H70" ca="1" si="13">SUM(Y12:AL12)</f>
        <v>52</v>
      </c>
      <c r="I12" s="258"/>
      <c r="J12" s="247">
        <f t="shared" ref="J12:J70" ca="1" si="14">IF($E12&gt;96,ROUNDDOWN(($E12/100)*15,0),IF($D12="E",ROUNDDOWN(($E12/40)*15,0),IF($D12="F",ROUNDDOWN(($E12/100)*RANDBETWEEN(13,15),0),IF($D12="I",ROUNDDOWN(($E12/30)*RANDBETWEEN(13,15),0),ROUNDDOWN(($E12/100)*RANDBETWEEN(13,15),0)))))</f>
        <v>14</v>
      </c>
      <c r="K12" s="247">
        <f t="shared" ref="K12:K70" ca="1" si="15">IF($E12&gt;96,ROUNDUP(($E12/100)*15,0),IF($D12="E",ROUNDUP(($E12/40)*15,0),IF($D12="F",ROUNDUP(($E12/100)*RANDBETWEEN(13,15),0),IF($D12="I",ROUNDUP(($E12/30)*RANDBETWEEN(13,15),0),ROUNDUP(($E12/100)*RANDBETWEEN(13,15),0)))))</f>
        <v>15</v>
      </c>
      <c r="L12" s="247">
        <f t="shared" ref="L12:L70" ca="1" si="16">IF($D12="E",ROUNDDOWN(($E12/40)*18,0),IF($D12="F",ROUNDDOWN(($E12/100)*RANDBETWEEN(15,18),0),IF($D12="I","",ROUNDUP(($E12/100)*18,0))))</f>
        <v>18</v>
      </c>
      <c r="M12" s="247">
        <f t="shared" ref="M12:O70" ca="1" si="17">IF($D12="E",ROUNDDOWN(($E12/40)*2,0),IF($D12="F",ROUNDDOWN(($E12/100)*RANDBETWEEN(1,2),0),IF($D12="I","",IF($E12&gt;50,IFERROR(ROUNDUP(($E12/100)*RANDBETWEEN(1,2),0),0),IFERROR(ROUNDUP(($E12/100)*RANDBETWEEN(0,1),0),0)))))</f>
        <v>2</v>
      </c>
      <c r="N12" s="247">
        <f t="shared" ca="1" si="8"/>
        <v>2</v>
      </c>
      <c r="O12" s="247">
        <f t="shared" ca="1" si="8"/>
        <v>1</v>
      </c>
      <c r="P12" s="247">
        <f t="shared" ref="P12:P70" ca="1" si="18">IF($D12="E",ROUNDDOWN(($E12/40)*15,0),IF($D12="F",ROUNDDOWN(($E12/100)*RANDBETWEEN(13,15),0),IF($D12="I","",IF($D12="E","",IF($D12="I","",IF(OR($D12="B+",$D12="C+",$D12="D"),"",IFERROR(ROUNDUP(($E12/100)*RANDBETWEEN(13,15),0),0)))))))</f>
        <v>13</v>
      </c>
      <c r="Q12" s="247" t="str">
        <f t="shared" ref="Q12:Q70" ca="1" si="19">IF($D12="E",ROUNDDOWN(($E12/40)*15,0),IF($D12="F",ROUNDDOWN(($E12/100)*RANDBETWEEN(13,15),0),IF($D12="I","",IF(OR($D12="A+",$D12="C",$D12="E"),"",IFERROR(ROUNDUP(($E12/100)*RANDBETWEEN(13,15),0),0)))))</f>
        <v/>
      </c>
      <c r="R12" s="247">
        <f t="shared" ref="R12:R70" ca="1" si="20">IF($D12="E",ROUNDDOWN(($E12/40)*15,0),IF($D12="F",ROUNDDOWN(($E12/100)*RANDBETWEEN(13,15),0),IF($D12="I","",IF(OR($D12="A",$D12="B",$D12="F"),"",IFERROR(ROUNDUP(($E12/100)*RANDBETWEEN(13,15),0),0)))))</f>
        <v>15</v>
      </c>
      <c r="S12" s="247">
        <f t="shared" ref="S12:U70" ca="1" si="21">IF($D12="E",ROUNDDOWN(($E12/40)*2,0),IF($D12="F",ROUNDDOWN(($E12/100)*RANDBETWEEN(1,2),0),IF($D12="I","",IF($E12&gt;50,IFERROR(ROUNDUP(($E12/100)*RANDBETWEEN(1,2),0),0),IFERROR(ROUNDUP(($E12/100)*RANDBETWEEN(0,1),0),0)))))</f>
        <v>1</v>
      </c>
      <c r="T12" s="247">
        <f t="shared" ca="1" si="9"/>
        <v>1</v>
      </c>
      <c r="U12" s="247">
        <f t="shared" ca="1" si="9"/>
        <v>2</v>
      </c>
      <c r="V12" s="247">
        <f t="shared" ref="V12:V70" ca="1" si="22">IF($D12="E",ROUNDDOWN(($E12/40)*15,0),IF($D12="F",ROUNDDOWN(($E12/100)*RANDBETWEEN(13,15),0),IF($D12="I","",IF(OR($D12="B+",$D12="C+",$D12="D",$D12="E"),"",IFERROR(ROUNDUP(($E12/100)*RANDBETWEEN(13,15),0),0)))))</f>
        <v>14</v>
      </c>
      <c r="W12" s="247" t="str">
        <f t="shared" ref="W12:W70" ca="1" si="23">IF($D12="E",ROUNDDOWN(($E12/40)*15,0),IF($D12="F",ROUNDDOWN(($E12/100)*RANDBETWEEN(13,15),0),IF($D12="I","",IF(OR($D12="A+",$D12="C",$D12="F"),"",IFERROR(ROUNDUP(($E12/100)*RANDBETWEEN(13,15),0),0)))))</f>
        <v/>
      </c>
      <c r="X12" s="247">
        <f t="shared" ref="X12:X70" ca="1" si="24">IF($D12="E",ROUNDDOWN(($E12/40)*15,0),IF($D12="F",ROUNDDOWN(($E12/100)*RANDBETWEEN(13,15),0),IF($D12="I","",IF(OR($D12="A",$D12="B"),"",IFERROR(ROUNDUP(($E12/100)*RANDBETWEEN(13,15),0),0)))))</f>
        <v>14</v>
      </c>
      <c r="Y12" s="248">
        <f t="shared" ref="Y12:AC70" ca="1" si="25">IF($D12="E","",IF($D12="I","",IF($E12&gt;50,IFERROR(ROUNDUP(($E12/100)*RANDBETWEEN(1,2),0),0),IFERROR(ROUNDUP(($E12/100)*RANDBETWEEN(0,1),0),0))))</f>
        <v>1</v>
      </c>
      <c r="Z12" s="259">
        <f t="shared" ca="1" si="10"/>
        <v>2</v>
      </c>
      <c r="AA12" s="247">
        <f t="shared" ca="1" si="10"/>
        <v>1</v>
      </c>
      <c r="AB12" s="247">
        <f t="shared" ca="1" si="10"/>
        <v>1</v>
      </c>
      <c r="AC12" s="247">
        <f t="shared" ca="1" si="10"/>
        <v>2</v>
      </c>
      <c r="AD12" s="247" t="str">
        <f t="shared" ref="AD12:AD70" ca="1" si="26">IF($D12="E","",IF($D12="I","",IF(OR($D12="B+",$D12="A+",$D12="D",$D12="F"),"",IFERROR(ROUNDUP(($E12/100)*RANDBETWEEN(8,10),0),0))))</f>
        <v/>
      </c>
      <c r="AE12" s="247">
        <f t="shared" ref="AE12:AE70" ca="1" si="27">IF($D12="E","",IF($D12="I","",IF(OR($D12="A",$D12="B",$D12="C"),"",IFERROR(ROUNDUP(($E12/100)*RANDBETWEEN(8,10),0),0))))</f>
        <v>9</v>
      </c>
      <c r="AF12" s="247">
        <f t="shared" ref="AF12:AF70" ca="1" si="28">IF($D12="E","",IF($D12="I","",IF(OR($D12="B+",$D12="C+",$D12="D"),"",IFERROR(ROUNDUP(($E12/100)*RANDBETWEEN(8,10),0),0))))</f>
        <v>9</v>
      </c>
      <c r="AG12" s="247">
        <f t="shared" ref="AG12:AG70" ca="1" si="29">IF($D12="E","",IF($D12="I","",IF(OR($D12="B+",$D12="B",$D12="D"),"",IFERROR(ROUNDUP(($E12/100)*RANDBETWEEN(8,10),0),0))))</f>
        <v>9</v>
      </c>
      <c r="AH12" s="247" t="str">
        <f t="shared" ref="AH12:AH70" ca="1" si="30">IF($D12="E","",IF($D12="I","",IF(OR($D12="A+",$D12="A",$D12="C",$D12="F"),"",IFERROR(ROUNDUP(($E12/100)*RANDBETWEEN(8,10),0),0))))</f>
        <v/>
      </c>
      <c r="AI12" s="247" t="str">
        <f t="shared" ref="AI12:AI70" ca="1" si="31">IF($D12="E","",IF($D12="I","",IF(OR($D12="A+",$D12="C+",$D12="C"),"",IFERROR(ROUNDUP(($E12/100)*RANDBETWEEN(8,10),0),0))))</f>
        <v/>
      </c>
      <c r="AJ12" s="247" t="str">
        <f t="shared" ref="AJ12:AJ70" ca="1" si="32">IF($D12="E","",IF($D12="I","",IF(OR($D12="A+",$D12="C+",$D12="D",$D12="A"),"",IFERROR(ROUNDUP(($E12/100)*RANDBETWEEN(8,10),0),0))))</f>
        <v/>
      </c>
      <c r="AK12" s="247">
        <f t="shared" ref="AK12:AK70" ca="1" si="33">IF($D12="E","",IF($D12="I","",IF(OR($D12="A",$D12="C+",$D12="B",$D12="F"),"",IFERROR(ROUNDUP(($E12/100)*RANDBETWEEN(8,10),0),0))))</f>
        <v>9</v>
      </c>
      <c r="AL12" s="248">
        <f t="shared" ref="AL12:AL70" ca="1" si="34">IF($D12="E","",IF($D12="I","",IF(OR($D12="B+",$D12="B",$D12="C"),"",IFERROR(ROUNDUP(($E12/100)*RANDBETWEEN(8,10),0),0))))</f>
        <v>9</v>
      </c>
      <c r="AM12" s="260">
        <f t="shared" ref="AM12:AM70" ca="1" si="35">SUMIFS($J12:$X12,$J$10:$X$10,"CO1")</f>
        <v>27</v>
      </c>
      <c r="AN12" s="261">
        <f t="shared" ref="AN12:AN70" ca="1" si="36">SUMIFS($J$4:$X$4,$J$10:$X$10,"CO1",$J12:$X12,"&gt;=0")</f>
        <v>30</v>
      </c>
      <c r="AO12" s="247">
        <f t="shared" ref="AO12:AO70" ca="1" si="37">IFERROR(ROUND((AM12/AN12)*100,0),0)</f>
        <v>90</v>
      </c>
      <c r="AP12" s="247" t="str">
        <f t="shared" ref="AP12:AP70" ca="1" si="38">IF(AO12&gt;60,"YES","NO")</f>
        <v>YES</v>
      </c>
      <c r="AQ12" s="261">
        <f t="shared" ref="AQ12:AQ70" ca="1" si="39">SUMIFS($J12:$X12,$J$10:$X$10,"CO2")</f>
        <v>28</v>
      </c>
      <c r="AR12" s="261">
        <f t="shared" ref="AR12:AR70" ca="1" si="40">SUMIFS($J$4:$X$4,$J$10:$X$10,"CO2",$J12:$X12,"&gt;=0")</f>
        <v>30</v>
      </c>
      <c r="AS12" s="247">
        <f t="shared" ref="AS12:AS70" ca="1" si="41">IFERROR(ROUND((AQ12/AR12)*100,0),0)</f>
        <v>93</v>
      </c>
      <c r="AT12" s="247" t="str">
        <f t="shared" ref="AT12:AT70" ca="1" si="42">IF(AS12&gt;60,"YES","NO")</f>
        <v>YES</v>
      </c>
      <c r="AU12" s="261">
        <f t="shared" ref="AU12:AU70" ca="1" si="43">SUMIFS($J12:$X12,$J$10:$X$10,"CO3")</f>
        <v>28</v>
      </c>
      <c r="AV12" s="261">
        <f t="shared" ref="AV12:AV70" ca="1" si="44">SUMIFS($J$4:$X$4,$J$10:$X$10,"CO3",$J12:$X12,"&gt;=0")</f>
        <v>30</v>
      </c>
      <c r="AW12" s="247">
        <f t="shared" ref="AW12:AW70" ca="1" si="45">IFERROR(ROUND((AU12/AV12)*100,0),0)</f>
        <v>93</v>
      </c>
      <c r="AX12" s="247" t="str">
        <f t="shared" ref="AX12:AX70" ca="1" si="46">IF(AW12&gt;60,"YES","NO")</f>
        <v>YES</v>
      </c>
      <c r="AY12" s="261">
        <f t="shared" ref="AY12:AY70" ca="1" si="47">SUMIFS($J12:$X12,$J$10:$X$10,"CO4")</f>
        <v>14</v>
      </c>
      <c r="AZ12" s="261">
        <f t="shared" ref="AZ12:AZ70" ca="1" si="48">SUMIFS($J$4:$X$4,$J$10:$X$10,"CO4",$J12:$X12,"&gt;=0")</f>
        <v>15</v>
      </c>
      <c r="BA12" s="247">
        <f t="shared" ref="BA12:BA70" ca="1" si="49">IFERROR(ROUND((AY12/AZ12)*100,0),0)</f>
        <v>93</v>
      </c>
      <c r="BB12" s="247" t="str">
        <f t="shared" ref="BB12:BB70" ca="1" si="50">IF(BA12&gt;60,"YES","NO")</f>
        <v>YES</v>
      </c>
      <c r="BC12" s="261">
        <f t="shared" ref="BC12:BC70" ca="1" si="51">SUMIFS($J12:$X12,$J$10:$X$10,"CO5")</f>
        <v>15</v>
      </c>
      <c r="BD12" s="261">
        <f t="shared" ref="BD12:BD70" ca="1" si="52">SUMIFS($J$4:$X$4,$J$10:$X$10,"CO5",$J12:$X12,"&gt;=0")</f>
        <v>15</v>
      </c>
      <c r="BE12" s="247">
        <f t="shared" ref="BE12:BE70" ca="1" si="53">IFERROR(ROUND((BC12/BD12)*100,0),0)</f>
        <v>100</v>
      </c>
      <c r="BF12" s="248" t="str">
        <f t="shared" ref="BF12:BF70" ca="1" si="54">IF(BE12&gt;60,"YES","NO")</f>
        <v>YES</v>
      </c>
      <c r="BG12" s="260">
        <f t="shared" ref="BG12:BG70" ca="1" si="55">SUMIFS($Y12:$AL12,$Y$10:$AL$10,"CO1")</f>
        <v>7</v>
      </c>
      <c r="BH12" s="261">
        <f t="shared" ref="BH12:BH70" ca="1" si="56">SUMIFS($Y$4:$AL$4,$Y$10:$AL$10,"CO1",$Y12:$AL12,"&gt;=0")</f>
        <v>10</v>
      </c>
      <c r="BI12" s="247">
        <f t="shared" ref="BI12:BI70" ca="1" si="57">IFERROR(ROUND((BG12/BH12)*100,0),0)</f>
        <v>70</v>
      </c>
      <c r="BJ12" s="247" t="str">
        <f t="shared" ref="BJ12:BJ70" ca="1" si="58">IF(BI12&gt;60,"YES","NO")</f>
        <v>YES</v>
      </c>
      <c r="BK12" s="261">
        <f t="shared" ref="BK12:BK68" ca="1" si="59">SUMIFS($Y12:$AL12,$Y$10:$AL$10,"CO2")</f>
        <v>18</v>
      </c>
      <c r="BL12" s="261">
        <f t="shared" ref="BL12:BL68" ca="1" si="60">SUMIFS($Y$4:$AL$4,$Y$10:$AL$10,"CO2",$Y12:$AL12,"&gt;=0")</f>
        <v>20</v>
      </c>
      <c r="BM12" s="247">
        <f t="shared" ref="BM12:BM68" ca="1" si="61">IFERROR(ROUND((BK12/BL12)*100,0),0)</f>
        <v>90</v>
      </c>
      <c r="BN12" s="247" t="str">
        <f t="shared" ref="BN12:BN70" ca="1" si="62">IF(BM12&gt;60,"YES","NO")</f>
        <v>YES</v>
      </c>
      <c r="BO12" s="261">
        <f t="shared" ref="BO12:BO70" ca="1" si="63">SUMIFS($Y12:$AL12,$Y$10:$AL$10,"CO3")</f>
        <v>9</v>
      </c>
      <c r="BP12" s="261">
        <f t="shared" ref="BP12:BP70" ca="1" si="64">SUMIFS($Y$4:$AL$4,$Y$10:$AL$10,"CO3",$Y12:$AL12,"&gt;=0")</f>
        <v>10</v>
      </c>
      <c r="BQ12" s="247">
        <f t="shared" ref="BQ12:BQ70" ca="1" si="65">IFERROR(ROUND((BO12/BP12)*100,0),0)</f>
        <v>90</v>
      </c>
      <c r="BR12" s="247" t="str">
        <f t="shared" ref="BR12:BR70" ca="1" si="66">IF(BQ12&gt;60,"YES","NO")</f>
        <v>YES</v>
      </c>
      <c r="BS12" s="261"/>
      <c r="BT12" s="261"/>
      <c r="BU12" s="247"/>
      <c r="BV12" s="247" t="str">
        <f t="shared" ref="BV12:BV70" si="67">IF(BU12&gt;60,"YES","NO")</f>
        <v>NO</v>
      </c>
      <c r="BW12" s="261">
        <f t="shared" ref="BW12" ca="1" si="68">SUMIFS($Y12:$AL12,$Y$10:$AL$10,"CO4")</f>
        <v>18</v>
      </c>
      <c r="BX12" s="261">
        <f t="shared" ref="BX12" ca="1" si="69">SUMIFS($Y$4:$AL$4,$Y$10:$AL$10,"CO4",$Y12:$AL12,"&gt;=0")</f>
        <v>20</v>
      </c>
      <c r="BY12" s="247">
        <f t="shared" ref="BY12:BY70" ca="1" si="70">IFERROR(ROUND((BW12/BX12)*100,0),0)</f>
        <v>90</v>
      </c>
      <c r="BZ12" s="262" t="str">
        <f t="shared" ref="BZ12:BZ70" ca="1" si="71">IF(BY12&gt;60,"YES","NO")</f>
        <v>YES</v>
      </c>
      <c r="CC12" s="502" t="s">
        <v>84</v>
      </c>
      <c r="CD12" s="503"/>
      <c r="CE12" s="503"/>
      <c r="CF12" s="503"/>
      <c r="CG12" s="503"/>
      <c r="CH12" s="504"/>
      <c r="CI12" s="263"/>
      <c r="CJ12" s="263"/>
      <c r="CK12" s="263"/>
      <c r="CL12" s="263"/>
    </row>
    <row r="13" spans="1:90" ht="21" customHeight="1" x14ac:dyDescent="0.2">
      <c r="A13" s="241">
        <v>3</v>
      </c>
      <c r="B13" s="242" t="s">
        <v>252</v>
      </c>
      <c r="C13" s="242" t="s">
        <v>253</v>
      </c>
      <c r="D13" s="242" t="s">
        <v>247</v>
      </c>
      <c r="E13" s="256">
        <f t="shared" ca="1" si="11"/>
        <v>88</v>
      </c>
      <c r="F13" s="257">
        <f t="shared" ca="1" si="7"/>
        <v>80</v>
      </c>
      <c r="G13" s="257">
        <f t="shared" ca="1" si="12"/>
        <v>34</v>
      </c>
      <c r="H13" s="257">
        <f t="shared" ca="1" si="13"/>
        <v>46</v>
      </c>
      <c r="I13" s="258"/>
      <c r="J13" s="247">
        <f t="shared" ca="1" si="14"/>
        <v>11</v>
      </c>
      <c r="K13" s="247">
        <f t="shared" ca="1" si="15"/>
        <v>14</v>
      </c>
      <c r="L13" s="247">
        <f t="shared" ca="1" si="16"/>
        <v>16</v>
      </c>
      <c r="M13" s="247">
        <f t="shared" ca="1" si="17"/>
        <v>1</v>
      </c>
      <c r="N13" s="247">
        <f t="shared" ca="1" si="8"/>
        <v>1</v>
      </c>
      <c r="O13" s="247">
        <f t="shared" ca="1" si="8"/>
        <v>2</v>
      </c>
      <c r="P13" s="247">
        <f t="shared" ca="1" si="18"/>
        <v>13</v>
      </c>
      <c r="Q13" s="247">
        <f t="shared" ca="1" si="19"/>
        <v>12</v>
      </c>
      <c r="R13" s="247" t="str">
        <f t="shared" ca="1" si="20"/>
        <v/>
      </c>
      <c r="S13" s="247">
        <f t="shared" ca="1" si="21"/>
        <v>2</v>
      </c>
      <c r="T13" s="247">
        <f t="shared" ca="1" si="9"/>
        <v>1</v>
      </c>
      <c r="U13" s="247">
        <f t="shared" ca="1" si="9"/>
        <v>2</v>
      </c>
      <c r="V13" s="247">
        <f t="shared" ca="1" si="22"/>
        <v>12</v>
      </c>
      <c r="W13" s="247">
        <f t="shared" ca="1" si="23"/>
        <v>13</v>
      </c>
      <c r="X13" s="247" t="str">
        <f t="shared" ca="1" si="24"/>
        <v/>
      </c>
      <c r="Y13" s="248">
        <f t="shared" ca="1" si="25"/>
        <v>1</v>
      </c>
      <c r="Z13" s="259">
        <f t="shared" ca="1" si="10"/>
        <v>1</v>
      </c>
      <c r="AA13" s="247">
        <f t="shared" ca="1" si="10"/>
        <v>1</v>
      </c>
      <c r="AB13" s="247">
        <f t="shared" ca="1" si="10"/>
        <v>1</v>
      </c>
      <c r="AC13" s="247">
        <f t="shared" ca="1" si="10"/>
        <v>1</v>
      </c>
      <c r="AD13" s="247">
        <f t="shared" ca="1" si="26"/>
        <v>8</v>
      </c>
      <c r="AE13" s="247" t="str">
        <f t="shared" ca="1" si="27"/>
        <v/>
      </c>
      <c r="AF13" s="247">
        <f t="shared" ca="1" si="28"/>
        <v>8</v>
      </c>
      <c r="AG13" s="247">
        <f t="shared" ca="1" si="29"/>
        <v>8</v>
      </c>
      <c r="AH13" s="247" t="str">
        <f t="shared" ca="1" si="30"/>
        <v/>
      </c>
      <c r="AI13" s="247">
        <f t="shared" ca="1" si="31"/>
        <v>8</v>
      </c>
      <c r="AJ13" s="247" t="str">
        <f t="shared" ca="1" si="32"/>
        <v/>
      </c>
      <c r="AK13" s="247" t="str">
        <f t="shared" ca="1" si="33"/>
        <v/>
      </c>
      <c r="AL13" s="248">
        <f t="shared" ca="1" si="34"/>
        <v>9</v>
      </c>
      <c r="AM13" s="260">
        <f t="shared" ca="1" si="35"/>
        <v>25</v>
      </c>
      <c r="AN13" s="261">
        <f t="shared" ca="1" si="36"/>
        <v>30</v>
      </c>
      <c r="AO13" s="247">
        <f t="shared" ca="1" si="37"/>
        <v>83</v>
      </c>
      <c r="AP13" s="247" t="str">
        <f t="shared" ca="1" si="38"/>
        <v>YES</v>
      </c>
      <c r="AQ13" s="261">
        <f t="shared" ca="1" si="39"/>
        <v>25</v>
      </c>
      <c r="AR13" s="261">
        <f t="shared" ca="1" si="40"/>
        <v>30</v>
      </c>
      <c r="AS13" s="247">
        <f t="shared" ca="1" si="41"/>
        <v>83</v>
      </c>
      <c r="AT13" s="247" t="str">
        <f t="shared" ca="1" si="42"/>
        <v>YES</v>
      </c>
      <c r="AU13" s="261">
        <f t="shared" ca="1" si="43"/>
        <v>25</v>
      </c>
      <c r="AV13" s="261">
        <f t="shared" ca="1" si="44"/>
        <v>30</v>
      </c>
      <c r="AW13" s="247">
        <f t="shared" ca="1" si="45"/>
        <v>83</v>
      </c>
      <c r="AX13" s="247" t="str">
        <f t="shared" ca="1" si="46"/>
        <v>YES</v>
      </c>
      <c r="AY13" s="261">
        <f t="shared" ca="1" si="47"/>
        <v>11</v>
      </c>
      <c r="AZ13" s="261">
        <f t="shared" ca="1" si="48"/>
        <v>15</v>
      </c>
      <c r="BA13" s="247">
        <f t="shared" ca="1" si="49"/>
        <v>73</v>
      </c>
      <c r="BB13" s="247" t="str">
        <f t="shared" ca="1" si="50"/>
        <v>YES</v>
      </c>
      <c r="BC13" s="261">
        <f t="shared" ca="1" si="51"/>
        <v>14</v>
      </c>
      <c r="BD13" s="261">
        <f t="shared" ca="1" si="52"/>
        <v>15</v>
      </c>
      <c r="BE13" s="247">
        <f t="shared" ca="1" si="53"/>
        <v>93</v>
      </c>
      <c r="BF13" s="248" t="str">
        <f t="shared" ca="1" si="54"/>
        <v>YES</v>
      </c>
      <c r="BG13" s="260">
        <f t="shared" ca="1" si="55"/>
        <v>5</v>
      </c>
      <c r="BH13" s="261">
        <f t="shared" ca="1" si="56"/>
        <v>10</v>
      </c>
      <c r="BI13" s="247">
        <f t="shared" ca="1" si="57"/>
        <v>50</v>
      </c>
      <c r="BJ13" s="247" t="str">
        <f t="shared" ca="1" si="58"/>
        <v>NO</v>
      </c>
      <c r="BK13" s="261">
        <f t="shared" ca="1" si="59"/>
        <v>16</v>
      </c>
      <c r="BL13" s="261">
        <f t="shared" ca="1" si="60"/>
        <v>20</v>
      </c>
      <c r="BM13" s="247">
        <f t="shared" ca="1" si="61"/>
        <v>80</v>
      </c>
      <c r="BN13" s="247" t="str">
        <f t="shared" ca="1" si="62"/>
        <v>YES</v>
      </c>
      <c r="BO13" s="261">
        <f t="shared" ca="1" si="63"/>
        <v>16</v>
      </c>
      <c r="BP13" s="261">
        <f t="shared" ca="1" si="64"/>
        <v>20</v>
      </c>
      <c r="BQ13" s="247">
        <f t="shared" ca="1" si="65"/>
        <v>80</v>
      </c>
      <c r="BR13" s="247" t="str">
        <f t="shared" ca="1" si="66"/>
        <v>YES</v>
      </c>
      <c r="BS13" s="261">
        <f t="shared" ref="BS13:BS70" ca="1" si="72">SUMIFS($Y13:$AL13,$Y$10:$AL$10,"CO4")</f>
        <v>9</v>
      </c>
      <c r="BT13" s="261">
        <f t="shared" ref="BT13:BT70" ca="1" si="73">SUMIFS($Y$4:$AL$4,$Y$10:$AL$10,"CO4",$Y13:$AL13,"&gt;=0")</f>
        <v>10</v>
      </c>
      <c r="BU13" s="247">
        <f t="shared" ref="BU13:BU70" ca="1" si="74">IFERROR(ROUND((BS13/BT13)*100,0),0)</f>
        <v>90</v>
      </c>
      <c r="BV13" s="247" t="str">
        <f t="shared" ca="1" si="67"/>
        <v>YES</v>
      </c>
      <c r="BW13" s="261">
        <f t="shared" ref="BW13:BW68" si="75">SUMIFS($Y13:$AL13,$Y$10:$AL$10,"CO5")</f>
        <v>0</v>
      </c>
      <c r="BX13" s="261">
        <f t="shared" ref="BX13:BX68" si="76">SUMIFS($Y$4:$AL$4,$Y$10:$AL$10,"CO5",$Y13:$AL13,"&gt;=0")</f>
        <v>0</v>
      </c>
      <c r="BY13" s="247">
        <f t="shared" si="70"/>
        <v>0</v>
      </c>
      <c r="BZ13" s="262" t="str">
        <f t="shared" si="71"/>
        <v>NO</v>
      </c>
      <c r="CC13" s="264" t="s">
        <v>32</v>
      </c>
      <c r="CD13" s="207" t="s">
        <v>26</v>
      </c>
      <c r="CE13" s="207" t="s">
        <v>27</v>
      </c>
      <c r="CF13" s="265" t="s">
        <v>28</v>
      </c>
      <c r="CG13" s="266" t="s">
        <v>29</v>
      </c>
      <c r="CH13" s="267" t="s">
        <v>33</v>
      </c>
      <c r="CI13" s="268"/>
      <c r="CJ13" s="268"/>
      <c r="CK13" s="269"/>
      <c r="CL13" s="270"/>
    </row>
    <row r="14" spans="1:90" ht="16.5" thickBot="1" x14ac:dyDescent="0.25">
      <c r="A14" s="241">
        <v>4</v>
      </c>
      <c r="B14" s="242" t="s">
        <v>254</v>
      </c>
      <c r="C14" s="242" t="s">
        <v>255</v>
      </c>
      <c r="D14" s="242" t="s">
        <v>256</v>
      </c>
      <c r="E14" s="256">
        <f t="shared" ca="1" si="11"/>
        <v>77</v>
      </c>
      <c r="F14" s="257">
        <f t="shared" ca="1" si="7"/>
        <v>72</v>
      </c>
      <c r="G14" s="257">
        <f t="shared" ca="1" si="12"/>
        <v>30</v>
      </c>
      <c r="H14" s="257">
        <f t="shared" ca="1" si="13"/>
        <v>42</v>
      </c>
      <c r="I14" s="258"/>
      <c r="J14" s="247">
        <f t="shared" ca="1" si="14"/>
        <v>10</v>
      </c>
      <c r="K14" s="247">
        <f t="shared" ca="1" si="15"/>
        <v>11</v>
      </c>
      <c r="L14" s="247">
        <f t="shared" ca="1" si="16"/>
        <v>14</v>
      </c>
      <c r="M14" s="247">
        <f t="shared" ca="1" si="17"/>
        <v>2</v>
      </c>
      <c r="N14" s="247">
        <f t="shared" ca="1" si="8"/>
        <v>1</v>
      </c>
      <c r="O14" s="247">
        <f t="shared" ca="1" si="8"/>
        <v>1</v>
      </c>
      <c r="P14" s="247" t="str">
        <f t="shared" ca="1" si="18"/>
        <v/>
      </c>
      <c r="Q14" s="247">
        <f t="shared" ca="1" si="19"/>
        <v>11</v>
      </c>
      <c r="R14" s="247">
        <f t="shared" ca="1" si="20"/>
        <v>11</v>
      </c>
      <c r="S14" s="247">
        <f t="shared" ca="1" si="21"/>
        <v>2</v>
      </c>
      <c r="T14" s="247">
        <f t="shared" ca="1" si="9"/>
        <v>2</v>
      </c>
      <c r="U14" s="247">
        <f t="shared" ca="1" si="9"/>
        <v>2</v>
      </c>
      <c r="V14" s="247" t="str">
        <f t="shared" ca="1" si="22"/>
        <v/>
      </c>
      <c r="W14" s="247">
        <f t="shared" ca="1" si="23"/>
        <v>11</v>
      </c>
      <c r="X14" s="247">
        <f t="shared" ca="1" si="24"/>
        <v>11</v>
      </c>
      <c r="Y14" s="248">
        <f t="shared" ca="1" si="25"/>
        <v>1</v>
      </c>
      <c r="Z14" s="259">
        <f t="shared" ca="1" si="10"/>
        <v>1</v>
      </c>
      <c r="AA14" s="247">
        <f t="shared" ca="1" si="10"/>
        <v>2</v>
      </c>
      <c r="AB14" s="247">
        <f t="shared" ca="1" si="10"/>
        <v>1</v>
      </c>
      <c r="AC14" s="247">
        <f t="shared" ca="1" si="10"/>
        <v>2</v>
      </c>
      <c r="AD14" s="247" t="str">
        <f t="shared" ca="1" si="26"/>
        <v/>
      </c>
      <c r="AE14" s="247">
        <f t="shared" ca="1" si="27"/>
        <v>7</v>
      </c>
      <c r="AF14" s="247" t="str">
        <f t="shared" ca="1" si="28"/>
        <v/>
      </c>
      <c r="AG14" s="247" t="str">
        <f t="shared" ca="1" si="29"/>
        <v/>
      </c>
      <c r="AH14" s="247">
        <f t="shared" ca="1" si="30"/>
        <v>7</v>
      </c>
      <c r="AI14" s="247">
        <f t="shared" ca="1" si="31"/>
        <v>7</v>
      </c>
      <c r="AJ14" s="247">
        <f t="shared" ca="1" si="32"/>
        <v>7</v>
      </c>
      <c r="AK14" s="247">
        <f t="shared" ca="1" si="33"/>
        <v>7</v>
      </c>
      <c r="AL14" s="248" t="str">
        <f t="shared" ca="1" si="34"/>
        <v/>
      </c>
      <c r="AM14" s="260">
        <f t="shared" ca="1" si="35"/>
        <v>24</v>
      </c>
      <c r="AN14" s="261">
        <f t="shared" ca="1" si="36"/>
        <v>30</v>
      </c>
      <c r="AO14" s="247">
        <f t="shared" ca="1" si="37"/>
        <v>80</v>
      </c>
      <c r="AP14" s="247" t="str">
        <f t="shared" ca="1" si="38"/>
        <v>YES</v>
      </c>
      <c r="AQ14" s="261">
        <f t="shared" ca="1" si="39"/>
        <v>22</v>
      </c>
      <c r="AR14" s="261">
        <f t="shared" ca="1" si="40"/>
        <v>30</v>
      </c>
      <c r="AS14" s="247">
        <f t="shared" ca="1" si="41"/>
        <v>73</v>
      </c>
      <c r="AT14" s="247" t="str">
        <f t="shared" ca="1" si="42"/>
        <v>YES</v>
      </c>
      <c r="AU14" s="261">
        <f t="shared" ca="1" si="43"/>
        <v>22</v>
      </c>
      <c r="AV14" s="261">
        <f t="shared" ca="1" si="44"/>
        <v>30</v>
      </c>
      <c r="AW14" s="247">
        <f t="shared" ca="1" si="45"/>
        <v>73</v>
      </c>
      <c r="AX14" s="247" t="str">
        <f t="shared" ca="1" si="46"/>
        <v>YES</v>
      </c>
      <c r="AY14" s="261">
        <f t="shared" ca="1" si="47"/>
        <v>10</v>
      </c>
      <c r="AZ14" s="261">
        <f t="shared" ca="1" si="48"/>
        <v>15</v>
      </c>
      <c r="BA14" s="247">
        <f t="shared" ca="1" si="49"/>
        <v>67</v>
      </c>
      <c r="BB14" s="247" t="str">
        <f t="shared" ca="1" si="50"/>
        <v>YES</v>
      </c>
      <c r="BC14" s="261">
        <f t="shared" ca="1" si="51"/>
        <v>11</v>
      </c>
      <c r="BD14" s="261">
        <f t="shared" ca="1" si="52"/>
        <v>15</v>
      </c>
      <c r="BE14" s="247">
        <f t="shared" ca="1" si="53"/>
        <v>73</v>
      </c>
      <c r="BF14" s="248" t="str">
        <f t="shared" ca="1" si="54"/>
        <v>YES</v>
      </c>
      <c r="BG14" s="260">
        <f t="shared" ca="1" si="55"/>
        <v>7</v>
      </c>
      <c r="BH14" s="261">
        <f t="shared" ca="1" si="56"/>
        <v>10</v>
      </c>
      <c r="BI14" s="247">
        <f t="shared" ca="1" si="57"/>
        <v>70</v>
      </c>
      <c r="BJ14" s="247" t="str">
        <f t="shared" ca="1" si="58"/>
        <v>YES</v>
      </c>
      <c r="BK14" s="261">
        <f t="shared" ca="1" si="59"/>
        <v>7</v>
      </c>
      <c r="BL14" s="261">
        <f t="shared" ca="1" si="60"/>
        <v>10</v>
      </c>
      <c r="BM14" s="247">
        <f t="shared" ca="1" si="61"/>
        <v>70</v>
      </c>
      <c r="BN14" s="247" t="str">
        <f t="shared" ca="1" si="62"/>
        <v>YES</v>
      </c>
      <c r="BO14" s="261">
        <f t="shared" ca="1" si="63"/>
        <v>14</v>
      </c>
      <c r="BP14" s="261">
        <f t="shared" ca="1" si="64"/>
        <v>20</v>
      </c>
      <c r="BQ14" s="247">
        <f t="shared" ca="1" si="65"/>
        <v>70</v>
      </c>
      <c r="BR14" s="247" t="str">
        <f t="shared" ca="1" si="66"/>
        <v>YES</v>
      </c>
      <c r="BS14" s="261">
        <f t="shared" ca="1" si="72"/>
        <v>14</v>
      </c>
      <c r="BT14" s="261">
        <f t="shared" ca="1" si="73"/>
        <v>20</v>
      </c>
      <c r="BU14" s="247">
        <f t="shared" ca="1" si="74"/>
        <v>70</v>
      </c>
      <c r="BV14" s="247" t="str">
        <f t="shared" ca="1" si="67"/>
        <v>YES</v>
      </c>
      <c r="BW14" s="261">
        <f t="shared" si="75"/>
        <v>0</v>
      </c>
      <c r="BX14" s="261">
        <f t="shared" si="76"/>
        <v>0</v>
      </c>
      <c r="BY14" s="247">
        <f t="shared" si="70"/>
        <v>0</v>
      </c>
      <c r="BZ14" s="262" t="str">
        <f t="shared" si="71"/>
        <v>NO</v>
      </c>
      <c r="CC14" s="271">
        <f ca="1">ROUNDUP(IF(CC8="",CH8,IF(CH8="",CC8,(CC8*0.4+CH8*0.6))),1)</f>
        <v>0.8</v>
      </c>
      <c r="CD14" s="272">
        <f t="shared" ref="CD14:CG14" ca="1" si="77">ROUNDUP(IF(CD8="",CI8,IF(CI8="",CD8,(CD8*0.4+CI8*0.6))),1)</f>
        <v>1.4</v>
      </c>
      <c r="CE14" s="272">
        <f t="shared" ca="1" si="77"/>
        <v>2</v>
      </c>
      <c r="CF14" s="272">
        <f t="shared" ca="1" si="77"/>
        <v>1.4</v>
      </c>
      <c r="CG14" s="272">
        <f t="shared" ca="1" si="77"/>
        <v>0.8</v>
      </c>
      <c r="CH14" s="273">
        <f ca="1">AVERAGE(CC14:CG14)</f>
        <v>1.2799999999999998</v>
      </c>
      <c r="CI14" s="274"/>
      <c r="CJ14" s="275"/>
      <c r="CK14" s="275"/>
      <c r="CL14" s="275"/>
    </row>
    <row r="15" spans="1:90" ht="18" x14ac:dyDescent="0.2">
      <c r="A15" s="241">
        <v>5</v>
      </c>
      <c r="B15" s="242" t="s">
        <v>257</v>
      </c>
      <c r="C15" s="242" t="s">
        <v>258</v>
      </c>
      <c r="D15" s="242" t="s">
        <v>251</v>
      </c>
      <c r="E15" s="256">
        <f t="shared" ca="1" si="11"/>
        <v>97</v>
      </c>
      <c r="F15" s="257">
        <f t="shared" ca="1" si="7"/>
        <v>93</v>
      </c>
      <c r="G15" s="257">
        <f t="shared" ca="1" si="12"/>
        <v>39</v>
      </c>
      <c r="H15" s="257">
        <f t="shared" ca="1" si="13"/>
        <v>54</v>
      </c>
      <c r="I15" s="258"/>
      <c r="J15" s="247">
        <f t="shared" ca="1" si="14"/>
        <v>14</v>
      </c>
      <c r="K15" s="247">
        <f t="shared" ca="1" si="15"/>
        <v>15</v>
      </c>
      <c r="L15" s="247">
        <f t="shared" ca="1" si="16"/>
        <v>18</v>
      </c>
      <c r="M15" s="247">
        <f t="shared" ca="1" si="17"/>
        <v>2</v>
      </c>
      <c r="N15" s="247">
        <f t="shared" ca="1" si="8"/>
        <v>2</v>
      </c>
      <c r="O15" s="247">
        <f t="shared" ca="1" si="8"/>
        <v>1</v>
      </c>
      <c r="P15" s="247">
        <f t="shared" ca="1" si="18"/>
        <v>15</v>
      </c>
      <c r="Q15" s="247" t="str">
        <f t="shared" ca="1" si="19"/>
        <v/>
      </c>
      <c r="R15" s="247">
        <f t="shared" ca="1" si="20"/>
        <v>14</v>
      </c>
      <c r="S15" s="247">
        <f t="shared" ca="1" si="21"/>
        <v>2</v>
      </c>
      <c r="T15" s="247">
        <f t="shared" ca="1" si="9"/>
        <v>1</v>
      </c>
      <c r="U15" s="247">
        <f t="shared" ca="1" si="9"/>
        <v>2</v>
      </c>
      <c r="V15" s="247">
        <f t="shared" ca="1" si="22"/>
        <v>14</v>
      </c>
      <c r="W15" s="247" t="str">
        <f t="shared" ca="1" si="23"/>
        <v/>
      </c>
      <c r="X15" s="247">
        <f t="shared" ca="1" si="24"/>
        <v>15</v>
      </c>
      <c r="Y15" s="248">
        <f t="shared" ca="1" si="25"/>
        <v>1</v>
      </c>
      <c r="Z15" s="259">
        <f t="shared" ca="1" si="10"/>
        <v>1</v>
      </c>
      <c r="AA15" s="247">
        <f t="shared" ca="1" si="10"/>
        <v>2</v>
      </c>
      <c r="AB15" s="247">
        <f t="shared" ca="1" si="10"/>
        <v>2</v>
      </c>
      <c r="AC15" s="247">
        <f t="shared" ca="1" si="10"/>
        <v>1</v>
      </c>
      <c r="AD15" s="247" t="str">
        <f t="shared" ca="1" si="26"/>
        <v/>
      </c>
      <c r="AE15" s="247">
        <f t="shared" ca="1" si="27"/>
        <v>9</v>
      </c>
      <c r="AF15" s="247">
        <f t="shared" ca="1" si="28"/>
        <v>10</v>
      </c>
      <c r="AG15" s="247">
        <f t="shared" ca="1" si="29"/>
        <v>9</v>
      </c>
      <c r="AH15" s="247" t="str">
        <f t="shared" ca="1" si="30"/>
        <v/>
      </c>
      <c r="AI15" s="247" t="str">
        <f t="shared" ca="1" si="31"/>
        <v/>
      </c>
      <c r="AJ15" s="247" t="str">
        <f t="shared" ca="1" si="32"/>
        <v/>
      </c>
      <c r="AK15" s="247">
        <f t="shared" ca="1" si="33"/>
        <v>9</v>
      </c>
      <c r="AL15" s="248">
        <f t="shared" ca="1" si="34"/>
        <v>10</v>
      </c>
      <c r="AM15" s="260">
        <f t="shared" ca="1" si="35"/>
        <v>28</v>
      </c>
      <c r="AN15" s="261">
        <f t="shared" ca="1" si="36"/>
        <v>30</v>
      </c>
      <c r="AO15" s="247">
        <f t="shared" ca="1" si="37"/>
        <v>93</v>
      </c>
      <c r="AP15" s="247" t="str">
        <f t="shared" ca="1" si="38"/>
        <v>YES</v>
      </c>
      <c r="AQ15" s="261">
        <f t="shared" ca="1" si="39"/>
        <v>29</v>
      </c>
      <c r="AR15" s="261">
        <f t="shared" ca="1" si="40"/>
        <v>30</v>
      </c>
      <c r="AS15" s="247">
        <f t="shared" ca="1" si="41"/>
        <v>97</v>
      </c>
      <c r="AT15" s="247" t="str">
        <f t="shared" ca="1" si="42"/>
        <v>YES</v>
      </c>
      <c r="AU15" s="261">
        <f t="shared" ca="1" si="43"/>
        <v>29</v>
      </c>
      <c r="AV15" s="261">
        <f t="shared" ca="1" si="44"/>
        <v>30</v>
      </c>
      <c r="AW15" s="247">
        <f t="shared" ca="1" si="45"/>
        <v>97</v>
      </c>
      <c r="AX15" s="247" t="str">
        <f t="shared" ca="1" si="46"/>
        <v>YES</v>
      </c>
      <c r="AY15" s="261">
        <f t="shared" ca="1" si="47"/>
        <v>14</v>
      </c>
      <c r="AZ15" s="261">
        <f t="shared" ca="1" si="48"/>
        <v>15</v>
      </c>
      <c r="BA15" s="247">
        <f t="shared" ca="1" si="49"/>
        <v>93</v>
      </c>
      <c r="BB15" s="247" t="str">
        <f t="shared" ca="1" si="50"/>
        <v>YES</v>
      </c>
      <c r="BC15" s="261">
        <f t="shared" ca="1" si="51"/>
        <v>15</v>
      </c>
      <c r="BD15" s="261">
        <f t="shared" ca="1" si="52"/>
        <v>15</v>
      </c>
      <c r="BE15" s="247">
        <f t="shared" ca="1" si="53"/>
        <v>100</v>
      </c>
      <c r="BF15" s="248" t="str">
        <f t="shared" ca="1" si="54"/>
        <v>YES</v>
      </c>
      <c r="BG15" s="260">
        <f t="shared" ca="1" si="55"/>
        <v>7</v>
      </c>
      <c r="BH15" s="261">
        <f t="shared" ca="1" si="56"/>
        <v>10</v>
      </c>
      <c r="BI15" s="247">
        <f t="shared" ca="1" si="57"/>
        <v>70</v>
      </c>
      <c r="BJ15" s="247" t="str">
        <f t="shared" ca="1" si="58"/>
        <v>YES</v>
      </c>
      <c r="BK15" s="261">
        <f t="shared" ca="1" si="59"/>
        <v>19</v>
      </c>
      <c r="BL15" s="261">
        <f t="shared" ca="1" si="60"/>
        <v>20</v>
      </c>
      <c r="BM15" s="247">
        <f t="shared" ca="1" si="61"/>
        <v>95</v>
      </c>
      <c r="BN15" s="247" t="str">
        <f t="shared" ca="1" si="62"/>
        <v>YES</v>
      </c>
      <c r="BO15" s="261">
        <f t="shared" ca="1" si="63"/>
        <v>9</v>
      </c>
      <c r="BP15" s="261">
        <f t="shared" ca="1" si="64"/>
        <v>10</v>
      </c>
      <c r="BQ15" s="247">
        <f t="shared" ca="1" si="65"/>
        <v>90</v>
      </c>
      <c r="BR15" s="247" t="str">
        <f t="shared" ca="1" si="66"/>
        <v>YES</v>
      </c>
      <c r="BS15" s="261">
        <f t="shared" ca="1" si="72"/>
        <v>19</v>
      </c>
      <c r="BT15" s="261">
        <f t="shared" ca="1" si="73"/>
        <v>20</v>
      </c>
      <c r="BU15" s="247">
        <f t="shared" ca="1" si="74"/>
        <v>95</v>
      </c>
      <c r="BV15" s="247" t="str">
        <f t="shared" ca="1" si="67"/>
        <v>YES</v>
      </c>
      <c r="BW15" s="261">
        <f t="shared" si="75"/>
        <v>0</v>
      </c>
      <c r="BX15" s="261">
        <f t="shared" si="76"/>
        <v>0</v>
      </c>
      <c r="BY15" s="247">
        <f t="shared" si="70"/>
        <v>0</v>
      </c>
      <c r="BZ15" s="262" t="str">
        <f t="shared" si="71"/>
        <v>NO</v>
      </c>
      <c r="CI15" s="173"/>
      <c r="CJ15" s="173"/>
      <c r="CK15" s="173"/>
      <c r="CL15" s="173"/>
    </row>
    <row r="16" spans="1:90" ht="18" x14ac:dyDescent="0.2">
      <c r="A16" s="241">
        <v>6</v>
      </c>
      <c r="B16" s="242" t="s">
        <v>259</v>
      </c>
      <c r="C16" s="242" t="s">
        <v>260</v>
      </c>
      <c r="D16" s="242" t="s">
        <v>247</v>
      </c>
      <c r="E16" s="256">
        <f t="shared" ca="1" si="11"/>
        <v>86</v>
      </c>
      <c r="F16" s="257">
        <f t="shared" ca="1" si="7"/>
        <v>82</v>
      </c>
      <c r="G16" s="257">
        <f t="shared" ca="1" si="12"/>
        <v>34</v>
      </c>
      <c r="H16" s="257">
        <f t="shared" ca="1" si="13"/>
        <v>48</v>
      </c>
      <c r="I16" s="258"/>
      <c r="J16" s="247">
        <f t="shared" ca="1" si="14"/>
        <v>12</v>
      </c>
      <c r="K16" s="247">
        <f t="shared" ca="1" si="15"/>
        <v>13</v>
      </c>
      <c r="L16" s="247">
        <f t="shared" ca="1" si="16"/>
        <v>16</v>
      </c>
      <c r="M16" s="247">
        <f t="shared" ca="1" si="17"/>
        <v>2</v>
      </c>
      <c r="N16" s="247">
        <f t="shared" ca="1" si="8"/>
        <v>1</v>
      </c>
      <c r="O16" s="247">
        <f t="shared" ca="1" si="8"/>
        <v>1</v>
      </c>
      <c r="P16" s="247">
        <f t="shared" ca="1" si="18"/>
        <v>12</v>
      </c>
      <c r="Q16" s="247">
        <f t="shared" ca="1" si="19"/>
        <v>13</v>
      </c>
      <c r="R16" s="247" t="str">
        <f t="shared" ca="1" si="20"/>
        <v/>
      </c>
      <c r="S16" s="247">
        <f t="shared" ca="1" si="21"/>
        <v>1</v>
      </c>
      <c r="T16" s="247">
        <f t="shared" ca="1" si="9"/>
        <v>2</v>
      </c>
      <c r="U16" s="247">
        <f t="shared" ca="1" si="9"/>
        <v>2</v>
      </c>
      <c r="V16" s="247">
        <f t="shared" ca="1" si="22"/>
        <v>13</v>
      </c>
      <c r="W16" s="247">
        <f t="shared" ca="1" si="23"/>
        <v>13</v>
      </c>
      <c r="X16" s="247" t="str">
        <f t="shared" ca="1" si="24"/>
        <v/>
      </c>
      <c r="Y16" s="248">
        <f t="shared" ca="1" si="25"/>
        <v>1</v>
      </c>
      <c r="Z16" s="259">
        <f t="shared" ca="1" si="10"/>
        <v>1</v>
      </c>
      <c r="AA16" s="247">
        <f t="shared" ca="1" si="10"/>
        <v>1</v>
      </c>
      <c r="AB16" s="247">
        <f t="shared" ca="1" si="10"/>
        <v>2</v>
      </c>
      <c r="AC16" s="247">
        <f t="shared" ca="1" si="10"/>
        <v>2</v>
      </c>
      <c r="AD16" s="247">
        <f t="shared" ca="1" si="26"/>
        <v>8</v>
      </c>
      <c r="AE16" s="247" t="str">
        <f t="shared" ca="1" si="27"/>
        <v/>
      </c>
      <c r="AF16" s="247">
        <f t="shared" ca="1" si="28"/>
        <v>9</v>
      </c>
      <c r="AG16" s="247">
        <f t="shared" ca="1" si="29"/>
        <v>7</v>
      </c>
      <c r="AH16" s="247" t="str">
        <f t="shared" ca="1" si="30"/>
        <v/>
      </c>
      <c r="AI16" s="247">
        <f t="shared" ca="1" si="31"/>
        <v>8</v>
      </c>
      <c r="AJ16" s="247" t="str">
        <f t="shared" ca="1" si="32"/>
        <v/>
      </c>
      <c r="AK16" s="247" t="str">
        <f t="shared" ca="1" si="33"/>
        <v/>
      </c>
      <c r="AL16" s="248">
        <f t="shared" ca="1" si="34"/>
        <v>9</v>
      </c>
      <c r="AM16" s="260">
        <f t="shared" ca="1" si="35"/>
        <v>25</v>
      </c>
      <c r="AN16" s="261">
        <f t="shared" ca="1" si="36"/>
        <v>30</v>
      </c>
      <c r="AO16" s="247">
        <f t="shared" ca="1" si="37"/>
        <v>83</v>
      </c>
      <c r="AP16" s="247" t="str">
        <f t="shared" ca="1" si="38"/>
        <v>YES</v>
      </c>
      <c r="AQ16" s="261">
        <f t="shared" ca="1" si="39"/>
        <v>25</v>
      </c>
      <c r="AR16" s="261">
        <f t="shared" ca="1" si="40"/>
        <v>30</v>
      </c>
      <c r="AS16" s="247">
        <f t="shared" ca="1" si="41"/>
        <v>83</v>
      </c>
      <c r="AT16" s="247" t="str">
        <f t="shared" ca="1" si="42"/>
        <v>YES</v>
      </c>
      <c r="AU16" s="261">
        <f t="shared" ca="1" si="43"/>
        <v>26</v>
      </c>
      <c r="AV16" s="261">
        <f t="shared" ca="1" si="44"/>
        <v>30</v>
      </c>
      <c r="AW16" s="247">
        <f t="shared" ca="1" si="45"/>
        <v>87</v>
      </c>
      <c r="AX16" s="247" t="str">
        <f t="shared" ca="1" si="46"/>
        <v>YES</v>
      </c>
      <c r="AY16" s="261">
        <f t="shared" ca="1" si="47"/>
        <v>12</v>
      </c>
      <c r="AZ16" s="261">
        <f t="shared" ca="1" si="48"/>
        <v>15</v>
      </c>
      <c r="BA16" s="247">
        <f t="shared" ca="1" si="49"/>
        <v>80</v>
      </c>
      <c r="BB16" s="247" t="str">
        <f t="shared" ca="1" si="50"/>
        <v>YES</v>
      </c>
      <c r="BC16" s="261">
        <f t="shared" ca="1" si="51"/>
        <v>13</v>
      </c>
      <c r="BD16" s="261">
        <f t="shared" ca="1" si="52"/>
        <v>15</v>
      </c>
      <c r="BE16" s="247">
        <f t="shared" ca="1" si="53"/>
        <v>87</v>
      </c>
      <c r="BF16" s="248" t="str">
        <f t="shared" ca="1" si="54"/>
        <v>YES</v>
      </c>
      <c r="BG16" s="260">
        <f t="shared" ca="1" si="55"/>
        <v>7</v>
      </c>
      <c r="BH16" s="261">
        <f t="shared" ca="1" si="56"/>
        <v>10</v>
      </c>
      <c r="BI16" s="247">
        <f t="shared" ca="1" si="57"/>
        <v>70</v>
      </c>
      <c r="BJ16" s="247" t="str">
        <f t="shared" ca="1" si="58"/>
        <v>YES</v>
      </c>
      <c r="BK16" s="261">
        <f t="shared" ca="1" si="59"/>
        <v>17</v>
      </c>
      <c r="BL16" s="261">
        <f t="shared" ca="1" si="60"/>
        <v>20</v>
      </c>
      <c r="BM16" s="247">
        <f t="shared" ca="1" si="61"/>
        <v>85</v>
      </c>
      <c r="BN16" s="247" t="str">
        <f t="shared" ca="1" si="62"/>
        <v>YES</v>
      </c>
      <c r="BO16" s="261">
        <f t="shared" ca="1" si="63"/>
        <v>15</v>
      </c>
      <c r="BP16" s="261">
        <f t="shared" ca="1" si="64"/>
        <v>20</v>
      </c>
      <c r="BQ16" s="247">
        <f t="shared" ca="1" si="65"/>
        <v>75</v>
      </c>
      <c r="BR16" s="247" t="str">
        <f t="shared" ca="1" si="66"/>
        <v>YES</v>
      </c>
      <c r="BS16" s="261"/>
      <c r="BT16" s="261"/>
      <c r="BU16" s="247"/>
      <c r="BV16" s="247" t="str">
        <f t="shared" si="67"/>
        <v>NO</v>
      </c>
      <c r="BW16" s="261">
        <f t="shared" ref="BW16" ca="1" si="78">SUMIFS($Y16:$AL16,$Y$10:$AL$10,"CO4")</f>
        <v>9</v>
      </c>
      <c r="BX16" s="261">
        <f t="shared" ref="BX16" ca="1" si="79">SUMIFS($Y$4:$AL$4,$Y$10:$AL$10,"CO4",$Y16:$AL16,"&gt;=0")</f>
        <v>10</v>
      </c>
      <c r="BY16" s="247">
        <f t="shared" ca="1" si="70"/>
        <v>90</v>
      </c>
      <c r="BZ16" s="262" t="str">
        <f t="shared" ca="1" si="71"/>
        <v>YES</v>
      </c>
    </row>
    <row r="17" spans="1:78" ht="18" x14ac:dyDescent="0.2">
      <c r="A17" s="241">
        <v>7</v>
      </c>
      <c r="B17" s="242" t="s">
        <v>261</v>
      </c>
      <c r="C17" s="242" t="s">
        <v>262</v>
      </c>
      <c r="D17" s="242" t="s">
        <v>256</v>
      </c>
      <c r="E17" s="256">
        <f t="shared" ca="1" si="11"/>
        <v>76</v>
      </c>
      <c r="F17" s="257">
        <f t="shared" ca="1" si="7"/>
        <v>76</v>
      </c>
      <c r="G17" s="257">
        <f t="shared" ca="1" si="12"/>
        <v>31</v>
      </c>
      <c r="H17" s="257">
        <f t="shared" ca="1" si="13"/>
        <v>45</v>
      </c>
      <c r="I17" s="258"/>
      <c r="J17" s="247">
        <f t="shared" ca="1" si="14"/>
        <v>11</v>
      </c>
      <c r="K17" s="247">
        <f t="shared" ca="1" si="15"/>
        <v>11</v>
      </c>
      <c r="L17" s="247">
        <f t="shared" ca="1" si="16"/>
        <v>14</v>
      </c>
      <c r="M17" s="247">
        <f t="shared" ca="1" si="17"/>
        <v>2</v>
      </c>
      <c r="N17" s="247">
        <f t="shared" ca="1" si="8"/>
        <v>2</v>
      </c>
      <c r="O17" s="247">
        <f t="shared" ca="1" si="8"/>
        <v>2</v>
      </c>
      <c r="P17" s="247" t="str">
        <f t="shared" ca="1" si="18"/>
        <v/>
      </c>
      <c r="Q17" s="247">
        <f t="shared" ca="1" si="19"/>
        <v>12</v>
      </c>
      <c r="R17" s="247">
        <f t="shared" ca="1" si="20"/>
        <v>12</v>
      </c>
      <c r="S17" s="247">
        <f t="shared" ca="1" si="21"/>
        <v>2</v>
      </c>
      <c r="T17" s="247">
        <f t="shared" ca="1" si="9"/>
        <v>2</v>
      </c>
      <c r="U17" s="247">
        <f t="shared" ca="1" si="9"/>
        <v>2</v>
      </c>
      <c r="V17" s="247" t="str">
        <f t="shared" ca="1" si="22"/>
        <v/>
      </c>
      <c r="W17" s="247">
        <f t="shared" ca="1" si="23"/>
        <v>10</v>
      </c>
      <c r="X17" s="247">
        <f t="shared" ca="1" si="24"/>
        <v>10</v>
      </c>
      <c r="Y17" s="248">
        <f t="shared" ca="1" si="25"/>
        <v>2</v>
      </c>
      <c r="Z17" s="259">
        <f t="shared" ca="1" si="10"/>
        <v>2</v>
      </c>
      <c r="AA17" s="247">
        <f t="shared" ca="1" si="10"/>
        <v>2</v>
      </c>
      <c r="AB17" s="247">
        <f t="shared" ca="1" si="10"/>
        <v>2</v>
      </c>
      <c r="AC17" s="247">
        <f t="shared" ca="1" si="10"/>
        <v>1</v>
      </c>
      <c r="AD17" s="247" t="str">
        <f t="shared" ca="1" si="26"/>
        <v/>
      </c>
      <c r="AE17" s="247">
        <f t="shared" ca="1" si="27"/>
        <v>7</v>
      </c>
      <c r="AF17" s="247" t="str">
        <f t="shared" ca="1" si="28"/>
        <v/>
      </c>
      <c r="AG17" s="247" t="str">
        <f t="shared" ca="1" si="29"/>
        <v/>
      </c>
      <c r="AH17" s="247">
        <f t="shared" ca="1" si="30"/>
        <v>8</v>
      </c>
      <c r="AI17" s="247">
        <f t="shared" ca="1" si="31"/>
        <v>7</v>
      </c>
      <c r="AJ17" s="247">
        <f t="shared" ca="1" si="32"/>
        <v>7</v>
      </c>
      <c r="AK17" s="247">
        <f t="shared" ca="1" si="33"/>
        <v>7</v>
      </c>
      <c r="AL17" s="248" t="str">
        <f t="shared" ca="1" si="34"/>
        <v/>
      </c>
      <c r="AM17" s="260">
        <f t="shared" ca="1" si="35"/>
        <v>26</v>
      </c>
      <c r="AN17" s="261">
        <f t="shared" ca="1" si="36"/>
        <v>30</v>
      </c>
      <c r="AO17" s="247">
        <f t="shared" ca="1" si="37"/>
        <v>87</v>
      </c>
      <c r="AP17" s="247" t="str">
        <f t="shared" ca="1" si="38"/>
        <v>YES</v>
      </c>
      <c r="AQ17" s="261">
        <f t="shared" ca="1" si="39"/>
        <v>24</v>
      </c>
      <c r="AR17" s="261">
        <f t="shared" ca="1" si="40"/>
        <v>30</v>
      </c>
      <c r="AS17" s="247">
        <f t="shared" ca="1" si="41"/>
        <v>80</v>
      </c>
      <c r="AT17" s="247" t="str">
        <f t="shared" ca="1" si="42"/>
        <v>YES</v>
      </c>
      <c r="AU17" s="261">
        <f t="shared" ca="1" si="43"/>
        <v>20</v>
      </c>
      <c r="AV17" s="261">
        <f t="shared" ca="1" si="44"/>
        <v>30</v>
      </c>
      <c r="AW17" s="247">
        <f t="shared" ca="1" si="45"/>
        <v>67</v>
      </c>
      <c r="AX17" s="247" t="str">
        <f t="shared" ca="1" si="46"/>
        <v>YES</v>
      </c>
      <c r="AY17" s="261">
        <f t="shared" ca="1" si="47"/>
        <v>11</v>
      </c>
      <c r="AZ17" s="261">
        <f t="shared" ca="1" si="48"/>
        <v>15</v>
      </c>
      <c r="BA17" s="247">
        <f t="shared" ca="1" si="49"/>
        <v>73</v>
      </c>
      <c r="BB17" s="247" t="str">
        <f t="shared" ca="1" si="50"/>
        <v>YES</v>
      </c>
      <c r="BC17" s="261">
        <f t="shared" ca="1" si="51"/>
        <v>11</v>
      </c>
      <c r="BD17" s="261">
        <f t="shared" ca="1" si="52"/>
        <v>15</v>
      </c>
      <c r="BE17" s="247">
        <f t="shared" ca="1" si="53"/>
        <v>73</v>
      </c>
      <c r="BF17" s="248" t="str">
        <f t="shared" ca="1" si="54"/>
        <v>YES</v>
      </c>
      <c r="BG17" s="260">
        <f t="shared" ca="1" si="55"/>
        <v>9</v>
      </c>
      <c r="BH17" s="261">
        <f t="shared" ca="1" si="56"/>
        <v>10</v>
      </c>
      <c r="BI17" s="247">
        <f t="shared" ca="1" si="57"/>
        <v>90</v>
      </c>
      <c r="BJ17" s="247" t="str">
        <f t="shared" ca="1" si="58"/>
        <v>YES</v>
      </c>
      <c r="BK17" s="261">
        <f t="shared" ca="1" si="59"/>
        <v>7</v>
      </c>
      <c r="BL17" s="261">
        <f t="shared" ca="1" si="60"/>
        <v>10</v>
      </c>
      <c r="BM17" s="247">
        <f t="shared" ca="1" si="61"/>
        <v>70</v>
      </c>
      <c r="BN17" s="247" t="str">
        <f t="shared" ca="1" si="62"/>
        <v>YES</v>
      </c>
      <c r="BO17" s="261">
        <f t="shared" ca="1" si="63"/>
        <v>15</v>
      </c>
      <c r="BP17" s="261">
        <f t="shared" ca="1" si="64"/>
        <v>20</v>
      </c>
      <c r="BQ17" s="247">
        <f t="shared" ca="1" si="65"/>
        <v>75</v>
      </c>
      <c r="BR17" s="247" t="str">
        <f t="shared" ca="1" si="66"/>
        <v>YES</v>
      </c>
      <c r="BS17" s="261">
        <f t="shared" ca="1" si="72"/>
        <v>14</v>
      </c>
      <c r="BT17" s="261">
        <f t="shared" ca="1" si="73"/>
        <v>20</v>
      </c>
      <c r="BU17" s="247">
        <f t="shared" ca="1" si="74"/>
        <v>70</v>
      </c>
      <c r="BV17" s="247" t="str">
        <f t="shared" ca="1" si="67"/>
        <v>YES</v>
      </c>
      <c r="BW17" s="261">
        <f t="shared" si="75"/>
        <v>0</v>
      </c>
      <c r="BX17" s="261">
        <f t="shared" si="76"/>
        <v>0</v>
      </c>
      <c r="BY17" s="247">
        <f t="shared" si="70"/>
        <v>0</v>
      </c>
      <c r="BZ17" s="262" t="str">
        <f t="shared" si="71"/>
        <v>NO</v>
      </c>
    </row>
    <row r="18" spans="1:78" ht="18" x14ac:dyDescent="0.2">
      <c r="A18" s="241">
        <v>8</v>
      </c>
      <c r="B18" s="242" t="s">
        <v>263</v>
      </c>
      <c r="C18" s="242" t="s">
        <v>264</v>
      </c>
      <c r="D18" s="242" t="s">
        <v>251</v>
      </c>
      <c r="E18" s="256">
        <f t="shared" ca="1" si="11"/>
        <v>97</v>
      </c>
      <c r="F18" s="257">
        <f t="shared" ca="1" si="7"/>
        <v>89</v>
      </c>
      <c r="G18" s="257">
        <f t="shared" ca="1" si="12"/>
        <v>36</v>
      </c>
      <c r="H18" s="257">
        <f t="shared" ca="1" si="13"/>
        <v>53</v>
      </c>
      <c r="I18" s="258"/>
      <c r="J18" s="247">
        <f t="shared" ca="1" si="14"/>
        <v>14</v>
      </c>
      <c r="K18" s="247">
        <f t="shared" ca="1" si="15"/>
        <v>15</v>
      </c>
      <c r="L18" s="247">
        <f t="shared" ca="1" si="16"/>
        <v>18</v>
      </c>
      <c r="M18" s="247">
        <f t="shared" ca="1" si="17"/>
        <v>1</v>
      </c>
      <c r="N18" s="247">
        <f t="shared" ca="1" si="8"/>
        <v>1</v>
      </c>
      <c r="O18" s="247">
        <f t="shared" ca="1" si="8"/>
        <v>1</v>
      </c>
      <c r="P18" s="247">
        <f t="shared" ca="1" si="18"/>
        <v>14</v>
      </c>
      <c r="Q18" s="247" t="str">
        <f t="shared" ca="1" si="19"/>
        <v/>
      </c>
      <c r="R18" s="247">
        <f t="shared" ca="1" si="20"/>
        <v>13</v>
      </c>
      <c r="S18" s="247">
        <f t="shared" ca="1" si="21"/>
        <v>1</v>
      </c>
      <c r="T18" s="247">
        <f t="shared" ca="1" si="9"/>
        <v>2</v>
      </c>
      <c r="U18" s="247">
        <f t="shared" ca="1" si="9"/>
        <v>1</v>
      </c>
      <c r="V18" s="247">
        <f t="shared" ca="1" si="22"/>
        <v>13</v>
      </c>
      <c r="W18" s="247" t="str">
        <f t="shared" ca="1" si="23"/>
        <v/>
      </c>
      <c r="X18" s="247">
        <f t="shared" ca="1" si="24"/>
        <v>14</v>
      </c>
      <c r="Y18" s="248">
        <f t="shared" ca="1" si="25"/>
        <v>2</v>
      </c>
      <c r="Z18" s="259">
        <f t="shared" ca="1" si="10"/>
        <v>1</v>
      </c>
      <c r="AA18" s="247">
        <f t="shared" ca="1" si="10"/>
        <v>1</v>
      </c>
      <c r="AB18" s="247">
        <f t="shared" ca="1" si="10"/>
        <v>1</v>
      </c>
      <c r="AC18" s="247">
        <f t="shared" ca="1" si="10"/>
        <v>2</v>
      </c>
      <c r="AD18" s="247" t="str">
        <f t="shared" ca="1" si="26"/>
        <v/>
      </c>
      <c r="AE18" s="247">
        <f t="shared" ca="1" si="27"/>
        <v>10</v>
      </c>
      <c r="AF18" s="247">
        <f t="shared" ca="1" si="28"/>
        <v>9</v>
      </c>
      <c r="AG18" s="247">
        <f t="shared" ca="1" si="29"/>
        <v>10</v>
      </c>
      <c r="AH18" s="247" t="str">
        <f t="shared" ca="1" si="30"/>
        <v/>
      </c>
      <c r="AI18" s="247" t="str">
        <f t="shared" ca="1" si="31"/>
        <v/>
      </c>
      <c r="AJ18" s="247" t="str">
        <f t="shared" ca="1" si="32"/>
        <v/>
      </c>
      <c r="AK18" s="247">
        <f t="shared" ca="1" si="33"/>
        <v>8</v>
      </c>
      <c r="AL18" s="248">
        <f t="shared" ca="1" si="34"/>
        <v>9</v>
      </c>
      <c r="AM18" s="260">
        <f t="shared" ca="1" si="35"/>
        <v>25</v>
      </c>
      <c r="AN18" s="261">
        <f t="shared" ca="1" si="36"/>
        <v>30</v>
      </c>
      <c r="AO18" s="247">
        <f t="shared" ca="1" si="37"/>
        <v>83</v>
      </c>
      <c r="AP18" s="247" t="str">
        <f t="shared" ca="1" si="38"/>
        <v>YES</v>
      </c>
      <c r="AQ18" s="261">
        <f t="shared" ca="1" si="39"/>
        <v>27</v>
      </c>
      <c r="AR18" s="261">
        <f t="shared" ca="1" si="40"/>
        <v>30</v>
      </c>
      <c r="AS18" s="247">
        <f t="shared" ca="1" si="41"/>
        <v>90</v>
      </c>
      <c r="AT18" s="247" t="str">
        <f t="shared" ca="1" si="42"/>
        <v>YES</v>
      </c>
      <c r="AU18" s="261">
        <f t="shared" ca="1" si="43"/>
        <v>27</v>
      </c>
      <c r="AV18" s="261">
        <f t="shared" ca="1" si="44"/>
        <v>30</v>
      </c>
      <c r="AW18" s="247">
        <f t="shared" ca="1" si="45"/>
        <v>90</v>
      </c>
      <c r="AX18" s="247" t="str">
        <f t="shared" ca="1" si="46"/>
        <v>YES</v>
      </c>
      <c r="AY18" s="261">
        <f t="shared" ca="1" si="47"/>
        <v>14</v>
      </c>
      <c r="AZ18" s="261">
        <f t="shared" ca="1" si="48"/>
        <v>15</v>
      </c>
      <c r="BA18" s="247">
        <f t="shared" ca="1" si="49"/>
        <v>93</v>
      </c>
      <c r="BB18" s="247" t="str">
        <f t="shared" ca="1" si="50"/>
        <v>YES</v>
      </c>
      <c r="BC18" s="261">
        <f t="shared" ca="1" si="51"/>
        <v>15</v>
      </c>
      <c r="BD18" s="261">
        <f t="shared" ca="1" si="52"/>
        <v>15</v>
      </c>
      <c r="BE18" s="247">
        <f t="shared" ca="1" si="53"/>
        <v>100</v>
      </c>
      <c r="BF18" s="248" t="str">
        <f t="shared" ca="1" si="54"/>
        <v>YES</v>
      </c>
      <c r="BG18" s="260">
        <f t="shared" ca="1" si="55"/>
        <v>7</v>
      </c>
      <c r="BH18" s="261">
        <f t="shared" ca="1" si="56"/>
        <v>10</v>
      </c>
      <c r="BI18" s="247">
        <f t="shared" ca="1" si="57"/>
        <v>70</v>
      </c>
      <c r="BJ18" s="247" t="str">
        <f t="shared" ca="1" si="58"/>
        <v>YES</v>
      </c>
      <c r="BK18" s="261">
        <f t="shared" ca="1" si="59"/>
        <v>19</v>
      </c>
      <c r="BL18" s="261">
        <f t="shared" ca="1" si="60"/>
        <v>20</v>
      </c>
      <c r="BM18" s="247">
        <f t="shared" ca="1" si="61"/>
        <v>95</v>
      </c>
      <c r="BN18" s="247" t="str">
        <f t="shared" ca="1" si="62"/>
        <v>YES</v>
      </c>
      <c r="BO18" s="261">
        <f t="shared" ca="1" si="63"/>
        <v>10</v>
      </c>
      <c r="BP18" s="261">
        <f t="shared" ca="1" si="64"/>
        <v>10</v>
      </c>
      <c r="BQ18" s="247">
        <f t="shared" ca="1" si="65"/>
        <v>100</v>
      </c>
      <c r="BR18" s="247" t="str">
        <f t="shared" ca="1" si="66"/>
        <v>YES</v>
      </c>
      <c r="BS18" s="261">
        <f t="shared" ca="1" si="72"/>
        <v>17</v>
      </c>
      <c r="BT18" s="261">
        <f t="shared" ca="1" si="73"/>
        <v>20</v>
      </c>
      <c r="BU18" s="247">
        <f t="shared" ca="1" si="74"/>
        <v>85</v>
      </c>
      <c r="BV18" s="247" t="str">
        <f t="shared" ca="1" si="67"/>
        <v>YES</v>
      </c>
      <c r="BW18" s="261">
        <f t="shared" si="75"/>
        <v>0</v>
      </c>
      <c r="BX18" s="261">
        <f t="shared" si="76"/>
        <v>0</v>
      </c>
      <c r="BY18" s="247">
        <f t="shared" si="70"/>
        <v>0</v>
      </c>
      <c r="BZ18" s="262" t="str">
        <f t="shared" si="71"/>
        <v>NO</v>
      </c>
    </row>
    <row r="19" spans="1:78" ht="18" x14ac:dyDescent="0.2">
      <c r="A19" s="241">
        <v>9</v>
      </c>
      <c r="B19" s="242" t="s">
        <v>265</v>
      </c>
      <c r="C19" s="242" t="s">
        <v>266</v>
      </c>
      <c r="D19" s="242" t="s">
        <v>251</v>
      </c>
      <c r="E19" s="256">
        <f t="shared" ca="1" si="11"/>
        <v>97</v>
      </c>
      <c r="F19" s="257">
        <f t="shared" ca="1" si="7"/>
        <v>91</v>
      </c>
      <c r="G19" s="257">
        <f t="shared" ca="1" si="12"/>
        <v>38</v>
      </c>
      <c r="H19" s="257">
        <f t="shared" ca="1" si="13"/>
        <v>53</v>
      </c>
      <c r="I19" s="258"/>
      <c r="J19" s="247">
        <f t="shared" ca="1" si="14"/>
        <v>14</v>
      </c>
      <c r="K19" s="247">
        <f t="shared" ca="1" si="15"/>
        <v>15</v>
      </c>
      <c r="L19" s="247">
        <f t="shared" ca="1" si="16"/>
        <v>18</v>
      </c>
      <c r="M19" s="247">
        <f t="shared" ca="1" si="17"/>
        <v>1</v>
      </c>
      <c r="N19" s="247">
        <f t="shared" ca="1" si="8"/>
        <v>2</v>
      </c>
      <c r="O19" s="247">
        <f t="shared" ca="1" si="8"/>
        <v>2</v>
      </c>
      <c r="P19" s="247">
        <f t="shared" ca="1" si="18"/>
        <v>15</v>
      </c>
      <c r="Q19" s="247" t="str">
        <f t="shared" ca="1" si="19"/>
        <v/>
      </c>
      <c r="R19" s="247">
        <f t="shared" ca="1" si="20"/>
        <v>14</v>
      </c>
      <c r="S19" s="247">
        <f t="shared" ca="1" si="21"/>
        <v>2</v>
      </c>
      <c r="T19" s="247">
        <f t="shared" ca="1" si="9"/>
        <v>2</v>
      </c>
      <c r="U19" s="247">
        <f t="shared" ca="1" si="9"/>
        <v>1</v>
      </c>
      <c r="V19" s="247">
        <f t="shared" ca="1" si="22"/>
        <v>15</v>
      </c>
      <c r="W19" s="247" t="str">
        <f t="shared" ca="1" si="23"/>
        <v/>
      </c>
      <c r="X19" s="247">
        <f t="shared" ca="1" si="24"/>
        <v>13</v>
      </c>
      <c r="Y19" s="248">
        <f t="shared" ca="1" si="25"/>
        <v>1</v>
      </c>
      <c r="Z19" s="259">
        <f t="shared" ca="1" si="10"/>
        <v>2</v>
      </c>
      <c r="AA19" s="247">
        <f t="shared" ca="1" si="10"/>
        <v>2</v>
      </c>
      <c r="AB19" s="247">
        <f t="shared" ca="1" si="10"/>
        <v>1</v>
      </c>
      <c r="AC19" s="247">
        <f t="shared" ca="1" si="10"/>
        <v>1</v>
      </c>
      <c r="AD19" s="247" t="str">
        <f t="shared" ca="1" si="26"/>
        <v/>
      </c>
      <c r="AE19" s="247">
        <f t="shared" ca="1" si="27"/>
        <v>10</v>
      </c>
      <c r="AF19" s="247">
        <f t="shared" ca="1" si="28"/>
        <v>10</v>
      </c>
      <c r="AG19" s="247">
        <f t="shared" ca="1" si="29"/>
        <v>8</v>
      </c>
      <c r="AH19" s="247" t="str">
        <f t="shared" ca="1" si="30"/>
        <v/>
      </c>
      <c r="AI19" s="247" t="str">
        <f t="shared" ca="1" si="31"/>
        <v/>
      </c>
      <c r="AJ19" s="247" t="str">
        <f t="shared" ca="1" si="32"/>
        <v/>
      </c>
      <c r="AK19" s="247">
        <f t="shared" ca="1" si="33"/>
        <v>9</v>
      </c>
      <c r="AL19" s="248">
        <f t="shared" ca="1" si="34"/>
        <v>9</v>
      </c>
      <c r="AM19" s="260">
        <f t="shared" ca="1" si="35"/>
        <v>28</v>
      </c>
      <c r="AN19" s="261">
        <f t="shared" ca="1" si="36"/>
        <v>30</v>
      </c>
      <c r="AO19" s="247">
        <f t="shared" ca="1" si="37"/>
        <v>93</v>
      </c>
      <c r="AP19" s="247" t="str">
        <f t="shared" ca="1" si="38"/>
        <v>YES</v>
      </c>
      <c r="AQ19" s="261">
        <f t="shared" ca="1" si="39"/>
        <v>29</v>
      </c>
      <c r="AR19" s="261">
        <f t="shared" ca="1" si="40"/>
        <v>30</v>
      </c>
      <c r="AS19" s="247">
        <f t="shared" ca="1" si="41"/>
        <v>97</v>
      </c>
      <c r="AT19" s="247" t="str">
        <f t="shared" ca="1" si="42"/>
        <v>YES</v>
      </c>
      <c r="AU19" s="261">
        <f t="shared" ca="1" si="43"/>
        <v>28</v>
      </c>
      <c r="AV19" s="261">
        <f t="shared" ca="1" si="44"/>
        <v>30</v>
      </c>
      <c r="AW19" s="247">
        <f t="shared" ca="1" si="45"/>
        <v>93</v>
      </c>
      <c r="AX19" s="247" t="str">
        <f t="shared" ca="1" si="46"/>
        <v>YES</v>
      </c>
      <c r="AY19" s="261">
        <f t="shared" ca="1" si="47"/>
        <v>14</v>
      </c>
      <c r="AZ19" s="261">
        <f t="shared" ca="1" si="48"/>
        <v>15</v>
      </c>
      <c r="BA19" s="247">
        <f t="shared" ca="1" si="49"/>
        <v>93</v>
      </c>
      <c r="BB19" s="247" t="str">
        <f t="shared" ca="1" si="50"/>
        <v>YES</v>
      </c>
      <c r="BC19" s="261">
        <f t="shared" ca="1" si="51"/>
        <v>15</v>
      </c>
      <c r="BD19" s="261">
        <f t="shared" ca="1" si="52"/>
        <v>15</v>
      </c>
      <c r="BE19" s="247">
        <f t="shared" ca="1" si="53"/>
        <v>100</v>
      </c>
      <c r="BF19" s="248" t="str">
        <f t="shared" ca="1" si="54"/>
        <v>YES</v>
      </c>
      <c r="BG19" s="260">
        <f t="shared" ca="1" si="55"/>
        <v>7</v>
      </c>
      <c r="BH19" s="261">
        <f t="shared" ca="1" si="56"/>
        <v>10</v>
      </c>
      <c r="BI19" s="247">
        <f t="shared" ca="1" si="57"/>
        <v>70</v>
      </c>
      <c r="BJ19" s="247" t="str">
        <f t="shared" ca="1" si="58"/>
        <v>YES</v>
      </c>
      <c r="BK19" s="261">
        <f t="shared" ca="1" si="59"/>
        <v>20</v>
      </c>
      <c r="BL19" s="261">
        <f t="shared" ca="1" si="60"/>
        <v>20</v>
      </c>
      <c r="BM19" s="247">
        <f t="shared" ca="1" si="61"/>
        <v>100</v>
      </c>
      <c r="BN19" s="247" t="str">
        <f t="shared" ca="1" si="62"/>
        <v>YES</v>
      </c>
      <c r="BO19" s="261">
        <f t="shared" ca="1" si="63"/>
        <v>8</v>
      </c>
      <c r="BP19" s="261">
        <f t="shared" ca="1" si="64"/>
        <v>10</v>
      </c>
      <c r="BQ19" s="247">
        <f t="shared" ca="1" si="65"/>
        <v>80</v>
      </c>
      <c r="BR19" s="247" t="str">
        <f t="shared" ca="1" si="66"/>
        <v>YES</v>
      </c>
      <c r="BS19" s="261">
        <f t="shared" ca="1" si="72"/>
        <v>18</v>
      </c>
      <c r="BT19" s="261">
        <f t="shared" ca="1" si="73"/>
        <v>20</v>
      </c>
      <c r="BU19" s="247">
        <f t="shared" ca="1" si="74"/>
        <v>90</v>
      </c>
      <c r="BV19" s="247" t="str">
        <f t="shared" ca="1" si="67"/>
        <v>YES</v>
      </c>
      <c r="BW19" s="261">
        <f t="shared" si="75"/>
        <v>0</v>
      </c>
      <c r="BX19" s="261">
        <f t="shared" si="76"/>
        <v>0</v>
      </c>
      <c r="BY19" s="247">
        <f t="shared" si="70"/>
        <v>0</v>
      </c>
      <c r="BZ19" s="262" t="str">
        <f t="shared" si="71"/>
        <v>NO</v>
      </c>
    </row>
    <row r="20" spans="1:78" x14ac:dyDescent="0.2">
      <c r="A20" s="241">
        <v>10</v>
      </c>
      <c r="B20" s="242" t="s">
        <v>267</v>
      </c>
      <c r="C20" s="242" t="s">
        <v>268</v>
      </c>
      <c r="D20" s="242" t="s">
        <v>251</v>
      </c>
      <c r="E20" s="256">
        <f t="shared" ca="1" si="11"/>
        <v>97</v>
      </c>
      <c r="F20" s="257">
        <f t="shared" ca="1" si="7"/>
        <v>91</v>
      </c>
      <c r="G20" s="257">
        <f t="shared" ca="1" si="12"/>
        <v>38</v>
      </c>
      <c r="H20" s="257">
        <f t="shared" ca="1" si="13"/>
        <v>53</v>
      </c>
      <c r="I20" s="258"/>
      <c r="J20" s="247">
        <f t="shared" ca="1" si="14"/>
        <v>14</v>
      </c>
      <c r="K20" s="247">
        <f t="shared" ca="1" si="15"/>
        <v>15</v>
      </c>
      <c r="L20" s="247">
        <f t="shared" ca="1" si="16"/>
        <v>18</v>
      </c>
      <c r="M20" s="247">
        <f t="shared" ca="1" si="17"/>
        <v>1</v>
      </c>
      <c r="N20" s="247">
        <f t="shared" ca="1" si="8"/>
        <v>2</v>
      </c>
      <c r="O20" s="247">
        <f t="shared" ca="1" si="8"/>
        <v>2</v>
      </c>
      <c r="P20" s="247">
        <f t="shared" ca="1" si="18"/>
        <v>14</v>
      </c>
      <c r="Q20" s="247" t="str">
        <f t="shared" ca="1" si="19"/>
        <v/>
      </c>
      <c r="R20" s="247">
        <f t="shared" ca="1" si="20"/>
        <v>14</v>
      </c>
      <c r="S20" s="247">
        <f t="shared" ca="1" si="21"/>
        <v>2</v>
      </c>
      <c r="T20" s="247">
        <f t="shared" ca="1" si="9"/>
        <v>2</v>
      </c>
      <c r="U20" s="247">
        <f t="shared" ca="1" si="9"/>
        <v>1</v>
      </c>
      <c r="V20" s="247">
        <f t="shared" ca="1" si="22"/>
        <v>13</v>
      </c>
      <c r="W20" s="247" t="str">
        <f t="shared" ca="1" si="23"/>
        <v/>
      </c>
      <c r="X20" s="247">
        <f t="shared" ca="1" si="24"/>
        <v>15</v>
      </c>
      <c r="Y20" s="248">
        <f t="shared" ca="1" si="25"/>
        <v>2</v>
      </c>
      <c r="Z20" s="259">
        <f t="shared" ca="1" si="10"/>
        <v>1</v>
      </c>
      <c r="AA20" s="247">
        <f t="shared" ca="1" si="10"/>
        <v>1</v>
      </c>
      <c r="AB20" s="247">
        <f t="shared" ca="1" si="10"/>
        <v>1</v>
      </c>
      <c r="AC20" s="247">
        <f t="shared" ca="1" si="10"/>
        <v>2</v>
      </c>
      <c r="AD20" s="247" t="str">
        <f t="shared" ca="1" si="26"/>
        <v/>
      </c>
      <c r="AE20" s="247">
        <f t="shared" ca="1" si="27"/>
        <v>8</v>
      </c>
      <c r="AF20" s="247">
        <f t="shared" ca="1" si="28"/>
        <v>10</v>
      </c>
      <c r="AG20" s="247">
        <f t="shared" ca="1" si="29"/>
        <v>8</v>
      </c>
      <c r="AH20" s="247" t="str">
        <f t="shared" ca="1" si="30"/>
        <v/>
      </c>
      <c r="AI20" s="247" t="str">
        <f t="shared" ca="1" si="31"/>
        <v/>
      </c>
      <c r="AJ20" s="247" t="str">
        <f t="shared" ca="1" si="32"/>
        <v/>
      </c>
      <c r="AK20" s="247">
        <f t="shared" ca="1" si="33"/>
        <v>10</v>
      </c>
      <c r="AL20" s="248">
        <f t="shared" ca="1" si="34"/>
        <v>10</v>
      </c>
      <c r="AM20" s="260">
        <f t="shared" ca="1" si="35"/>
        <v>28</v>
      </c>
      <c r="AN20" s="261">
        <f t="shared" ca="1" si="36"/>
        <v>30</v>
      </c>
      <c r="AO20" s="247">
        <f t="shared" ca="1" si="37"/>
        <v>93</v>
      </c>
      <c r="AP20" s="247" t="str">
        <f t="shared" ca="1" si="38"/>
        <v>YES</v>
      </c>
      <c r="AQ20" s="261">
        <f t="shared" ca="1" si="39"/>
        <v>28</v>
      </c>
      <c r="AR20" s="261">
        <f t="shared" ca="1" si="40"/>
        <v>30</v>
      </c>
      <c r="AS20" s="247">
        <f t="shared" ca="1" si="41"/>
        <v>93</v>
      </c>
      <c r="AT20" s="247" t="str">
        <f t="shared" ca="1" si="42"/>
        <v>YES</v>
      </c>
      <c r="AU20" s="261">
        <f t="shared" ca="1" si="43"/>
        <v>28</v>
      </c>
      <c r="AV20" s="261">
        <f t="shared" ca="1" si="44"/>
        <v>30</v>
      </c>
      <c r="AW20" s="247">
        <f t="shared" ca="1" si="45"/>
        <v>93</v>
      </c>
      <c r="AX20" s="247" t="str">
        <f t="shared" ca="1" si="46"/>
        <v>YES</v>
      </c>
      <c r="AY20" s="261">
        <f t="shared" ca="1" si="47"/>
        <v>14</v>
      </c>
      <c r="AZ20" s="261">
        <f t="shared" ca="1" si="48"/>
        <v>15</v>
      </c>
      <c r="BA20" s="247">
        <f t="shared" ca="1" si="49"/>
        <v>93</v>
      </c>
      <c r="BB20" s="247" t="str">
        <f t="shared" ca="1" si="50"/>
        <v>YES</v>
      </c>
      <c r="BC20" s="261">
        <f t="shared" ca="1" si="51"/>
        <v>15</v>
      </c>
      <c r="BD20" s="261">
        <f t="shared" ca="1" si="52"/>
        <v>15</v>
      </c>
      <c r="BE20" s="247">
        <f t="shared" ca="1" si="53"/>
        <v>100</v>
      </c>
      <c r="BF20" s="248" t="str">
        <f t="shared" ca="1" si="54"/>
        <v>YES</v>
      </c>
      <c r="BG20" s="260">
        <f t="shared" ca="1" si="55"/>
        <v>7</v>
      </c>
      <c r="BH20" s="261">
        <f t="shared" ca="1" si="56"/>
        <v>10</v>
      </c>
      <c r="BI20" s="247">
        <f t="shared" ca="1" si="57"/>
        <v>70</v>
      </c>
      <c r="BJ20" s="247" t="str">
        <f t="shared" ca="1" si="58"/>
        <v>YES</v>
      </c>
      <c r="BK20" s="261">
        <f t="shared" ca="1" si="59"/>
        <v>18</v>
      </c>
      <c r="BL20" s="261">
        <f t="shared" ca="1" si="60"/>
        <v>20</v>
      </c>
      <c r="BM20" s="247">
        <f t="shared" ca="1" si="61"/>
        <v>90</v>
      </c>
      <c r="BN20" s="247" t="str">
        <f t="shared" ca="1" si="62"/>
        <v>YES</v>
      </c>
      <c r="BO20" s="261">
        <f t="shared" ca="1" si="63"/>
        <v>8</v>
      </c>
      <c r="BP20" s="261">
        <f t="shared" ca="1" si="64"/>
        <v>10</v>
      </c>
      <c r="BQ20" s="247">
        <f t="shared" ca="1" si="65"/>
        <v>80</v>
      </c>
      <c r="BR20" s="247" t="str">
        <f t="shared" ca="1" si="66"/>
        <v>YES</v>
      </c>
      <c r="BS20" s="261">
        <f t="shared" ca="1" si="72"/>
        <v>20</v>
      </c>
      <c r="BT20" s="261">
        <f t="shared" ca="1" si="73"/>
        <v>20</v>
      </c>
      <c r="BU20" s="247">
        <f t="shared" ca="1" si="74"/>
        <v>100</v>
      </c>
      <c r="BV20" s="247" t="str">
        <f t="shared" ca="1" si="67"/>
        <v>YES</v>
      </c>
      <c r="BW20" s="261">
        <f t="shared" si="75"/>
        <v>0</v>
      </c>
      <c r="BX20" s="261">
        <f t="shared" si="76"/>
        <v>0</v>
      </c>
      <c r="BY20" s="247">
        <f t="shared" si="70"/>
        <v>0</v>
      </c>
      <c r="BZ20" s="262" t="str">
        <f t="shared" si="71"/>
        <v>NO</v>
      </c>
    </row>
    <row r="21" spans="1:78" x14ac:dyDescent="0.2">
      <c r="A21" s="241">
        <v>11</v>
      </c>
      <c r="B21" s="242" t="s">
        <v>269</v>
      </c>
      <c r="C21" s="242" t="s">
        <v>270</v>
      </c>
      <c r="D21" s="242" t="s">
        <v>251</v>
      </c>
      <c r="E21" s="256">
        <f t="shared" ca="1" si="11"/>
        <v>97</v>
      </c>
      <c r="F21" s="257">
        <f t="shared" ca="1" si="7"/>
        <v>91</v>
      </c>
      <c r="G21" s="257">
        <f t="shared" ca="1" si="12"/>
        <v>37</v>
      </c>
      <c r="H21" s="257">
        <f t="shared" ca="1" si="13"/>
        <v>54</v>
      </c>
      <c r="I21" s="258"/>
      <c r="J21" s="247">
        <f t="shared" ca="1" si="14"/>
        <v>14</v>
      </c>
      <c r="K21" s="247">
        <f t="shared" ca="1" si="15"/>
        <v>15</v>
      </c>
      <c r="L21" s="247">
        <f t="shared" ca="1" si="16"/>
        <v>18</v>
      </c>
      <c r="M21" s="247">
        <f t="shared" ca="1" si="17"/>
        <v>1</v>
      </c>
      <c r="N21" s="247">
        <f t="shared" ca="1" si="8"/>
        <v>2</v>
      </c>
      <c r="O21" s="247">
        <f t="shared" ca="1" si="8"/>
        <v>2</v>
      </c>
      <c r="P21" s="247">
        <f t="shared" ca="1" si="18"/>
        <v>13</v>
      </c>
      <c r="Q21" s="247" t="str">
        <f t="shared" ca="1" si="19"/>
        <v/>
      </c>
      <c r="R21" s="247">
        <f t="shared" ca="1" si="20"/>
        <v>13</v>
      </c>
      <c r="S21" s="247">
        <f t="shared" ca="1" si="21"/>
        <v>1</v>
      </c>
      <c r="T21" s="247">
        <f t="shared" ca="1" si="9"/>
        <v>1</v>
      </c>
      <c r="U21" s="247">
        <f t="shared" ca="1" si="9"/>
        <v>1</v>
      </c>
      <c r="V21" s="247">
        <f t="shared" ca="1" si="22"/>
        <v>14</v>
      </c>
      <c r="W21" s="247" t="str">
        <f t="shared" ca="1" si="23"/>
        <v/>
      </c>
      <c r="X21" s="247">
        <f t="shared" ca="1" si="24"/>
        <v>14</v>
      </c>
      <c r="Y21" s="248">
        <f t="shared" ca="1" si="25"/>
        <v>2</v>
      </c>
      <c r="Z21" s="259">
        <f t="shared" ca="1" si="10"/>
        <v>2</v>
      </c>
      <c r="AA21" s="247">
        <f t="shared" ca="1" si="10"/>
        <v>2</v>
      </c>
      <c r="AB21" s="247">
        <f t="shared" ca="1" si="10"/>
        <v>2</v>
      </c>
      <c r="AC21" s="247">
        <f t="shared" ca="1" si="10"/>
        <v>2</v>
      </c>
      <c r="AD21" s="247" t="str">
        <f t="shared" ca="1" si="26"/>
        <v/>
      </c>
      <c r="AE21" s="247">
        <f t="shared" ca="1" si="27"/>
        <v>9</v>
      </c>
      <c r="AF21" s="247">
        <f t="shared" ca="1" si="28"/>
        <v>10</v>
      </c>
      <c r="AG21" s="247">
        <f t="shared" ca="1" si="29"/>
        <v>8</v>
      </c>
      <c r="AH21" s="247" t="str">
        <f t="shared" ca="1" si="30"/>
        <v/>
      </c>
      <c r="AI21" s="247" t="str">
        <f t="shared" ca="1" si="31"/>
        <v/>
      </c>
      <c r="AJ21" s="247" t="str">
        <f t="shared" ca="1" si="32"/>
        <v/>
      </c>
      <c r="AK21" s="247">
        <f t="shared" ca="1" si="33"/>
        <v>8</v>
      </c>
      <c r="AL21" s="248">
        <f t="shared" ca="1" si="34"/>
        <v>9</v>
      </c>
      <c r="AM21" s="260">
        <f t="shared" ca="1" si="35"/>
        <v>26</v>
      </c>
      <c r="AN21" s="261">
        <f t="shared" ca="1" si="36"/>
        <v>30</v>
      </c>
      <c r="AO21" s="247">
        <f t="shared" ca="1" si="37"/>
        <v>87</v>
      </c>
      <c r="AP21" s="247" t="str">
        <f t="shared" ca="1" si="38"/>
        <v>YES</v>
      </c>
      <c r="AQ21" s="261">
        <f t="shared" ca="1" si="39"/>
        <v>26</v>
      </c>
      <c r="AR21" s="261">
        <f t="shared" ca="1" si="40"/>
        <v>30</v>
      </c>
      <c r="AS21" s="247">
        <f t="shared" ca="1" si="41"/>
        <v>87</v>
      </c>
      <c r="AT21" s="247" t="str">
        <f t="shared" ca="1" si="42"/>
        <v>YES</v>
      </c>
      <c r="AU21" s="261">
        <f t="shared" ca="1" si="43"/>
        <v>28</v>
      </c>
      <c r="AV21" s="261">
        <f t="shared" ca="1" si="44"/>
        <v>30</v>
      </c>
      <c r="AW21" s="247">
        <f t="shared" ca="1" si="45"/>
        <v>93</v>
      </c>
      <c r="AX21" s="247" t="str">
        <f t="shared" ca="1" si="46"/>
        <v>YES</v>
      </c>
      <c r="AY21" s="261">
        <f t="shared" ca="1" si="47"/>
        <v>14</v>
      </c>
      <c r="AZ21" s="261">
        <f t="shared" ca="1" si="48"/>
        <v>15</v>
      </c>
      <c r="BA21" s="247">
        <f t="shared" ca="1" si="49"/>
        <v>93</v>
      </c>
      <c r="BB21" s="247" t="str">
        <f t="shared" ca="1" si="50"/>
        <v>YES</v>
      </c>
      <c r="BC21" s="261">
        <f t="shared" ca="1" si="51"/>
        <v>15</v>
      </c>
      <c r="BD21" s="261">
        <f t="shared" ca="1" si="52"/>
        <v>15</v>
      </c>
      <c r="BE21" s="247">
        <f t="shared" ca="1" si="53"/>
        <v>100</v>
      </c>
      <c r="BF21" s="248" t="str">
        <f t="shared" ca="1" si="54"/>
        <v>YES</v>
      </c>
      <c r="BG21" s="260">
        <f t="shared" ca="1" si="55"/>
        <v>10</v>
      </c>
      <c r="BH21" s="261">
        <f t="shared" ca="1" si="56"/>
        <v>10</v>
      </c>
      <c r="BI21" s="247">
        <f t="shared" ca="1" si="57"/>
        <v>100</v>
      </c>
      <c r="BJ21" s="247" t="str">
        <f t="shared" ca="1" si="58"/>
        <v>YES</v>
      </c>
      <c r="BK21" s="261">
        <f t="shared" ca="1" si="59"/>
        <v>19</v>
      </c>
      <c r="BL21" s="261">
        <f t="shared" ca="1" si="60"/>
        <v>20</v>
      </c>
      <c r="BM21" s="247">
        <f t="shared" ca="1" si="61"/>
        <v>95</v>
      </c>
      <c r="BN21" s="247" t="str">
        <f t="shared" ca="1" si="62"/>
        <v>YES</v>
      </c>
      <c r="BO21" s="261">
        <f t="shared" ca="1" si="63"/>
        <v>8</v>
      </c>
      <c r="BP21" s="261">
        <f t="shared" ca="1" si="64"/>
        <v>10</v>
      </c>
      <c r="BQ21" s="247">
        <f t="shared" ca="1" si="65"/>
        <v>80</v>
      </c>
      <c r="BR21" s="247" t="str">
        <f t="shared" ca="1" si="66"/>
        <v>YES</v>
      </c>
      <c r="BS21" s="261"/>
      <c r="BT21" s="261"/>
      <c r="BU21" s="247"/>
      <c r="BV21" s="247" t="str">
        <f t="shared" si="67"/>
        <v>NO</v>
      </c>
      <c r="BW21" s="261">
        <f t="shared" ref="BW21:BW26" ca="1" si="80">SUMIFS($Y21:$AL21,$Y$10:$AL$10,"CO4")</f>
        <v>17</v>
      </c>
      <c r="BX21" s="261">
        <f t="shared" ref="BX21:BX26" ca="1" si="81">SUMIFS($Y$4:$AL$4,$Y$10:$AL$10,"CO4",$Y21:$AL21,"&gt;=0")</f>
        <v>20</v>
      </c>
      <c r="BY21" s="247">
        <f t="shared" ca="1" si="70"/>
        <v>85</v>
      </c>
      <c r="BZ21" s="262" t="str">
        <f t="shared" ca="1" si="71"/>
        <v>YES</v>
      </c>
    </row>
    <row r="22" spans="1:78" ht="18" x14ac:dyDescent="0.2">
      <c r="A22" s="241">
        <v>12</v>
      </c>
      <c r="B22" s="242" t="s">
        <v>271</v>
      </c>
      <c r="C22" s="242" t="s">
        <v>272</v>
      </c>
      <c r="D22" s="242" t="s">
        <v>251</v>
      </c>
      <c r="E22" s="256">
        <f t="shared" ca="1" si="11"/>
        <v>97</v>
      </c>
      <c r="F22" s="257">
        <f t="shared" ca="1" si="7"/>
        <v>89</v>
      </c>
      <c r="G22" s="257">
        <f t="shared" ca="1" si="12"/>
        <v>39</v>
      </c>
      <c r="H22" s="257">
        <f t="shared" ca="1" si="13"/>
        <v>50</v>
      </c>
      <c r="I22" s="258"/>
      <c r="J22" s="247">
        <f t="shared" ca="1" si="14"/>
        <v>14</v>
      </c>
      <c r="K22" s="247">
        <f t="shared" ca="1" si="15"/>
        <v>15</v>
      </c>
      <c r="L22" s="247">
        <f t="shared" ca="1" si="16"/>
        <v>18</v>
      </c>
      <c r="M22" s="247">
        <f t="shared" ca="1" si="17"/>
        <v>2</v>
      </c>
      <c r="N22" s="247">
        <f t="shared" ca="1" si="8"/>
        <v>2</v>
      </c>
      <c r="O22" s="247">
        <f t="shared" ca="1" si="8"/>
        <v>1</v>
      </c>
      <c r="P22" s="247">
        <f t="shared" ca="1" si="18"/>
        <v>15</v>
      </c>
      <c r="Q22" s="247" t="str">
        <f t="shared" ca="1" si="19"/>
        <v/>
      </c>
      <c r="R22" s="247">
        <f t="shared" ca="1" si="20"/>
        <v>14</v>
      </c>
      <c r="S22" s="247">
        <f t="shared" ca="1" si="21"/>
        <v>2</v>
      </c>
      <c r="T22" s="247">
        <f t="shared" ca="1" si="9"/>
        <v>2</v>
      </c>
      <c r="U22" s="247">
        <f t="shared" ca="1" si="9"/>
        <v>2</v>
      </c>
      <c r="V22" s="247">
        <f t="shared" ca="1" si="22"/>
        <v>15</v>
      </c>
      <c r="W22" s="247" t="str">
        <f t="shared" ca="1" si="23"/>
        <v/>
      </c>
      <c r="X22" s="247">
        <f t="shared" ca="1" si="24"/>
        <v>15</v>
      </c>
      <c r="Y22" s="248">
        <f t="shared" ca="1" si="25"/>
        <v>1</v>
      </c>
      <c r="Z22" s="259">
        <f t="shared" ca="1" si="10"/>
        <v>1</v>
      </c>
      <c r="AA22" s="247">
        <f t="shared" ca="1" si="10"/>
        <v>1</v>
      </c>
      <c r="AB22" s="247">
        <f t="shared" ca="1" si="10"/>
        <v>2</v>
      </c>
      <c r="AC22" s="247">
        <f t="shared" ca="1" si="10"/>
        <v>1</v>
      </c>
      <c r="AD22" s="247" t="str">
        <f t="shared" ca="1" si="26"/>
        <v/>
      </c>
      <c r="AE22" s="247">
        <f t="shared" ca="1" si="27"/>
        <v>8</v>
      </c>
      <c r="AF22" s="247">
        <f t="shared" ca="1" si="28"/>
        <v>10</v>
      </c>
      <c r="AG22" s="247">
        <f t="shared" ca="1" si="29"/>
        <v>8</v>
      </c>
      <c r="AH22" s="247" t="str">
        <f t="shared" ca="1" si="30"/>
        <v/>
      </c>
      <c r="AI22" s="247" t="str">
        <f t="shared" ca="1" si="31"/>
        <v/>
      </c>
      <c r="AJ22" s="247" t="str">
        <f t="shared" ca="1" si="32"/>
        <v/>
      </c>
      <c r="AK22" s="247">
        <f t="shared" ca="1" si="33"/>
        <v>10</v>
      </c>
      <c r="AL22" s="248">
        <f t="shared" ca="1" si="34"/>
        <v>8</v>
      </c>
      <c r="AM22" s="260">
        <f t="shared" ca="1" si="35"/>
        <v>29</v>
      </c>
      <c r="AN22" s="261">
        <f t="shared" ca="1" si="36"/>
        <v>30</v>
      </c>
      <c r="AO22" s="247">
        <f t="shared" ca="1" si="37"/>
        <v>97</v>
      </c>
      <c r="AP22" s="247" t="str">
        <f t="shared" ca="1" si="38"/>
        <v>YES</v>
      </c>
      <c r="AQ22" s="261">
        <f t="shared" ca="1" si="39"/>
        <v>29</v>
      </c>
      <c r="AR22" s="261">
        <f t="shared" ca="1" si="40"/>
        <v>30</v>
      </c>
      <c r="AS22" s="247">
        <f t="shared" ca="1" si="41"/>
        <v>97</v>
      </c>
      <c r="AT22" s="247" t="str">
        <f t="shared" ca="1" si="42"/>
        <v>YES</v>
      </c>
      <c r="AU22" s="261">
        <f t="shared" ca="1" si="43"/>
        <v>30</v>
      </c>
      <c r="AV22" s="261">
        <f t="shared" ca="1" si="44"/>
        <v>30</v>
      </c>
      <c r="AW22" s="247">
        <f t="shared" ca="1" si="45"/>
        <v>100</v>
      </c>
      <c r="AX22" s="247" t="str">
        <f t="shared" ca="1" si="46"/>
        <v>YES</v>
      </c>
      <c r="AY22" s="261">
        <f t="shared" ca="1" si="47"/>
        <v>14</v>
      </c>
      <c r="AZ22" s="261">
        <f t="shared" ca="1" si="48"/>
        <v>15</v>
      </c>
      <c r="BA22" s="247">
        <f t="shared" ca="1" si="49"/>
        <v>93</v>
      </c>
      <c r="BB22" s="247" t="str">
        <f t="shared" ca="1" si="50"/>
        <v>YES</v>
      </c>
      <c r="BC22" s="261">
        <f t="shared" ca="1" si="51"/>
        <v>15</v>
      </c>
      <c r="BD22" s="261">
        <f t="shared" ca="1" si="52"/>
        <v>15</v>
      </c>
      <c r="BE22" s="247">
        <f t="shared" ca="1" si="53"/>
        <v>100</v>
      </c>
      <c r="BF22" s="248" t="str">
        <f t="shared" ca="1" si="54"/>
        <v>YES</v>
      </c>
      <c r="BG22" s="260">
        <f t="shared" ca="1" si="55"/>
        <v>6</v>
      </c>
      <c r="BH22" s="261">
        <f t="shared" ca="1" si="56"/>
        <v>10</v>
      </c>
      <c r="BI22" s="247">
        <f t="shared" ca="1" si="57"/>
        <v>60</v>
      </c>
      <c r="BJ22" s="247" t="str">
        <f t="shared" ca="1" si="58"/>
        <v>NO</v>
      </c>
      <c r="BK22" s="261">
        <f t="shared" ca="1" si="59"/>
        <v>18</v>
      </c>
      <c r="BL22" s="261">
        <f t="shared" ca="1" si="60"/>
        <v>20</v>
      </c>
      <c r="BM22" s="247">
        <f t="shared" ca="1" si="61"/>
        <v>90</v>
      </c>
      <c r="BN22" s="247" t="str">
        <f t="shared" ca="1" si="62"/>
        <v>YES</v>
      </c>
      <c r="BO22" s="261">
        <f t="shared" ca="1" si="63"/>
        <v>8</v>
      </c>
      <c r="BP22" s="261">
        <f t="shared" ca="1" si="64"/>
        <v>10</v>
      </c>
      <c r="BQ22" s="247">
        <f t="shared" ca="1" si="65"/>
        <v>80</v>
      </c>
      <c r="BR22" s="247" t="str">
        <f t="shared" ca="1" si="66"/>
        <v>YES</v>
      </c>
      <c r="BS22" s="261"/>
      <c r="BT22" s="261"/>
      <c r="BU22" s="247"/>
      <c r="BV22" s="247" t="str">
        <f t="shared" si="67"/>
        <v>NO</v>
      </c>
      <c r="BW22" s="261">
        <f t="shared" ca="1" si="80"/>
        <v>18</v>
      </c>
      <c r="BX22" s="261">
        <f t="shared" ca="1" si="81"/>
        <v>20</v>
      </c>
      <c r="BY22" s="247">
        <f t="shared" ca="1" si="70"/>
        <v>90</v>
      </c>
      <c r="BZ22" s="262" t="str">
        <f t="shared" ca="1" si="71"/>
        <v>YES</v>
      </c>
    </row>
    <row r="23" spans="1:78" ht="18" x14ac:dyDescent="0.2">
      <c r="A23" s="241">
        <v>13</v>
      </c>
      <c r="B23" s="242" t="s">
        <v>273</v>
      </c>
      <c r="C23" s="242" t="s">
        <v>274</v>
      </c>
      <c r="D23" s="242" t="s">
        <v>275</v>
      </c>
      <c r="E23" s="256">
        <f t="shared" ca="1" si="11"/>
        <v>86</v>
      </c>
      <c r="F23" s="257">
        <f t="shared" ca="1" si="7"/>
        <v>80</v>
      </c>
      <c r="G23" s="257">
        <f t="shared" ca="1" si="12"/>
        <v>33</v>
      </c>
      <c r="H23" s="257">
        <f t="shared" ca="1" si="13"/>
        <v>47</v>
      </c>
      <c r="I23" s="258"/>
      <c r="J23" s="247">
        <f t="shared" ca="1" si="14"/>
        <v>12</v>
      </c>
      <c r="K23" s="247">
        <f t="shared" ca="1" si="15"/>
        <v>13</v>
      </c>
      <c r="L23" s="247">
        <f t="shared" ca="1" si="16"/>
        <v>16</v>
      </c>
      <c r="M23" s="247">
        <f t="shared" ca="1" si="17"/>
        <v>2</v>
      </c>
      <c r="N23" s="247">
        <f t="shared" ca="1" si="8"/>
        <v>1</v>
      </c>
      <c r="O23" s="247">
        <f t="shared" ca="1" si="8"/>
        <v>1</v>
      </c>
      <c r="P23" s="247">
        <f t="shared" ca="1" si="18"/>
        <v>12</v>
      </c>
      <c r="Q23" s="247">
        <f t="shared" ca="1" si="19"/>
        <v>13</v>
      </c>
      <c r="R23" s="247" t="str">
        <f t="shared" ca="1" si="20"/>
        <v/>
      </c>
      <c r="S23" s="247">
        <f t="shared" ca="1" si="21"/>
        <v>1</v>
      </c>
      <c r="T23" s="247">
        <f t="shared" ca="1" si="9"/>
        <v>1</v>
      </c>
      <c r="U23" s="247">
        <f t="shared" ca="1" si="9"/>
        <v>1</v>
      </c>
      <c r="V23" s="247">
        <f t="shared" ca="1" si="22"/>
        <v>13</v>
      </c>
      <c r="W23" s="247">
        <f t="shared" ca="1" si="23"/>
        <v>13</v>
      </c>
      <c r="X23" s="247" t="str">
        <f t="shared" ca="1" si="24"/>
        <v/>
      </c>
      <c r="Y23" s="248">
        <f t="shared" ca="1" si="25"/>
        <v>2</v>
      </c>
      <c r="Z23" s="259">
        <f t="shared" ca="1" si="10"/>
        <v>2</v>
      </c>
      <c r="AA23" s="247">
        <f t="shared" ca="1" si="10"/>
        <v>1</v>
      </c>
      <c r="AB23" s="247">
        <f t="shared" ca="1" si="10"/>
        <v>1</v>
      </c>
      <c r="AC23" s="247">
        <f t="shared" ca="1" si="10"/>
        <v>1</v>
      </c>
      <c r="AD23" s="247">
        <f t="shared" ca="1" si="26"/>
        <v>9</v>
      </c>
      <c r="AE23" s="247" t="str">
        <f t="shared" ca="1" si="27"/>
        <v/>
      </c>
      <c r="AF23" s="247">
        <f t="shared" ca="1" si="28"/>
        <v>7</v>
      </c>
      <c r="AG23" s="247">
        <f t="shared" ca="1" si="29"/>
        <v>9</v>
      </c>
      <c r="AH23" s="247" t="str">
        <f t="shared" ca="1" si="30"/>
        <v/>
      </c>
      <c r="AI23" s="247">
        <f t="shared" ca="1" si="31"/>
        <v>7</v>
      </c>
      <c r="AJ23" s="247" t="str">
        <f t="shared" ca="1" si="32"/>
        <v/>
      </c>
      <c r="AK23" s="247" t="str">
        <f t="shared" ca="1" si="33"/>
        <v/>
      </c>
      <c r="AL23" s="248">
        <f t="shared" ca="1" si="34"/>
        <v>8</v>
      </c>
      <c r="AM23" s="260">
        <f t="shared" ca="1" si="35"/>
        <v>23</v>
      </c>
      <c r="AN23" s="261">
        <f t="shared" ca="1" si="36"/>
        <v>30</v>
      </c>
      <c r="AO23" s="247">
        <f t="shared" ca="1" si="37"/>
        <v>77</v>
      </c>
      <c r="AP23" s="247" t="str">
        <f t="shared" ca="1" si="38"/>
        <v>YES</v>
      </c>
      <c r="AQ23" s="261">
        <f t="shared" ca="1" si="39"/>
        <v>25</v>
      </c>
      <c r="AR23" s="261">
        <f t="shared" ca="1" si="40"/>
        <v>30</v>
      </c>
      <c r="AS23" s="247">
        <f t="shared" ca="1" si="41"/>
        <v>83</v>
      </c>
      <c r="AT23" s="247" t="str">
        <f t="shared" ca="1" si="42"/>
        <v>YES</v>
      </c>
      <c r="AU23" s="261">
        <f t="shared" ca="1" si="43"/>
        <v>26</v>
      </c>
      <c r="AV23" s="261">
        <f t="shared" ca="1" si="44"/>
        <v>30</v>
      </c>
      <c r="AW23" s="247">
        <f t="shared" ca="1" si="45"/>
        <v>87</v>
      </c>
      <c r="AX23" s="247" t="str">
        <f t="shared" ca="1" si="46"/>
        <v>YES</v>
      </c>
      <c r="AY23" s="261">
        <f t="shared" ca="1" si="47"/>
        <v>12</v>
      </c>
      <c r="AZ23" s="261">
        <f t="shared" ca="1" si="48"/>
        <v>15</v>
      </c>
      <c r="BA23" s="247">
        <f t="shared" ca="1" si="49"/>
        <v>80</v>
      </c>
      <c r="BB23" s="247" t="str">
        <f t="shared" ca="1" si="50"/>
        <v>YES</v>
      </c>
      <c r="BC23" s="261">
        <f t="shared" ca="1" si="51"/>
        <v>13</v>
      </c>
      <c r="BD23" s="261">
        <f t="shared" ca="1" si="52"/>
        <v>15</v>
      </c>
      <c r="BE23" s="247">
        <f t="shared" ca="1" si="53"/>
        <v>87</v>
      </c>
      <c r="BF23" s="248" t="str">
        <f t="shared" ca="1" si="54"/>
        <v>YES</v>
      </c>
      <c r="BG23" s="260">
        <f t="shared" ca="1" si="55"/>
        <v>7</v>
      </c>
      <c r="BH23" s="261">
        <f t="shared" ca="1" si="56"/>
        <v>10</v>
      </c>
      <c r="BI23" s="247">
        <f t="shared" ca="1" si="57"/>
        <v>70</v>
      </c>
      <c r="BJ23" s="247" t="str">
        <f t="shared" ca="1" si="58"/>
        <v>YES</v>
      </c>
      <c r="BK23" s="261">
        <f t="shared" ca="1" si="59"/>
        <v>16</v>
      </c>
      <c r="BL23" s="261">
        <f t="shared" ca="1" si="60"/>
        <v>20</v>
      </c>
      <c r="BM23" s="247">
        <f t="shared" ca="1" si="61"/>
        <v>80</v>
      </c>
      <c r="BN23" s="247" t="str">
        <f t="shared" ca="1" si="62"/>
        <v>YES</v>
      </c>
      <c r="BO23" s="261">
        <f t="shared" ca="1" si="63"/>
        <v>16</v>
      </c>
      <c r="BP23" s="261">
        <f t="shared" ca="1" si="64"/>
        <v>20</v>
      </c>
      <c r="BQ23" s="247">
        <f t="shared" ca="1" si="65"/>
        <v>80</v>
      </c>
      <c r="BR23" s="247" t="str">
        <f t="shared" ca="1" si="66"/>
        <v>YES</v>
      </c>
      <c r="BS23" s="261"/>
      <c r="BT23" s="261"/>
      <c r="BU23" s="247"/>
      <c r="BV23" s="247" t="str">
        <f t="shared" si="67"/>
        <v>NO</v>
      </c>
      <c r="BW23" s="261">
        <f t="shared" ca="1" si="80"/>
        <v>8</v>
      </c>
      <c r="BX23" s="261">
        <f t="shared" ca="1" si="81"/>
        <v>10</v>
      </c>
      <c r="BY23" s="247">
        <f t="shared" ca="1" si="70"/>
        <v>80</v>
      </c>
      <c r="BZ23" s="262" t="str">
        <f t="shared" ca="1" si="71"/>
        <v>YES</v>
      </c>
    </row>
    <row r="24" spans="1:78" ht="18" x14ac:dyDescent="0.2">
      <c r="A24" s="241">
        <v>14</v>
      </c>
      <c r="B24" s="242" t="s">
        <v>276</v>
      </c>
      <c r="C24" s="242" t="s">
        <v>277</v>
      </c>
      <c r="D24" s="242" t="s">
        <v>251</v>
      </c>
      <c r="E24" s="256">
        <f t="shared" ca="1" si="11"/>
        <v>98</v>
      </c>
      <c r="F24" s="257">
        <f t="shared" ca="1" si="7"/>
        <v>90</v>
      </c>
      <c r="G24" s="257">
        <f t="shared" ca="1" si="12"/>
        <v>38</v>
      </c>
      <c r="H24" s="257">
        <f t="shared" ca="1" si="13"/>
        <v>52</v>
      </c>
      <c r="I24" s="258"/>
      <c r="J24" s="247">
        <f t="shared" ca="1" si="14"/>
        <v>14</v>
      </c>
      <c r="K24" s="247">
        <f t="shared" ca="1" si="15"/>
        <v>15</v>
      </c>
      <c r="L24" s="247">
        <f t="shared" ca="1" si="16"/>
        <v>18</v>
      </c>
      <c r="M24" s="247">
        <f t="shared" ca="1" si="17"/>
        <v>1</v>
      </c>
      <c r="N24" s="247">
        <f t="shared" ca="1" si="8"/>
        <v>2</v>
      </c>
      <c r="O24" s="247">
        <f t="shared" ca="1" si="8"/>
        <v>1</v>
      </c>
      <c r="P24" s="247">
        <f t="shared" ca="1" si="18"/>
        <v>15</v>
      </c>
      <c r="Q24" s="247" t="str">
        <f t="shared" ca="1" si="19"/>
        <v/>
      </c>
      <c r="R24" s="247">
        <f t="shared" ca="1" si="20"/>
        <v>15</v>
      </c>
      <c r="S24" s="247">
        <f t="shared" ca="1" si="21"/>
        <v>1</v>
      </c>
      <c r="T24" s="247">
        <f t="shared" ca="1" si="9"/>
        <v>1</v>
      </c>
      <c r="U24" s="247">
        <f t="shared" ca="1" si="9"/>
        <v>1</v>
      </c>
      <c r="V24" s="247">
        <f t="shared" ca="1" si="22"/>
        <v>15</v>
      </c>
      <c r="W24" s="247" t="str">
        <f t="shared" ca="1" si="23"/>
        <v/>
      </c>
      <c r="X24" s="247">
        <f t="shared" ca="1" si="24"/>
        <v>14</v>
      </c>
      <c r="Y24" s="248">
        <f t="shared" ca="1" si="25"/>
        <v>1</v>
      </c>
      <c r="Z24" s="259">
        <f t="shared" ca="1" si="10"/>
        <v>2</v>
      </c>
      <c r="AA24" s="247">
        <f t="shared" ca="1" si="10"/>
        <v>1</v>
      </c>
      <c r="AB24" s="247">
        <f t="shared" ca="1" si="10"/>
        <v>2</v>
      </c>
      <c r="AC24" s="247">
        <f t="shared" ca="1" si="10"/>
        <v>1</v>
      </c>
      <c r="AD24" s="247" t="str">
        <f t="shared" ca="1" si="26"/>
        <v/>
      </c>
      <c r="AE24" s="247">
        <f t="shared" ca="1" si="27"/>
        <v>9</v>
      </c>
      <c r="AF24" s="247">
        <f t="shared" ca="1" si="28"/>
        <v>8</v>
      </c>
      <c r="AG24" s="247">
        <f t="shared" ca="1" si="29"/>
        <v>8</v>
      </c>
      <c r="AH24" s="247" t="str">
        <f t="shared" ca="1" si="30"/>
        <v/>
      </c>
      <c r="AI24" s="247" t="str">
        <f t="shared" ca="1" si="31"/>
        <v/>
      </c>
      <c r="AJ24" s="247" t="str">
        <f t="shared" ca="1" si="32"/>
        <v/>
      </c>
      <c r="AK24" s="247">
        <f t="shared" ca="1" si="33"/>
        <v>10</v>
      </c>
      <c r="AL24" s="248">
        <f t="shared" ca="1" si="34"/>
        <v>10</v>
      </c>
      <c r="AM24" s="260">
        <f t="shared" ca="1" si="35"/>
        <v>25</v>
      </c>
      <c r="AN24" s="261">
        <f t="shared" ca="1" si="36"/>
        <v>30</v>
      </c>
      <c r="AO24" s="247">
        <f t="shared" ca="1" si="37"/>
        <v>83</v>
      </c>
      <c r="AP24" s="247" t="str">
        <f t="shared" ca="1" si="38"/>
        <v>YES</v>
      </c>
      <c r="AQ24" s="261">
        <f t="shared" ca="1" si="39"/>
        <v>30</v>
      </c>
      <c r="AR24" s="261">
        <f t="shared" ca="1" si="40"/>
        <v>30</v>
      </c>
      <c r="AS24" s="247">
        <f t="shared" ca="1" si="41"/>
        <v>100</v>
      </c>
      <c r="AT24" s="247" t="str">
        <f t="shared" ca="1" si="42"/>
        <v>YES</v>
      </c>
      <c r="AU24" s="261">
        <f t="shared" ca="1" si="43"/>
        <v>29</v>
      </c>
      <c r="AV24" s="261">
        <f t="shared" ca="1" si="44"/>
        <v>30</v>
      </c>
      <c r="AW24" s="247">
        <f t="shared" ca="1" si="45"/>
        <v>97</v>
      </c>
      <c r="AX24" s="247" t="str">
        <f t="shared" ca="1" si="46"/>
        <v>YES</v>
      </c>
      <c r="AY24" s="261">
        <f t="shared" ca="1" si="47"/>
        <v>14</v>
      </c>
      <c r="AZ24" s="261">
        <f t="shared" ca="1" si="48"/>
        <v>15</v>
      </c>
      <c r="BA24" s="247">
        <f t="shared" ca="1" si="49"/>
        <v>93</v>
      </c>
      <c r="BB24" s="247" t="str">
        <f t="shared" ca="1" si="50"/>
        <v>YES</v>
      </c>
      <c r="BC24" s="261">
        <f t="shared" ca="1" si="51"/>
        <v>15</v>
      </c>
      <c r="BD24" s="261">
        <f t="shared" ca="1" si="52"/>
        <v>15</v>
      </c>
      <c r="BE24" s="247">
        <f t="shared" ca="1" si="53"/>
        <v>100</v>
      </c>
      <c r="BF24" s="248" t="str">
        <f t="shared" ca="1" si="54"/>
        <v>YES</v>
      </c>
      <c r="BG24" s="260">
        <f t="shared" ca="1" si="55"/>
        <v>7</v>
      </c>
      <c r="BH24" s="261">
        <f t="shared" ca="1" si="56"/>
        <v>10</v>
      </c>
      <c r="BI24" s="247">
        <f t="shared" ca="1" si="57"/>
        <v>70</v>
      </c>
      <c r="BJ24" s="247" t="str">
        <f t="shared" ca="1" si="58"/>
        <v>YES</v>
      </c>
      <c r="BK24" s="261">
        <f t="shared" ca="1" si="59"/>
        <v>17</v>
      </c>
      <c r="BL24" s="261">
        <f t="shared" ca="1" si="60"/>
        <v>20</v>
      </c>
      <c r="BM24" s="247">
        <f t="shared" ca="1" si="61"/>
        <v>85</v>
      </c>
      <c r="BN24" s="247" t="str">
        <f t="shared" ca="1" si="62"/>
        <v>YES</v>
      </c>
      <c r="BO24" s="261">
        <f t="shared" ca="1" si="63"/>
        <v>8</v>
      </c>
      <c r="BP24" s="261">
        <f t="shared" ca="1" si="64"/>
        <v>10</v>
      </c>
      <c r="BQ24" s="247">
        <f t="shared" ca="1" si="65"/>
        <v>80</v>
      </c>
      <c r="BR24" s="247" t="str">
        <f t="shared" ca="1" si="66"/>
        <v>YES</v>
      </c>
      <c r="BS24" s="261"/>
      <c r="BT24" s="261"/>
      <c r="BU24" s="247"/>
      <c r="BV24" s="247" t="str">
        <f t="shared" si="67"/>
        <v>NO</v>
      </c>
      <c r="BW24" s="261">
        <f t="shared" ca="1" si="80"/>
        <v>20</v>
      </c>
      <c r="BX24" s="261">
        <f t="shared" ca="1" si="81"/>
        <v>20</v>
      </c>
      <c r="BY24" s="247">
        <f t="shared" ca="1" si="70"/>
        <v>100</v>
      </c>
      <c r="BZ24" s="262" t="str">
        <f t="shared" ca="1" si="71"/>
        <v>YES</v>
      </c>
    </row>
    <row r="25" spans="1:78" ht="18" x14ac:dyDescent="0.2">
      <c r="A25" s="241">
        <v>15</v>
      </c>
      <c r="B25" s="242" t="s">
        <v>278</v>
      </c>
      <c r="C25" s="242" t="s">
        <v>279</v>
      </c>
      <c r="D25" s="242" t="s">
        <v>247</v>
      </c>
      <c r="E25" s="256">
        <f t="shared" ca="1" si="11"/>
        <v>88</v>
      </c>
      <c r="F25" s="257">
        <f t="shared" ca="1" si="7"/>
        <v>83</v>
      </c>
      <c r="G25" s="257">
        <f t="shared" ca="1" si="12"/>
        <v>34</v>
      </c>
      <c r="H25" s="257">
        <f t="shared" ca="1" si="13"/>
        <v>49</v>
      </c>
      <c r="I25" s="258"/>
      <c r="J25" s="247">
        <f t="shared" ca="1" si="14"/>
        <v>13</v>
      </c>
      <c r="K25" s="247">
        <f t="shared" ca="1" si="15"/>
        <v>13</v>
      </c>
      <c r="L25" s="247">
        <f t="shared" ca="1" si="16"/>
        <v>16</v>
      </c>
      <c r="M25" s="247">
        <f t="shared" ca="1" si="17"/>
        <v>2</v>
      </c>
      <c r="N25" s="247">
        <f t="shared" ca="1" si="8"/>
        <v>1</v>
      </c>
      <c r="O25" s="247">
        <f t="shared" ca="1" si="8"/>
        <v>1</v>
      </c>
      <c r="P25" s="247">
        <f t="shared" ca="1" si="18"/>
        <v>12</v>
      </c>
      <c r="Q25" s="247">
        <f t="shared" ca="1" si="19"/>
        <v>12</v>
      </c>
      <c r="R25" s="247" t="str">
        <f t="shared" ca="1" si="20"/>
        <v/>
      </c>
      <c r="S25" s="247">
        <f t="shared" ca="1" si="21"/>
        <v>1</v>
      </c>
      <c r="T25" s="247">
        <f t="shared" ca="1" si="9"/>
        <v>2</v>
      </c>
      <c r="U25" s="247">
        <f t="shared" ca="1" si="9"/>
        <v>2</v>
      </c>
      <c r="V25" s="247">
        <f t="shared" ca="1" si="22"/>
        <v>12</v>
      </c>
      <c r="W25" s="247">
        <f t="shared" ca="1" si="23"/>
        <v>13</v>
      </c>
      <c r="X25" s="247" t="str">
        <f t="shared" ca="1" si="24"/>
        <v/>
      </c>
      <c r="Y25" s="248">
        <f t="shared" ca="1" si="25"/>
        <v>2</v>
      </c>
      <c r="Z25" s="259">
        <f t="shared" ca="1" si="10"/>
        <v>1</v>
      </c>
      <c r="AA25" s="247">
        <f t="shared" ca="1" si="10"/>
        <v>1</v>
      </c>
      <c r="AB25" s="247">
        <f t="shared" ca="1" si="10"/>
        <v>2</v>
      </c>
      <c r="AC25" s="247">
        <f t="shared" ca="1" si="10"/>
        <v>1</v>
      </c>
      <c r="AD25" s="247">
        <f t="shared" ca="1" si="26"/>
        <v>8</v>
      </c>
      <c r="AE25" s="247" t="str">
        <f t="shared" ca="1" si="27"/>
        <v/>
      </c>
      <c r="AF25" s="247">
        <f t="shared" ca="1" si="28"/>
        <v>9</v>
      </c>
      <c r="AG25" s="247">
        <f t="shared" ca="1" si="29"/>
        <v>8</v>
      </c>
      <c r="AH25" s="247" t="str">
        <f t="shared" ca="1" si="30"/>
        <v/>
      </c>
      <c r="AI25" s="247">
        <f t="shared" ca="1" si="31"/>
        <v>8</v>
      </c>
      <c r="AJ25" s="247" t="str">
        <f t="shared" ca="1" si="32"/>
        <v/>
      </c>
      <c r="AK25" s="247" t="str">
        <f t="shared" ca="1" si="33"/>
        <v/>
      </c>
      <c r="AL25" s="248">
        <f t="shared" ca="1" si="34"/>
        <v>9</v>
      </c>
      <c r="AM25" s="260">
        <f t="shared" ca="1" si="35"/>
        <v>25</v>
      </c>
      <c r="AN25" s="261">
        <f t="shared" ca="1" si="36"/>
        <v>30</v>
      </c>
      <c r="AO25" s="247">
        <f t="shared" ca="1" si="37"/>
        <v>83</v>
      </c>
      <c r="AP25" s="247" t="str">
        <f t="shared" ca="1" si="38"/>
        <v>YES</v>
      </c>
      <c r="AQ25" s="261">
        <f t="shared" ca="1" si="39"/>
        <v>24</v>
      </c>
      <c r="AR25" s="261">
        <f t="shared" ca="1" si="40"/>
        <v>30</v>
      </c>
      <c r="AS25" s="247">
        <f t="shared" ca="1" si="41"/>
        <v>80</v>
      </c>
      <c r="AT25" s="247" t="str">
        <f t="shared" ca="1" si="42"/>
        <v>YES</v>
      </c>
      <c r="AU25" s="261">
        <f t="shared" ca="1" si="43"/>
        <v>25</v>
      </c>
      <c r="AV25" s="261">
        <f t="shared" ca="1" si="44"/>
        <v>30</v>
      </c>
      <c r="AW25" s="247">
        <f t="shared" ca="1" si="45"/>
        <v>83</v>
      </c>
      <c r="AX25" s="247" t="str">
        <f t="shared" ca="1" si="46"/>
        <v>YES</v>
      </c>
      <c r="AY25" s="261">
        <f t="shared" ca="1" si="47"/>
        <v>13</v>
      </c>
      <c r="AZ25" s="261">
        <f t="shared" ca="1" si="48"/>
        <v>15</v>
      </c>
      <c r="BA25" s="247">
        <f t="shared" ca="1" si="49"/>
        <v>87</v>
      </c>
      <c r="BB25" s="247" t="str">
        <f t="shared" ca="1" si="50"/>
        <v>YES</v>
      </c>
      <c r="BC25" s="261">
        <f t="shared" ca="1" si="51"/>
        <v>13</v>
      </c>
      <c r="BD25" s="261">
        <f t="shared" ca="1" si="52"/>
        <v>15</v>
      </c>
      <c r="BE25" s="247">
        <f t="shared" ca="1" si="53"/>
        <v>87</v>
      </c>
      <c r="BF25" s="248" t="str">
        <f t="shared" ca="1" si="54"/>
        <v>YES</v>
      </c>
      <c r="BG25" s="260">
        <f t="shared" ca="1" si="55"/>
        <v>7</v>
      </c>
      <c r="BH25" s="261">
        <f t="shared" ca="1" si="56"/>
        <v>10</v>
      </c>
      <c r="BI25" s="247">
        <f t="shared" ca="1" si="57"/>
        <v>70</v>
      </c>
      <c r="BJ25" s="247" t="str">
        <f t="shared" ca="1" si="58"/>
        <v>YES</v>
      </c>
      <c r="BK25" s="261">
        <f t="shared" ca="1" si="59"/>
        <v>17</v>
      </c>
      <c r="BL25" s="261">
        <f t="shared" ca="1" si="60"/>
        <v>20</v>
      </c>
      <c r="BM25" s="247">
        <f t="shared" ca="1" si="61"/>
        <v>85</v>
      </c>
      <c r="BN25" s="247" t="str">
        <f t="shared" ca="1" si="62"/>
        <v>YES</v>
      </c>
      <c r="BO25" s="261">
        <f t="shared" ca="1" si="63"/>
        <v>16</v>
      </c>
      <c r="BP25" s="261">
        <f t="shared" ca="1" si="64"/>
        <v>20</v>
      </c>
      <c r="BQ25" s="247">
        <f t="shared" ca="1" si="65"/>
        <v>80</v>
      </c>
      <c r="BR25" s="247" t="str">
        <f t="shared" ca="1" si="66"/>
        <v>YES</v>
      </c>
      <c r="BS25" s="261"/>
      <c r="BT25" s="261"/>
      <c r="BU25" s="247"/>
      <c r="BV25" s="247" t="str">
        <f t="shared" si="67"/>
        <v>NO</v>
      </c>
      <c r="BW25" s="261">
        <f t="shared" ca="1" si="80"/>
        <v>9</v>
      </c>
      <c r="BX25" s="261">
        <f t="shared" ca="1" si="81"/>
        <v>10</v>
      </c>
      <c r="BY25" s="247">
        <f t="shared" ca="1" si="70"/>
        <v>90</v>
      </c>
      <c r="BZ25" s="262" t="str">
        <f t="shared" ca="1" si="71"/>
        <v>YES</v>
      </c>
    </row>
    <row r="26" spans="1:78" x14ac:dyDescent="0.2">
      <c r="A26" s="241">
        <v>16</v>
      </c>
      <c r="B26" s="242" t="s">
        <v>280</v>
      </c>
      <c r="C26" s="242" t="s">
        <v>281</v>
      </c>
      <c r="D26" s="242" t="s">
        <v>256</v>
      </c>
      <c r="E26" s="256">
        <f t="shared" ca="1" si="11"/>
        <v>76</v>
      </c>
      <c r="F26" s="257">
        <f t="shared" ca="1" si="7"/>
        <v>76</v>
      </c>
      <c r="G26" s="257">
        <f t="shared" ca="1" si="12"/>
        <v>30</v>
      </c>
      <c r="H26" s="257">
        <f t="shared" ca="1" si="13"/>
        <v>46</v>
      </c>
      <c r="I26" s="258"/>
      <c r="J26" s="247">
        <f t="shared" ca="1" si="14"/>
        <v>11</v>
      </c>
      <c r="K26" s="247">
        <f t="shared" ca="1" si="15"/>
        <v>10</v>
      </c>
      <c r="L26" s="247">
        <f t="shared" ca="1" si="16"/>
        <v>14</v>
      </c>
      <c r="M26" s="247">
        <f t="shared" ca="1" si="17"/>
        <v>2</v>
      </c>
      <c r="N26" s="247">
        <f t="shared" ca="1" si="8"/>
        <v>2</v>
      </c>
      <c r="O26" s="247">
        <f t="shared" ca="1" si="8"/>
        <v>1</v>
      </c>
      <c r="P26" s="247" t="str">
        <f t="shared" ca="1" si="18"/>
        <v/>
      </c>
      <c r="Q26" s="247">
        <f t="shared" ca="1" si="19"/>
        <v>12</v>
      </c>
      <c r="R26" s="247">
        <f t="shared" ca="1" si="20"/>
        <v>12</v>
      </c>
      <c r="S26" s="247">
        <f t="shared" ca="1" si="21"/>
        <v>2</v>
      </c>
      <c r="T26" s="247">
        <f t="shared" ca="1" si="9"/>
        <v>1</v>
      </c>
      <c r="U26" s="247">
        <f t="shared" ca="1" si="9"/>
        <v>1</v>
      </c>
      <c r="V26" s="247" t="str">
        <f t="shared" ca="1" si="22"/>
        <v/>
      </c>
      <c r="W26" s="247">
        <f t="shared" ca="1" si="23"/>
        <v>12</v>
      </c>
      <c r="X26" s="247">
        <f t="shared" ca="1" si="24"/>
        <v>10</v>
      </c>
      <c r="Y26" s="248">
        <f t="shared" ca="1" si="25"/>
        <v>1</v>
      </c>
      <c r="Z26" s="259">
        <f t="shared" ca="1" si="10"/>
        <v>1</v>
      </c>
      <c r="AA26" s="247">
        <f t="shared" ca="1" si="10"/>
        <v>2</v>
      </c>
      <c r="AB26" s="247">
        <f t="shared" ca="1" si="10"/>
        <v>2</v>
      </c>
      <c r="AC26" s="247">
        <f t="shared" ca="1" si="10"/>
        <v>1</v>
      </c>
      <c r="AD26" s="247" t="str">
        <f t="shared" ca="1" si="26"/>
        <v/>
      </c>
      <c r="AE26" s="247">
        <f t="shared" ca="1" si="27"/>
        <v>8</v>
      </c>
      <c r="AF26" s="247" t="str">
        <f t="shared" ca="1" si="28"/>
        <v/>
      </c>
      <c r="AG26" s="247" t="str">
        <f t="shared" ca="1" si="29"/>
        <v/>
      </c>
      <c r="AH26" s="247">
        <f t="shared" ca="1" si="30"/>
        <v>7</v>
      </c>
      <c r="AI26" s="247">
        <f t="shared" ca="1" si="31"/>
        <v>8</v>
      </c>
      <c r="AJ26" s="247">
        <f t="shared" ca="1" si="32"/>
        <v>8</v>
      </c>
      <c r="AK26" s="247">
        <f t="shared" ca="1" si="33"/>
        <v>8</v>
      </c>
      <c r="AL26" s="248" t="str">
        <f t="shared" ca="1" si="34"/>
        <v/>
      </c>
      <c r="AM26" s="260">
        <f t="shared" ca="1" si="35"/>
        <v>23</v>
      </c>
      <c r="AN26" s="261">
        <f t="shared" ca="1" si="36"/>
        <v>30</v>
      </c>
      <c r="AO26" s="247">
        <f t="shared" ca="1" si="37"/>
        <v>77</v>
      </c>
      <c r="AP26" s="247" t="str">
        <f t="shared" ca="1" si="38"/>
        <v>YES</v>
      </c>
      <c r="AQ26" s="261">
        <f t="shared" ca="1" si="39"/>
        <v>24</v>
      </c>
      <c r="AR26" s="261">
        <f t="shared" ca="1" si="40"/>
        <v>30</v>
      </c>
      <c r="AS26" s="247">
        <f t="shared" ca="1" si="41"/>
        <v>80</v>
      </c>
      <c r="AT26" s="247" t="str">
        <f t="shared" ca="1" si="42"/>
        <v>YES</v>
      </c>
      <c r="AU26" s="261">
        <f t="shared" ca="1" si="43"/>
        <v>22</v>
      </c>
      <c r="AV26" s="261">
        <f t="shared" ca="1" si="44"/>
        <v>30</v>
      </c>
      <c r="AW26" s="247">
        <f t="shared" ca="1" si="45"/>
        <v>73</v>
      </c>
      <c r="AX26" s="247" t="str">
        <f t="shared" ca="1" si="46"/>
        <v>YES</v>
      </c>
      <c r="AY26" s="261">
        <f t="shared" ca="1" si="47"/>
        <v>11</v>
      </c>
      <c r="AZ26" s="261">
        <f t="shared" ca="1" si="48"/>
        <v>15</v>
      </c>
      <c r="BA26" s="247">
        <f t="shared" ca="1" si="49"/>
        <v>73</v>
      </c>
      <c r="BB26" s="247" t="str">
        <f t="shared" ca="1" si="50"/>
        <v>YES</v>
      </c>
      <c r="BC26" s="261">
        <f t="shared" ca="1" si="51"/>
        <v>10</v>
      </c>
      <c r="BD26" s="261">
        <f t="shared" ca="1" si="52"/>
        <v>15</v>
      </c>
      <c r="BE26" s="247">
        <f t="shared" ca="1" si="53"/>
        <v>67</v>
      </c>
      <c r="BF26" s="248" t="str">
        <f t="shared" ca="1" si="54"/>
        <v>YES</v>
      </c>
      <c r="BG26" s="260">
        <f t="shared" ca="1" si="55"/>
        <v>7</v>
      </c>
      <c r="BH26" s="261">
        <f t="shared" ca="1" si="56"/>
        <v>10</v>
      </c>
      <c r="BI26" s="247">
        <f t="shared" ca="1" si="57"/>
        <v>70</v>
      </c>
      <c r="BJ26" s="247" t="str">
        <f t="shared" ca="1" si="58"/>
        <v>YES</v>
      </c>
      <c r="BK26" s="261">
        <f t="shared" ca="1" si="59"/>
        <v>8</v>
      </c>
      <c r="BL26" s="261">
        <f t="shared" ca="1" si="60"/>
        <v>10</v>
      </c>
      <c r="BM26" s="247">
        <f t="shared" ca="1" si="61"/>
        <v>80</v>
      </c>
      <c r="BN26" s="247" t="str">
        <f t="shared" ca="1" si="62"/>
        <v>YES</v>
      </c>
      <c r="BO26" s="261">
        <f t="shared" ca="1" si="63"/>
        <v>15</v>
      </c>
      <c r="BP26" s="261">
        <f t="shared" ca="1" si="64"/>
        <v>20</v>
      </c>
      <c r="BQ26" s="247">
        <f t="shared" ca="1" si="65"/>
        <v>75</v>
      </c>
      <c r="BR26" s="247" t="str">
        <f t="shared" ca="1" si="66"/>
        <v>YES</v>
      </c>
      <c r="BS26" s="261"/>
      <c r="BT26" s="261"/>
      <c r="BU26" s="247"/>
      <c r="BV26" s="247" t="str">
        <f t="shared" si="67"/>
        <v>NO</v>
      </c>
      <c r="BW26" s="261">
        <f t="shared" ca="1" si="80"/>
        <v>16</v>
      </c>
      <c r="BX26" s="261">
        <f t="shared" ca="1" si="81"/>
        <v>20</v>
      </c>
      <c r="BY26" s="247">
        <f t="shared" ca="1" si="70"/>
        <v>80</v>
      </c>
      <c r="BZ26" s="262" t="str">
        <f t="shared" ca="1" si="71"/>
        <v>YES</v>
      </c>
    </row>
    <row r="27" spans="1:78" ht="18" x14ac:dyDescent="0.2">
      <c r="A27" s="241">
        <v>17</v>
      </c>
      <c r="B27" s="242" t="s">
        <v>282</v>
      </c>
      <c r="C27" s="242" t="s">
        <v>283</v>
      </c>
      <c r="D27" s="242" t="s">
        <v>275</v>
      </c>
      <c r="E27" s="256">
        <f t="shared" ca="1" si="11"/>
        <v>88</v>
      </c>
      <c r="F27" s="257">
        <f t="shared" ca="1" si="7"/>
        <v>84</v>
      </c>
      <c r="G27" s="257">
        <f t="shared" ca="1" si="12"/>
        <v>36</v>
      </c>
      <c r="H27" s="257">
        <f t="shared" ca="1" si="13"/>
        <v>48</v>
      </c>
      <c r="I27" s="258"/>
      <c r="J27" s="247">
        <f t="shared" ca="1" si="14"/>
        <v>12</v>
      </c>
      <c r="K27" s="247">
        <f t="shared" ca="1" si="15"/>
        <v>13</v>
      </c>
      <c r="L27" s="247">
        <f t="shared" ca="1" si="16"/>
        <v>16</v>
      </c>
      <c r="M27" s="247">
        <f t="shared" ca="1" si="17"/>
        <v>1</v>
      </c>
      <c r="N27" s="247">
        <f t="shared" ca="1" si="17"/>
        <v>2</v>
      </c>
      <c r="O27" s="247">
        <f t="shared" ca="1" si="17"/>
        <v>2</v>
      </c>
      <c r="P27" s="247">
        <f t="shared" ca="1" si="18"/>
        <v>13</v>
      </c>
      <c r="Q27" s="247">
        <f t="shared" ca="1" si="19"/>
        <v>14</v>
      </c>
      <c r="R27" s="247" t="str">
        <f t="shared" ca="1" si="20"/>
        <v/>
      </c>
      <c r="S27" s="247">
        <f t="shared" ca="1" si="21"/>
        <v>2</v>
      </c>
      <c r="T27" s="247">
        <f t="shared" ca="1" si="21"/>
        <v>2</v>
      </c>
      <c r="U27" s="247">
        <f t="shared" ca="1" si="21"/>
        <v>2</v>
      </c>
      <c r="V27" s="247">
        <f t="shared" ca="1" si="22"/>
        <v>14</v>
      </c>
      <c r="W27" s="247">
        <f t="shared" ca="1" si="23"/>
        <v>13</v>
      </c>
      <c r="X27" s="247" t="str">
        <f t="shared" ca="1" si="24"/>
        <v/>
      </c>
      <c r="Y27" s="248">
        <f t="shared" ca="1" si="25"/>
        <v>1</v>
      </c>
      <c r="Z27" s="259">
        <f t="shared" ca="1" si="25"/>
        <v>2</v>
      </c>
      <c r="AA27" s="247">
        <f t="shared" ca="1" si="25"/>
        <v>1</v>
      </c>
      <c r="AB27" s="247">
        <f t="shared" ca="1" si="25"/>
        <v>1</v>
      </c>
      <c r="AC27" s="247">
        <f t="shared" ca="1" si="25"/>
        <v>2</v>
      </c>
      <c r="AD27" s="247">
        <f t="shared" ca="1" si="26"/>
        <v>8</v>
      </c>
      <c r="AE27" s="247" t="str">
        <f t="shared" ca="1" si="27"/>
        <v/>
      </c>
      <c r="AF27" s="247">
        <f t="shared" ca="1" si="28"/>
        <v>8</v>
      </c>
      <c r="AG27" s="247">
        <f t="shared" ca="1" si="29"/>
        <v>8</v>
      </c>
      <c r="AH27" s="247" t="str">
        <f t="shared" ca="1" si="30"/>
        <v/>
      </c>
      <c r="AI27" s="247">
        <f t="shared" ca="1" si="31"/>
        <v>8</v>
      </c>
      <c r="AJ27" s="247" t="str">
        <f t="shared" ca="1" si="32"/>
        <v/>
      </c>
      <c r="AK27" s="247" t="str">
        <f t="shared" ca="1" si="33"/>
        <v/>
      </c>
      <c r="AL27" s="248">
        <f t="shared" ca="1" si="34"/>
        <v>9</v>
      </c>
      <c r="AM27" s="260">
        <f t="shared" ca="1" si="35"/>
        <v>27</v>
      </c>
      <c r="AN27" s="261">
        <f t="shared" ca="1" si="36"/>
        <v>30</v>
      </c>
      <c r="AO27" s="247">
        <f t="shared" ca="1" si="37"/>
        <v>90</v>
      </c>
      <c r="AP27" s="247" t="str">
        <f t="shared" ca="1" si="38"/>
        <v>YES</v>
      </c>
      <c r="AQ27" s="261">
        <f t="shared" ca="1" si="39"/>
        <v>27</v>
      </c>
      <c r="AR27" s="261">
        <f t="shared" ca="1" si="40"/>
        <v>30</v>
      </c>
      <c r="AS27" s="247">
        <f t="shared" ca="1" si="41"/>
        <v>90</v>
      </c>
      <c r="AT27" s="247" t="str">
        <f t="shared" ca="1" si="42"/>
        <v>YES</v>
      </c>
      <c r="AU27" s="261">
        <f t="shared" ca="1" si="43"/>
        <v>27</v>
      </c>
      <c r="AV27" s="261">
        <f t="shared" ca="1" si="44"/>
        <v>30</v>
      </c>
      <c r="AW27" s="247">
        <f t="shared" ca="1" si="45"/>
        <v>90</v>
      </c>
      <c r="AX27" s="247" t="str">
        <f t="shared" ca="1" si="46"/>
        <v>YES</v>
      </c>
      <c r="AY27" s="261">
        <f t="shared" ca="1" si="47"/>
        <v>12</v>
      </c>
      <c r="AZ27" s="261">
        <f t="shared" ca="1" si="48"/>
        <v>15</v>
      </c>
      <c r="BA27" s="247">
        <f t="shared" ca="1" si="49"/>
        <v>80</v>
      </c>
      <c r="BB27" s="247" t="str">
        <f t="shared" ca="1" si="50"/>
        <v>YES</v>
      </c>
      <c r="BC27" s="261">
        <f t="shared" ca="1" si="51"/>
        <v>13</v>
      </c>
      <c r="BD27" s="261">
        <f t="shared" ca="1" si="52"/>
        <v>15</v>
      </c>
      <c r="BE27" s="247">
        <f t="shared" ca="1" si="53"/>
        <v>87</v>
      </c>
      <c r="BF27" s="248" t="str">
        <f t="shared" ca="1" si="54"/>
        <v>YES</v>
      </c>
      <c r="BG27" s="260">
        <f t="shared" ca="1" si="55"/>
        <v>7</v>
      </c>
      <c r="BH27" s="261">
        <f t="shared" ca="1" si="56"/>
        <v>10</v>
      </c>
      <c r="BI27" s="247">
        <f t="shared" ca="1" si="57"/>
        <v>70</v>
      </c>
      <c r="BJ27" s="247" t="str">
        <f t="shared" ca="1" si="58"/>
        <v>YES</v>
      </c>
      <c r="BK27" s="261">
        <f t="shared" ca="1" si="59"/>
        <v>16</v>
      </c>
      <c r="BL27" s="261">
        <f t="shared" ca="1" si="60"/>
        <v>20</v>
      </c>
      <c r="BM27" s="247">
        <f t="shared" ca="1" si="61"/>
        <v>80</v>
      </c>
      <c r="BN27" s="247" t="str">
        <f t="shared" ca="1" si="62"/>
        <v>YES</v>
      </c>
      <c r="BO27" s="261">
        <f t="shared" ca="1" si="63"/>
        <v>16</v>
      </c>
      <c r="BP27" s="261">
        <f t="shared" ca="1" si="64"/>
        <v>20</v>
      </c>
      <c r="BQ27" s="247">
        <f t="shared" ca="1" si="65"/>
        <v>80</v>
      </c>
      <c r="BR27" s="247" t="str">
        <f t="shared" ca="1" si="66"/>
        <v>YES</v>
      </c>
      <c r="BS27" s="261">
        <f t="shared" ca="1" si="72"/>
        <v>9</v>
      </c>
      <c r="BT27" s="261">
        <f t="shared" ca="1" si="73"/>
        <v>10</v>
      </c>
      <c r="BU27" s="247">
        <f t="shared" ca="1" si="74"/>
        <v>90</v>
      </c>
      <c r="BV27" s="247" t="str">
        <f t="shared" ca="1" si="67"/>
        <v>YES</v>
      </c>
      <c r="BW27" s="261">
        <f t="shared" si="75"/>
        <v>0</v>
      </c>
      <c r="BX27" s="261">
        <f t="shared" si="76"/>
        <v>0</v>
      </c>
      <c r="BY27" s="247">
        <f t="shared" si="70"/>
        <v>0</v>
      </c>
      <c r="BZ27" s="262" t="str">
        <f t="shared" si="71"/>
        <v>NO</v>
      </c>
    </row>
    <row r="28" spans="1:78" ht="18" x14ac:dyDescent="0.2">
      <c r="A28" s="241">
        <v>18</v>
      </c>
      <c r="B28" s="242" t="s">
        <v>284</v>
      </c>
      <c r="C28" s="242" t="s">
        <v>285</v>
      </c>
      <c r="D28" s="242" t="s">
        <v>275</v>
      </c>
      <c r="E28" s="256">
        <f t="shared" ca="1" si="11"/>
        <v>86</v>
      </c>
      <c r="F28" s="257">
        <f t="shared" ca="1" si="7"/>
        <v>79</v>
      </c>
      <c r="G28" s="257">
        <f t="shared" ca="1" si="12"/>
        <v>34</v>
      </c>
      <c r="H28" s="257">
        <f t="shared" ca="1" si="13"/>
        <v>45</v>
      </c>
      <c r="I28" s="258"/>
      <c r="J28" s="247">
        <f t="shared" ca="1" si="14"/>
        <v>12</v>
      </c>
      <c r="K28" s="247">
        <f t="shared" ca="1" si="15"/>
        <v>12</v>
      </c>
      <c r="L28" s="247">
        <f t="shared" ca="1" si="16"/>
        <v>16</v>
      </c>
      <c r="M28" s="247">
        <f t="shared" ca="1" si="17"/>
        <v>2</v>
      </c>
      <c r="N28" s="247">
        <f t="shared" ca="1" si="17"/>
        <v>1</v>
      </c>
      <c r="O28" s="247">
        <f t="shared" ca="1" si="17"/>
        <v>2</v>
      </c>
      <c r="P28" s="247">
        <f t="shared" ca="1" si="18"/>
        <v>13</v>
      </c>
      <c r="Q28" s="247">
        <f t="shared" ca="1" si="19"/>
        <v>12</v>
      </c>
      <c r="R28" s="247" t="str">
        <f t="shared" ca="1" si="20"/>
        <v/>
      </c>
      <c r="S28" s="247">
        <f t="shared" ca="1" si="21"/>
        <v>2</v>
      </c>
      <c r="T28" s="247">
        <f t="shared" ca="1" si="21"/>
        <v>2</v>
      </c>
      <c r="U28" s="247">
        <f t="shared" ca="1" si="21"/>
        <v>1</v>
      </c>
      <c r="V28" s="247">
        <f t="shared" ca="1" si="22"/>
        <v>12</v>
      </c>
      <c r="W28" s="247">
        <f t="shared" ca="1" si="23"/>
        <v>13</v>
      </c>
      <c r="X28" s="247" t="str">
        <f t="shared" ca="1" si="24"/>
        <v/>
      </c>
      <c r="Y28" s="248">
        <f t="shared" ca="1" si="25"/>
        <v>1</v>
      </c>
      <c r="Z28" s="259">
        <f t="shared" ca="1" si="25"/>
        <v>1</v>
      </c>
      <c r="AA28" s="247">
        <f t="shared" ca="1" si="25"/>
        <v>2</v>
      </c>
      <c r="AB28" s="247">
        <f t="shared" ca="1" si="25"/>
        <v>2</v>
      </c>
      <c r="AC28" s="247">
        <f t="shared" ca="1" si="25"/>
        <v>2</v>
      </c>
      <c r="AD28" s="247">
        <f t="shared" ca="1" si="26"/>
        <v>7</v>
      </c>
      <c r="AE28" s="247" t="str">
        <f t="shared" ca="1" si="27"/>
        <v/>
      </c>
      <c r="AF28" s="247">
        <f t="shared" ca="1" si="28"/>
        <v>7</v>
      </c>
      <c r="AG28" s="247">
        <f t="shared" ca="1" si="29"/>
        <v>8</v>
      </c>
      <c r="AH28" s="247" t="str">
        <f t="shared" ca="1" si="30"/>
        <v/>
      </c>
      <c r="AI28" s="247">
        <f t="shared" ca="1" si="31"/>
        <v>8</v>
      </c>
      <c r="AJ28" s="247" t="str">
        <f t="shared" ca="1" si="32"/>
        <v/>
      </c>
      <c r="AK28" s="247" t="str">
        <f t="shared" ca="1" si="33"/>
        <v/>
      </c>
      <c r="AL28" s="248">
        <f t="shared" ca="1" si="34"/>
        <v>7</v>
      </c>
      <c r="AM28" s="260">
        <f t="shared" ca="1" si="35"/>
        <v>26</v>
      </c>
      <c r="AN28" s="261">
        <f t="shared" ca="1" si="36"/>
        <v>30</v>
      </c>
      <c r="AO28" s="247">
        <f t="shared" ca="1" si="37"/>
        <v>87</v>
      </c>
      <c r="AP28" s="247" t="str">
        <f t="shared" ca="1" si="38"/>
        <v>YES</v>
      </c>
      <c r="AQ28" s="261">
        <f t="shared" ca="1" si="39"/>
        <v>25</v>
      </c>
      <c r="AR28" s="261">
        <f t="shared" ca="1" si="40"/>
        <v>30</v>
      </c>
      <c r="AS28" s="247">
        <f t="shared" ca="1" si="41"/>
        <v>83</v>
      </c>
      <c r="AT28" s="247" t="str">
        <f t="shared" ca="1" si="42"/>
        <v>YES</v>
      </c>
      <c r="AU28" s="261">
        <f t="shared" ca="1" si="43"/>
        <v>25</v>
      </c>
      <c r="AV28" s="261">
        <f t="shared" ca="1" si="44"/>
        <v>30</v>
      </c>
      <c r="AW28" s="247">
        <f t="shared" ca="1" si="45"/>
        <v>83</v>
      </c>
      <c r="AX28" s="247" t="str">
        <f t="shared" ca="1" si="46"/>
        <v>YES</v>
      </c>
      <c r="AY28" s="261">
        <f t="shared" ca="1" si="47"/>
        <v>12</v>
      </c>
      <c r="AZ28" s="261">
        <f t="shared" ca="1" si="48"/>
        <v>15</v>
      </c>
      <c r="BA28" s="247">
        <f t="shared" ca="1" si="49"/>
        <v>80</v>
      </c>
      <c r="BB28" s="247" t="str">
        <f t="shared" ca="1" si="50"/>
        <v>YES</v>
      </c>
      <c r="BC28" s="261">
        <f t="shared" ca="1" si="51"/>
        <v>12</v>
      </c>
      <c r="BD28" s="261">
        <f t="shared" ca="1" si="52"/>
        <v>15</v>
      </c>
      <c r="BE28" s="247">
        <f t="shared" ca="1" si="53"/>
        <v>80</v>
      </c>
      <c r="BF28" s="248" t="str">
        <f t="shared" ca="1" si="54"/>
        <v>YES</v>
      </c>
      <c r="BG28" s="260">
        <f t="shared" ca="1" si="55"/>
        <v>8</v>
      </c>
      <c r="BH28" s="261">
        <f t="shared" ca="1" si="56"/>
        <v>10</v>
      </c>
      <c r="BI28" s="247">
        <f t="shared" ca="1" si="57"/>
        <v>80</v>
      </c>
      <c r="BJ28" s="247" t="str">
        <f t="shared" ca="1" si="58"/>
        <v>YES</v>
      </c>
      <c r="BK28" s="261">
        <f t="shared" ca="1" si="59"/>
        <v>14</v>
      </c>
      <c r="BL28" s="261">
        <f t="shared" ca="1" si="60"/>
        <v>20</v>
      </c>
      <c r="BM28" s="247">
        <f t="shared" ca="1" si="61"/>
        <v>70</v>
      </c>
      <c r="BN28" s="247" t="str">
        <f t="shared" ca="1" si="62"/>
        <v>YES</v>
      </c>
      <c r="BO28" s="261">
        <f t="shared" ca="1" si="63"/>
        <v>16</v>
      </c>
      <c r="BP28" s="261">
        <f t="shared" ca="1" si="64"/>
        <v>20</v>
      </c>
      <c r="BQ28" s="247">
        <f t="shared" ca="1" si="65"/>
        <v>80</v>
      </c>
      <c r="BR28" s="247" t="str">
        <f t="shared" ca="1" si="66"/>
        <v>YES</v>
      </c>
      <c r="BS28" s="261">
        <f t="shared" ca="1" si="72"/>
        <v>7</v>
      </c>
      <c r="BT28" s="261">
        <f t="shared" ca="1" si="73"/>
        <v>10</v>
      </c>
      <c r="BU28" s="247">
        <f t="shared" ca="1" si="74"/>
        <v>70</v>
      </c>
      <c r="BV28" s="247" t="str">
        <f t="shared" ca="1" si="67"/>
        <v>YES</v>
      </c>
      <c r="BW28" s="261">
        <f t="shared" si="75"/>
        <v>0</v>
      </c>
      <c r="BX28" s="261">
        <f t="shared" si="76"/>
        <v>0</v>
      </c>
      <c r="BY28" s="247">
        <f t="shared" si="70"/>
        <v>0</v>
      </c>
      <c r="BZ28" s="262" t="str">
        <f t="shared" si="71"/>
        <v>NO</v>
      </c>
    </row>
    <row r="29" spans="1:78" ht="18" x14ac:dyDescent="0.2">
      <c r="A29" s="241">
        <v>19</v>
      </c>
      <c r="B29" s="242" t="s">
        <v>286</v>
      </c>
      <c r="C29" s="242" t="s">
        <v>287</v>
      </c>
      <c r="D29" s="242" t="s">
        <v>275</v>
      </c>
      <c r="E29" s="256">
        <f t="shared" ca="1" si="11"/>
        <v>88</v>
      </c>
      <c r="F29" s="257">
        <f t="shared" ca="1" si="7"/>
        <v>83</v>
      </c>
      <c r="G29" s="257">
        <f t="shared" ca="1" si="12"/>
        <v>35</v>
      </c>
      <c r="H29" s="257">
        <f t="shared" ca="1" si="13"/>
        <v>48</v>
      </c>
      <c r="I29" s="258"/>
      <c r="J29" s="247">
        <f t="shared" ca="1" si="14"/>
        <v>13</v>
      </c>
      <c r="K29" s="247">
        <f t="shared" ca="1" si="15"/>
        <v>14</v>
      </c>
      <c r="L29" s="247">
        <f t="shared" ca="1" si="16"/>
        <v>16</v>
      </c>
      <c r="M29" s="247">
        <f t="shared" ca="1" si="17"/>
        <v>2</v>
      </c>
      <c r="N29" s="247">
        <f t="shared" ca="1" si="17"/>
        <v>1</v>
      </c>
      <c r="O29" s="247">
        <f t="shared" ca="1" si="17"/>
        <v>1</v>
      </c>
      <c r="P29" s="247">
        <f t="shared" ca="1" si="18"/>
        <v>13</v>
      </c>
      <c r="Q29" s="247">
        <f t="shared" ca="1" si="19"/>
        <v>14</v>
      </c>
      <c r="R29" s="247" t="str">
        <f t="shared" ca="1" si="20"/>
        <v/>
      </c>
      <c r="S29" s="247">
        <f t="shared" ca="1" si="21"/>
        <v>2</v>
      </c>
      <c r="T29" s="247">
        <f t="shared" ca="1" si="21"/>
        <v>2</v>
      </c>
      <c r="U29" s="247">
        <f t="shared" ca="1" si="21"/>
        <v>1</v>
      </c>
      <c r="V29" s="247">
        <f t="shared" ca="1" si="22"/>
        <v>12</v>
      </c>
      <c r="W29" s="247">
        <f t="shared" ca="1" si="23"/>
        <v>12</v>
      </c>
      <c r="X29" s="247" t="str">
        <f t="shared" ca="1" si="24"/>
        <v/>
      </c>
      <c r="Y29" s="248">
        <f t="shared" ca="1" si="25"/>
        <v>1</v>
      </c>
      <c r="Z29" s="259">
        <f t="shared" ca="1" si="25"/>
        <v>1</v>
      </c>
      <c r="AA29" s="247">
        <f t="shared" ca="1" si="25"/>
        <v>1</v>
      </c>
      <c r="AB29" s="247">
        <f t="shared" ca="1" si="25"/>
        <v>2</v>
      </c>
      <c r="AC29" s="247">
        <f t="shared" ca="1" si="25"/>
        <v>1</v>
      </c>
      <c r="AD29" s="247">
        <f t="shared" ca="1" si="26"/>
        <v>9</v>
      </c>
      <c r="AE29" s="247" t="str">
        <f t="shared" ca="1" si="27"/>
        <v/>
      </c>
      <c r="AF29" s="247">
        <f t="shared" ca="1" si="28"/>
        <v>8</v>
      </c>
      <c r="AG29" s="247">
        <f t="shared" ca="1" si="29"/>
        <v>8</v>
      </c>
      <c r="AH29" s="247" t="str">
        <f t="shared" ca="1" si="30"/>
        <v/>
      </c>
      <c r="AI29" s="247">
        <f t="shared" ca="1" si="31"/>
        <v>8</v>
      </c>
      <c r="AJ29" s="247" t="str">
        <f t="shared" ca="1" si="32"/>
        <v/>
      </c>
      <c r="AK29" s="247" t="str">
        <f t="shared" ca="1" si="33"/>
        <v/>
      </c>
      <c r="AL29" s="248">
        <f t="shared" ca="1" si="34"/>
        <v>9</v>
      </c>
      <c r="AM29" s="260">
        <f t="shared" ca="1" si="35"/>
        <v>25</v>
      </c>
      <c r="AN29" s="261">
        <f t="shared" ca="1" si="36"/>
        <v>30</v>
      </c>
      <c r="AO29" s="247">
        <f t="shared" ca="1" si="37"/>
        <v>83</v>
      </c>
      <c r="AP29" s="247" t="str">
        <f t="shared" ca="1" si="38"/>
        <v>YES</v>
      </c>
      <c r="AQ29" s="261">
        <f t="shared" ca="1" si="39"/>
        <v>27</v>
      </c>
      <c r="AR29" s="261">
        <f t="shared" ca="1" si="40"/>
        <v>30</v>
      </c>
      <c r="AS29" s="247">
        <f t="shared" ca="1" si="41"/>
        <v>90</v>
      </c>
      <c r="AT29" s="247" t="str">
        <f t="shared" ca="1" si="42"/>
        <v>YES</v>
      </c>
      <c r="AU29" s="261">
        <f t="shared" ca="1" si="43"/>
        <v>24</v>
      </c>
      <c r="AV29" s="261">
        <f t="shared" ca="1" si="44"/>
        <v>30</v>
      </c>
      <c r="AW29" s="247">
        <f t="shared" ca="1" si="45"/>
        <v>80</v>
      </c>
      <c r="AX29" s="247" t="str">
        <f t="shared" ca="1" si="46"/>
        <v>YES</v>
      </c>
      <c r="AY29" s="261">
        <f t="shared" ca="1" si="47"/>
        <v>13</v>
      </c>
      <c r="AZ29" s="261">
        <f t="shared" ca="1" si="48"/>
        <v>15</v>
      </c>
      <c r="BA29" s="247">
        <f t="shared" ca="1" si="49"/>
        <v>87</v>
      </c>
      <c r="BB29" s="247" t="str">
        <f t="shared" ca="1" si="50"/>
        <v>YES</v>
      </c>
      <c r="BC29" s="261">
        <f t="shared" ca="1" si="51"/>
        <v>14</v>
      </c>
      <c r="BD29" s="261">
        <f t="shared" ca="1" si="52"/>
        <v>15</v>
      </c>
      <c r="BE29" s="247">
        <f t="shared" ca="1" si="53"/>
        <v>93</v>
      </c>
      <c r="BF29" s="248" t="str">
        <f t="shared" ca="1" si="54"/>
        <v>YES</v>
      </c>
      <c r="BG29" s="260">
        <f t="shared" ca="1" si="55"/>
        <v>6</v>
      </c>
      <c r="BH29" s="261">
        <f t="shared" ca="1" si="56"/>
        <v>10</v>
      </c>
      <c r="BI29" s="247">
        <f t="shared" ca="1" si="57"/>
        <v>60</v>
      </c>
      <c r="BJ29" s="247" t="str">
        <f t="shared" ca="1" si="58"/>
        <v>NO</v>
      </c>
      <c r="BK29" s="261">
        <f t="shared" ca="1" si="59"/>
        <v>17</v>
      </c>
      <c r="BL29" s="261">
        <f t="shared" ca="1" si="60"/>
        <v>20</v>
      </c>
      <c r="BM29" s="247">
        <f t="shared" ca="1" si="61"/>
        <v>85</v>
      </c>
      <c r="BN29" s="247" t="str">
        <f t="shared" ca="1" si="62"/>
        <v>YES</v>
      </c>
      <c r="BO29" s="261"/>
      <c r="BP29" s="261"/>
      <c r="BQ29" s="247"/>
      <c r="BR29" s="247" t="str">
        <f>IF(BQ29&gt;60,"YES","NO")</f>
        <v>NO</v>
      </c>
      <c r="BS29" s="261">
        <f t="shared" ca="1" si="72"/>
        <v>9</v>
      </c>
      <c r="BT29" s="261">
        <f t="shared" ca="1" si="73"/>
        <v>10</v>
      </c>
      <c r="BU29" s="247">
        <f t="shared" ca="1" si="74"/>
        <v>90</v>
      </c>
      <c r="BV29" s="247" t="str">
        <f t="shared" ca="1" si="67"/>
        <v>YES</v>
      </c>
      <c r="BW29" s="261">
        <f ca="1">SUMIFS($Y29:$AL29,$Y$10:$AL$10,"CO3")</f>
        <v>16</v>
      </c>
      <c r="BX29" s="261">
        <f ca="1">SUMIFS($Y$4:$AL$4,$Y$10:$AL$10,"CO3",$Y29:$AL29,"&gt;=0")</f>
        <v>20</v>
      </c>
      <c r="BY29" s="247">
        <f ca="1">IFERROR(ROUND((BW29/BX29)*100,0),0)</f>
        <v>80</v>
      </c>
      <c r="BZ29" s="262" t="str">
        <f ca="1">IF(BY29&gt;60,"YES","NO")</f>
        <v>YES</v>
      </c>
    </row>
    <row r="30" spans="1:78" ht="18" x14ac:dyDescent="0.2">
      <c r="A30" s="241">
        <v>20</v>
      </c>
      <c r="B30" s="242" t="s">
        <v>288</v>
      </c>
      <c r="C30" s="242" t="s">
        <v>289</v>
      </c>
      <c r="D30" s="242" t="s">
        <v>275</v>
      </c>
      <c r="E30" s="256">
        <f t="shared" ca="1" si="11"/>
        <v>87</v>
      </c>
      <c r="F30" s="257">
        <f t="shared" ca="1" si="7"/>
        <v>84</v>
      </c>
      <c r="G30" s="257">
        <f t="shared" ca="1" si="12"/>
        <v>35</v>
      </c>
      <c r="H30" s="257">
        <f t="shared" ca="1" si="13"/>
        <v>49</v>
      </c>
      <c r="I30" s="258"/>
      <c r="J30" s="247">
        <f t="shared" ca="1" si="14"/>
        <v>11</v>
      </c>
      <c r="K30" s="247">
        <f t="shared" ca="1" si="15"/>
        <v>13</v>
      </c>
      <c r="L30" s="247">
        <f t="shared" ca="1" si="16"/>
        <v>16</v>
      </c>
      <c r="M30" s="247">
        <f t="shared" ca="1" si="17"/>
        <v>2</v>
      </c>
      <c r="N30" s="247">
        <f t="shared" ca="1" si="17"/>
        <v>2</v>
      </c>
      <c r="O30" s="247">
        <f t="shared" ca="1" si="17"/>
        <v>1</v>
      </c>
      <c r="P30" s="247">
        <f t="shared" ca="1" si="18"/>
        <v>12</v>
      </c>
      <c r="Q30" s="247">
        <f t="shared" ca="1" si="19"/>
        <v>14</v>
      </c>
      <c r="R30" s="247" t="str">
        <f t="shared" ca="1" si="20"/>
        <v/>
      </c>
      <c r="S30" s="247">
        <f t="shared" ca="1" si="21"/>
        <v>2</v>
      </c>
      <c r="T30" s="247">
        <f t="shared" ca="1" si="21"/>
        <v>2</v>
      </c>
      <c r="U30" s="247">
        <f t="shared" ca="1" si="21"/>
        <v>1</v>
      </c>
      <c r="V30" s="247">
        <f t="shared" ca="1" si="22"/>
        <v>14</v>
      </c>
      <c r="W30" s="247">
        <f t="shared" ca="1" si="23"/>
        <v>14</v>
      </c>
      <c r="X30" s="247" t="str">
        <f t="shared" ca="1" si="24"/>
        <v/>
      </c>
      <c r="Y30" s="248">
        <f t="shared" ca="1" si="25"/>
        <v>2</v>
      </c>
      <c r="Z30" s="259">
        <f t="shared" ca="1" si="25"/>
        <v>2</v>
      </c>
      <c r="AA30" s="247">
        <f t="shared" ca="1" si="25"/>
        <v>2</v>
      </c>
      <c r="AB30" s="247">
        <f t="shared" ca="1" si="25"/>
        <v>1</v>
      </c>
      <c r="AC30" s="247">
        <f t="shared" ca="1" si="25"/>
        <v>1</v>
      </c>
      <c r="AD30" s="247">
        <f t="shared" ca="1" si="26"/>
        <v>7</v>
      </c>
      <c r="AE30" s="247" t="str">
        <f t="shared" ca="1" si="27"/>
        <v/>
      </c>
      <c r="AF30" s="247">
        <f t="shared" ca="1" si="28"/>
        <v>8</v>
      </c>
      <c r="AG30" s="247">
        <f t="shared" ca="1" si="29"/>
        <v>9</v>
      </c>
      <c r="AH30" s="247" t="str">
        <f t="shared" ca="1" si="30"/>
        <v/>
      </c>
      <c r="AI30" s="247">
        <f t="shared" ca="1" si="31"/>
        <v>9</v>
      </c>
      <c r="AJ30" s="247" t="str">
        <f t="shared" ca="1" si="32"/>
        <v/>
      </c>
      <c r="AK30" s="247" t="str">
        <f t="shared" ca="1" si="33"/>
        <v/>
      </c>
      <c r="AL30" s="248">
        <f t="shared" ca="1" si="34"/>
        <v>8</v>
      </c>
      <c r="AM30" s="260">
        <f t="shared" ca="1" si="35"/>
        <v>26</v>
      </c>
      <c r="AN30" s="261">
        <f t="shared" ca="1" si="36"/>
        <v>30</v>
      </c>
      <c r="AO30" s="247">
        <f t="shared" ca="1" si="37"/>
        <v>87</v>
      </c>
      <c r="AP30" s="247" t="str">
        <f t="shared" ca="1" si="38"/>
        <v>YES</v>
      </c>
      <c r="AQ30" s="261">
        <f t="shared" ca="1" si="39"/>
        <v>26</v>
      </c>
      <c r="AR30" s="261">
        <f t="shared" ca="1" si="40"/>
        <v>30</v>
      </c>
      <c r="AS30" s="247">
        <f t="shared" ca="1" si="41"/>
        <v>87</v>
      </c>
      <c r="AT30" s="247" t="str">
        <f t="shared" ca="1" si="42"/>
        <v>YES</v>
      </c>
      <c r="AU30" s="261">
        <f t="shared" ca="1" si="43"/>
        <v>28</v>
      </c>
      <c r="AV30" s="261">
        <f t="shared" ca="1" si="44"/>
        <v>30</v>
      </c>
      <c r="AW30" s="247">
        <f t="shared" ca="1" si="45"/>
        <v>93</v>
      </c>
      <c r="AX30" s="247" t="str">
        <f t="shared" ca="1" si="46"/>
        <v>YES</v>
      </c>
      <c r="AY30" s="261">
        <f t="shared" ca="1" si="47"/>
        <v>11</v>
      </c>
      <c r="AZ30" s="261">
        <f t="shared" ca="1" si="48"/>
        <v>15</v>
      </c>
      <c r="BA30" s="247">
        <f t="shared" ca="1" si="49"/>
        <v>73</v>
      </c>
      <c r="BB30" s="247" t="str">
        <f t="shared" ca="1" si="50"/>
        <v>YES</v>
      </c>
      <c r="BC30" s="261">
        <f t="shared" ca="1" si="51"/>
        <v>13</v>
      </c>
      <c r="BD30" s="261">
        <f t="shared" ca="1" si="52"/>
        <v>15</v>
      </c>
      <c r="BE30" s="247">
        <f t="shared" ca="1" si="53"/>
        <v>87</v>
      </c>
      <c r="BF30" s="248" t="str">
        <f t="shared" ca="1" si="54"/>
        <v>YES</v>
      </c>
      <c r="BG30" s="260">
        <f t="shared" ca="1" si="55"/>
        <v>8</v>
      </c>
      <c r="BH30" s="261">
        <f t="shared" ca="1" si="56"/>
        <v>10</v>
      </c>
      <c r="BI30" s="247">
        <f t="shared" ca="1" si="57"/>
        <v>80</v>
      </c>
      <c r="BJ30" s="247" t="str">
        <f t="shared" ca="1" si="58"/>
        <v>YES</v>
      </c>
      <c r="BK30" s="261">
        <f t="shared" ca="1" si="59"/>
        <v>15</v>
      </c>
      <c r="BL30" s="261">
        <f t="shared" ca="1" si="60"/>
        <v>20</v>
      </c>
      <c r="BM30" s="247">
        <f t="shared" ca="1" si="61"/>
        <v>75</v>
      </c>
      <c r="BN30" s="247" t="str">
        <f t="shared" ca="1" si="62"/>
        <v>YES</v>
      </c>
      <c r="BO30" s="261">
        <f t="shared" ca="1" si="63"/>
        <v>18</v>
      </c>
      <c r="BP30" s="261">
        <f t="shared" ca="1" si="64"/>
        <v>20</v>
      </c>
      <c r="BQ30" s="247">
        <f t="shared" ca="1" si="65"/>
        <v>90</v>
      </c>
      <c r="BR30" s="247" t="str">
        <f t="shared" ca="1" si="66"/>
        <v>YES</v>
      </c>
      <c r="BS30" s="261">
        <f t="shared" ca="1" si="72"/>
        <v>8</v>
      </c>
      <c r="BT30" s="261">
        <f t="shared" ca="1" si="73"/>
        <v>10</v>
      </c>
      <c r="BU30" s="247">
        <f t="shared" ca="1" si="74"/>
        <v>80</v>
      </c>
      <c r="BV30" s="247" t="str">
        <f t="shared" ca="1" si="67"/>
        <v>YES</v>
      </c>
      <c r="BW30" s="261">
        <f t="shared" si="75"/>
        <v>0</v>
      </c>
      <c r="BX30" s="261">
        <f t="shared" si="76"/>
        <v>0</v>
      </c>
      <c r="BY30" s="247">
        <f t="shared" si="70"/>
        <v>0</v>
      </c>
      <c r="BZ30" s="262" t="str">
        <f t="shared" si="71"/>
        <v>NO</v>
      </c>
    </row>
    <row r="31" spans="1:78" x14ac:dyDescent="0.2">
      <c r="A31" s="241">
        <v>21</v>
      </c>
      <c r="B31" s="242" t="s">
        <v>290</v>
      </c>
      <c r="C31" s="242" t="s">
        <v>291</v>
      </c>
      <c r="D31" s="242" t="s">
        <v>292</v>
      </c>
      <c r="E31" s="256">
        <f t="shared" ca="1" si="11"/>
        <v>76</v>
      </c>
      <c r="F31" s="257">
        <f t="shared" ca="1" si="7"/>
        <v>80</v>
      </c>
      <c r="G31" s="257">
        <f t="shared" ca="1" si="12"/>
        <v>31</v>
      </c>
      <c r="H31" s="257">
        <f t="shared" ca="1" si="13"/>
        <v>49</v>
      </c>
      <c r="I31" s="258"/>
      <c r="J31" s="247">
        <f t="shared" ca="1" si="14"/>
        <v>10</v>
      </c>
      <c r="K31" s="247">
        <f t="shared" ca="1" si="15"/>
        <v>11</v>
      </c>
      <c r="L31" s="247">
        <f t="shared" ca="1" si="16"/>
        <v>14</v>
      </c>
      <c r="M31" s="247">
        <f t="shared" ca="1" si="17"/>
        <v>1</v>
      </c>
      <c r="N31" s="247">
        <f t="shared" ca="1" si="17"/>
        <v>2</v>
      </c>
      <c r="O31" s="247">
        <f t="shared" ca="1" si="17"/>
        <v>2</v>
      </c>
      <c r="P31" s="247" t="str">
        <f t="shared" ca="1" si="18"/>
        <v/>
      </c>
      <c r="Q31" s="247">
        <f t="shared" ca="1" si="19"/>
        <v>11</v>
      </c>
      <c r="R31" s="247">
        <f t="shared" ca="1" si="20"/>
        <v>12</v>
      </c>
      <c r="S31" s="247">
        <f t="shared" ca="1" si="21"/>
        <v>2</v>
      </c>
      <c r="T31" s="247">
        <f t="shared" ca="1" si="21"/>
        <v>2</v>
      </c>
      <c r="U31" s="247">
        <f t="shared" ca="1" si="21"/>
        <v>1</v>
      </c>
      <c r="V31" s="247" t="str">
        <f t="shared" ca="1" si="22"/>
        <v/>
      </c>
      <c r="W31" s="247">
        <f t="shared" ca="1" si="23"/>
        <v>11</v>
      </c>
      <c r="X31" s="247">
        <f t="shared" ca="1" si="24"/>
        <v>12</v>
      </c>
      <c r="Y31" s="248">
        <f t="shared" ca="1" si="25"/>
        <v>2</v>
      </c>
      <c r="Z31" s="259">
        <f t="shared" ca="1" si="25"/>
        <v>2</v>
      </c>
      <c r="AA31" s="247">
        <f t="shared" ca="1" si="25"/>
        <v>2</v>
      </c>
      <c r="AB31" s="247">
        <f t="shared" ca="1" si="25"/>
        <v>2</v>
      </c>
      <c r="AC31" s="247">
        <f t="shared" ca="1" si="25"/>
        <v>2</v>
      </c>
      <c r="AD31" s="247" t="str">
        <f t="shared" ca="1" si="26"/>
        <v/>
      </c>
      <c r="AE31" s="247">
        <f t="shared" ca="1" si="27"/>
        <v>8</v>
      </c>
      <c r="AF31" s="247" t="str">
        <f t="shared" ca="1" si="28"/>
        <v/>
      </c>
      <c r="AG31" s="247" t="str">
        <f t="shared" ca="1" si="29"/>
        <v/>
      </c>
      <c r="AH31" s="247">
        <f t="shared" ca="1" si="30"/>
        <v>8</v>
      </c>
      <c r="AI31" s="247">
        <f t="shared" ca="1" si="31"/>
        <v>7</v>
      </c>
      <c r="AJ31" s="247">
        <f t="shared" ca="1" si="32"/>
        <v>8</v>
      </c>
      <c r="AK31" s="247">
        <f t="shared" ca="1" si="33"/>
        <v>8</v>
      </c>
      <c r="AL31" s="248" t="str">
        <f t="shared" ca="1" si="34"/>
        <v/>
      </c>
      <c r="AM31" s="260">
        <f t="shared" ca="1" si="35"/>
        <v>24</v>
      </c>
      <c r="AN31" s="261">
        <f t="shared" ca="1" si="36"/>
        <v>30</v>
      </c>
      <c r="AO31" s="247">
        <f t="shared" ca="1" si="37"/>
        <v>80</v>
      </c>
      <c r="AP31" s="247" t="str">
        <f t="shared" ca="1" si="38"/>
        <v>YES</v>
      </c>
      <c r="AQ31" s="261">
        <f t="shared" ca="1" si="39"/>
        <v>23</v>
      </c>
      <c r="AR31" s="261">
        <f t="shared" ca="1" si="40"/>
        <v>30</v>
      </c>
      <c r="AS31" s="247">
        <f t="shared" ca="1" si="41"/>
        <v>77</v>
      </c>
      <c r="AT31" s="247" t="str">
        <f t="shared" ca="1" si="42"/>
        <v>YES</v>
      </c>
      <c r="AU31" s="261">
        <f t="shared" ca="1" si="43"/>
        <v>23</v>
      </c>
      <c r="AV31" s="261">
        <f t="shared" ca="1" si="44"/>
        <v>30</v>
      </c>
      <c r="AW31" s="247">
        <f t="shared" ca="1" si="45"/>
        <v>77</v>
      </c>
      <c r="AX31" s="247" t="str">
        <f t="shared" ca="1" si="46"/>
        <v>YES</v>
      </c>
      <c r="AY31" s="261">
        <f t="shared" ca="1" si="47"/>
        <v>10</v>
      </c>
      <c r="AZ31" s="261">
        <f t="shared" ca="1" si="48"/>
        <v>15</v>
      </c>
      <c r="BA31" s="247">
        <f t="shared" ca="1" si="49"/>
        <v>67</v>
      </c>
      <c r="BB31" s="247" t="str">
        <f t="shared" ca="1" si="50"/>
        <v>YES</v>
      </c>
      <c r="BC31" s="261">
        <f t="shared" ca="1" si="51"/>
        <v>11</v>
      </c>
      <c r="BD31" s="261">
        <f t="shared" ca="1" si="52"/>
        <v>15</v>
      </c>
      <c r="BE31" s="247">
        <f t="shared" ca="1" si="53"/>
        <v>73</v>
      </c>
      <c r="BF31" s="248" t="str">
        <f t="shared" ca="1" si="54"/>
        <v>YES</v>
      </c>
      <c r="BG31" s="260">
        <f t="shared" ca="1" si="55"/>
        <v>10</v>
      </c>
      <c r="BH31" s="261">
        <f t="shared" ca="1" si="56"/>
        <v>10</v>
      </c>
      <c r="BI31" s="247">
        <f t="shared" ca="1" si="57"/>
        <v>100</v>
      </c>
      <c r="BJ31" s="247" t="str">
        <f t="shared" ca="1" si="58"/>
        <v>YES</v>
      </c>
      <c r="BK31" s="261">
        <f t="shared" ca="1" si="59"/>
        <v>8</v>
      </c>
      <c r="BL31" s="261">
        <f t="shared" ca="1" si="60"/>
        <v>10</v>
      </c>
      <c r="BM31" s="247">
        <f t="shared" ca="1" si="61"/>
        <v>80</v>
      </c>
      <c r="BN31" s="247" t="str">
        <f t="shared" ca="1" si="62"/>
        <v>YES</v>
      </c>
      <c r="BO31" s="261">
        <f t="shared" ca="1" si="63"/>
        <v>15</v>
      </c>
      <c r="BP31" s="261">
        <f t="shared" ca="1" si="64"/>
        <v>20</v>
      </c>
      <c r="BQ31" s="247">
        <f t="shared" ca="1" si="65"/>
        <v>75</v>
      </c>
      <c r="BR31" s="247" t="str">
        <f t="shared" ca="1" si="66"/>
        <v>YES</v>
      </c>
      <c r="BS31" s="261"/>
      <c r="BT31" s="261"/>
      <c r="BU31" s="247"/>
      <c r="BV31" s="247" t="str">
        <f t="shared" si="67"/>
        <v>NO</v>
      </c>
      <c r="BW31" s="261">
        <f t="shared" ref="BW31:BW33" ca="1" si="82">SUMIFS($Y31:$AL31,$Y$10:$AL$10,"CO4")</f>
        <v>16</v>
      </c>
      <c r="BX31" s="261">
        <f t="shared" ref="BX31:BX33" ca="1" si="83">SUMIFS($Y$4:$AL$4,$Y$10:$AL$10,"CO4",$Y31:$AL31,"&gt;=0")</f>
        <v>20</v>
      </c>
      <c r="BY31" s="247">
        <f t="shared" ca="1" si="70"/>
        <v>80</v>
      </c>
      <c r="BZ31" s="262" t="str">
        <f t="shared" ca="1" si="71"/>
        <v>YES</v>
      </c>
    </row>
    <row r="32" spans="1:78" ht="18" x14ac:dyDescent="0.2">
      <c r="A32" s="241">
        <v>22</v>
      </c>
      <c r="B32" s="242" t="s">
        <v>293</v>
      </c>
      <c r="C32" s="242" t="s">
        <v>294</v>
      </c>
      <c r="D32" s="242" t="s">
        <v>275</v>
      </c>
      <c r="E32" s="256">
        <f t="shared" ca="1" si="11"/>
        <v>86</v>
      </c>
      <c r="F32" s="257">
        <f t="shared" ca="1" si="7"/>
        <v>79</v>
      </c>
      <c r="G32" s="257">
        <f t="shared" ca="1" si="12"/>
        <v>33</v>
      </c>
      <c r="H32" s="257">
        <f t="shared" ca="1" si="13"/>
        <v>46</v>
      </c>
      <c r="I32" s="258"/>
      <c r="J32" s="247">
        <f t="shared" ca="1" si="14"/>
        <v>11</v>
      </c>
      <c r="K32" s="247">
        <f t="shared" ca="1" si="15"/>
        <v>12</v>
      </c>
      <c r="L32" s="247">
        <f t="shared" ca="1" si="16"/>
        <v>16</v>
      </c>
      <c r="M32" s="247">
        <f t="shared" ca="1" si="17"/>
        <v>1</v>
      </c>
      <c r="N32" s="247">
        <f t="shared" ca="1" si="17"/>
        <v>2</v>
      </c>
      <c r="O32" s="247">
        <f t="shared" ca="1" si="17"/>
        <v>1</v>
      </c>
      <c r="P32" s="247">
        <f t="shared" ca="1" si="18"/>
        <v>12</v>
      </c>
      <c r="Q32" s="247">
        <f t="shared" ca="1" si="19"/>
        <v>13</v>
      </c>
      <c r="R32" s="247" t="str">
        <f t="shared" ca="1" si="20"/>
        <v/>
      </c>
      <c r="S32" s="247">
        <f t="shared" ca="1" si="21"/>
        <v>2</v>
      </c>
      <c r="T32" s="247">
        <f t="shared" ca="1" si="21"/>
        <v>2</v>
      </c>
      <c r="U32" s="247">
        <f t="shared" ca="1" si="21"/>
        <v>2</v>
      </c>
      <c r="V32" s="247">
        <f t="shared" ca="1" si="22"/>
        <v>12</v>
      </c>
      <c r="W32" s="247">
        <f t="shared" ca="1" si="23"/>
        <v>13</v>
      </c>
      <c r="X32" s="247" t="str">
        <f t="shared" ca="1" si="24"/>
        <v/>
      </c>
      <c r="Y32" s="248">
        <f t="shared" ca="1" si="25"/>
        <v>2</v>
      </c>
      <c r="Z32" s="259">
        <f t="shared" ca="1" si="25"/>
        <v>1</v>
      </c>
      <c r="AA32" s="247">
        <f t="shared" ca="1" si="25"/>
        <v>1</v>
      </c>
      <c r="AB32" s="247">
        <f t="shared" ca="1" si="25"/>
        <v>1</v>
      </c>
      <c r="AC32" s="247">
        <f t="shared" ca="1" si="25"/>
        <v>1</v>
      </c>
      <c r="AD32" s="247">
        <f t="shared" ca="1" si="26"/>
        <v>9</v>
      </c>
      <c r="AE32" s="247" t="str">
        <f t="shared" ca="1" si="27"/>
        <v/>
      </c>
      <c r="AF32" s="247">
        <f t="shared" ca="1" si="28"/>
        <v>7</v>
      </c>
      <c r="AG32" s="247">
        <f t="shared" ca="1" si="29"/>
        <v>8</v>
      </c>
      <c r="AH32" s="247" t="str">
        <f t="shared" ca="1" si="30"/>
        <v/>
      </c>
      <c r="AI32" s="247">
        <f t="shared" ca="1" si="31"/>
        <v>9</v>
      </c>
      <c r="AJ32" s="247" t="str">
        <f t="shared" ca="1" si="32"/>
        <v/>
      </c>
      <c r="AK32" s="247" t="str">
        <f t="shared" ca="1" si="33"/>
        <v/>
      </c>
      <c r="AL32" s="248">
        <f t="shared" ca="1" si="34"/>
        <v>7</v>
      </c>
      <c r="AM32" s="260">
        <f t="shared" ca="1" si="35"/>
        <v>26</v>
      </c>
      <c r="AN32" s="261">
        <f t="shared" ca="1" si="36"/>
        <v>30</v>
      </c>
      <c r="AO32" s="247">
        <f t="shared" ca="1" si="37"/>
        <v>87</v>
      </c>
      <c r="AP32" s="247" t="str">
        <f t="shared" ca="1" si="38"/>
        <v>YES</v>
      </c>
      <c r="AQ32" s="261">
        <f t="shared" ca="1" si="39"/>
        <v>25</v>
      </c>
      <c r="AR32" s="261">
        <f t="shared" ca="1" si="40"/>
        <v>30</v>
      </c>
      <c r="AS32" s="247">
        <f t="shared" ca="1" si="41"/>
        <v>83</v>
      </c>
      <c r="AT32" s="247" t="str">
        <f t="shared" ca="1" si="42"/>
        <v>YES</v>
      </c>
      <c r="AU32" s="261">
        <f t="shared" ca="1" si="43"/>
        <v>25</v>
      </c>
      <c r="AV32" s="261">
        <f t="shared" ca="1" si="44"/>
        <v>30</v>
      </c>
      <c r="AW32" s="247">
        <f t="shared" ca="1" si="45"/>
        <v>83</v>
      </c>
      <c r="AX32" s="247" t="str">
        <f t="shared" ca="1" si="46"/>
        <v>YES</v>
      </c>
      <c r="AY32" s="261">
        <f t="shared" ca="1" si="47"/>
        <v>11</v>
      </c>
      <c r="AZ32" s="261">
        <f t="shared" ca="1" si="48"/>
        <v>15</v>
      </c>
      <c r="BA32" s="247">
        <f t="shared" ca="1" si="49"/>
        <v>73</v>
      </c>
      <c r="BB32" s="247" t="str">
        <f t="shared" ca="1" si="50"/>
        <v>YES</v>
      </c>
      <c r="BC32" s="261">
        <f t="shared" ca="1" si="51"/>
        <v>12</v>
      </c>
      <c r="BD32" s="261">
        <f t="shared" ca="1" si="52"/>
        <v>15</v>
      </c>
      <c r="BE32" s="247">
        <f t="shared" ca="1" si="53"/>
        <v>80</v>
      </c>
      <c r="BF32" s="248" t="str">
        <f t="shared" ca="1" si="54"/>
        <v>YES</v>
      </c>
      <c r="BG32" s="260">
        <f t="shared" ca="1" si="55"/>
        <v>6</v>
      </c>
      <c r="BH32" s="261">
        <f t="shared" ca="1" si="56"/>
        <v>10</v>
      </c>
      <c r="BI32" s="247">
        <f t="shared" ca="1" si="57"/>
        <v>60</v>
      </c>
      <c r="BJ32" s="247" t="str">
        <f t="shared" ca="1" si="58"/>
        <v>NO</v>
      </c>
      <c r="BK32" s="261">
        <f t="shared" ca="1" si="59"/>
        <v>16</v>
      </c>
      <c r="BL32" s="261">
        <f t="shared" ca="1" si="60"/>
        <v>20</v>
      </c>
      <c r="BM32" s="247">
        <f t="shared" ca="1" si="61"/>
        <v>80</v>
      </c>
      <c r="BN32" s="247" t="str">
        <f t="shared" ca="1" si="62"/>
        <v>YES</v>
      </c>
      <c r="BO32" s="261">
        <f t="shared" ca="1" si="63"/>
        <v>17</v>
      </c>
      <c r="BP32" s="261">
        <f t="shared" ca="1" si="64"/>
        <v>20</v>
      </c>
      <c r="BQ32" s="247">
        <f t="shared" ca="1" si="65"/>
        <v>85</v>
      </c>
      <c r="BR32" s="247" t="str">
        <f t="shared" ca="1" si="66"/>
        <v>YES</v>
      </c>
      <c r="BS32" s="261"/>
      <c r="BT32" s="261"/>
      <c r="BU32" s="247"/>
      <c r="BV32" s="247" t="str">
        <f t="shared" si="67"/>
        <v>NO</v>
      </c>
      <c r="BW32" s="261">
        <f t="shared" ca="1" si="82"/>
        <v>7</v>
      </c>
      <c r="BX32" s="261">
        <f t="shared" ca="1" si="83"/>
        <v>10</v>
      </c>
      <c r="BY32" s="247">
        <f t="shared" ca="1" si="70"/>
        <v>70</v>
      </c>
      <c r="BZ32" s="262" t="str">
        <f t="shared" ca="1" si="71"/>
        <v>YES</v>
      </c>
    </row>
    <row r="33" spans="1:78" ht="18" x14ac:dyDescent="0.2">
      <c r="A33" s="241">
        <v>23</v>
      </c>
      <c r="B33" s="242" t="s">
        <v>295</v>
      </c>
      <c r="C33" s="242" t="s">
        <v>296</v>
      </c>
      <c r="D33" s="242" t="s">
        <v>292</v>
      </c>
      <c r="E33" s="256">
        <f t="shared" ca="1" si="11"/>
        <v>77</v>
      </c>
      <c r="F33" s="257">
        <f t="shared" ca="1" si="7"/>
        <v>76</v>
      </c>
      <c r="G33" s="257">
        <f t="shared" ca="1" si="12"/>
        <v>30</v>
      </c>
      <c r="H33" s="257">
        <f t="shared" ca="1" si="13"/>
        <v>46</v>
      </c>
      <c r="I33" s="258"/>
      <c r="J33" s="247">
        <f t="shared" ca="1" si="14"/>
        <v>10</v>
      </c>
      <c r="K33" s="247">
        <f t="shared" ca="1" si="15"/>
        <v>11</v>
      </c>
      <c r="L33" s="247">
        <f t="shared" ca="1" si="16"/>
        <v>14</v>
      </c>
      <c r="M33" s="247">
        <f t="shared" ca="1" si="17"/>
        <v>2</v>
      </c>
      <c r="N33" s="247">
        <f t="shared" ca="1" si="17"/>
        <v>1</v>
      </c>
      <c r="O33" s="247">
        <f t="shared" ca="1" si="17"/>
        <v>2</v>
      </c>
      <c r="P33" s="247" t="str">
        <f t="shared" ca="1" si="18"/>
        <v/>
      </c>
      <c r="Q33" s="247">
        <f t="shared" ca="1" si="19"/>
        <v>11</v>
      </c>
      <c r="R33" s="247">
        <f t="shared" ca="1" si="20"/>
        <v>12</v>
      </c>
      <c r="S33" s="247">
        <f t="shared" ca="1" si="21"/>
        <v>2</v>
      </c>
      <c r="T33" s="247">
        <f t="shared" ca="1" si="21"/>
        <v>2</v>
      </c>
      <c r="U33" s="247">
        <f t="shared" ca="1" si="21"/>
        <v>1</v>
      </c>
      <c r="V33" s="247" t="str">
        <f t="shared" ca="1" si="22"/>
        <v/>
      </c>
      <c r="W33" s="247">
        <f t="shared" ca="1" si="23"/>
        <v>11</v>
      </c>
      <c r="X33" s="247">
        <f t="shared" ca="1" si="24"/>
        <v>11</v>
      </c>
      <c r="Y33" s="248">
        <f t="shared" ca="1" si="25"/>
        <v>1</v>
      </c>
      <c r="Z33" s="259">
        <f t="shared" ca="1" si="25"/>
        <v>2</v>
      </c>
      <c r="AA33" s="247">
        <f t="shared" ca="1" si="25"/>
        <v>2</v>
      </c>
      <c r="AB33" s="247">
        <f t="shared" ca="1" si="25"/>
        <v>2</v>
      </c>
      <c r="AC33" s="247">
        <f t="shared" ca="1" si="25"/>
        <v>2</v>
      </c>
      <c r="AD33" s="247" t="str">
        <f t="shared" ca="1" si="26"/>
        <v/>
      </c>
      <c r="AE33" s="247">
        <f t="shared" ca="1" si="27"/>
        <v>7</v>
      </c>
      <c r="AF33" s="247" t="str">
        <f t="shared" ca="1" si="28"/>
        <v/>
      </c>
      <c r="AG33" s="247" t="str">
        <f t="shared" ca="1" si="29"/>
        <v/>
      </c>
      <c r="AH33" s="247">
        <f t="shared" ca="1" si="30"/>
        <v>7</v>
      </c>
      <c r="AI33" s="247">
        <f t="shared" ca="1" si="31"/>
        <v>7</v>
      </c>
      <c r="AJ33" s="247">
        <f t="shared" ca="1" si="32"/>
        <v>8</v>
      </c>
      <c r="AK33" s="247">
        <f t="shared" ca="1" si="33"/>
        <v>8</v>
      </c>
      <c r="AL33" s="248" t="str">
        <f t="shared" ca="1" si="34"/>
        <v/>
      </c>
      <c r="AM33" s="260">
        <f t="shared" ca="1" si="35"/>
        <v>24</v>
      </c>
      <c r="AN33" s="261">
        <f t="shared" ca="1" si="36"/>
        <v>30</v>
      </c>
      <c r="AO33" s="247">
        <f t="shared" ca="1" si="37"/>
        <v>80</v>
      </c>
      <c r="AP33" s="247" t="str">
        <f t="shared" ca="1" si="38"/>
        <v>YES</v>
      </c>
      <c r="AQ33" s="261">
        <f t="shared" ca="1" si="39"/>
        <v>23</v>
      </c>
      <c r="AR33" s="261">
        <f t="shared" ca="1" si="40"/>
        <v>30</v>
      </c>
      <c r="AS33" s="247">
        <f t="shared" ca="1" si="41"/>
        <v>77</v>
      </c>
      <c r="AT33" s="247" t="str">
        <f t="shared" ca="1" si="42"/>
        <v>YES</v>
      </c>
      <c r="AU33" s="261">
        <f t="shared" ca="1" si="43"/>
        <v>22</v>
      </c>
      <c r="AV33" s="261">
        <f t="shared" ca="1" si="44"/>
        <v>30</v>
      </c>
      <c r="AW33" s="247">
        <f t="shared" ca="1" si="45"/>
        <v>73</v>
      </c>
      <c r="AX33" s="247" t="str">
        <f t="shared" ca="1" si="46"/>
        <v>YES</v>
      </c>
      <c r="AY33" s="261">
        <f t="shared" ca="1" si="47"/>
        <v>10</v>
      </c>
      <c r="AZ33" s="261">
        <f t="shared" ca="1" si="48"/>
        <v>15</v>
      </c>
      <c r="BA33" s="247">
        <f t="shared" ca="1" si="49"/>
        <v>67</v>
      </c>
      <c r="BB33" s="247" t="str">
        <f t="shared" ca="1" si="50"/>
        <v>YES</v>
      </c>
      <c r="BC33" s="261">
        <f t="shared" ca="1" si="51"/>
        <v>11</v>
      </c>
      <c r="BD33" s="261">
        <f t="shared" ca="1" si="52"/>
        <v>15</v>
      </c>
      <c r="BE33" s="247">
        <f t="shared" ca="1" si="53"/>
        <v>73</v>
      </c>
      <c r="BF33" s="248" t="str">
        <f t="shared" ca="1" si="54"/>
        <v>YES</v>
      </c>
      <c r="BG33" s="260">
        <f t="shared" ca="1" si="55"/>
        <v>9</v>
      </c>
      <c r="BH33" s="261">
        <f t="shared" ca="1" si="56"/>
        <v>10</v>
      </c>
      <c r="BI33" s="247">
        <f t="shared" ca="1" si="57"/>
        <v>90</v>
      </c>
      <c r="BJ33" s="247" t="str">
        <f t="shared" ca="1" si="58"/>
        <v>YES</v>
      </c>
      <c r="BK33" s="261">
        <f t="shared" ca="1" si="59"/>
        <v>7</v>
      </c>
      <c r="BL33" s="261">
        <f t="shared" ca="1" si="60"/>
        <v>10</v>
      </c>
      <c r="BM33" s="247">
        <f t="shared" ca="1" si="61"/>
        <v>70</v>
      </c>
      <c r="BN33" s="247" t="str">
        <f t="shared" ca="1" si="62"/>
        <v>YES</v>
      </c>
      <c r="BO33" s="261">
        <f t="shared" ca="1" si="63"/>
        <v>14</v>
      </c>
      <c r="BP33" s="261">
        <f t="shared" ca="1" si="64"/>
        <v>20</v>
      </c>
      <c r="BQ33" s="247">
        <f t="shared" ca="1" si="65"/>
        <v>70</v>
      </c>
      <c r="BR33" s="247" t="str">
        <f t="shared" ca="1" si="66"/>
        <v>YES</v>
      </c>
      <c r="BS33" s="261"/>
      <c r="BT33" s="261"/>
      <c r="BU33" s="247"/>
      <c r="BV33" s="247" t="str">
        <f t="shared" si="67"/>
        <v>NO</v>
      </c>
      <c r="BW33" s="261">
        <f t="shared" ca="1" si="82"/>
        <v>16</v>
      </c>
      <c r="BX33" s="261">
        <f t="shared" ca="1" si="83"/>
        <v>20</v>
      </c>
      <c r="BY33" s="247">
        <f t="shared" ca="1" si="70"/>
        <v>80</v>
      </c>
      <c r="BZ33" s="262" t="str">
        <f t="shared" ca="1" si="71"/>
        <v>YES</v>
      </c>
    </row>
    <row r="34" spans="1:78" ht="27" x14ac:dyDescent="0.2">
      <c r="A34" s="241">
        <v>24</v>
      </c>
      <c r="B34" s="242" t="s">
        <v>297</v>
      </c>
      <c r="C34" s="242" t="s">
        <v>298</v>
      </c>
      <c r="D34" s="242" t="s">
        <v>299</v>
      </c>
      <c r="E34" s="256">
        <f t="shared" ca="1" si="11"/>
        <v>98</v>
      </c>
      <c r="F34" s="257">
        <f t="shared" ca="1" si="7"/>
        <v>93</v>
      </c>
      <c r="G34" s="257">
        <f t="shared" ca="1" si="12"/>
        <v>38</v>
      </c>
      <c r="H34" s="257">
        <f t="shared" ca="1" si="13"/>
        <v>55</v>
      </c>
      <c r="I34" s="258"/>
      <c r="J34" s="247">
        <f t="shared" ca="1" si="14"/>
        <v>14</v>
      </c>
      <c r="K34" s="247">
        <f t="shared" ca="1" si="15"/>
        <v>15</v>
      </c>
      <c r="L34" s="247">
        <f t="shared" ca="1" si="16"/>
        <v>18</v>
      </c>
      <c r="M34" s="247">
        <f t="shared" ca="1" si="17"/>
        <v>2</v>
      </c>
      <c r="N34" s="247">
        <f t="shared" ca="1" si="17"/>
        <v>2</v>
      </c>
      <c r="O34" s="247">
        <f t="shared" ca="1" si="17"/>
        <v>2</v>
      </c>
      <c r="P34" s="247">
        <f t="shared" ca="1" si="18"/>
        <v>15</v>
      </c>
      <c r="Q34" s="247" t="str">
        <f t="shared" ca="1" si="19"/>
        <v/>
      </c>
      <c r="R34" s="247">
        <f t="shared" ca="1" si="20"/>
        <v>13</v>
      </c>
      <c r="S34" s="247">
        <f t="shared" ca="1" si="21"/>
        <v>2</v>
      </c>
      <c r="T34" s="247">
        <f t="shared" ca="1" si="21"/>
        <v>1</v>
      </c>
      <c r="U34" s="247">
        <f t="shared" ca="1" si="21"/>
        <v>2</v>
      </c>
      <c r="V34" s="247">
        <f t="shared" ca="1" si="22"/>
        <v>13</v>
      </c>
      <c r="W34" s="247" t="str">
        <f t="shared" ca="1" si="23"/>
        <v/>
      </c>
      <c r="X34" s="247">
        <f t="shared" ca="1" si="24"/>
        <v>15</v>
      </c>
      <c r="Y34" s="248">
        <f t="shared" ca="1" si="25"/>
        <v>1</v>
      </c>
      <c r="Z34" s="259">
        <f t="shared" ca="1" si="25"/>
        <v>1</v>
      </c>
      <c r="AA34" s="247">
        <f t="shared" ca="1" si="25"/>
        <v>2</v>
      </c>
      <c r="AB34" s="247">
        <f t="shared" ca="1" si="25"/>
        <v>2</v>
      </c>
      <c r="AC34" s="247">
        <f t="shared" ca="1" si="25"/>
        <v>2</v>
      </c>
      <c r="AD34" s="247" t="str">
        <f t="shared" ca="1" si="26"/>
        <v/>
      </c>
      <c r="AE34" s="247">
        <f t="shared" ca="1" si="27"/>
        <v>8</v>
      </c>
      <c r="AF34" s="247">
        <f t="shared" ca="1" si="28"/>
        <v>10</v>
      </c>
      <c r="AG34" s="247">
        <f t="shared" ca="1" si="29"/>
        <v>9</v>
      </c>
      <c r="AH34" s="247" t="str">
        <f t="shared" ca="1" si="30"/>
        <v/>
      </c>
      <c r="AI34" s="247" t="str">
        <f t="shared" ca="1" si="31"/>
        <v/>
      </c>
      <c r="AJ34" s="247" t="str">
        <f t="shared" ca="1" si="32"/>
        <v/>
      </c>
      <c r="AK34" s="247">
        <f t="shared" ca="1" si="33"/>
        <v>10</v>
      </c>
      <c r="AL34" s="248">
        <f t="shared" ca="1" si="34"/>
        <v>10</v>
      </c>
      <c r="AM34" s="260">
        <f t="shared" ca="1" si="35"/>
        <v>29</v>
      </c>
      <c r="AN34" s="261">
        <f t="shared" ca="1" si="36"/>
        <v>30</v>
      </c>
      <c r="AO34" s="247">
        <f t="shared" ca="1" si="37"/>
        <v>97</v>
      </c>
      <c r="AP34" s="247" t="str">
        <f t="shared" ca="1" si="38"/>
        <v>YES</v>
      </c>
      <c r="AQ34" s="261">
        <f t="shared" ca="1" si="39"/>
        <v>28</v>
      </c>
      <c r="AR34" s="261">
        <f t="shared" ca="1" si="40"/>
        <v>30</v>
      </c>
      <c r="AS34" s="247">
        <f t="shared" ca="1" si="41"/>
        <v>93</v>
      </c>
      <c r="AT34" s="247" t="str">
        <f t="shared" ca="1" si="42"/>
        <v>YES</v>
      </c>
      <c r="AU34" s="261">
        <f t="shared" ca="1" si="43"/>
        <v>28</v>
      </c>
      <c r="AV34" s="261">
        <f t="shared" ca="1" si="44"/>
        <v>30</v>
      </c>
      <c r="AW34" s="247">
        <f t="shared" ca="1" si="45"/>
        <v>93</v>
      </c>
      <c r="AX34" s="247" t="str">
        <f t="shared" ca="1" si="46"/>
        <v>YES</v>
      </c>
      <c r="AY34" s="261">
        <f t="shared" ca="1" si="47"/>
        <v>14</v>
      </c>
      <c r="AZ34" s="261">
        <f t="shared" ca="1" si="48"/>
        <v>15</v>
      </c>
      <c r="BA34" s="247">
        <f t="shared" ca="1" si="49"/>
        <v>93</v>
      </c>
      <c r="BB34" s="247" t="str">
        <f t="shared" ca="1" si="50"/>
        <v>YES</v>
      </c>
      <c r="BC34" s="261">
        <f t="shared" ca="1" si="51"/>
        <v>15</v>
      </c>
      <c r="BD34" s="261">
        <f t="shared" ca="1" si="52"/>
        <v>15</v>
      </c>
      <c r="BE34" s="247">
        <f t="shared" ca="1" si="53"/>
        <v>100</v>
      </c>
      <c r="BF34" s="248" t="str">
        <f t="shared" ca="1" si="54"/>
        <v>YES</v>
      </c>
      <c r="BG34" s="260">
        <f t="shared" ca="1" si="55"/>
        <v>8</v>
      </c>
      <c r="BH34" s="261">
        <f t="shared" ca="1" si="56"/>
        <v>10</v>
      </c>
      <c r="BI34" s="247">
        <f t="shared" ca="1" si="57"/>
        <v>80</v>
      </c>
      <c r="BJ34" s="247" t="str">
        <f t="shared" ca="1" si="58"/>
        <v>YES</v>
      </c>
      <c r="BK34" s="261">
        <f t="shared" ca="1" si="59"/>
        <v>18</v>
      </c>
      <c r="BL34" s="261">
        <f t="shared" ca="1" si="60"/>
        <v>20</v>
      </c>
      <c r="BM34" s="247">
        <f t="shared" ca="1" si="61"/>
        <v>90</v>
      </c>
      <c r="BN34" s="247" t="str">
        <f t="shared" ca="1" si="62"/>
        <v>YES</v>
      </c>
      <c r="BO34" s="261"/>
      <c r="BP34" s="261"/>
      <c r="BQ34" s="247"/>
      <c r="BR34" s="247" t="str">
        <f t="shared" si="66"/>
        <v>NO</v>
      </c>
      <c r="BS34" s="261">
        <f t="shared" ca="1" si="72"/>
        <v>20</v>
      </c>
      <c r="BT34" s="261">
        <f t="shared" ca="1" si="73"/>
        <v>20</v>
      </c>
      <c r="BU34" s="247">
        <f t="shared" ca="1" si="74"/>
        <v>100</v>
      </c>
      <c r="BV34" s="247" t="str">
        <f t="shared" ca="1" si="67"/>
        <v>YES</v>
      </c>
      <c r="BW34" s="261">
        <f t="shared" ref="BW34:BW36" ca="1" si="84">SUMIFS($Y34:$AL34,$Y$10:$AL$10,"CO3")</f>
        <v>9</v>
      </c>
      <c r="BX34" s="261">
        <f t="shared" ref="BX34:BX36" ca="1" si="85">SUMIFS($Y$4:$AL$4,$Y$10:$AL$10,"CO3",$Y34:$AL34,"&gt;=0")</f>
        <v>10</v>
      </c>
      <c r="BY34" s="247">
        <f t="shared" ca="1" si="70"/>
        <v>90</v>
      </c>
      <c r="BZ34" s="262" t="str">
        <f t="shared" ca="1" si="71"/>
        <v>YES</v>
      </c>
    </row>
    <row r="35" spans="1:78" x14ac:dyDescent="0.2">
      <c r="A35" s="241">
        <v>25</v>
      </c>
      <c r="B35" s="242" t="s">
        <v>300</v>
      </c>
      <c r="C35" s="242" t="s">
        <v>301</v>
      </c>
      <c r="D35" s="242" t="s">
        <v>251</v>
      </c>
      <c r="E35" s="256">
        <f t="shared" ca="1" si="11"/>
        <v>98</v>
      </c>
      <c r="F35" s="257">
        <f t="shared" ca="1" si="7"/>
        <v>89</v>
      </c>
      <c r="G35" s="257">
        <f t="shared" ca="1" si="12"/>
        <v>38</v>
      </c>
      <c r="H35" s="257">
        <f t="shared" ca="1" si="13"/>
        <v>51</v>
      </c>
      <c r="I35" s="258"/>
      <c r="J35" s="247">
        <f t="shared" ca="1" si="14"/>
        <v>14</v>
      </c>
      <c r="K35" s="247">
        <f t="shared" ca="1" si="15"/>
        <v>15</v>
      </c>
      <c r="L35" s="247">
        <f t="shared" ca="1" si="16"/>
        <v>18</v>
      </c>
      <c r="M35" s="247">
        <f t="shared" ca="1" si="17"/>
        <v>2</v>
      </c>
      <c r="N35" s="247">
        <f t="shared" ca="1" si="17"/>
        <v>2</v>
      </c>
      <c r="O35" s="247">
        <f t="shared" ca="1" si="17"/>
        <v>2</v>
      </c>
      <c r="P35" s="247">
        <f t="shared" ca="1" si="18"/>
        <v>14</v>
      </c>
      <c r="Q35" s="247" t="str">
        <f t="shared" ca="1" si="19"/>
        <v/>
      </c>
      <c r="R35" s="247">
        <f t="shared" ca="1" si="20"/>
        <v>15</v>
      </c>
      <c r="S35" s="247">
        <f t="shared" ca="1" si="21"/>
        <v>2</v>
      </c>
      <c r="T35" s="247">
        <f t="shared" ca="1" si="21"/>
        <v>1</v>
      </c>
      <c r="U35" s="247">
        <f t="shared" ca="1" si="21"/>
        <v>2</v>
      </c>
      <c r="V35" s="247">
        <f t="shared" ca="1" si="22"/>
        <v>13</v>
      </c>
      <c r="W35" s="247" t="str">
        <f t="shared" ca="1" si="23"/>
        <v/>
      </c>
      <c r="X35" s="247">
        <f t="shared" ca="1" si="24"/>
        <v>14</v>
      </c>
      <c r="Y35" s="248">
        <f t="shared" ca="1" si="25"/>
        <v>1</v>
      </c>
      <c r="Z35" s="259">
        <f t="shared" ca="1" si="25"/>
        <v>1</v>
      </c>
      <c r="AA35" s="247">
        <f t="shared" ca="1" si="25"/>
        <v>1</v>
      </c>
      <c r="AB35" s="247">
        <f t="shared" ca="1" si="25"/>
        <v>1</v>
      </c>
      <c r="AC35" s="247">
        <f t="shared" ca="1" si="25"/>
        <v>1</v>
      </c>
      <c r="AD35" s="247" t="str">
        <f t="shared" ca="1" si="26"/>
        <v/>
      </c>
      <c r="AE35" s="247">
        <f t="shared" ca="1" si="27"/>
        <v>10</v>
      </c>
      <c r="AF35" s="247">
        <f t="shared" ca="1" si="28"/>
        <v>10</v>
      </c>
      <c r="AG35" s="247">
        <f t="shared" ca="1" si="29"/>
        <v>9</v>
      </c>
      <c r="AH35" s="247" t="str">
        <f t="shared" ca="1" si="30"/>
        <v/>
      </c>
      <c r="AI35" s="247" t="str">
        <f t="shared" ca="1" si="31"/>
        <v/>
      </c>
      <c r="AJ35" s="247" t="str">
        <f t="shared" ca="1" si="32"/>
        <v/>
      </c>
      <c r="AK35" s="247">
        <f t="shared" ca="1" si="33"/>
        <v>9</v>
      </c>
      <c r="AL35" s="248">
        <f t="shared" ca="1" si="34"/>
        <v>8</v>
      </c>
      <c r="AM35" s="260">
        <f t="shared" ca="1" si="35"/>
        <v>29</v>
      </c>
      <c r="AN35" s="261">
        <f t="shared" ca="1" si="36"/>
        <v>30</v>
      </c>
      <c r="AO35" s="247">
        <f t="shared" ca="1" si="37"/>
        <v>97</v>
      </c>
      <c r="AP35" s="247" t="str">
        <f t="shared" ca="1" si="38"/>
        <v>YES</v>
      </c>
      <c r="AQ35" s="261">
        <f t="shared" ca="1" si="39"/>
        <v>29</v>
      </c>
      <c r="AR35" s="261">
        <f t="shared" ca="1" si="40"/>
        <v>30</v>
      </c>
      <c r="AS35" s="247">
        <f t="shared" ca="1" si="41"/>
        <v>97</v>
      </c>
      <c r="AT35" s="247" t="str">
        <f t="shared" ca="1" si="42"/>
        <v>YES</v>
      </c>
      <c r="AU35" s="261">
        <f t="shared" ca="1" si="43"/>
        <v>27</v>
      </c>
      <c r="AV35" s="261">
        <f t="shared" ca="1" si="44"/>
        <v>30</v>
      </c>
      <c r="AW35" s="247">
        <f t="shared" ca="1" si="45"/>
        <v>90</v>
      </c>
      <c r="AX35" s="247" t="str">
        <f t="shared" ca="1" si="46"/>
        <v>YES</v>
      </c>
      <c r="AY35" s="261">
        <f t="shared" ca="1" si="47"/>
        <v>14</v>
      </c>
      <c r="AZ35" s="261">
        <f t="shared" ca="1" si="48"/>
        <v>15</v>
      </c>
      <c r="BA35" s="247">
        <f t="shared" ca="1" si="49"/>
        <v>93</v>
      </c>
      <c r="BB35" s="247" t="str">
        <f t="shared" ca="1" si="50"/>
        <v>YES</v>
      </c>
      <c r="BC35" s="261">
        <f t="shared" ca="1" si="51"/>
        <v>15</v>
      </c>
      <c r="BD35" s="261">
        <f t="shared" ca="1" si="52"/>
        <v>15</v>
      </c>
      <c r="BE35" s="247">
        <f t="shared" ca="1" si="53"/>
        <v>100</v>
      </c>
      <c r="BF35" s="248" t="str">
        <f t="shared" ca="1" si="54"/>
        <v>YES</v>
      </c>
      <c r="BG35" s="260">
        <f t="shared" ca="1" si="55"/>
        <v>5</v>
      </c>
      <c r="BH35" s="261">
        <f t="shared" ca="1" si="56"/>
        <v>10</v>
      </c>
      <c r="BI35" s="247">
        <f t="shared" ca="1" si="57"/>
        <v>50</v>
      </c>
      <c r="BJ35" s="247" t="str">
        <f t="shared" ca="1" si="58"/>
        <v>NO</v>
      </c>
      <c r="BK35" s="261">
        <f t="shared" ca="1" si="59"/>
        <v>20</v>
      </c>
      <c r="BL35" s="261">
        <f t="shared" ca="1" si="60"/>
        <v>20</v>
      </c>
      <c r="BM35" s="247">
        <f t="shared" ca="1" si="61"/>
        <v>100</v>
      </c>
      <c r="BN35" s="247" t="str">
        <f t="shared" ca="1" si="62"/>
        <v>YES</v>
      </c>
      <c r="BO35" s="261"/>
      <c r="BP35" s="261"/>
      <c r="BQ35" s="247"/>
      <c r="BR35" s="247" t="str">
        <f t="shared" si="66"/>
        <v>NO</v>
      </c>
      <c r="BS35" s="261">
        <f t="shared" ca="1" si="72"/>
        <v>17</v>
      </c>
      <c r="BT35" s="261">
        <f t="shared" ca="1" si="73"/>
        <v>20</v>
      </c>
      <c r="BU35" s="247">
        <f t="shared" ca="1" si="74"/>
        <v>85</v>
      </c>
      <c r="BV35" s="247" t="str">
        <f t="shared" ca="1" si="67"/>
        <v>YES</v>
      </c>
      <c r="BW35" s="261">
        <f t="shared" ca="1" si="84"/>
        <v>9</v>
      </c>
      <c r="BX35" s="261">
        <f t="shared" ca="1" si="85"/>
        <v>10</v>
      </c>
      <c r="BY35" s="247">
        <f t="shared" ca="1" si="70"/>
        <v>90</v>
      </c>
      <c r="BZ35" s="262" t="str">
        <f t="shared" ca="1" si="71"/>
        <v>YES</v>
      </c>
    </row>
    <row r="36" spans="1:78" ht="18" x14ac:dyDescent="0.2">
      <c r="A36" s="241">
        <v>26</v>
      </c>
      <c r="B36" s="242" t="s">
        <v>302</v>
      </c>
      <c r="C36" s="242" t="s">
        <v>303</v>
      </c>
      <c r="D36" s="242" t="s">
        <v>251</v>
      </c>
      <c r="E36" s="256">
        <f t="shared" ca="1" si="11"/>
        <v>98</v>
      </c>
      <c r="F36" s="257">
        <f t="shared" ca="1" si="7"/>
        <v>90</v>
      </c>
      <c r="G36" s="257">
        <f t="shared" ca="1" si="12"/>
        <v>36</v>
      </c>
      <c r="H36" s="257">
        <f t="shared" ca="1" si="13"/>
        <v>54</v>
      </c>
      <c r="I36" s="258"/>
      <c r="J36" s="247">
        <f t="shared" ca="1" si="14"/>
        <v>14</v>
      </c>
      <c r="K36" s="247">
        <f t="shared" ca="1" si="15"/>
        <v>15</v>
      </c>
      <c r="L36" s="247">
        <f t="shared" ca="1" si="16"/>
        <v>18</v>
      </c>
      <c r="M36" s="247">
        <f t="shared" ca="1" si="17"/>
        <v>2</v>
      </c>
      <c r="N36" s="247">
        <f t="shared" ca="1" si="17"/>
        <v>1</v>
      </c>
      <c r="O36" s="247">
        <f t="shared" ca="1" si="17"/>
        <v>1</v>
      </c>
      <c r="P36" s="247">
        <f t="shared" ca="1" si="18"/>
        <v>13</v>
      </c>
      <c r="Q36" s="247" t="str">
        <f t="shared" ca="1" si="19"/>
        <v/>
      </c>
      <c r="R36" s="247">
        <f t="shared" ca="1" si="20"/>
        <v>13</v>
      </c>
      <c r="S36" s="247">
        <f t="shared" ca="1" si="21"/>
        <v>1</v>
      </c>
      <c r="T36" s="247">
        <f t="shared" ca="1" si="21"/>
        <v>1</v>
      </c>
      <c r="U36" s="247">
        <f t="shared" ca="1" si="21"/>
        <v>2</v>
      </c>
      <c r="V36" s="247">
        <f t="shared" ca="1" si="22"/>
        <v>13</v>
      </c>
      <c r="W36" s="247" t="str">
        <f t="shared" ca="1" si="23"/>
        <v/>
      </c>
      <c r="X36" s="247">
        <f t="shared" ca="1" si="24"/>
        <v>14</v>
      </c>
      <c r="Y36" s="248">
        <f t="shared" ca="1" si="25"/>
        <v>1</v>
      </c>
      <c r="Z36" s="259">
        <f t="shared" ca="1" si="25"/>
        <v>2</v>
      </c>
      <c r="AA36" s="247">
        <f t="shared" ca="1" si="25"/>
        <v>1</v>
      </c>
      <c r="AB36" s="247">
        <f t="shared" ca="1" si="25"/>
        <v>1</v>
      </c>
      <c r="AC36" s="247">
        <f t="shared" ca="1" si="25"/>
        <v>1</v>
      </c>
      <c r="AD36" s="247" t="str">
        <f t="shared" ca="1" si="26"/>
        <v/>
      </c>
      <c r="AE36" s="247">
        <f t="shared" ca="1" si="27"/>
        <v>10</v>
      </c>
      <c r="AF36" s="247">
        <f t="shared" ca="1" si="28"/>
        <v>9</v>
      </c>
      <c r="AG36" s="247">
        <f t="shared" ca="1" si="29"/>
        <v>9</v>
      </c>
      <c r="AH36" s="247" t="str">
        <f t="shared" ca="1" si="30"/>
        <v/>
      </c>
      <c r="AI36" s="247" t="str">
        <f t="shared" ca="1" si="31"/>
        <v/>
      </c>
      <c r="AJ36" s="247" t="str">
        <f t="shared" ca="1" si="32"/>
        <v/>
      </c>
      <c r="AK36" s="247">
        <f t="shared" ca="1" si="33"/>
        <v>10</v>
      </c>
      <c r="AL36" s="248">
        <f t="shared" ca="1" si="34"/>
        <v>10</v>
      </c>
      <c r="AM36" s="260">
        <f t="shared" ca="1" si="35"/>
        <v>26</v>
      </c>
      <c r="AN36" s="261">
        <f t="shared" ca="1" si="36"/>
        <v>30</v>
      </c>
      <c r="AO36" s="247">
        <f t="shared" ca="1" si="37"/>
        <v>87</v>
      </c>
      <c r="AP36" s="247" t="str">
        <f t="shared" ca="1" si="38"/>
        <v>YES</v>
      </c>
      <c r="AQ36" s="261">
        <f t="shared" ca="1" si="39"/>
        <v>26</v>
      </c>
      <c r="AR36" s="261">
        <f t="shared" ca="1" si="40"/>
        <v>30</v>
      </c>
      <c r="AS36" s="247">
        <f t="shared" ca="1" si="41"/>
        <v>87</v>
      </c>
      <c r="AT36" s="247" t="str">
        <f t="shared" ca="1" si="42"/>
        <v>YES</v>
      </c>
      <c r="AU36" s="261">
        <f t="shared" ca="1" si="43"/>
        <v>27</v>
      </c>
      <c r="AV36" s="261">
        <f t="shared" ca="1" si="44"/>
        <v>30</v>
      </c>
      <c r="AW36" s="247">
        <f t="shared" ca="1" si="45"/>
        <v>90</v>
      </c>
      <c r="AX36" s="247" t="str">
        <f t="shared" ca="1" si="46"/>
        <v>YES</v>
      </c>
      <c r="AY36" s="261">
        <f t="shared" ca="1" si="47"/>
        <v>14</v>
      </c>
      <c r="AZ36" s="261">
        <f t="shared" ca="1" si="48"/>
        <v>15</v>
      </c>
      <c r="BA36" s="247">
        <f t="shared" ca="1" si="49"/>
        <v>93</v>
      </c>
      <c r="BB36" s="247" t="str">
        <f t="shared" ca="1" si="50"/>
        <v>YES</v>
      </c>
      <c r="BC36" s="261">
        <f t="shared" ca="1" si="51"/>
        <v>15</v>
      </c>
      <c r="BD36" s="261">
        <f t="shared" ca="1" si="52"/>
        <v>15</v>
      </c>
      <c r="BE36" s="247">
        <f t="shared" ca="1" si="53"/>
        <v>100</v>
      </c>
      <c r="BF36" s="248" t="str">
        <f t="shared" ca="1" si="54"/>
        <v>YES</v>
      </c>
      <c r="BG36" s="260">
        <f t="shared" ca="1" si="55"/>
        <v>6</v>
      </c>
      <c r="BH36" s="261">
        <f t="shared" ca="1" si="56"/>
        <v>10</v>
      </c>
      <c r="BI36" s="247">
        <f t="shared" ca="1" si="57"/>
        <v>60</v>
      </c>
      <c r="BJ36" s="247" t="str">
        <f t="shared" ca="1" si="58"/>
        <v>NO</v>
      </c>
      <c r="BK36" s="261">
        <f t="shared" ca="1" si="59"/>
        <v>19</v>
      </c>
      <c r="BL36" s="261">
        <f t="shared" ca="1" si="60"/>
        <v>20</v>
      </c>
      <c r="BM36" s="247">
        <f t="shared" ca="1" si="61"/>
        <v>95</v>
      </c>
      <c r="BN36" s="247" t="str">
        <f t="shared" ca="1" si="62"/>
        <v>YES</v>
      </c>
      <c r="BO36" s="261"/>
      <c r="BP36" s="261"/>
      <c r="BQ36" s="247"/>
      <c r="BR36" s="247" t="str">
        <f t="shared" si="66"/>
        <v>NO</v>
      </c>
      <c r="BS36" s="261">
        <f t="shared" ca="1" si="72"/>
        <v>20</v>
      </c>
      <c r="BT36" s="261">
        <f t="shared" ca="1" si="73"/>
        <v>20</v>
      </c>
      <c r="BU36" s="247">
        <f t="shared" ca="1" si="74"/>
        <v>100</v>
      </c>
      <c r="BV36" s="247" t="str">
        <f t="shared" ca="1" si="67"/>
        <v>YES</v>
      </c>
      <c r="BW36" s="261">
        <f t="shared" ca="1" si="84"/>
        <v>9</v>
      </c>
      <c r="BX36" s="261">
        <f t="shared" ca="1" si="85"/>
        <v>10</v>
      </c>
      <c r="BY36" s="247">
        <f t="shared" ca="1" si="70"/>
        <v>90</v>
      </c>
      <c r="BZ36" s="262" t="str">
        <f t="shared" ca="1" si="71"/>
        <v>YES</v>
      </c>
    </row>
    <row r="37" spans="1:78" ht="18" x14ac:dyDescent="0.2">
      <c r="A37" s="241">
        <v>27</v>
      </c>
      <c r="B37" s="242" t="s">
        <v>304</v>
      </c>
      <c r="C37" s="242" t="s">
        <v>305</v>
      </c>
      <c r="D37" s="242" t="s">
        <v>275</v>
      </c>
      <c r="E37" s="256">
        <f t="shared" ca="1" si="11"/>
        <v>87</v>
      </c>
      <c r="F37" s="257">
        <f t="shared" ca="1" si="7"/>
        <v>82</v>
      </c>
      <c r="G37" s="257">
        <f t="shared" ca="1" si="12"/>
        <v>36</v>
      </c>
      <c r="H37" s="257">
        <f t="shared" ca="1" si="13"/>
        <v>46</v>
      </c>
      <c r="I37" s="258"/>
      <c r="J37" s="247">
        <f t="shared" ca="1" si="14"/>
        <v>12</v>
      </c>
      <c r="K37" s="247">
        <f t="shared" ca="1" si="15"/>
        <v>14</v>
      </c>
      <c r="L37" s="247">
        <f t="shared" ca="1" si="16"/>
        <v>16</v>
      </c>
      <c r="M37" s="247">
        <f t="shared" ca="1" si="17"/>
        <v>1</v>
      </c>
      <c r="N37" s="247">
        <f t="shared" ca="1" si="17"/>
        <v>2</v>
      </c>
      <c r="O37" s="247">
        <f t="shared" ca="1" si="17"/>
        <v>2</v>
      </c>
      <c r="P37" s="247">
        <f t="shared" ca="1" si="18"/>
        <v>14</v>
      </c>
      <c r="Q37" s="247">
        <f t="shared" ca="1" si="19"/>
        <v>14</v>
      </c>
      <c r="R37" s="247" t="str">
        <f t="shared" ca="1" si="20"/>
        <v/>
      </c>
      <c r="S37" s="247">
        <f t="shared" ca="1" si="21"/>
        <v>2</v>
      </c>
      <c r="T37" s="247">
        <f t="shared" ca="1" si="21"/>
        <v>2</v>
      </c>
      <c r="U37" s="247">
        <f t="shared" ca="1" si="21"/>
        <v>2</v>
      </c>
      <c r="V37" s="247">
        <f t="shared" ca="1" si="22"/>
        <v>14</v>
      </c>
      <c r="W37" s="247">
        <f t="shared" ca="1" si="23"/>
        <v>12</v>
      </c>
      <c r="X37" s="247" t="str">
        <f t="shared" ca="1" si="24"/>
        <v/>
      </c>
      <c r="Y37" s="248">
        <f t="shared" ca="1" si="25"/>
        <v>2</v>
      </c>
      <c r="Z37" s="259">
        <f t="shared" ca="1" si="25"/>
        <v>2</v>
      </c>
      <c r="AA37" s="247">
        <f t="shared" ca="1" si="25"/>
        <v>1</v>
      </c>
      <c r="AB37" s="247">
        <f t="shared" ca="1" si="25"/>
        <v>1</v>
      </c>
      <c r="AC37" s="247">
        <f t="shared" ca="1" si="25"/>
        <v>1</v>
      </c>
      <c r="AD37" s="247">
        <f t="shared" ca="1" si="26"/>
        <v>9</v>
      </c>
      <c r="AE37" s="247" t="str">
        <f t="shared" ca="1" si="27"/>
        <v/>
      </c>
      <c r="AF37" s="247">
        <f t="shared" ca="1" si="28"/>
        <v>8</v>
      </c>
      <c r="AG37" s="247">
        <f t="shared" ca="1" si="29"/>
        <v>8</v>
      </c>
      <c r="AH37" s="247" t="str">
        <f t="shared" ca="1" si="30"/>
        <v/>
      </c>
      <c r="AI37" s="247">
        <f t="shared" ca="1" si="31"/>
        <v>7</v>
      </c>
      <c r="AJ37" s="247" t="str">
        <f t="shared" ca="1" si="32"/>
        <v/>
      </c>
      <c r="AK37" s="247" t="str">
        <f t="shared" ca="1" si="33"/>
        <v/>
      </c>
      <c r="AL37" s="248">
        <f t="shared" ca="1" si="34"/>
        <v>7</v>
      </c>
      <c r="AM37" s="260">
        <f t="shared" ca="1" si="35"/>
        <v>27</v>
      </c>
      <c r="AN37" s="261">
        <f t="shared" ca="1" si="36"/>
        <v>30</v>
      </c>
      <c r="AO37" s="247">
        <f t="shared" ca="1" si="37"/>
        <v>90</v>
      </c>
      <c r="AP37" s="247" t="str">
        <f t="shared" ca="1" si="38"/>
        <v>YES</v>
      </c>
      <c r="AQ37" s="261">
        <f t="shared" ca="1" si="39"/>
        <v>28</v>
      </c>
      <c r="AR37" s="261">
        <f t="shared" ca="1" si="40"/>
        <v>30</v>
      </c>
      <c r="AS37" s="247">
        <f t="shared" ca="1" si="41"/>
        <v>93</v>
      </c>
      <c r="AT37" s="247" t="str">
        <f t="shared" ca="1" si="42"/>
        <v>YES</v>
      </c>
      <c r="AU37" s="261">
        <f t="shared" ca="1" si="43"/>
        <v>26</v>
      </c>
      <c r="AV37" s="261">
        <f t="shared" ca="1" si="44"/>
        <v>30</v>
      </c>
      <c r="AW37" s="247">
        <f t="shared" ca="1" si="45"/>
        <v>87</v>
      </c>
      <c r="AX37" s="247" t="str">
        <f t="shared" ca="1" si="46"/>
        <v>YES</v>
      </c>
      <c r="AY37" s="261">
        <f t="shared" ca="1" si="47"/>
        <v>12</v>
      </c>
      <c r="AZ37" s="261">
        <f t="shared" ca="1" si="48"/>
        <v>15</v>
      </c>
      <c r="BA37" s="247">
        <f t="shared" ca="1" si="49"/>
        <v>80</v>
      </c>
      <c r="BB37" s="247" t="str">
        <f t="shared" ca="1" si="50"/>
        <v>YES</v>
      </c>
      <c r="BC37" s="261">
        <f t="shared" ca="1" si="51"/>
        <v>14</v>
      </c>
      <c r="BD37" s="261">
        <f t="shared" ca="1" si="52"/>
        <v>15</v>
      </c>
      <c r="BE37" s="247">
        <f t="shared" ca="1" si="53"/>
        <v>93</v>
      </c>
      <c r="BF37" s="248" t="str">
        <f t="shared" ca="1" si="54"/>
        <v>YES</v>
      </c>
      <c r="BG37" s="260">
        <f t="shared" ca="1" si="55"/>
        <v>7</v>
      </c>
      <c r="BH37" s="261">
        <f t="shared" ca="1" si="56"/>
        <v>10</v>
      </c>
      <c r="BI37" s="247">
        <f t="shared" ca="1" si="57"/>
        <v>70</v>
      </c>
      <c r="BJ37" s="247" t="str">
        <f t="shared" ca="1" si="58"/>
        <v>YES</v>
      </c>
      <c r="BK37" s="261">
        <f t="shared" ca="1" si="59"/>
        <v>17</v>
      </c>
      <c r="BL37" s="261">
        <f t="shared" ca="1" si="60"/>
        <v>20</v>
      </c>
      <c r="BM37" s="247">
        <f t="shared" ca="1" si="61"/>
        <v>85</v>
      </c>
      <c r="BN37" s="247" t="str">
        <f t="shared" ca="1" si="62"/>
        <v>YES</v>
      </c>
      <c r="BO37" s="261">
        <f t="shared" ca="1" si="63"/>
        <v>15</v>
      </c>
      <c r="BP37" s="261">
        <f t="shared" ca="1" si="64"/>
        <v>20</v>
      </c>
      <c r="BQ37" s="247">
        <f t="shared" ca="1" si="65"/>
        <v>75</v>
      </c>
      <c r="BR37" s="247" t="str">
        <f t="shared" ca="1" si="66"/>
        <v>YES</v>
      </c>
      <c r="BS37" s="261">
        <f t="shared" ca="1" si="72"/>
        <v>7</v>
      </c>
      <c r="BT37" s="261">
        <f t="shared" ca="1" si="73"/>
        <v>10</v>
      </c>
      <c r="BU37" s="247">
        <f t="shared" ca="1" si="74"/>
        <v>70</v>
      </c>
      <c r="BV37" s="247" t="str">
        <f t="shared" ca="1" si="67"/>
        <v>YES</v>
      </c>
      <c r="BW37" s="261">
        <f t="shared" si="75"/>
        <v>0</v>
      </c>
      <c r="BX37" s="261">
        <f t="shared" si="76"/>
        <v>0</v>
      </c>
      <c r="BY37" s="247">
        <f t="shared" si="70"/>
        <v>0</v>
      </c>
      <c r="BZ37" s="262" t="str">
        <f t="shared" si="71"/>
        <v>NO</v>
      </c>
    </row>
    <row r="38" spans="1:78" x14ac:dyDescent="0.2">
      <c r="A38" s="241">
        <v>28</v>
      </c>
      <c r="B38" s="242" t="s">
        <v>306</v>
      </c>
      <c r="C38" s="242" t="s">
        <v>307</v>
      </c>
      <c r="D38" s="242" t="s">
        <v>275</v>
      </c>
      <c r="E38" s="256">
        <f t="shared" ca="1" si="11"/>
        <v>86</v>
      </c>
      <c r="F38" s="257">
        <f t="shared" ca="1" si="7"/>
        <v>80</v>
      </c>
      <c r="G38" s="257">
        <f t="shared" ca="1" si="12"/>
        <v>33</v>
      </c>
      <c r="H38" s="257">
        <f t="shared" ca="1" si="13"/>
        <v>47</v>
      </c>
      <c r="I38" s="258"/>
      <c r="J38" s="247">
        <f t="shared" ca="1" si="14"/>
        <v>11</v>
      </c>
      <c r="K38" s="247">
        <f t="shared" ca="1" si="15"/>
        <v>13</v>
      </c>
      <c r="L38" s="247">
        <f t="shared" ca="1" si="16"/>
        <v>16</v>
      </c>
      <c r="M38" s="247">
        <f t="shared" ca="1" si="17"/>
        <v>1</v>
      </c>
      <c r="N38" s="247">
        <f t="shared" ca="1" si="17"/>
        <v>1</v>
      </c>
      <c r="O38" s="247">
        <f t="shared" ca="1" si="17"/>
        <v>1</v>
      </c>
      <c r="P38" s="247">
        <f t="shared" ca="1" si="18"/>
        <v>13</v>
      </c>
      <c r="Q38" s="247">
        <f t="shared" ca="1" si="19"/>
        <v>12</v>
      </c>
      <c r="R38" s="247" t="str">
        <f t="shared" ca="1" si="20"/>
        <v/>
      </c>
      <c r="S38" s="247">
        <f t="shared" ca="1" si="21"/>
        <v>2</v>
      </c>
      <c r="T38" s="247">
        <f t="shared" ca="1" si="21"/>
        <v>1</v>
      </c>
      <c r="U38" s="247">
        <f t="shared" ca="1" si="21"/>
        <v>2</v>
      </c>
      <c r="V38" s="247">
        <f t="shared" ca="1" si="22"/>
        <v>13</v>
      </c>
      <c r="W38" s="247">
        <f t="shared" ca="1" si="23"/>
        <v>12</v>
      </c>
      <c r="X38" s="247" t="str">
        <f t="shared" ca="1" si="24"/>
        <v/>
      </c>
      <c r="Y38" s="248">
        <f t="shared" ca="1" si="25"/>
        <v>1</v>
      </c>
      <c r="Z38" s="259">
        <f t="shared" ca="1" si="25"/>
        <v>2</v>
      </c>
      <c r="AA38" s="247">
        <f t="shared" ca="1" si="25"/>
        <v>2</v>
      </c>
      <c r="AB38" s="247">
        <f t="shared" ca="1" si="25"/>
        <v>1</v>
      </c>
      <c r="AC38" s="247">
        <f t="shared" ca="1" si="25"/>
        <v>2</v>
      </c>
      <c r="AD38" s="247">
        <f t="shared" ca="1" si="26"/>
        <v>7</v>
      </c>
      <c r="AE38" s="247" t="str">
        <f t="shared" ca="1" si="27"/>
        <v/>
      </c>
      <c r="AF38" s="247">
        <f t="shared" ca="1" si="28"/>
        <v>8</v>
      </c>
      <c r="AG38" s="247">
        <f t="shared" ca="1" si="29"/>
        <v>9</v>
      </c>
      <c r="AH38" s="247" t="str">
        <f t="shared" ca="1" si="30"/>
        <v/>
      </c>
      <c r="AI38" s="247">
        <f t="shared" ca="1" si="31"/>
        <v>7</v>
      </c>
      <c r="AJ38" s="247" t="str">
        <f t="shared" ca="1" si="32"/>
        <v/>
      </c>
      <c r="AK38" s="247" t="str">
        <f t="shared" ca="1" si="33"/>
        <v/>
      </c>
      <c r="AL38" s="248">
        <f t="shared" ca="1" si="34"/>
        <v>8</v>
      </c>
      <c r="AM38" s="260">
        <f t="shared" ca="1" si="35"/>
        <v>24</v>
      </c>
      <c r="AN38" s="261">
        <f t="shared" ca="1" si="36"/>
        <v>30</v>
      </c>
      <c r="AO38" s="247">
        <f t="shared" ca="1" si="37"/>
        <v>80</v>
      </c>
      <c r="AP38" s="247" t="str">
        <f t="shared" ca="1" si="38"/>
        <v>YES</v>
      </c>
      <c r="AQ38" s="261">
        <f t="shared" ca="1" si="39"/>
        <v>25</v>
      </c>
      <c r="AR38" s="261">
        <f t="shared" ca="1" si="40"/>
        <v>30</v>
      </c>
      <c r="AS38" s="247">
        <f t="shared" ca="1" si="41"/>
        <v>83</v>
      </c>
      <c r="AT38" s="247" t="str">
        <f t="shared" ca="1" si="42"/>
        <v>YES</v>
      </c>
      <c r="AU38" s="261">
        <f t="shared" ca="1" si="43"/>
        <v>25</v>
      </c>
      <c r="AV38" s="261">
        <f t="shared" ca="1" si="44"/>
        <v>30</v>
      </c>
      <c r="AW38" s="247">
        <f t="shared" ca="1" si="45"/>
        <v>83</v>
      </c>
      <c r="AX38" s="247" t="str">
        <f t="shared" ca="1" si="46"/>
        <v>YES</v>
      </c>
      <c r="AY38" s="261">
        <f t="shared" ca="1" si="47"/>
        <v>11</v>
      </c>
      <c r="AZ38" s="261">
        <f t="shared" ca="1" si="48"/>
        <v>15</v>
      </c>
      <c r="BA38" s="247">
        <f t="shared" ca="1" si="49"/>
        <v>73</v>
      </c>
      <c r="BB38" s="247" t="str">
        <f t="shared" ca="1" si="50"/>
        <v>YES</v>
      </c>
      <c r="BC38" s="261">
        <f t="shared" ca="1" si="51"/>
        <v>13</v>
      </c>
      <c r="BD38" s="261">
        <f t="shared" ca="1" si="52"/>
        <v>15</v>
      </c>
      <c r="BE38" s="247">
        <f t="shared" ca="1" si="53"/>
        <v>87</v>
      </c>
      <c r="BF38" s="248" t="str">
        <f t="shared" ca="1" si="54"/>
        <v>YES</v>
      </c>
      <c r="BG38" s="260">
        <f t="shared" ca="1" si="55"/>
        <v>8</v>
      </c>
      <c r="BH38" s="261">
        <f t="shared" ca="1" si="56"/>
        <v>10</v>
      </c>
      <c r="BI38" s="247">
        <f t="shared" ca="1" si="57"/>
        <v>80</v>
      </c>
      <c r="BJ38" s="247" t="str">
        <f t="shared" ca="1" si="58"/>
        <v>YES</v>
      </c>
      <c r="BK38" s="261">
        <f t="shared" ca="1" si="59"/>
        <v>15</v>
      </c>
      <c r="BL38" s="261">
        <f t="shared" ca="1" si="60"/>
        <v>20</v>
      </c>
      <c r="BM38" s="247">
        <f t="shared" ca="1" si="61"/>
        <v>75</v>
      </c>
      <c r="BN38" s="247" t="str">
        <f t="shared" ca="1" si="62"/>
        <v>YES</v>
      </c>
      <c r="BO38" s="261">
        <f t="shared" ca="1" si="63"/>
        <v>16</v>
      </c>
      <c r="BP38" s="261">
        <f t="shared" ca="1" si="64"/>
        <v>20</v>
      </c>
      <c r="BQ38" s="247">
        <f t="shared" ca="1" si="65"/>
        <v>80</v>
      </c>
      <c r="BR38" s="247" t="str">
        <f t="shared" ca="1" si="66"/>
        <v>YES</v>
      </c>
      <c r="BS38" s="261">
        <f t="shared" ca="1" si="72"/>
        <v>8</v>
      </c>
      <c r="BT38" s="261">
        <f t="shared" ca="1" si="73"/>
        <v>10</v>
      </c>
      <c r="BU38" s="247">
        <f t="shared" ca="1" si="74"/>
        <v>80</v>
      </c>
      <c r="BV38" s="247" t="str">
        <f t="shared" ca="1" si="67"/>
        <v>YES</v>
      </c>
      <c r="BW38" s="261">
        <f t="shared" si="75"/>
        <v>0</v>
      </c>
      <c r="BX38" s="261">
        <f t="shared" si="76"/>
        <v>0</v>
      </c>
      <c r="BY38" s="247">
        <f t="shared" si="70"/>
        <v>0</v>
      </c>
      <c r="BZ38" s="262" t="str">
        <f t="shared" si="71"/>
        <v>NO</v>
      </c>
    </row>
    <row r="39" spans="1:78" ht="27" x14ac:dyDescent="0.2">
      <c r="A39" s="241">
        <v>29</v>
      </c>
      <c r="B39" s="242" t="s">
        <v>308</v>
      </c>
      <c r="C39" s="242" t="s">
        <v>309</v>
      </c>
      <c r="D39" s="242" t="s">
        <v>275</v>
      </c>
      <c r="E39" s="256">
        <f t="shared" ca="1" si="11"/>
        <v>88</v>
      </c>
      <c r="F39" s="257">
        <f t="shared" ca="1" si="7"/>
        <v>83</v>
      </c>
      <c r="G39" s="257">
        <f t="shared" ca="1" si="12"/>
        <v>35</v>
      </c>
      <c r="H39" s="257">
        <f t="shared" ca="1" si="13"/>
        <v>48</v>
      </c>
      <c r="I39" s="258"/>
      <c r="J39" s="247">
        <f t="shared" ca="1" si="14"/>
        <v>13</v>
      </c>
      <c r="K39" s="247">
        <f t="shared" ca="1" si="15"/>
        <v>13</v>
      </c>
      <c r="L39" s="247">
        <f t="shared" ca="1" si="16"/>
        <v>16</v>
      </c>
      <c r="M39" s="247">
        <f t="shared" ca="1" si="17"/>
        <v>1</v>
      </c>
      <c r="N39" s="247">
        <f t="shared" ca="1" si="17"/>
        <v>1</v>
      </c>
      <c r="O39" s="247">
        <f t="shared" ca="1" si="17"/>
        <v>2</v>
      </c>
      <c r="P39" s="247">
        <f t="shared" ca="1" si="18"/>
        <v>13</v>
      </c>
      <c r="Q39" s="247">
        <f t="shared" ca="1" si="19"/>
        <v>13</v>
      </c>
      <c r="R39" s="247" t="str">
        <f t="shared" ca="1" si="20"/>
        <v/>
      </c>
      <c r="S39" s="247">
        <f t="shared" ca="1" si="21"/>
        <v>2</v>
      </c>
      <c r="T39" s="247">
        <f t="shared" ca="1" si="21"/>
        <v>1</v>
      </c>
      <c r="U39" s="247">
        <f t="shared" ca="1" si="21"/>
        <v>1</v>
      </c>
      <c r="V39" s="247">
        <f t="shared" ca="1" si="22"/>
        <v>13</v>
      </c>
      <c r="W39" s="247">
        <f t="shared" ca="1" si="23"/>
        <v>14</v>
      </c>
      <c r="X39" s="247" t="str">
        <f t="shared" ca="1" si="24"/>
        <v/>
      </c>
      <c r="Y39" s="248">
        <f t="shared" ca="1" si="25"/>
        <v>1</v>
      </c>
      <c r="Z39" s="259">
        <f t="shared" ca="1" si="25"/>
        <v>1</v>
      </c>
      <c r="AA39" s="247">
        <f t="shared" ca="1" si="25"/>
        <v>2</v>
      </c>
      <c r="AB39" s="247">
        <f t="shared" ca="1" si="25"/>
        <v>1</v>
      </c>
      <c r="AC39" s="247">
        <f t="shared" ca="1" si="25"/>
        <v>2</v>
      </c>
      <c r="AD39" s="247">
        <f t="shared" ca="1" si="26"/>
        <v>9</v>
      </c>
      <c r="AE39" s="247" t="str">
        <f t="shared" ca="1" si="27"/>
        <v/>
      </c>
      <c r="AF39" s="247">
        <f t="shared" ca="1" si="28"/>
        <v>8</v>
      </c>
      <c r="AG39" s="247">
        <f t="shared" ca="1" si="29"/>
        <v>8</v>
      </c>
      <c r="AH39" s="247" t="str">
        <f t="shared" ca="1" si="30"/>
        <v/>
      </c>
      <c r="AI39" s="247">
        <f t="shared" ca="1" si="31"/>
        <v>8</v>
      </c>
      <c r="AJ39" s="247" t="str">
        <f t="shared" ca="1" si="32"/>
        <v/>
      </c>
      <c r="AK39" s="247" t="str">
        <f t="shared" ca="1" si="33"/>
        <v/>
      </c>
      <c r="AL39" s="248">
        <f t="shared" ca="1" si="34"/>
        <v>8</v>
      </c>
      <c r="AM39" s="260">
        <f t="shared" ca="1" si="35"/>
        <v>24</v>
      </c>
      <c r="AN39" s="261">
        <f t="shared" ca="1" si="36"/>
        <v>30</v>
      </c>
      <c r="AO39" s="247">
        <f t="shared" ca="1" si="37"/>
        <v>80</v>
      </c>
      <c r="AP39" s="247" t="str">
        <f t="shared" ca="1" si="38"/>
        <v>YES</v>
      </c>
      <c r="AQ39" s="261">
        <f t="shared" ca="1" si="39"/>
        <v>26</v>
      </c>
      <c r="AR39" s="261">
        <f t="shared" ca="1" si="40"/>
        <v>30</v>
      </c>
      <c r="AS39" s="247">
        <f t="shared" ca="1" si="41"/>
        <v>87</v>
      </c>
      <c r="AT39" s="247" t="str">
        <f t="shared" ca="1" si="42"/>
        <v>YES</v>
      </c>
      <c r="AU39" s="261">
        <f t="shared" ca="1" si="43"/>
        <v>27</v>
      </c>
      <c r="AV39" s="261">
        <f t="shared" ca="1" si="44"/>
        <v>30</v>
      </c>
      <c r="AW39" s="247">
        <f t="shared" ca="1" si="45"/>
        <v>90</v>
      </c>
      <c r="AX39" s="247" t="str">
        <f t="shared" ca="1" si="46"/>
        <v>YES</v>
      </c>
      <c r="AY39" s="261">
        <f t="shared" ca="1" si="47"/>
        <v>13</v>
      </c>
      <c r="AZ39" s="261">
        <f t="shared" ca="1" si="48"/>
        <v>15</v>
      </c>
      <c r="BA39" s="247">
        <f t="shared" ca="1" si="49"/>
        <v>87</v>
      </c>
      <c r="BB39" s="247" t="str">
        <f t="shared" ca="1" si="50"/>
        <v>YES</v>
      </c>
      <c r="BC39" s="261">
        <f t="shared" ca="1" si="51"/>
        <v>13</v>
      </c>
      <c r="BD39" s="261">
        <f t="shared" ca="1" si="52"/>
        <v>15</v>
      </c>
      <c r="BE39" s="276">
        <f t="shared" ca="1" si="53"/>
        <v>87</v>
      </c>
      <c r="BF39" s="277" t="str">
        <f t="shared" ca="1" si="54"/>
        <v>YES</v>
      </c>
      <c r="BG39" s="278">
        <f t="shared" ca="1" si="55"/>
        <v>7</v>
      </c>
      <c r="BH39" s="276">
        <f t="shared" ca="1" si="56"/>
        <v>10</v>
      </c>
      <c r="BI39" s="276">
        <f t="shared" ca="1" si="57"/>
        <v>70</v>
      </c>
      <c r="BJ39" s="276" t="str">
        <f t="shared" ca="1" si="58"/>
        <v>YES</v>
      </c>
      <c r="BK39" s="276">
        <f t="shared" ca="1" si="59"/>
        <v>17</v>
      </c>
      <c r="BL39" s="276">
        <f t="shared" ca="1" si="60"/>
        <v>20</v>
      </c>
      <c r="BM39" s="276">
        <f t="shared" ca="1" si="61"/>
        <v>85</v>
      </c>
      <c r="BN39" s="276" t="str">
        <f t="shared" ca="1" si="62"/>
        <v>YES</v>
      </c>
      <c r="BO39" s="276">
        <f t="shared" ca="1" si="63"/>
        <v>16</v>
      </c>
      <c r="BP39" s="276">
        <f t="shared" ca="1" si="64"/>
        <v>20</v>
      </c>
      <c r="BQ39" s="276">
        <f t="shared" ca="1" si="65"/>
        <v>80</v>
      </c>
      <c r="BR39" s="276" t="str">
        <f t="shared" ca="1" si="66"/>
        <v>YES</v>
      </c>
      <c r="BS39" s="276">
        <f t="shared" ca="1" si="72"/>
        <v>8</v>
      </c>
      <c r="BT39" s="276">
        <f t="shared" ca="1" si="73"/>
        <v>10</v>
      </c>
      <c r="BU39" s="276">
        <f t="shared" ca="1" si="74"/>
        <v>80</v>
      </c>
      <c r="BV39" s="276" t="str">
        <f t="shared" ca="1" si="67"/>
        <v>YES</v>
      </c>
      <c r="BW39" s="276">
        <f t="shared" si="75"/>
        <v>0</v>
      </c>
      <c r="BX39" s="276">
        <f t="shared" si="76"/>
        <v>0</v>
      </c>
      <c r="BY39" s="276">
        <f t="shared" si="70"/>
        <v>0</v>
      </c>
      <c r="BZ39" s="279" t="str">
        <f t="shared" si="71"/>
        <v>NO</v>
      </c>
    </row>
    <row r="40" spans="1:78" ht="18" x14ac:dyDescent="0.2">
      <c r="A40" s="241">
        <v>30</v>
      </c>
      <c r="B40" s="242" t="s">
        <v>310</v>
      </c>
      <c r="C40" s="242" t="s">
        <v>311</v>
      </c>
      <c r="D40" s="242" t="s">
        <v>299</v>
      </c>
      <c r="E40" s="256">
        <f t="shared" ca="1" si="11"/>
        <v>98</v>
      </c>
      <c r="F40" s="257">
        <f t="shared" ca="1" si="7"/>
        <v>92</v>
      </c>
      <c r="G40" s="257">
        <f t="shared" ca="1" si="12"/>
        <v>37</v>
      </c>
      <c r="H40" s="257">
        <f t="shared" ca="1" si="13"/>
        <v>55</v>
      </c>
      <c r="I40" s="258"/>
      <c r="J40" s="247">
        <f t="shared" ca="1" si="14"/>
        <v>14</v>
      </c>
      <c r="K40" s="247">
        <f t="shared" ca="1" si="15"/>
        <v>15</v>
      </c>
      <c r="L40" s="247">
        <f t="shared" ca="1" si="16"/>
        <v>18</v>
      </c>
      <c r="M40" s="247">
        <f t="shared" ca="1" si="17"/>
        <v>2</v>
      </c>
      <c r="N40" s="247">
        <f t="shared" ca="1" si="17"/>
        <v>2</v>
      </c>
      <c r="O40" s="247">
        <f t="shared" ca="1" si="17"/>
        <v>2</v>
      </c>
      <c r="P40" s="247">
        <f t="shared" ca="1" si="18"/>
        <v>14</v>
      </c>
      <c r="Q40" s="247" t="str">
        <f t="shared" ca="1" si="19"/>
        <v/>
      </c>
      <c r="R40" s="247">
        <f t="shared" ca="1" si="20"/>
        <v>14</v>
      </c>
      <c r="S40" s="247">
        <f t="shared" ca="1" si="21"/>
        <v>1</v>
      </c>
      <c r="T40" s="247">
        <f t="shared" ca="1" si="21"/>
        <v>1</v>
      </c>
      <c r="U40" s="247">
        <f t="shared" ca="1" si="21"/>
        <v>1</v>
      </c>
      <c r="V40" s="247">
        <f t="shared" ca="1" si="22"/>
        <v>13</v>
      </c>
      <c r="W40" s="247" t="str">
        <f t="shared" ca="1" si="23"/>
        <v/>
      </c>
      <c r="X40" s="247">
        <f t="shared" ca="1" si="24"/>
        <v>14</v>
      </c>
      <c r="Y40" s="248">
        <f t="shared" ca="1" si="25"/>
        <v>2</v>
      </c>
      <c r="Z40" s="259">
        <f t="shared" ca="1" si="25"/>
        <v>1</v>
      </c>
      <c r="AA40" s="247">
        <f t="shared" ca="1" si="25"/>
        <v>2</v>
      </c>
      <c r="AB40" s="247">
        <f t="shared" ca="1" si="25"/>
        <v>2</v>
      </c>
      <c r="AC40" s="247">
        <f t="shared" ca="1" si="25"/>
        <v>1</v>
      </c>
      <c r="AD40" s="247" t="str">
        <f t="shared" ca="1" si="26"/>
        <v/>
      </c>
      <c r="AE40" s="247">
        <f t="shared" ca="1" si="27"/>
        <v>10</v>
      </c>
      <c r="AF40" s="247">
        <f t="shared" ca="1" si="28"/>
        <v>9</v>
      </c>
      <c r="AG40" s="247">
        <f t="shared" ca="1" si="29"/>
        <v>8</v>
      </c>
      <c r="AH40" s="247" t="str">
        <f t="shared" ca="1" si="30"/>
        <v/>
      </c>
      <c r="AI40" s="247" t="str">
        <f t="shared" ca="1" si="31"/>
        <v/>
      </c>
      <c r="AJ40" s="247" t="str">
        <f t="shared" ca="1" si="32"/>
        <v/>
      </c>
      <c r="AK40" s="247">
        <f t="shared" ca="1" si="33"/>
        <v>10</v>
      </c>
      <c r="AL40" s="248">
        <f t="shared" ca="1" si="34"/>
        <v>10</v>
      </c>
      <c r="AM40" s="260">
        <f t="shared" ca="1" si="35"/>
        <v>27</v>
      </c>
      <c r="AN40" s="261">
        <f t="shared" ca="1" si="36"/>
        <v>30</v>
      </c>
      <c r="AO40" s="247">
        <f t="shared" ca="1" si="37"/>
        <v>90</v>
      </c>
      <c r="AP40" s="247" t="str">
        <f t="shared" ca="1" si="38"/>
        <v>YES</v>
      </c>
      <c r="AQ40" s="261">
        <f t="shared" ca="1" si="39"/>
        <v>28</v>
      </c>
      <c r="AR40" s="261">
        <f t="shared" ca="1" si="40"/>
        <v>30</v>
      </c>
      <c r="AS40" s="247">
        <f t="shared" ca="1" si="41"/>
        <v>93</v>
      </c>
      <c r="AT40" s="247" t="str">
        <f t="shared" ca="1" si="42"/>
        <v>YES</v>
      </c>
      <c r="AU40" s="261">
        <f t="shared" ca="1" si="43"/>
        <v>27</v>
      </c>
      <c r="AV40" s="261">
        <f t="shared" ca="1" si="44"/>
        <v>30</v>
      </c>
      <c r="AW40" s="247">
        <f t="shared" ca="1" si="45"/>
        <v>90</v>
      </c>
      <c r="AX40" s="247" t="str">
        <f t="shared" ca="1" si="46"/>
        <v>YES</v>
      </c>
      <c r="AY40" s="261">
        <f t="shared" ca="1" si="47"/>
        <v>14</v>
      </c>
      <c r="AZ40" s="261">
        <f t="shared" ca="1" si="48"/>
        <v>15</v>
      </c>
      <c r="BA40" s="247">
        <f t="shared" ca="1" si="49"/>
        <v>93</v>
      </c>
      <c r="BB40" s="247" t="str">
        <f t="shared" ca="1" si="50"/>
        <v>YES</v>
      </c>
      <c r="BC40" s="261">
        <f t="shared" ca="1" si="51"/>
        <v>15</v>
      </c>
      <c r="BD40" s="261">
        <f t="shared" ca="1" si="52"/>
        <v>15</v>
      </c>
      <c r="BE40" s="276">
        <f t="shared" ca="1" si="53"/>
        <v>100</v>
      </c>
      <c r="BF40" s="277" t="str">
        <f t="shared" ca="1" si="54"/>
        <v>YES</v>
      </c>
      <c r="BG40" s="278">
        <f t="shared" ca="1" si="55"/>
        <v>8</v>
      </c>
      <c r="BH40" s="276">
        <f t="shared" ca="1" si="56"/>
        <v>10</v>
      </c>
      <c r="BI40" s="276">
        <f t="shared" ca="1" si="57"/>
        <v>80</v>
      </c>
      <c r="BJ40" s="276" t="str">
        <f t="shared" ca="1" si="58"/>
        <v>YES</v>
      </c>
      <c r="BK40" s="276">
        <f t="shared" ca="1" si="59"/>
        <v>19</v>
      </c>
      <c r="BL40" s="276">
        <f t="shared" ca="1" si="60"/>
        <v>20</v>
      </c>
      <c r="BM40" s="276">
        <f t="shared" ca="1" si="61"/>
        <v>95</v>
      </c>
      <c r="BN40" s="276" t="str">
        <f t="shared" ca="1" si="62"/>
        <v>YES</v>
      </c>
      <c r="BO40" s="276">
        <f t="shared" ca="1" si="63"/>
        <v>8</v>
      </c>
      <c r="BP40" s="276">
        <f t="shared" ca="1" si="64"/>
        <v>10</v>
      </c>
      <c r="BQ40" s="276">
        <f t="shared" ca="1" si="65"/>
        <v>80</v>
      </c>
      <c r="BR40" s="276" t="str">
        <f t="shared" ca="1" si="66"/>
        <v>YES</v>
      </c>
      <c r="BS40" s="276">
        <f t="shared" ca="1" si="72"/>
        <v>20</v>
      </c>
      <c r="BT40" s="276">
        <f t="shared" ca="1" si="73"/>
        <v>20</v>
      </c>
      <c r="BU40" s="276">
        <f t="shared" ca="1" si="74"/>
        <v>100</v>
      </c>
      <c r="BV40" s="276" t="str">
        <f t="shared" ca="1" si="67"/>
        <v>YES</v>
      </c>
      <c r="BW40" s="276">
        <f t="shared" si="75"/>
        <v>0</v>
      </c>
      <c r="BX40" s="276">
        <f t="shared" si="76"/>
        <v>0</v>
      </c>
      <c r="BY40" s="276">
        <f t="shared" si="70"/>
        <v>0</v>
      </c>
      <c r="BZ40" s="279" t="str">
        <f t="shared" si="71"/>
        <v>NO</v>
      </c>
    </row>
    <row r="41" spans="1:78" ht="18" x14ac:dyDescent="0.2">
      <c r="A41" s="241">
        <v>31</v>
      </c>
      <c r="B41" s="242" t="s">
        <v>312</v>
      </c>
      <c r="C41" s="242" t="s">
        <v>313</v>
      </c>
      <c r="D41" s="242" t="s">
        <v>299</v>
      </c>
      <c r="E41" s="256">
        <f t="shared" ca="1" si="11"/>
        <v>97</v>
      </c>
      <c r="F41" s="257">
        <f t="shared" ca="1" si="7"/>
        <v>93</v>
      </c>
      <c r="G41" s="257">
        <f t="shared" ca="1" si="12"/>
        <v>39</v>
      </c>
      <c r="H41" s="257">
        <f t="shared" ca="1" si="13"/>
        <v>54</v>
      </c>
      <c r="I41" s="258"/>
      <c r="J41" s="247">
        <f t="shared" ca="1" si="14"/>
        <v>14</v>
      </c>
      <c r="K41" s="247">
        <f t="shared" ca="1" si="15"/>
        <v>15</v>
      </c>
      <c r="L41" s="247">
        <f t="shared" ca="1" si="16"/>
        <v>18</v>
      </c>
      <c r="M41" s="247">
        <f t="shared" ca="1" si="17"/>
        <v>2</v>
      </c>
      <c r="N41" s="247">
        <f t="shared" ca="1" si="17"/>
        <v>2</v>
      </c>
      <c r="O41" s="247">
        <f t="shared" ca="1" si="17"/>
        <v>2</v>
      </c>
      <c r="P41" s="247">
        <f t="shared" ca="1" si="18"/>
        <v>13</v>
      </c>
      <c r="Q41" s="247" t="str">
        <f t="shared" ca="1" si="19"/>
        <v/>
      </c>
      <c r="R41" s="247">
        <f t="shared" ca="1" si="20"/>
        <v>15</v>
      </c>
      <c r="S41" s="247">
        <f t="shared" ca="1" si="21"/>
        <v>2</v>
      </c>
      <c r="T41" s="247">
        <f t="shared" ca="1" si="21"/>
        <v>1</v>
      </c>
      <c r="U41" s="247">
        <f t="shared" ca="1" si="21"/>
        <v>1</v>
      </c>
      <c r="V41" s="247">
        <f t="shared" ca="1" si="22"/>
        <v>15</v>
      </c>
      <c r="W41" s="247" t="str">
        <f t="shared" ca="1" si="23"/>
        <v/>
      </c>
      <c r="X41" s="247">
        <f t="shared" ca="1" si="24"/>
        <v>15</v>
      </c>
      <c r="Y41" s="248">
        <f t="shared" ca="1" si="25"/>
        <v>2</v>
      </c>
      <c r="Z41" s="259">
        <f t="shared" ca="1" si="25"/>
        <v>1</v>
      </c>
      <c r="AA41" s="247">
        <f t="shared" ca="1" si="25"/>
        <v>1</v>
      </c>
      <c r="AB41" s="247">
        <f t="shared" ca="1" si="25"/>
        <v>2</v>
      </c>
      <c r="AC41" s="247">
        <f t="shared" ca="1" si="25"/>
        <v>2</v>
      </c>
      <c r="AD41" s="247" t="str">
        <f t="shared" ca="1" si="26"/>
        <v/>
      </c>
      <c r="AE41" s="247">
        <f t="shared" ca="1" si="27"/>
        <v>9</v>
      </c>
      <c r="AF41" s="247">
        <f t="shared" ca="1" si="28"/>
        <v>9</v>
      </c>
      <c r="AG41" s="247">
        <f t="shared" ca="1" si="29"/>
        <v>9</v>
      </c>
      <c r="AH41" s="247" t="str">
        <f t="shared" ca="1" si="30"/>
        <v/>
      </c>
      <c r="AI41" s="247" t="str">
        <f t="shared" ca="1" si="31"/>
        <v/>
      </c>
      <c r="AJ41" s="247" t="str">
        <f t="shared" ca="1" si="32"/>
        <v/>
      </c>
      <c r="AK41" s="247">
        <f t="shared" ca="1" si="33"/>
        <v>10</v>
      </c>
      <c r="AL41" s="248">
        <f t="shared" ca="1" si="34"/>
        <v>9</v>
      </c>
      <c r="AM41" s="260">
        <f t="shared" ca="1" si="35"/>
        <v>28</v>
      </c>
      <c r="AN41" s="261">
        <f t="shared" ca="1" si="36"/>
        <v>30</v>
      </c>
      <c r="AO41" s="247">
        <f t="shared" ca="1" si="37"/>
        <v>93</v>
      </c>
      <c r="AP41" s="247" t="str">
        <f t="shared" ca="1" si="38"/>
        <v>YES</v>
      </c>
      <c r="AQ41" s="261">
        <f t="shared" ca="1" si="39"/>
        <v>28</v>
      </c>
      <c r="AR41" s="261">
        <f t="shared" ca="1" si="40"/>
        <v>30</v>
      </c>
      <c r="AS41" s="247">
        <f t="shared" ca="1" si="41"/>
        <v>93</v>
      </c>
      <c r="AT41" s="247" t="str">
        <f t="shared" ca="1" si="42"/>
        <v>YES</v>
      </c>
      <c r="AU41" s="261">
        <f t="shared" ca="1" si="43"/>
        <v>30</v>
      </c>
      <c r="AV41" s="261">
        <f t="shared" ca="1" si="44"/>
        <v>30</v>
      </c>
      <c r="AW41" s="247">
        <f t="shared" ca="1" si="45"/>
        <v>100</v>
      </c>
      <c r="AX41" s="247" t="str">
        <f t="shared" ca="1" si="46"/>
        <v>YES</v>
      </c>
      <c r="AY41" s="261">
        <f t="shared" ca="1" si="47"/>
        <v>14</v>
      </c>
      <c r="AZ41" s="261">
        <f t="shared" ca="1" si="48"/>
        <v>15</v>
      </c>
      <c r="BA41" s="247">
        <f t="shared" ca="1" si="49"/>
        <v>93</v>
      </c>
      <c r="BB41" s="247" t="str">
        <f t="shared" ca="1" si="50"/>
        <v>YES</v>
      </c>
      <c r="BC41" s="261">
        <f t="shared" ca="1" si="51"/>
        <v>15</v>
      </c>
      <c r="BD41" s="261">
        <f t="shared" ca="1" si="52"/>
        <v>15</v>
      </c>
      <c r="BE41" s="276">
        <f t="shared" ca="1" si="53"/>
        <v>100</v>
      </c>
      <c r="BF41" s="277" t="str">
        <f t="shared" ca="1" si="54"/>
        <v>YES</v>
      </c>
      <c r="BG41" s="278">
        <f t="shared" ca="1" si="55"/>
        <v>8</v>
      </c>
      <c r="BH41" s="276">
        <f t="shared" ca="1" si="56"/>
        <v>10</v>
      </c>
      <c r="BI41" s="276">
        <f t="shared" ca="1" si="57"/>
        <v>80</v>
      </c>
      <c r="BJ41" s="276" t="str">
        <f t="shared" ca="1" si="58"/>
        <v>YES</v>
      </c>
      <c r="BK41" s="276">
        <f t="shared" ca="1" si="59"/>
        <v>18</v>
      </c>
      <c r="BL41" s="276">
        <f t="shared" ca="1" si="60"/>
        <v>20</v>
      </c>
      <c r="BM41" s="276">
        <f t="shared" ca="1" si="61"/>
        <v>90</v>
      </c>
      <c r="BN41" s="276" t="str">
        <f t="shared" ca="1" si="62"/>
        <v>YES</v>
      </c>
      <c r="BO41" s="276">
        <f t="shared" ca="1" si="63"/>
        <v>9</v>
      </c>
      <c r="BP41" s="276">
        <f t="shared" ca="1" si="64"/>
        <v>10</v>
      </c>
      <c r="BQ41" s="276">
        <f t="shared" ca="1" si="65"/>
        <v>90</v>
      </c>
      <c r="BR41" s="276" t="str">
        <f t="shared" ca="1" si="66"/>
        <v>YES</v>
      </c>
      <c r="BS41" s="276">
        <f t="shared" ca="1" si="72"/>
        <v>19</v>
      </c>
      <c r="BT41" s="276">
        <f t="shared" ca="1" si="73"/>
        <v>20</v>
      </c>
      <c r="BU41" s="276">
        <f t="shared" ca="1" si="74"/>
        <v>95</v>
      </c>
      <c r="BV41" s="276" t="str">
        <f t="shared" ca="1" si="67"/>
        <v>YES</v>
      </c>
      <c r="BW41" s="276">
        <f t="shared" si="75"/>
        <v>0</v>
      </c>
      <c r="BX41" s="276">
        <f t="shared" si="76"/>
        <v>0</v>
      </c>
      <c r="BY41" s="276">
        <f t="shared" si="70"/>
        <v>0</v>
      </c>
      <c r="BZ41" s="279" t="str">
        <f t="shared" si="71"/>
        <v>NO</v>
      </c>
    </row>
    <row r="42" spans="1:78" ht="18" x14ac:dyDescent="0.2">
      <c r="A42" s="241">
        <v>32</v>
      </c>
      <c r="B42" s="242" t="s">
        <v>314</v>
      </c>
      <c r="C42" s="242" t="s">
        <v>315</v>
      </c>
      <c r="D42" s="242" t="s">
        <v>316</v>
      </c>
      <c r="E42" s="256">
        <f t="shared" ca="1" si="11"/>
        <v>67</v>
      </c>
      <c r="F42" s="257">
        <f t="shared" ca="1" si="7"/>
        <v>69</v>
      </c>
      <c r="G42" s="257">
        <f t="shared" ca="1" si="12"/>
        <v>29</v>
      </c>
      <c r="H42" s="257">
        <f t="shared" ca="1" si="13"/>
        <v>40</v>
      </c>
      <c r="I42" s="258"/>
      <c r="J42" s="247">
        <f t="shared" ca="1" si="14"/>
        <v>10</v>
      </c>
      <c r="K42" s="247">
        <f t="shared" ca="1" si="15"/>
        <v>9</v>
      </c>
      <c r="L42" s="247">
        <f t="shared" ca="1" si="16"/>
        <v>13</v>
      </c>
      <c r="M42" s="247">
        <f t="shared" ca="1" si="17"/>
        <v>1</v>
      </c>
      <c r="N42" s="247">
        <f t="shared" ca="1" si="17"/>
        <v>1</v>
      </c>
      <c r="O42" s="247">
        <f t="shared" ca="1" si="17"/>
        <v>2</v>
      </c>
      <c r="P42" s="247">
        <f t="shared" ca="1" si="18"/>
        <v>11</v>
      </c>
      <c r="Q42" s="247">
        <f t="shared" ca="1" si="19"/>
        <v>11</v>
      </c>
      <c r="R42" s="247" t="str">
        <f t="shared" ca="1" si="20"/>
        <v/>
      </c>
      <c r="S42" s="247">
        <f t="shared" ca="1" si="21"/>
        <v>2</v>
      </c>
      <c r="T42" s="247">
        <f t="shared" ca="1" si="21"/>
        <v>1</v>
      </c>
      <c r="U42" s="247">
        <f t="shared" ca="1" si="21"/>
        <v>2</v>
      </c>
      <c r="V42" s="247">
        <f t="shared" ca="1" si="22"/>
        <v>11</v>
      </c>
      <c r="W42" s="247">
        <f t="shared" ca="1" si="23"/>
        <v>11</v>
      </c>
      <c r="X42" s="247" t="str">
        <f t="shared" ca="1" si="24"/>
        <v/>
      </c>
      <c r="Y42" s="248">
        <f t="shared" ca="1" si="25"/>
        <v>2</v>
      </c>
      <c r="Z42" s="259">
        <f t="shared" ca="1" si="25"/>
        <v>1</v>
      </c>
      <c r="AA42" s="247">
        <f t="shared" ca="1" si="25"/>
        <v>2</v>
      </c>
      <c r="AB42" s="247">
        <f t="shared" ca="1" si="25"/>
        <v>2</v>
      </c>
      <c r="AC42" s="247">
        <f t="shared" ca="1" si="25"/>
        <v>1</v>
      </c>
      <c r="AD42" s="247">
        <f t="shared" ca="1" si="26"/>
        <v>7</v>
      </c>
      <c r="AE42" s="247" t="str">
        <f t="shared" ca="1" si="27"/>
        <v/>
      </c>
      <c r="AF42" s="247">
        <f t="shared" ca="1" si="28"/>
        <v>6</v>
      </c>
      <c r="AG42" s="247" t="str">
        <f t="shared" ca="1" si="29"/>
        <v/>
      </c>
      <c r="AH42" s="247">
        <f t="shared" ca="1" si="30"/>
        <v>7</v>
      </c>
      <c r="AI42" s="247">
        <f t="shared" ca="1" si="31"/>
        <v>6</v>
      </c>
      <c r="AJ42" s="247">
        <f t="shared" ca="1" si="32"/>
        <v>6</v>
      </c>
      <c r="AK42" s="247" t="str">
        <f t="shared" ca="1" si="33"/>
        <v/>
      </c>
      <c r="AL42" s="248" t="str">
        <f t="shared" ca="1" si="34"/>
        <v/>
      </c>
      <c r="AM42" s="260">
        <f t="shared" ca="1" si="35"/>
        <v>22</v>
      </c>
      <c r="AN42" s="261">
        <f t="shared" ca="1" si="36"/>
        <v>30</v>
      </c>
      <c r="AO42" s="247">
        <f t="shared" ca="1" si="37"/>
        <v>73</v>
      </c>
      <c r="AP42" s="247" t="str">
        <f t="shared" ca="1" si="38"/>
        <v>YES</v>
      </c>
      <c r="AQ42" s="261">
        <f t="shared" ca="1" si="39"/>
        <v>22</v>
      </c>
      <c r="AR42" s="261">
        <f t="shared" ca="1" si="40"/>
        <v>30</v>
      </c>
      <c r="AS42" s="247">
        <f t="shared" ca="1" si="41"/>
        <v>73</v>
      </c>
      <c r="AT42" s="247" t="str">
        <f t="shared" ca="1" si="42"/>
        <v>YES</v>
      </c>
      <c r="AU42" s="261">
        <f t="shared" ca="1" si="43"/>
        <v>22</v>
      </c>
      <c r="AV42" s="261">
        <f t="shared" ca="1" si="44"/>
        <v>30</v>
      </c>
      <c r="AW42" s="247">
        <f t="shared" ca="1" si="45"/>
        <v>73</v>
      </c>
      <c r="AX42" s="247" t="str">
        <f t="shared" ca="1" si="46"/>
        <v>YES</v>
      </c>
      <c r="AY42" s="261">
        <f t="shared" ca="1" si="47"/>
        <v>10</v>
      </c>
      <c r="AZ42" s="261">
        <f t="shared" ca="1" si="48"/>
        <v>15</v>
      </c>
      <c r="BA42" s="247">
        <f t="shared" ca="1" si="49"/>
        <v>67</v>
      </c>
      <c r="BB42" s="247" t="str">
        <f t="shared" ca="1" si="50"/>
        <v>YES</v>
      </c>
      <c r="BC42" s="261">
        <f t="shared" ca="1" si="51"/>
        <v>9</v>
      </c>
      <c r="BD42" s="261">
        <f t="shared" ca="1" si="52"/>
        <v>15</v>
      </c>
      <c r="BE42" s="276">
        <f t="shared" ca="1" si="53"/>
        <v>60</v>
      </c>
      <c r="BF42" s="277" t="str">
        <f t="shared" ca="1" si="54"/>
        <v>NO</v>
      </c>
      <c r="BG42" s="278">
        <f t="shared" ca="1" si="55"/>
        <v>8</v>
      </c>
      <c r="BH42" s="276">
        <f t="shared" ca="1" si="56"/>
        <v>10</v>
      </c>
      <c r="BI42" s="276">
        <f t="shared" ca="1" si="57"/>
        <v>80</v>
      </c>
      <c r="BJ42" s="276" t="str">
        <f t="shared" ca="1" si="58"/>
        <v>YES</v>
      </c>
      <c r="BK42" s="276">
        <f t="shared" ca="1" si="59"/>
        <v>13</v>
      </c>
      <c r="BL42" s="276">
        <f t="shared" ca="1" si="60"/>
        <v>20</v>
      </c>
      <c r="BM42" s="276">
        <f t="shared" ca="1" si="61"/>
        <v>65</v>
      </c>
      <c r="BN42" s="276" t="str">
        <f t="shared" ca="1" si="62"/>
        <v>YES</v>
      </c>
      <c r="BO42" s="276">
        <f t="shared" ca="1" si="63"/>
        <v>13</v>
      </c>
      <c r="BP42" s="276">
        <f t="shared" ca="1" si="64"/>
        <v>20</v>
      </c>
      <c r="BQ42" s="276">
        <f t="shared" ca="1" si="65"/>
        <v>65</v>
      </c>
      <c r="BR42" s="276" t="str">
        <f t="shared" ca="1" si="66"/>
        <v>YES</v>
      </c>
      <c r="BS42" s="276">
        <f t="shared" ca="1" si="72"/>
        <v>6</v>
      </c>
      <c r="BT42" s="276">
        <f t="shared" ca="1" si="73"/>
        <v>10</v>
      </c>
      <c r="BU42" s="276">
        <f t="shared" ca="1" si="74"/>
        <v>60</v>
      </c>
      <c r="BV42" s="276" t="str">
        <f t="shared" ca="1" si="67"/>
        <v>NO</v>
      </c>
      <c r="BW42" s="276">
        <f t="shared" si="75"/>
        <v>0</v>
      </c>
      <c r="BX42" s="276">
        <f t="shared" si="76"/>
        <v>0</v>
      </c>
      <c r="BY42" s="276">
        <f t="shared" si="70"/>
        <v>0</v>
      </c>
      <c r="BZ42" s="279" t="str">
        <f t="shared" si="71"/>
        <v>NO</v>
      </c>
    </row>
    <row r="43" spans="1:78" x14ac:dyDescent="0.2">
      <c r="A43" s="241">
        <v>33</v>
      </c>
      <c r="B43" s="242" t="s">
        <v>317</v>
      </c>
      <c r="C43" s="242" t="s">
        <v>318</v>
      </c>
      <c r="D43" s="242" t="s">
        <v>299</v>
      </c>
      <c r="E43" s="256">
        <f t="shared" ca="1" si="11"/>
        <v>98</v>
      </c>
      <c r="F43" s="257">
        <f t="shared" ca="1" si="7"/>
        <v>91</v>
      </c>
      <c r="G43" s="257">
        <f t="shared" ca="1" si="12"/>
        <v>37</v>
      </c>
      <c r="H43" s="257">
        <f t="shared" ca="1" si="13"/>
        <v>54</v>
      </c>
      <c r="I43" s="258"/>
      <c r="J43" s="247">
        <f t="shared" ca="1" si="14"/>
        <v>14</v>
      </c>
      <c r="K43" s="247">
        <f t="shared" ca="1" si="15"/>
        <v>15</v>
      </c>
      <c r="L43" s="247">
        <f t="shared" ca="1" si="16"/>
        <v>18</v>
      </c>
      <c r="M43" s="247">
        <f t="shared" ca="1" si="17"/>
        <v>1</v>
      </c>
      <c r="N43" s="247">
        <f t="shared" ca="1" si="17"/>
        <v>1</v>
      </c>
      <c r="O43" s="247">
        <f t="shared" ca="1" si="17"/>
        <v>2</v>
      </c>
      <c r="P43" s="247">
        <f t="shared" ca="1" si="18"/>
        <v>13</v>
      </c>
      <c r="Q43" s="247" t="str">
        <f t="shared" ca="1" si="19"/>
        <v/>
      </c>
      <c r="R43" s="247">
        <f t="shared" ca="1" si="20"/>
        <v>15</v>
      </c>
      <c r="S43" s="247">
        <f t="shared" ca="1" si="21"/>
        <v>1</v>
      </c>
      <c r="T43" s="247">
        <f t="shared" ca="1" si="21"/>
        <v>1</v>
      </c>
      <c r="U43" s="247">
        <f t="shared" ca="1" si="21"/>
        <v>1</v>
      </c>
      <c r="V43" s="247">
        <f t="shared" ca="1" si="22"/>
        <v>13</v>
      </c>
      <c r="W43" s="247" t="str">
        <f t="shared" ca="1" si="23"/>
        <v/>
      </c>
      <c r="X43" s="247">
        <f t="shared" ca="1" si="24"/>
        <v>15</v>
      </c>
      <c r="Y43" s="248">
        <f t="shared" ca="1" si="25"/>
        <v>1</v>
      </c>
      <c r="Z43" s="259">
        <f t="shared" ca="1" si="25"/>
        <v>2</v>
      </c>
      <c r="AA43" s="247">
        <f t="shared" ca="1" si="25"/>
        <v>2</v>
      </c>
      <c r="AB43" s="247">
        <f t="shared" ca="1" si="25"/>
        <v>2</v>
      </c>
      <c r="AC43" s="247">
        <f t="shared" ca="1" si="25"/>
        <v>1</v>
      </c>
      <c r="AD43" s="247" t="str">
        <f t="shared" ca="1" si="26"/>
        <v/>
      </c>
      <c r="AE43" s="247">
        <f t="shared" ca="1" si="27"/>
        <v>9</v>
      </c>
      <c r="AF43" s="247">
        <f t="shared" ca="1" si="28"/>
        <v>10</v>
      </c>
      <c r="AG43" s="247">
        <f t="shared" ca="1" si="29"/>
        <v>8</v>
      </c>
      <c r="AH43" s="247" t="str">
        <f t="shared" ca="1" si="30"/>
        <v/>
      </c>
      <c r="AI43" s="247" t="str">
        <f t="shared" ca="1" si="31"/>
        <v/>
      </c>
      <c r="AJ43" s="247" t="str">
        <f t="shared" ca="1" si="32"/>
        <v/>
      </c>
      <c r="AK43" s="247">
        <f t="shared" ca="1" si="33"/>
        <v>9</v>
      </c>
      <c r="AL43" s="248">
        <f t="shared" ca="1" si="34"/>
        <v>10</v>
      </c>
      <c r="AM43" s="260">
        <f t="shared" ca="1" si="35"/>
        <v>25</v>
      </c>
      <c r="AN43" s="261">
        <f t="shared" ca="1" si="36"/>
        <v>30</v>
      </c>
      <c r="AO43" s="247">
        <f t="shared" ca="1" si="37"/>
        <v>83</v>
      </c>
      <c r="AP43" s="247" t="str">
        <f t="shared" ca="1" si="38"/>
        <v>YES</v>
      </c>
      <c r="AQ43" s="261">
        <f t="shared" ca="1" si="39"/>
        <v>28</v>
      </c>
      <c r="AR43" s="261">
        <f t="shared" ca="1" si="40"/>
        <v>30</v>
      </c>
      <c r="AS43" s="247">
        <f t="shared" ca="1" si="41"/>
        <v>93</v>
      </c>
      <c r="AT43" s="247" t="str">
        <f t="shared" ca="1" si="42"/>
        <v>YES</v>
      </c>
      <c r="AU43" s="261">
        <f t="shared" ca="1" si="43"/>
        <v>28</v>
      </c>
      <c r="AV43" s="261">
        <f t="shared" ca="1" si="44"/>
        <v>30</v>
      </c>
      <c r="AW43" s="247">
        <f t="shared" ca="1" si="45"/>
        <v>93</v>
      </c>
      <c r="AX43" s="247" t="str">
        <f t="shared" ca="1" si="46"/>
        <v>YES</v>
      </c>
      <c r="AY43" s="261">
        <f t="shared" ca="1" si="47"/>
        <v>14</v>
      </c>
      <c r="AZ43" s="261">
        <f t="shared" ca="1" si="48"/>
        <v>15</v>
      </c>
      <c r="BA43" s="247">
        <f t="shared" ca="1" si="49"/>
        <v>93</v>
      </c>
      <c r="BB43" s="247" t="str">
        <f t="shared" ca="1" si="50"/>
        <v>YES</v>
      </c>
      <c r="BC43" s="261">
        <f t="shared" ca="1" si="51"/>
        <v>15</v>
      </c>
      <c r="BD43" s="261">
        <f t="shared" ca="1" si="52"/>
        <v>15</v>
      </c>
      <c r="BE43" s="276">
        <f t="shared" ca="1" si="53"/>
        <v>100</v>
      </c>
      <c r="BF43" s="277" t="str">
        <f t="shared" ca="1" si="54"/>
        <v>YES</v>
      </c>
      <c r="BG43" s="278"/>
      <c r="BH43" s="276"/>
      <c r="BI43" s="276"/>
      <c r="BJ43" s="276" t="str">
        <f t="shared" si="58"/>
        <v>NO</v>
      </c>
      <c r="BK43" s="276">
        <f t="shared" ca="1" si="59"/>
        <v>19</v>
      </c>
      <c r="BL43" s="276">
        <f t="shared" ca="1" si="60"/>
        <v>20</v>
      </c>
      <c r="BM43" s="276">
        <f t="shared" ca="1" si="61"/>
        <v>95</v>
      </c>
      <c r="BN43" s="276" t="str">
        <f t="shared" ca="1" si="62"/>
        <v>YES</v>
      </c>
      <c r="BO43" s="276">
        <f t="shared" ca="1" si="63"/>
        <v>8</v>
      </c>
      <c r="BP43" s="276">
        <f t="shared" ca="1" si="64"/>
        <v>10</v>
      </c>
      <c r="BQ43" s="276">
        <f t="shared" ca="1" si="65"/>
        <v>80</v>
      </c>
      <c r="BR43" s="276" t="str">
        <f t="shared" ca="1" si="66"/>
        <v>YES</v>
      </c>
      <c r="BS43" s="276">
        <f t="shared" ca="1" si="72"/>
        <v>19</v>
      </c>
      <c r="BT43" s="276">
        <f t="shared" ca="1" si="73"/>
        <v>20</v>
      </c>
      <c r="BU43" s="276">
        <f t="shared" ca="1" si="74"/>
        <v>95</v>
      </c>
      <c r="BV43" s="276" t="str">
        <f t="shared" ca="1" si="67"/>
        <v>YES</v>
      </c>
      <c r="BW43" s="278">
        <f t="shared" ref="BW43:BW46" ca="1" si="86">SUMIFS($Y43:$AL43,$Y$10:$AL$10,"CO1")</f>
        <v>8</v>
      </c>
      <c r="BX43" s="276">
        <f t="shared" ref="BX43:BX46" ca="1" si="87">SUMIFS($Y$4:$AL$4,$Y$10:$AL$10,"CO1",$Y43:$AL43,"&gt;=0")</f>
        <v>10</v>
      </c>
      <c r="BY43" s="276">
        <f t="shared" ca="1" si="70"/>
        <v>80</v>
      </c>
      <c r="BZ43" s="279" t="str">
        <f t="shared" ca="1" si="71"/>
        <v>YES</v>
      </c>
    </row>
    <row r="44" spans="1:78" x14ac:dyDescent="0.2">
      <c r="A44" s="241">
        <v>34</v>
      </c>
      <c r="B44" s="242" t="s">
        <v>319</v>
      </c>
      <c r="C44" s="242" t="s">
        <v>320</v>
      </c>
      <c r="D44" s="242" t="s">
        <v>256</v>
      </c>
      <c r="E44" s="256">
        <f t="shared" ca="1" si="11"/>
        <v>76</v>
      </c>
      <c r="F44" s="257">
        <f t="shared" ca="1" si="7"/>
        <v>73</v>
      </c>
      <c r="G44" s="257">
        <f t="shared" ca="1" si="12"/>
        <v>29</v>
      </c>
      <c r="H44" s="257">
        <f t="shared" ca="1" si="13"/>
        <v>44</v>
      </c>
      <c r="I44" s="258"/>
      <c r="J44" s="247">
        <f t="shared" ca="1" si="14"/>
        <v>10</v>
      </c>
      <c r="K44" s="247">
        <f t="shared" ca="1" si="15"/>
        <v>12</v>
      </c>
      <c r="L44" s="247">
        <f t="shared" ca="1" si="16"/>
        <v>14</v>
      </c>
      <c r="M44" s="247">
        <f t="shared" ca="1" si="17"/>
        <v>2</v>
      </c>
      <c r="N44" s="247">
        <f t="shared" ca="1" si="17"/>
        <v>1</v>
      </c>
      <c r="O44" s="247">
        <f t="shared" ca="1" si="17"/>
        <v>1</v>
      </c>
      <c r="P44" s="247" t="str">
        <f t="shared" ca="1" si="18"/>
        <v/>
      </c>
      <c r="Q44" s="247">
        <f t="shared" ca="1" si="19"/>
        <v>10</v>
      </c>
      <c r="R44" s="247">
        <f t="shared" ca="1" si="20"/>
        <v>10</v>
      </c>
      <c r="S44" s="247">
        <f t="shared" ca="1" si="21"/>
        <v>1</v>
      </c>
      <c r="T44" s="247">
        <f t="shared" ca="1" si="21"/>
        <v>1</v>
      </c>
      <c r="U44" s="247">
        <f t="shared" ca="1" si="21"/>
        <v>2</v>
      </c>
      <c r="V44" s="247" t="str">
        <f t="shared" ca="1" si="22"/>
        <v/>
      </c>
      <c r="W44" s="247">
        <f t="shared" ca="1" si="23"/>
        <v>12</v>
      </c>
      <c r="X44" s="247">
        <f t="shared" ca="1" si="24"/>
        <v>10</v>
      </c>
      <c r="Y44" s="248">
        <f t="shared" ca="1" si="25"/>
        <v>1</v>
      </c>
      <c r="Z44" s="259">
        <f t="shared" ca="1" si="25"/>
        <v>1</v>
      </c>
      <c r="AA44" s="247">
        <f t="shared" ca="1" si="25"/>
        <v>1</v>
      </c>
      <c r="AB44" s="247">
        <f t="shared" ca="1" si="25"/>
        <v>1</v>
      </c>
      <c r="AC44" s="247">
        <f t="shared" ca="1" si="25"/>
        <v>1</v>
      </c>
      <c r="AD44" s="247" t="str">
        <f t="shared" ca="1" si="26"/>
        <v/>
      </c>
      <c r="AE44" s="247">
        <f t="shared" ca="1" si="27"/>
        <v>8</v>
      </c>
      <c r="AF44" s="247" t="str">
        <f t="shared" ca="1" si="28"/>
        <v/>
      </c>
      <c r="AG44" s="247" t="str">
        <f t="shared" ca="1" si="29"/>
        <v/>
      </c>
      <c r="AH44" s="247">
        <f t="shared" ca="1" si="30"/>
        <v>8</v>
      </c>
      <c r="AI44" s="247">
        <f t="shared" ca="1" si="31"/>
        <v>8</v>
      </c>
      <c r="AJ44" s="247">
        <f t="shared" ca="1" si="32"/>
        <v>8</v>
      </c>
      <c r="AK44" s="247">
        <f t="shared" ca="1" si="33"/>
        <v>7</v>
      </c>
      <c r="AL44" s="248" t="str">
        <f t="shared" ca="1" si="34"/>
        <v/>
      </c>
      <c r="AM44" s="260">
        <f t="shared" ca="1" si="35"/>
        <v>22</v>
      </c>
      <c r="AN44" s="261">
        <f t="shared" ca="1" si="36"/>
        <v>30</v>
      </c>
      <c r="AO44" s="247">
        <f t="shared" ca="1" si="37"/>
        <v>73</v>
      </c>
      <c r="AP44" s="247" t="str">
        <f t="shared" ca="1" si="38"/>
        <v>YES</v>
      </c>
      <c r="AQ44" s="261">
        <f t="shared" ca="1" si="39"/>
        <v>20</v>
      </c>
      <c r="AR44" s="261">
        <f t="shared" ca="1" si="40"/>
        <v>30</v>
      </c>
      <c r="AS44" s="247">
        <f t="shared" ca="1" si="41"/>
        <v>67</v>
      </c>
      <c r="AT44" s="247" t="str">
        <f t="shared" ca="1" si="42"/>
        <v>YES</v>
      </c>
      <c r="AU44" s="261">
        <f t="shared" ca="1" si="43"/>
        <v>22</v>
      </c>
      <c r="AV44" s="261">
        <f t="shared" ca="1" si="44"/>
        <v>30</v>
      </c>
      <c r="AW44" s="247">
        <f t="shared" ca="1" si="45"/>
        <v>73</v>
      </c>
      <c r="AX44" s="247" t="str">
        <f t="shared" ca="1" si="46"/>
        <v>YES</v>
      </c>
      <c r="AY44" s="261">
        <f t="shared" ca="1" si="47"/>
        <v>10</v>
      </c>
      <c r="AZ44" s="261">
        <f t="shared" ca="1" si="48"/>
        <v>15</v>
      </c>
      <c r="BA44" s="247">
        <f t="shared" ca="1" si="49"/>
        <v>67</v>
      </c>
      <c r="BB44" s="247" t="str">
        <f t="shared" ca="1" si="50"/>
        <v>YES</v>
      </c>
      <c r="BC44" s="261">
        <f t="shared" ca="1" si="51"/>
        <v>12</v>
      </c>
      <c r="BD44" s="261">
        <f t="shared" ca="1" si="52"/>
        <v>15</v>
      </c>
      <c r="BE44" s="276">
        <f t="shared" ca="1" si="53"/>
        <v>80</v>
      </c>
      <c r="BF44" s="277" t="str">
        <f t="shared" ca="1" si="54"/>
        <v>YES</v>
      </c>
      <c r="BG44" s="278"/>
      <c r="BH44" s="276"/>
      <c r="BI44" s="276"/>
      <c r="BJ44" s="276" t="str">
        <f t="shared" si="58"/>
        <v>NO</v>
      </c>
      <c r="BK44" s="276">
        <f t="shared" ca="1" si="59"/>
        <v>8</v>
      </c>
      <c r="BL44" s="276">
        <f t="shared" ca="1" si="60"/>
        <v>10</v>
      </c>
      <c r="BM44" s="276">
        <f t="shared" ca="1" si="61"/>
        <v>80</v>
      </c>
      <c r="BN44" s="276" t="str">
        <f t="shared" ca="1" si="62"/>
        <v>YES</v>
      </c>
      <c r="BO44" s="276">
        <f t="shared" ca="1" si="63"/>
        <v>16</v>
      </c>
      <c r="BP44" s="276">
        <f t="shared" ca="1" si="64"/>
        <v>20</v>
      </c>
      <c r="BQ44" s="276">
        <f t="shared" ca="1" si="65"/>
        <v>80</v>
      </c>
      <c r="BR44" s="276" t="str">
        <f t="shared" ca="1" si="66"/>
        <v>YES</v>
      </c>
      <c r="BS44" s="276">
        <f t="shared" ca="1" si="72"/>
        <v>15</v>
      </c>
      <c r="BT44" s="276">
        <f t="shared" ca="1" si="73"/>
        <v>20</v>
      </c>
      <c r="BU44" s="276">
        <f t="shared" ca="1" si="74"/>
        <v>75</v>
      </c>
      <c r="BV44" s="276" t="str">
        <f t="shared" ca="1" si="67"/>
        <v>YES</v>
      </c>
      <c r="BW44" s="278">
        <f t="shared" ca="1" si="86"/>
        <v>5</v>
      </c>
      <c r="BX44" s="276">
        <f t="shared" ca="1" si="87"/>
        <v>10</v>
      </c>
      <c r="BY44" s="276">
        <f t="shared" ca="1" si="70"/>
        <v>50</v>
      </c>
      <c r="BZ44" s="279" t="str">
        <f t="shared" ca="1" si="71"/>
        <v>NO</v>
      </c>
    </row>
    <row r="45" spans="1:78" ht="18" x14ac:dyDescent="0.2">
      <c r="A45" s="241">
        <v>35</v>
      </c>
      <c r="B45" s="242" t="s">
        <v>321</v>
      </c>
      <c r="C45" s="242" t="s">
        <v>322</v>
      </c>
      <c r="D45" s="242" t="s">
        <v>299</v>
      </c>
      <c r="E45" s="256">
        <f t="shared" ca="1" si="11"/>
        <v>97</v>
      </c>
      <c r="F45" s="257">
        <f t="shared" ca="1" si="7"/>
        <v>96</v>
      </c>
      <c r="G45" s="257">
        <f t="shared" ca="1" si="12"/>
        <v>37</v>
      </c>
      <c r="H45" s="257">
        <f t="shared" ca="1" si="13"/>
        <v>59</v>
      </c>
      <c r="I45" s="258"/>
      <c r="J45" s="247">
        <f t="shared" ca="1" si="14"/>
        <v>14</v>
      </c>
      <c r="K45" s="247">
        <f t="shared" ca="1" si="15"/>
        <v>15</v>
      </c>
      <c r="L45" s="247">
        <f t="shared" ca="1" si="16"/>
        <v>18</v>
      </c>
      <c r="M45" s="247">
        <f t="shared" ca="1" si="17"/>
        <v>2</v>
      </c>
      <c r="N45" s="247">
        <f t="shared" ca="1" si="17"/>
        <v>1</v>
      </c>
      <c r="O45" s="247">
        <f t="shared" ca="1" si="17"/>
        <v>2</v>
      </c>
      <c r="P45" s="247">
        <f t="shared" ca="1" si="18"/>
        <v>13</v>
      </c>
      <c r="Q45" s="247" t="str">
        <f t="shared" ca="1" si="19"/>
        <v/>
      </c>
      <c r="R45" s="247">
        <f t="shared" ca="1" si="20"/>
        <v>15</v>
      </c>
      <c r="S45" s="247">
        <f t="shared" ca="1" si="21"/>
        <v>1</v>
      </c>
      <c r="T45" s="247">
        <f t="shared" ca="1" si="21"/>
        <v>2</v>
      </c>
      <c r="U45" s="247">
        <f t="shared" ca="1" si="21"/>
        <v>1</v>
      </c>
      <c r="V45" s="247">
        <f t="shared" ca="1" si="22"/>
        <v>13</v>
      </c>
      <c r="W45" s="247" t="str">
        <f t="shared" ca="1" si="23"/>
        <v/>
      </c>
      <c r="X45" s="247">
        <f t="shared" ca="1" si="24"/>
        <v>14</v>
      </c>
      <c r="Y45" s="248">
        <f t="shared" ca="1" si="25"/>
        <v>1</v>
      </c>
      <c r="Z45" s="259">
        <f t="shared" ca="1" si="25"/>
        <v>2</v>
      </c>
      <c r="AA45" s="247">
        <f t="shared" ca="1" si="25"/>
        <v>2</v>
      </c>
      <c r="AB45" s="247">
        <f t="shared" ca="1" si="25"/>
        <v>2</v>
      </c>
      <c r="AC45" s="247">
        <f t="shared" ca="1" si="25"/>
        <v>2</v>
      </c>
      <c r="AD45" s="247" t="str">
        <f t="shared" ca="1" si="26"/>
        <v/>
      </c>
      <c r="AE45" s="247">
        <f t="shared" ca="1" si="27"/>
        <v>10</v>
      </c>
      <c r="AF45" s="247">
        <f t="shared" ca="1" si="28"/>
        <v>10</v>
      </c>
      <c r="AG45" s="247">
        <f t="shared" ca="1" si="29"/>
        <v>10</v>
      </c>
      <c r="AH45" s="247" t="str">
        <f t="shared" ca="1" si="30"/>
        <v/>
      </c>
      <c r="AI45" s="247" t="str">
        <f t="shared" ca="1" si="31"/>
        <v/>
      </c>
      <c r="AJ45" s="247" t="str">
        <f t="shared" ca="1" si="32"/>
        <v/>
      </c>
      <c r="AK45" s="247">
        <f t="shared" ca="1" si="33"/>
        <v>10</v>
      </c>
      <c r="AL45" s="248">
        <f t="shared" ca="1" si="34"/>
        <v>10</v>
      </c>
      <c r="AM45" s="260">
        <f t="shared" ca="1" si="35"/>
        <v>27</v>
      </c>
      <c r="AN45" s="261">
        <f t="shared" ca="1" si="36"/>
        <v>30</v>
      </c>
      <c r="AO45" s="247">
        <f t="shared" ca="1" si="37"/>
        <v>90</v>
      </c>
      <c r="AP45" s="247" t="str">
        <f t="shared" ca="1" si="38"/>
        <v>YES</v>
      </c>
      <c r="AQ45" s="261">
        <f t="shared" ca="1" si="39"/>
        <v>28</v>
      </c>
      <c r="AR45" s="261">
        <f t="shared" ca="1" si="40"/>
        <v>30</v>
      </c>
      <c r="AS45" s="247">
        <f t="shared" ca="1" si="41"/>
        <v>93</v>
      </c>
      <c r="AT45" s="247" t="str">
        <f t="shared" ca="1" si="42"/>
        <v>YES</v>
      </c>
      <c r="AU45" s="261">
        <f t="shared" ca="1" si="43"/>
        <v>27</v>
      </c>
      <c r="AV45" s="261">
        <f t="shared" ca="1" si="44"/>
        <v>30</v>
      </c>
      <c r="AW45" s="247">
        <f t="shared" ca="1" si="45"/>
        <v>90</v>
      </c>
      <c r="AX45" s="247" t="str">
        <f t="shared" ca="1" si="46"/>
        <v>YES</v>
      </c>
      <c r="AY45" s="261">
        <f t="shared" ca="1" si="47"/>
        <v>14</v>
      </c>
      <c r="AZ45" s="261">
        <f t="shared" ca="1" si="48"/>
        <v>15</v>
      </c>
      <c r="BA45" s="247">
        <f t="shared" ca="1" si="49"/>
        <v>93</v>
      </c>
      <c r="BB45" s="247" t="str">
        <f t="shared" ca="1" si="50"/>
        <v>YES</v>
      </c>
      <c r="BC45" s="261">
        <f t="shared" ca="1" si="51"/>
        <v>15</v>
      </c>
      <c r="BD45" s="261">
        <f t="shared" ca="1" si="52"/>
        <v>15</v>
      </c>
      <c r="BE45" s="276">
        <f t="shared" ca="1" si="53"/>
        <v>100</v>
      </c>
      <c r="BF45" s="277" t="str">
        <f t="shared" ca="1" si="54"/>
        <v>YES</v>
      </c>
      <c r="BG45" s="278"/>
      <c r="BH45" s="276"/>
      <c r="BI45" s="276"/>
      <c r="BJ45" s="276" t="str">
        <f t="shared" si="58"/>
        <v>NO</v>
      </c>
      <c r="BK45" s="276">
        <f t="shared" ca="1" si="59"/>
        <v>20</v>
      </c>
      <c r="BL45" s="276">
        <f t="shared" ca="1" si="60"/>
        <v>20</v>
      </c>
      <c r="BM45" s="276">
        <f t="shared" ca="1" si="61"/>
        <v>100</v>
      </c>
      <c r="BN45" s="276" t="str">
        <f t="shared" ca="1" si="62"/>
        <v>YES</v>
      </c>
      <c r="BO45" s="276">
        <f t="shared" ca="1" si="63"/>
        <v>10</v>
      </c>
      <c r="BP45" s="276">
        <f t="shared" ca="1" si="64"/>
        <v>10</v>
      </c>
      <c r="BQ45" s="276">
        <f t="shared" ca="1" si="65"/>
        <v>100</v>
      </c>
      <c r="BR45" s="276" t="str">
        <f t="shared" ca="1" si="66"/>
        <v>YES</v>
      </c>
      <c r="BS45" s="276">
        <f t="shared" ca="1" si="72"/>
        <v>20</v>
      </c>
      <c r="BT45" s="276">
        <f t="shared" ca="1" si="73"/>
        <v>20</v>
      </c>
      <c r="BU45" s="276">
        <f t="shared" ca="1" si="74"/>
        <v>100</v>
      </c>
      <c r="BV45" s="276" t="str">
        <f t="shared" ca="1" si="67"/>
        <v>YES</v>
      </c>
      <c r="BW45" s="278">
        <f t="shared" ca="1" si="86"/>
        <v>9</v>
      </c>
      <c r="BX45" s="276">
        <f t="shared" ca="1" si="87"/>
        <v>10</v>
      </c>
      <c r="BY45" s="276">
        <f t="shared" ca="1" si="70"/>
        <v>90</v>
      </c>
      <c r="BZ45" s="279" t="str">
        <f t="shared" ca="1" si="71"/>
        <v>YES</v>
      </c>
    </row>
    <row r="46" spans="1:78" ht="18" x14ac:dyDescent="0.2">
      <c r="A46" s="241">
        <v>36</v>
      </c>
      <c r="B46" s="242" t="s">
        <v>323</v>
      </c>
      <c r="C46" s="242" t="s">
        <v>324</v>
      </c>
      <c r="D46" s="242" t="s">
        <v>292</v>
      </c>
      <c r="E46" s="256">
        <f t="shared" ca="1" si="11"/>
        <v>76</v>
      </c>
      <c r="F46" s="257">
        <f t="shared" ca="1" si="7"/>
        <v>75</v>
      </c>
      <c r="G46" s="257">
        <f t="shared" ca="1" si="12"/>
        <v>30</v>
      </c>
      <c r="H46" s="257">
        <f t="shared" ca="1" si="13"/>
        <v>45</v>
      </c>
      <c r="I46" s="258"/>
      <c r="J46" s="247">
        <f t="shared" ca="1" si="14"/>
        <v>10</v>
      </c>
      <c r="K46" s="247">
        <f t="shared" ca="1" si="15"/>
        <v>10</v>
      </c>
      <c r="L46" s="247">
        <f t="shared" ca="1" si="16"/>
        <v>14</v>
      </c>
      <c r="M46" s="247">
        <f t="shared" ca="1" si="17"/>
        <v>1</v>
      </c>
      <c r="N46" s="247">
        <f t="shared" ca="1" si="17"/>
        <v>1</v>
      </c>
      <c r="O46" s="247">
        <f t="shared" ca="1" si="17"/>
        <v>2</v>
      </c>
      <c r="P46" s="247" t="str">
        <f t="shared" ca="1" si="18"/>
        <v/>
      </c>
      <c r="Q46" s="247">
        <f t="shared" ca="1" si="19"/>
        <v>12</v>
      </c>
      <c r="R46" s="247">
        <f t="shared" ca="1" si="20"/>
        <v>10</v>
      </c>
      <c r="S46" s="247">
        <f t="shared" ca="1" si="21"/>
        <v>2</v>
      </c>
      <c r="T46" s="247">
        <f t="shared" ca="1" si="21"/>
        <v>2</v>
      </c>
      <c r="U46" s="247">
        <f t="shared" ca="1" si="21"/>
        <v>1</v>
      </c>
      <c r="V46" s="247" t="str">
        <f t="shared" ca="1" si="22"/>
        <v/>
      </c>
      <c r="W46" s="247">
        <f t="shared" ca="1" si="23"/>
        <v>11</v>
      </c>
      <c r="X46" s="247">
        <f t="shared" ca="1" si="24"/>
        <v>12</v>
      </c>
      <c r="Y46" s="248">
        <f t="shared" ca="1" si="25"/>
        <v>1</v>
      </c>
      <c r="Z46" s="259">
        <f t="shared" ca="1" si="25"/>
        <v>1</v>
      </c>
      <c r="AA46" s="247">
        <f t="shared" ca="1" si="25"/>
        <v>2</v>
      </c>
      <c r="AB46" s="247">
        <f t="shared" ca="1" si="25"/>
        <v>2</v>
      </c>
      <c r="AC46" s="247">
        <f t="shared" ca="1" si="25"/>
        <v>1</v>
      </c>
      <c r="AD46" s="247" t="str">
        <f t="shared" ca="1" si="26"/>
        <v/>
      </c>
      <c r="AE46" s="247">
        <f t="shared" ca="1" si="27"/>
        <v>7</v>
      </c>
      <c r="AF46" s="247" t="str">
        <f t="shared" ca="1" si="28"/>
        <v/>
      </c>
      <c r="AG46" s="247" t="str">
        <f t="shared" ca="1" si="29"/>
        <v/>
      </c>
      <c r="AH46" s="247">
        <f t="shared" ca="1" si="30"/>
        <v>8</v>
      </c>
      <c r="AI46" s="247">
        <f t="shared" ca="1" si="31"/>
        <v>8</v>
      </c>
      <c r="AJ46" s="247">
        <f t="shared" ca="1" si="32"/>
        <v>7</v>
      </c>
      <c r="AK46" s="247">
        <f t="shared" ca="1" si="33"/>
        <v>8</v>
      </c>
      <c r="AL46" s="248" t="str">
        <f t="shared" ca="1" si="34"/>
        <v/>
      </c>
      <c r="AM46" s="260">
        <f t="shared" ca="1" si="35"/>
        <v>23</v>
      </c>
      <c r="AN46" s="261">
        <f t="shared" ca="1" si="36"/>
        <v>30</v>
      </c>
      <c r="AO46" s="247">
        <f t="shared" ca="1" si="37"/>
        <v>77</v>
      </c>
      <c r="AP46" s="247" t="str">
        <f t="shared" ca="1" si="38"/>
        <v>YES</v>
      </c>
      <c r="AQ46" s="261">
        <f t="shared" ca="1" si="39"/>
        <v>22</v>
      </c>
      <c r="AR46" s="261">
        <f t="shared" ca="1" si="40"/>
        <v>30</v>
      </c>
      <c r="AS46" s="247">
        <f t="shared" ca="1" si="41"/>
        <v>73</v>
      </c>
      <c r="AT46" s="247" t="str">
        <f t="shared" ca="1" si="42"/>
        <v>YES</v>
      </c>
      <c r="AU46" s="261">
        <f t="shared" ca="1" si="43"/>
        <v>23</v>
      </c>
      <c r="AV46" s="261">
        <f t="shared" ca="1" si="44"/>
        <v>30</v>
      </c>
      <c r="AW46" s="247">
        <f t="shared" ca="1" si="45"/>
        <v>77</v>
      </c>
      <c r="AX46" s="247" t="str">
        <f t="shared" ca="1" si="46"/>
        <v>YES</v>
      </c>
      <c r="AY46" s="261">
        <f t="shared" ca="1" si="47"/>
        <v>10</v>
      </c>
      <c r="AZ46" s="261">
        <f t="shared" ca="1" si="48"/>
        <v>15</v>
      </c>
      <c r="BA46" s="247">
        <f t="shared" ca="1" si="49"/>
        <v>67</v>
      </c>
      <c r="BB46" s="247" t="str">
        <f t="shared" ca="1" si="50"/>
        <v>YES</v>
      </c>
      <c r="BC46" s="261">
        <f t="shared" ca="1" si="51"/>
        <v>10</v>
      </c>
      <c r="BD46" s="261">
        <f t="shared" ca="1" si="52"/>
        <v>15</v>
      </c>
      <c r="BE46" s="276">
        <f t="shared" ca="1" si="53"/>
        <v>67</v>
      </c>
      <c r="BF46" s="277" t="str">
        <f t="shared" ca="1" si="54"/>
        <v>YES</v>
      </c>
      <c r="BG46" s="278"/>
      <c r="BH46" s="276"/>
      <c r="BI46" s="276"/>
      <c r="BJ46" s="276" t="str">
        <f t="shared" si="58"/>
        <v>NO</v>
      </c>
      <c r="BK46" s="276">
        <f t="shared" ca="1" si="59"/>
        <v>7</v>
      </c>
      <c r="BL46" s="276">
        <f t="shared" ca="1" si="60"/>
        <v>10</v>
      </c>
      <c r="BM46" s="276">
        <f t="shared" ca="1" si="61"/>
        <v>70</v>
      </c>
      <c r="BN46" s="276" t="str">
        <f t="shared" ca="1" si="62"/>
        <v>YES</v>
      </c>
      <c r="BO46" s="276">
        <f t="shared" ca="1" si="63"/>
        <v>16</v>
      </c>
      <c r="BP46" s="276">
        <f t="shared" ca="1" si="64"/>
        <v>20</v>
      </c>
      <c r="BQ46" s="276">
        <f t="shared" ca="1" si="65"/>
        <v>80</v>
      </c>
      <c r="BR46" s="276" t="str">
        <f t="shared" ca="1" si="66"/>
        <v>YES</v>
      </c>
      <c r="BS46" s="276">
        <f t="shared" ca="1" si="72"/>
        <v>15</v>
      </c>
      <c r="BT46" s="276">
        <f t="shared" ca="1" si="73"/>
        <v>20</v>
      </c>
      <c r="BU46" s="276">
        <f t="shared" ca="1" si="74"/>
        <v>75</v>
      </c>
      <c r="BV46" s="276" t="str">
        <f t="shared" ca="1" si="67"/>
        <v>YES</v>
      </c>
      <c r="BW46" s="278">
        <f t="shared" ca="1" si="86"/>
        <v>7</v>
      </c>
      <c r="BX46" s="276">
        <f t="shared" ca="1" si="87"/>
        <v>10</v>
      </c>
      <c r="BY46" s="276">
        <f t="shared" ca="1" si="70"/>
        <v>70</v>
      </c>
      <c r="BZ46" s="279" t="str">
        <f t="shared" ca="1" si="71"/>
        <v>YES</v>
      </c>
    </row>
    <row r="47" spans="1:78" ht="18" x14ac:dyDescent="0.2">
      <c r="A47" s="241">
        <v>37</v>
      </c>
      <c r="B47" s="242" t="s">
        <v>325</v>
      </c>
      <c r="C47" s="242" t="s">
        <v>326</v>
      </c>
      <c r="D47" s="242" t="s">
        <v>299</v>
      </c>
      <c r="E47" s="256">
        <f t="shared" ca="1" si="11"/>
        <v>98</v>
      </c>
      <c r="F47" s="257">
        <f t="shared" ca="1" si="7"/>
        <v>90</v>
      </c>
      <c r="G47" s="257">
        <f t="shared" ca="1" si="12"/>
        <v>38</v>
      </c>
      <c r="H47" s="257">
        <f t="shared" ca="1" si="13"/>
        <v>52</v>
      </c>
      <c r="I47" s="258"/>
      <c r="J47" s="247">
        <f t="shared" ca="1" si="14"/>
        <v>14</v>
      </c>
      <c r="K47" s="247">
        <f t="shared" ca="1" si="15"/>
        <v>15</v>
      </c>
      <c r="L47" s="247">
        <f t="shared" ca="1" si="16"/>
        <v>18</v>
      </c>
      <c r="M47" s="247">
        <f t="shared" ca="1" si="17"/>
        <v>2</v>
      </c>
      <c r="N47" s="247">
        <f t="shared" ca="1" si="17"/>
        <v>1</v>
      </c>
      <c r="O47" s="247">
        <f t="shared" ca="1" si="17"/>
        <v>2</v>
      </c>
      <c r="P47" s="247">
        <f t="shared" ca="1" si="18"/>
        <v>13</v>
      </c>
      <c r="Q47" s="247" t="str">
        <f t="shared" ca="1" si="19"/>
        <v/>
      </c>
      <c r="R47" s="247">
        <f t="shared" ca="1" si="20"/>
        <v>15</v>
      </c>
      <c r="S47" s="247">
        <f t="shared" ca="1" si="21"/>
        <v>1</v>
      </c>
      <c r="T47" s="247">
        <f t="shared" ca="1" si="21"/>
        <v>2</v>
      </c>
      <c r="U47" s="247">
        <f t="shared" ca="1" si="21"/>
        <v>2</v>
      </c>
      <c r="V47" s="247">
        <f t="shared" ca="1" si="22"/>
        <v>14</v>
      </c>
      <c r="W47" s="247" t="str">
        <f t="shared" ca="1" si="23"/>
        <v/>
      </c>
      <c r="X47" s="247">
        <f t="shared" ca="1" si="24"/>
        <v>15</v>
      </c>
      <c r="Y47" s="248">
        <f t="shared" ca="1" si="25"/>
        <v>1</v>
      </c>
      <c r="Z47" s="259">
        <f t="shared" ca="1" si="25"/>
        <v>2</v>
      </c>
      <c r="AA47" s="247">
        <f t="shared" ca="1" si="25"/>
        <v>2</v>
      </c>
      <c r="AB47" s="247">
        <f t="shared" ca="1" si="25"/>
        <v>2</v>
      </c>
      <c r="AC47" s="247">
        <f t="shared" ca="1" si="25"/>
        <v>2</v>
      </c>
      <c r="AD47" s="247" t="str">
        <f t="shared" ca="1" si="26"/>
        <v/>
      </c>
      <c r="AE47" s="247">
        <f t="shared" ca="1" si="27"/>
        <v>9</v>
      </c>
      <c r="AF47" s="247">
        <f t="shared" ca="1" si="28"/>
        <v>8</v>
      </c>
      <c r="AG47" s="247">
        <f t="shared" ca="1" si="29"/>
        <v>8</v>
      </c>
      <c r="AH47" s="247" t="str">
        <f t="shared" ca="1" si="30"/>
        <v/>
      </c>
      <c r="AI47" s="247" t="str">
        <f t="shared" ca="1" si="31"/>
        <v/>
      </c>
      <c r="AJ47" s="247" t="str">
        <f t="shared" ca="1" si="32"/>
        <v/>
      </c>
      <c r="AK47" s="247">
        <f t="shared" ca="1" si="33"/>
        <v>10</v>
      </c>
      <c r="AL47" s="248">
        <f t="shared" ca="1" si="34"/>
        <v>8</v>
      </c>
      <c r="AM47" s="260">
        <f t="shared" ca="1" si="35"/>
        <v>28</v>
      </c>
      <c r="AN47" s="261">
        <f t="shared" ca="1" si="36"/>
        <v>30</v>
      </c>
      <c r="AO47" s="247">
        <f t="shared" ca="1" si="37"/>
        <v>93</v>
      </c>
      <c r="AP47" s="247" t="str">
        <f t="shared" ca="1" si="38"/>
        <v>YES</v>
      </c>
      <c r="AQ47" s="261">
        <f t="shared" ca="1" si="39"/>
        <v>28</v>
      </c>
      <c r="AR47" s="261">
        <f t="shared" ca="1" si="40"/>
        <v>30</v>
      </c>
      <c r="AS47" s="247">
        <f t="shared" ca="1" si="41"/>
        <v>93</v>
      </c>
      <c r="AT47" s="247" t="str">
        <f t="shared" ca="1" si="42"/>
        <v>YES</v>
      </c>
      <c r="AU47" s="261">
        <f t="shared" ca="1" si="43"/>
        <v>29</v>
      </c>
      <c r="AV47" s="261">
        <f t="shared" ca="1" si="44"/>
        <v>30</v>
      </c>
      <c r="AW47" s="247">
        <f t="shared" ca="1" si="45"/>
        <v>97</v>
      </c>
      <c r="AX47" s="247" t="str">
        <f t="shared" ca="1" si="46"/>
        <v>YES</v>
      </c>
      <c r="AY47" s="261">
        <f t="shared" ca="1" si="47"/>
        <v>14</v>
      </c>
      <c r="AZ47" s="261">
        <f t="shared" ca="1" si="48"/>
        <v>15</v>
      </c>
      <c r="BA47" s="247">
        <f t="shared" ca="1" si="49"/>
        <v>93</v>
      </c>
      <c r="BB47" s="247" t="str">
        <f t="shared" ca="1" si="50"/>
        <v>YES</v>
      </c>
      <c r="BC47" s="261">
        <f t="shared" ca="1" si="51"/>
        <v>15</v>
      </c>
      <c r="BD47" s="261">
        <f t="shared" ca="1" si="52"/>
        <v>15</v>
      </c>
      <c r="BE47" s="276">
        <f t="shared" ca="1" si="53"/>
        <v>100</v>
      </c>
      <c r="BF47" s="277" t="str">
        <f t="shared" ca="1" si="54"/>
        <v>YES</v>
      </c>
      <c r="BG47" s="278">
        <f t="shared" ca="1" si="55"/>
        <v>9</v>
      </c>
      <c r="BH47" s="276">
        <f t="shared" ca="1" si="56"/>
        <v>10</v>
      </c>
      <c r="BI47" s="276">
        <f t="shared" ca="1" si="57"/>
        <v>90</v>
      </c>
      <c r="BJ47" s="276" t="str">
        <f t="shared" ca="1" si="58"/>
        <v>YES</v>
      </c>
      <c r="BK47" s="276">
        <f t="shared" ca="1" si="59"/>
        <v>17</v>
      </c>
      <c r="BL47" s="276">
        <f t="shared" ca="1" si="60"/>
        <v>20</v>
      </c>
      <c r="BM47" s="276">
        <f t="shared" ca="1" si="61"/>
        <v>85</v>
      </c>
      <c r="BN47" s="276" t="str">
        <f t="shared" ca="1" si="62"/>
        <v>YES</v>
      </c>
      <c r="BO47" s="276">
        <f t="shared" ca="1" si="63"/>
        <v>8</v>
      </c>
      <c r="BP47" s="276">
        <f t="shared" ca="1" si="64"/>
        <v>10</v>
      </c>
      <c r="BQ47" s="276">
        <f t="shared" ca="1" si="65"/>
        <v>80</v>
      </c>
      <c r="BR47" s="276" t="str">
        <f t="shared" ca="1" si="66"/>
        <v>YES</v>
      </c>
      <c r="BS47" s="276">
        <f t="shared" ca="1" si="72"/>
        <v>18</v>
      </c>
      <c r="BT47" s="276">
        <f t="shared" ca="1" si="73"/>
        <v>20</v>
      </c>
      <c r="BU47" s="276">
        <f t="shared" ca="1" si="74"/>
        <v>90</v>
      </c>
      <c r="BV47" s="276" t="str">
        <f t="shared" ca="1" si="67"/>
        <v>YES</v>
      </c>
      <c r="BW47" s="276">
        <f t="shared" si="75"/>
        <v>0</v>
      </c>
      <c r="BX47" s="276">
        <f t="shared" si="76"/>
        <v>0</v>
      </c>
      <c r="BY47" s="276">
        <f t="shared" si="70"/>
        <v>0</v>
      </c>
      <c r="BZ47" s="279" t="str">
        <f t="shared" si="71"/>
        <v>NO</v>
      </c>
    </row>
    <row r="48" spans="1:78" ht="18" x14ac:dyDescent="0.2">
      <c r="A48" s="241">
        <v>38</v>
      </c>
      <c r="B48" s="242" t="s">
        <v>327</v>
      </c>
      <c r="C48" s="242" t="s">
        <v>328</v>
      </c>
      <c r="D48" s="242" t="s">
        <v>299</v>
      </c>
      <c r="E48" s="256">
        <f t="shared" ca="1" si="11"/>
        <v>98</v>
      </c>
      <c r="F48" s="257">
        <f t="shared" ca="1" si="7"/>
        <v>90</v>
      </c>
      <c r="G48" s="257">
        <f t="shared" ca="1" si="12"/>
        <v>38</v>
      </c>
      <c r="H48" s="257">
        <f t="shared" ca="1" si="13"/>
        <v>52</v>
      </c>
      <c r="I48" s="258"/>
      <c r="J48" s="247">
        <f t="shared" ca="1" si="14"/>
        <v>14</v>
      </c>
      <c r="K48" s="247">
        <f t="shared" ca="1" si="15"/>
        <v>15</v>
      </c>
      <c r="L48" s="247">
        <f t="shared" ca="1" si="16"/>
        <v>18</v>
      </c>
      <c r="M48" s="247">
        <f t="shared" ca="1" si="17"/>
        <v>2</v>
      </c>
      <c r="N48" s="247">
        <f t="shared" ca="1" si="17"/>
        <v>1</v>
      </c>
      <c r="O48" s="247">
        <f t="shared" ca="1" si="17"/>
        <v>1</v>
      </c>
      <c r="P48" s="247">
        <f t="shared" ca="1" si="18"/>
        <v>15</v>
      </c>
      <c r="Q48" s="247" t="str">
        <f t="shared" ca="1" si="19"/>
        <v/>
      </c>
      <c r="R48" s="247">
        <f t="shared" ca="1" si="20"/>
        <v>14</v>
      </c>
      <c r="S48" s="247">
        <f t="shared" ca="1" si="21"/>
        <v>2</v>
      </c>
      <c r="T48" s="247">
        <f t="shared" ca="1" si="21"/>
        <v>1</v>
      </c>
      <c r="U48" s="247">
        <f t="shared" ca="1" si="21"/>
        <v>2</v>
      </c>
      <c r="V48" s="247">
        <f t="shared" ca="1" si="22"/>
        <v>13</v>
      </c>
      <c r="W48" s="247" t="str">
        <f t="shared" ca="1" si="23"/>
        <v/>
      </c>
      <c r="X48" s="247">
        <f t="shared" ca="1" si="24"/>
        <v>14</v>
      </c>
      <c r="Y48" s="248">
        <f t="shared" ca="1" si="25"/>
        <v>2</v>
      </c>
      <c r="Z48" s="259">
        <f t="shared" ca="1" si="25"/>
        <v>2</v>
      </c>
      <c r="AA48" s="247">
        <f t="shared" ca="1" si="25"/>
        <v>1</v>
      </c>
      <c r="AB48" s="247">
        <f t="shared" ca="1" si="25"/>
        <v>2</v>
      </c>
      <c r="AC48" s="247">
        <f t="shared" ca="1" si="25"/>
        <v>2</v>
      </c>
      <c r="AD48" s="247" t="str">
        <f t="shared" ca="1" si="26"/>
        <v/>
      </c>
      <c r="AE48" s="247">
        <f t="shared" ca="1" si="27"/>
        <v>9</v>
      </c>
      <c r="AF48" s="247">
        <f t="shared" ca="1" si="28"/>
        <v>8</v>
      </c>
      <c r="AG48" s="247">
        <f t="shared" ca="1" si="29"/>
        <v>9</v>
      </c>
      <c r="AH48" s="247" t="str">
        <f t="shared" ca="1" si="30"/>
        <v/>
      </c>
      <c r="AI48" s="247" t="str">
        <f t="shared" ca="1" si="31"/>
        <v/>
      </c>
      <c r="AJ48" s="247" t="str">
        <f t="shared" ca="1" si="32"/>
        <v/>
      </c>
      <c r="AK48" s="247">
        <f t="shared" ca="1" si="33"/>
        <v>9</v>
      </c>
      <c r="AL48" s="248">
        <f t="shared" ca="1" si="34"/>
        <v>8</v>
      </c>
      <c r="AM48" s="260">
        <f t="shared" ca="1" si="35"/>
        <v>27</v>
      </c>
      <c r="AN48" s="261">
        <f t="shared" ca="1" si="36"/>
        <v>30</v>
      </c>
      <c r="AO48" s="247">
        <f t="shared" ca="1" si="37"/>
        <v>90</v>
      </c>
      <c r="AP48" s="247" t="str">
        <f t="shared" ca="1" si="38"/>
        <v>YES</v>
      </c>
      <c r="AQ48" s="261">
        <f t="shared" ca="1" si="39"/>
        <v>29</v>
      </c>
      <c r="AR48" s="261">
        <f t="shared" ca="1" si="40"/>
        <v>30</v>
      </c>
      <c r="AS48" s="247">
        <f t="shared" ca="1" si="41"/>
        <v>97</v>
      </c>
      <c r="AT48" s="247" t="str">
        <f t="shared" ca="1" si="42"/>
        <v>YES</v>
      </c>
      <c r="AU48" s="261">
        <f t="shared" ca="1" si="43"/>
        <v>27</v>
      </c>
      <c r="AV48" s="261">
        <f t="shared" ca="1" si="44"/>
        <v>30</v>
      </c>
      <c r="AW48" s="247">
        <f t="shared" ca="1" si="45"/>
        <v>90</v>
      </c>
      <c r="AX48" s="247" t="str">
        <f t="shared" ca="1" si="46"/>
        <v>YES</v>
      </c>
      <c r="AY48" s="261">
        <f t="shared" ca="1" si="47"/>
        <v>14</v>
      </c>
      <c r="AZ48" s="261">
        <f t="shared" ca="1" si="48"/>
        <v>15</v>
      </c>
      <c r="BA48" s="247">
        <f t="shared" ca="1" si="49"/>
        <v>93</v>
      </c>
      <c r="BB48" s="247" t="str">
        <f t="shared" ca="1" si="50"/>
        <v>YES</v>
      </c>
      <c r="BC48" s="261">
        <f t="shared" ca="1" si="51"/>
        <v>15</v>
      </c>
      <c r="BD48" s="261">
        <f t="shared" ca="1" si="52"/>
        <v>15</v>
      </c>
      <c r="BE48" s="276">
        <f t="shared" ca="1" si="53"/>
        <v>100</v>
      </c>
      <c r="BF48" s="277" t="str">
        <f t="shared" ca="1" si="54"/>
        <v>YES</v>
      </c>
      <c r="BG48" s="278">
        <f t="shared" ca="1" si="55"/>
        <v>9</v>
      </c>
      <c r="BH48" s="276">
        <f t="shared" ca="1" si="56"/>
        <v>10</v>
      </c>
      <c r="BI48" s="276">
        <f t="shared" ca="1" si="57"/>
        <v>90</v>
      </c>
      <c r="BJ48" s="276" t="str">
        <f t="shared" ca="1" si="58"/>
        <v>YES</v>
      </c>
      <c r="BK48" s="276">
        <f t="shared" ca="1" si="59"/>
        <v>17</v>
      </c>
      <c r="BL48" s="276">
        <f t="shared" ca="1" si="60"/>
        <v>20</v>
      </c>
      <c r="BM48" s="276">
        <f t="shared" ca="1" si="61"/>
        <v>85</v>
      </c>
      <c r="BN48" s="276" t="str">
        <f t="shared" ca="1" si="62"/>
        <v>YES</v>
      </c>
      <c r="BO48" s="276">
        <f t="shared" ca="1" si="63"/>
        <v>9</v>
      </c>
      <c r="BP48" s="276">
        <f t="shared" ca="1" si="64"/>
        <v>10</v>
      </c>
      <c r="BQ48" s="276">
        <f t="shared" ca="1" si="65"/>
        <v>90</v>
      </c>
      <c r="BR48" s="276" t="str">
        <f t="shared" ca="1" si="66"/>
        <v>YES</v>
      </c>
      <c r="BS48" s="276">
        <f t="shared" ca="1" si="72"/>
        <v>17</v>
      </c>
      <c r="BT48" s="276">
        <f t="shared" ca="1" si="73"/>
        <v>20</v>
      </c>
      <c r="BU48" s="276">
        <f t="shared" ca="1" si="74"/>
        <v>85</v>
      </c>
      <c r="BV48" s="276" t="str">
        <f t="shared" ca="1" si="67"/>
        <v>YES</v>
      </c>
      <c r="BW48" s="276">
        <f t="shared" si="75"/>
        <v>0</v>
      </c>
      <c r="BX48" s="276">
        <f t="shared" si="76"/>
        <v>0</v>
      </c>
      <c r="BY48" s="276">
        <f t="shared" si="70"/>
        <v>0</v>
      </c>
      <c r="BZ48" s="279" t="str">
        <f t="shared" si="71"/>
        <v>NO</v>
      </c>
    </row>
    <row r="49" spans="1:78" ht="18" customHeight="1" x14ac:dyDescent="0.2">
      <c r="A49" s="241">
        <v>39</v>
      </c>
      <c r="B49" s="242" t="s">
        <v>329</v>
      </c>
      <c r="C49" s="280" t="s">
        <v>330</v>
      </c>
      <c r="D49" s="242" t="s">
        <v>256</v>
      </c>
      <c r="E49" s="256">
        <f t="shared" ca="1" si="11"/>
        <v>76</v>
      </c>
      <c r="F49" s="257">
        <f t="shared" ca="1" si="7"/>
        <v>74</v>
      </c>
      <c r="G49" s="257">
        <f t="shared" ca="1" si="12"/>
        <v>30</v>
      </c>
      <c r="H49" s="257">
        <f t="shared" ca="1" si="13"/>
        <v>44</v>
      </c>
      <c r="I49" s="258"/>
      <c r="J49" s="247">
        <f t="shared" ca="1" si="14"/>
        <v>11</v>
      </c>
      <c r="K49" s="247">
        <f t="shared" ca="1" si="15"/>
        <v>11</v>
      </c>
      <c r="L49" s="247">
        <f t="shared" ca="1" si="16"/>
        <v>14</v>
      </c>
      <c r="M49" s="247">
        <f t="shared" ca="1" si="17"/>
        <v>2</v>
      </c>
      <c r="N49" s="247">
        <f t="shared" ca="1" si="17"/>
        <v>1</v>
      </c>
      <c r="O49" s="247">
        <f t="shared" ca="1" si="17"/>
        <v>1</v>
      </c>
      <c r="P49" s="247" t="str">
        <f t="shared" ca="1" si="18"/>
        <v/>
      </c>
      <c r="Q49" s="247">
        <f t="shared" ca="1" si="19"/>
        <v>10</v>
      </c>
      <c r="R49" s="247">
        <f t="shared" ca="1" si="20"/>
        <v>11</v>
      </c>
      <c r="S49" s="247">
        <f t="shared" ca="1" si="21"/>
        <v>2</v>
      </c>
      <c r="T49" s="247">
        <f t="shared" ca="1" si="21"/>
        <v>1</v>
      </c>
      <c r="U49" s="247">
        <f t="shared" ca="1" si="21"/>
        <v>2</v>
      </c>
      <c r="V49" s="247" t="str">
        <f t="shared" ca="1" si="22"/>
        <v/>
      </c>
      <c r="W49" s="247">
        <f t="shared" ca="1" si="23"/>
        <v>11</v>
      </c>
      <c r="X49" s="247">
        <f t="shared" ca="1" si="24"/>
        <v>12</v>
      </c>
      <c r="Y49" s="248">
        <f t="shared" ca="1" si="25"/>
        <v>2</v>
      </c>
      <c r="Z49" s="259">
        <f t="shared" ca="1" si="25"/>
        <v>2</v>
      </c>
      <c r="AA49" s="247">
        <f t="shared" ca="1" si="25"/>
        <v>2</v>
      </c>
      <c r="AB49" s="247">
        <f t="shared" ca="1" si="25"/>
        <v>1</v>
      </c>
      <c r="AC49" s="247">
        <f t="shared" ca="1" si="25"/>
        <v>1</v>
      </c>
      <c r="AD49" s="247" t="str">
        <f t="shared" ca="1" si="26"/>
        <v/>
      </c>
      <c r="AE49" s="247">
        <f t="shared" ca="1" si="27"/>
        <v>7</v>
      </c>
      <c r="AF49" s="247" t="str">
        <f t="shared" ca="1" si="28"/>
        <v/>
      </c>
      <c r="AG49" s="247" t="str">
        <f t="shared" ca="1" si="29"/>
        <v/>
      </c>
      <c r="AH49" s="247">
        <f t="shared" ca="1" si="30"/>
        <v>7</v>
      </c>
      <c r="AI49" s="247">
        <f t="shared" ca="1" si="31"/>
        <v>8</v>
      </c>
      <c r="AJ49" s="247">
        <f t="shared" ca="1" si="32"/>
        <v>7</v>
      </c>
      <c r="AK49" s="247">
        <f t="shared" ca="1" si="33"/>
        <v>7</v>
      </c>
      <c r="AL49" s="248" t="str">
        <f t="shared" ca="1" si="34"/>
        <v/>
      </c>
      <c r="AM49" s="260">
        <f t="shared" ca="1" si="35"/>
        <v>23</v>
      </c>
      <c r="AN49" s="261">
        <f t="shared" ca="1" si="36"/>
        <v>30</v>
      </c>
      <c r="AO49" s="247">
        <f t="shared" ca="1" si="37"/>
        <v>77</v>
      </c>
      <c r="AP49" s="247" t="str">
        <f t="shared" ca="1" si="38"/>
        <v>YES</v>
      </c>
      <c r="AQ49" s="261">
        <f t="shared" ca="1" si="39"/>
        <v>21</v>
      </c>
      <c r="AR49" s="261">
        <f t="shared" ca="1" si="40"/>
        <v>30</v>
      </c>
      <c r="AS49" s="247">
        <f t="shared" ca="1" si="41"/>
        <v>70</v>
      </c>
      <c r="AT49" s="247" t="str">
        <f t="shared" ca="1" si="42"/>
        <v>YES</v>
      </c>
      <c r="AU49" s="261">
        <f t="shared" ca="1" si="43"/>
        <v>23</v>
      </c>
      <c r="AV49" s="261">
        <f t="shared" ca="1" si="44"/>
        <v>30</v>
      </c>
      <c r="AW49" s="247">
        <f t="shared" ca="1" si="45"/>
        <v>77</v>
      </c>
      <c r="AX49" s="247" t="str">
        <f t="shared" ca="1" si="46"/>
        <v>YES</v>
      </c>
      <c r="AY49" s="261">
        <f t="shared" ca="1" si="47"/>
        <v>11</v>
      </c>
      <c r="AZ49" s="261">
        <f t="shared" ca="1" si="48"/>
        <v>15</v>
      </c>
      <c r="BA49" s="247">
        <f t="shared" ca="1" si="49"/>
        <v>73</v>
      </c>
      <c r="BB49" s="247" t="str">
        <f t="shared" ca="1" si="50"/>
        <v>YES</v>
      </c>
      <c r="BC49" s="261">
        <f t="shared" ca="1" si="51"/>
        <v>11</v>
      </c>
      <c r="BD49" s="261">
        <f t="shared" ca="1" si="52"/>
        <v>15</v>
      </c>
      <c r="BE49" s="276">
        <f t="shared" ca="1" si="53"/>
        <v>73</v>
      </c>
      <c r="BF49" s="277" t="str">
        <f t="shared" ca="1" si="54"/>
        <v>YES</v>
      </c>
      <c r="BG49" s="278">
        <f t="shared" ca="1" si="55"/>
        <v>8</v>
      </c>
      <c r="BH49" s="276">
        <f t="shared" ca="1" si="56"/>
        <v>10</v>
      </c>
      <c r="BI49" s="276">
        <f t="shared" ca="1" si="57"/>
        <v>80</v>
      </c>
      <c r="BJ49" s="276" t="str">
        <f t="shared" ca="1" si="58"/>
        <v>YES</v>
      </c>
      <c r="BK49" s="276">
        <f t="shared" ca="1" si="59"/>
        <v>7</v>
      </c>
      <c r="BL49" s="276">
        <f t="shared" ca="1" si="60"/>
        <v>10</v>
      </c>
      <c r="BM49" s="276">
        <f t="shared" ca="1" si="61"/>
        <v>70</v>
      </c>
      <c r="BN49" s="276" t="str">
        <f t="shared" ca="1" si="62"/>
        <v>YES</v>
      </c>
      <c r="BO49" s="276">
        <f t="shared" ca="1" si="63"/>
        <v>15</v>
      </c>
      <c r="BP49" s="276">
        <f t="shared" ca="1" si="64"/>
        <v>20</v>
      </c>
      <c r="BQ49" s="276">
        <f t="shared" ca="1" si="65"/>
        <v>75</v>
      </c>
      <c r="BR49" s="276" t="str">
        <f t="shared" ca="1" si="66"/>
        <v>YES</v>
      </c>
      <c r="BS49" s="276">
        <f t="shared" ca="1" si="72"/>
        <v>14</v>
      </c>
      <c r="BT49" s="276">
        <f t="shared" ca="1" si="73"/>
        <v>20</v>
      </c>
      <c r="BU49" s="276">
        <f t="shared" ca="1" si="74"/>
        <v>70</v>
      </c>
      <c r="BV49" s="276" t="str">
        <f t="shared" ca="1" si="67"/>
        <v>YES</v>
      </c>
      <c r="BW49" s="276">
        <f t="shared" si="75"/>
        <v>0</v>
      </c>
      <c r="BX49" s="276">
        <f t="shared" si="76"/>
        <v>0</v>
      </c>
      <c r="BY49" s="276">
        <f t="shared" si="70"/>
        <v>0</v>
      </c>
      <c r="BZ49" s="279" t="str">
        <f t="shared" si="71"/>
        <v>NO</v>
      </c>
    </row>
    <row r="50" spans="1:78" x14ac:dyDescent="0.2">
      <c r="A50" s="241">
        <v>40</v>
      </c>
      <c r="B50" s="242" t="s">
        <v>331</v>
      </c>
      <c r="C50" s="242" t="s">
        <v>332</v>
      </c>
      <c r="D50" s="242" t="s">
        <v>275</v>
      </c>
      <c r="E50" s="256">
        <f t="shared" ca="1" si="11"/>
        <v>87</v>
      </c>
      <c r="F50" s="257">
        <f t="shared" ca="1" si="7"/>
        <v>84</v>
      </c>
      <c r="G50" s="257">
        <f t="shared" ca="1" si="12"/>
        <v>34</v>
      </c>
      <c r="H50" s="257">
        <f t="shared" ca="1" si="13"/>
        <v>50</v>
      </c>
      <c r="I50" s="258"/>
      <c r="J50" s="247">
        <f t="shared" ca="1" si="14"/>
        <v>13</v>
      </c>
      <c r="K50" s="247">
        <f t="shared" ca="1" si="15"/>
        <v>13</v>
      </c>
      <c r="L50" s="247">
        <f t="shared" ca="1" si="16"/>
        <v>16</v>
      </c>
      <c r="M50" s="247">
        <f t="shared" ca="1" si="17"/>
        <v>1</v>
      </c>
      <c r="N50" s="247">
        <f t="shared" ca="1" si="17"/>
        <v>1</v>
      </c>
      <c r="O50" s="247">
        <f t="shared" ca="1" si="17"/>
        <v>2</v>
      </c>
      <c r="P50" s="247">
        <f t="shared" ca="1" si="18"/>
        <v>12</v>
      </c>
      <c r="Q50" s="247">
        <f t="shared" ca="1" si="19"/>
        <v>14</v>
      </c>
      <c r="R50" s="247" t="str">
        <f t="shared" ca="1" si="20"/>
        <v/>
      </c>
      <c r="S50" s="247">
        <f t="shared" ca="1" si="21"/>
        <v>1</v>
      </c>
      <c r="T50" s="247">
        <f t="shared" ca="1" si="21"/>
        <v>2</v>
      </c>
      <c r="U50" s="247">
        <f t="shared" ca="1" si="21"/>
        <v>2</v>
      </c>
      <c r="V50" s="247">
        <f t="shared" ca="1" si="22"/>
        <v>12</v>
      </c>
      <c r="W50" s="247">
        <f t="shared" ca="1" si="23"/>
        <v>13</v>
      </c>
      <c r="X50" s="247" t="str">
        <f t="shared" ca="1" si="24"/>
        <v/>
      </c>
      <c r="Y50" s="248">
        <f t="shared" ca="1" si="25"/>
        <v>1</v>
      </c>
      <c r="Z50" s="259">
        <f t="shared" ca="1" si="25"/>
        <v>2</v>
      </c>
      <c r="AA50" s="247">
        <f t="shared" ca="1" si="25"/>
        <v>2</v>
      </c>
      <c r="AB50" s="247">
        <f t="shared" ca="1" si="25"/>
        <v>2</v>
      </c>
      <c r="AC50" s="247">
        <f t="shared" ca="1" si="25"/>
        <v>2</v>
      </c>
      <c r="AD50" s="247">
        <f t="shared" ca="1" si="26"/>
        <v>8</v>
      </c>
      <c r="AE50" s="247" t="str">
        <f t="shared" ca="1" si="27"/>
        <v/>
      </c>
      <c r="AF50" s="247">
        <f t="shared" ca="1" si="28"/>
        <v>9</v>
      </c>
      <c r="AG50" s="247">
        <f t="shared" ca="1" si="29"/>
        <v>9</v>
      </c>
      <c r="AH50" s="247" t="str">
        <f t="shared" ca="1" si="30"/>
        <v/>
      </c>
      <c r="AI50" s="247">
        <f t="shared" ca="1" si="31"/>
        <v>7</v>
      </c>
      <c r="AJ50" s="247" t="str">
        <f t="shared" ca="1" si="32"/>
        <v/>
      </c>
      <c r="AK50" s="247" t="str">
        <f t="shared" ca="1" si="33"/>
        <v/>
      </c>
      <c r="AL50" s="248">
        <f t="shared" ca="1" si="34"/>
        <v>8</v>
      </c>
      <c r="AM50" s="260">
        <f t="shared" ca="1" si="35"/>
        <v>25</v>
      </c>
      <c r="AN50" s="261">
        <f t="shared" ca="1" si="36"/>
        <v>30</v>
      </c>
      <c r="AO50" s="247">
        <f t="shared" ca="1" si="37"/>
        <v>83</v>
      </c>
      <c r="AP50" s="247" t="str">
        <f t="shared" ca="1" si="38"/>
        <v>YES</v>
      </c>
      <c r="AQ50" s="261">
        <f t="shared" ca="1" si="39"/>
        <v>26</v>
      </c>
      <c r="AR50" s="261">
        <f t="shared" ca="1" si="40"/>
        <v>30</v>
      </c>
      <c r="AS50" s="247">
        <f t="shared" ca="1" si="41"/>
        <v>87</v>
      </c>
      <c r="AT50" s="247" t="str">
        <f t="shared" ca="1" si="42"/>
        <v>YES</v>
      </c>
      <c r="AU50" s="261">
        <f t="shared" ca="1" si="43"/>
        <v>25</v>
      </c>
      <c r="AV50" s="261">
        <f t="shared" ca="1" si="44"/>
        <v>30</v>
      </c>
      <c r="AW50" s="247">
        <f t="shared" ca="1" si="45"/>
        <v>83</v>
      </c>
      <c r="AX50" s="247" t="str">
        <f t="shared" ca="1" si="46"/>
        <v>YES</v>
      </c>
      <c r="AY50" s="261">
        <f t="shared" ca="1" si="47"/>
        <v>13</v>
      </c>
      <c r="AZ50" s="261">
        <f t="shared" ca="1" si="48"/>
        <v>15</v>
      </c>
      <c r="BA50" s="247">
        <f t="shared" ca="1" si="49"/>
        <v>87</v>
      </c>
      <c r="BB50" s="247" t="str">
        <f t="shared" ca="1" si="50"/>
        <v>YES</v>
      </c>
      <c r="BC50" s="261">
        <f t="shared" ca="1" si="51"/>
        <v>13</v>
      </c>
      <c r="BD50" s="261">
        <f t="shared" ca="1" si="52"/>
        <v>15</v>
      </c>
      <c r="BE50" s="247">
        <f t="shared" ca="1" si="53"/>
        <v>87</v>
      </c>
      <c r="BF50" s="248" t="str">
        <f t="shared" ca="1" si="54"/>
        <v>YES</v>
      </c>
      <c r="BG50" s="260">
        <f t="shared" ca="1" si="55"/>
        <v>9</v>
      </c>
      <c r="BH50" s="261">
        <f t="shared" ca="1" si="56"/>
        <v>10</v>
      </c>
      <c r="BI50" s="247">
        <f t="shared" ca="1" si="57"/>
        <v>90</v>
      </c>
      <c r="BJ50" s="247" t="str">
        <f t="shared" ca="1" si="58"/>
        <v>YES</v>
      </c>
      <c r="BK50" s="261">
        <f t="shared" ca="1" si="59"/>
        <v>17</v>
      </c>
      <c r="BL50" s="261">
        <f t="shared" ca="1" si="60"/>
        <v>20</v>
      </c>
      <c r="BM50" s="247">
        <f t="shared" ca="1" si="61"/>
        <v>85</v>
      </c>
      <c r="BN50" s="247" t="str">
        <f t="shared" ca="1" si="62"/>
        <v>YES</v>
      </c>
      <c r="BO50" s="261">
        <f t="shared" ca="1" si="63"/>
        <v>16</v>
      </c>
      <c r="BP50" s="261">
        <f t="shared" ca="1" si="64"/>
        <v>20</v>
      </c>
      <c r="BQ50" s="247">
        <f t="shared" ca="1" si="65"/>
        <v>80</v>
      </c>
      <c r="BR50" s="247" t="str">
        <f t="shared" ca="1" si="66"/>
        <v>YES</v>
      </c>
      <c r="BS50" s="261">
        <f t="shared" ca="1" si="72"/>
        <v>8</v>
      </c>
      <c r="BT50" s="261">
        <f t="shared" ca="1" si="73"/>
        <v>10</v>
      </c>
      <c r="BU50" s="247">
        <f t="shared" ca="1" si="74"/>
        <v>80</v>
      </c>
      <c r="BV50" s="247" t="str">
        <f t="shared" ca="1" si="67"/>
        <v>YES</v>
      </c>
      <c r="BW50" s="261">
        <f t="shared" si="75"/>
        <v>0</v>
      </c>
      <c r="BX50" s="261">
        <f t="shared" si="76"/>
        <v>0</v>
      </c>
      <c r="BY50" s="247">
        <f t="shared" si="70"/>
        <v>0</v>
      </c>
      <c r="BZ50" s="262" t="str">
        <f t="shared" si="71"/>
        <v>NO</v>
      </c>
    </row>
    <row r="51" spans="1:78" ht="18" x14ac:dyDescent="0.2">
      <c r="A51" s="241">
        <v>41</v>
      </c>
      <c r="B51" s="242" t="s">
        <v>333</v>
      </c>
      <c r="C51" s="242" t="s">
        <v>334</v>
      </c>
      <c r="D51" s="242" t="s">
        <v>299</v>
      </c>
      <c r="E51" s="256">
        <f t="shared" ca="1" si="11"/>
        <v>98</v>
      </c>
      <c r="F51" s="257">
        <f t="shared" ca="1" si="7"/>
        <v>86</v>
      </c>
      <c r="G51" s="257">
        <f t="shared" ca="1" si="12"/>
        <v>37</v>
      </c>
      <c r="H51" s="257">
        <f t="shared" ca="1" si="13"/>
        <v>49</v>
      </c>
      <c r="I51" s="258"/>
      <c r="J51" s="247">
        <f t="shared" ca="1" si="14"/>
        <v>14</v>
      </c>
      <c r="K51" s="247">
        <f t="shared" ca="1" si="15"/>
        <v>15</v>
      </c>
      <c r="L51" s="247">
        <f t="shared" ca="1" si="16"/>
        <v>18</v>
      </c>
      <c r="M51" s="247">
        <f t="shared" ca="1" si="17"/>
        <v>2</v>
      </c>
      <c r="N51" s="247">
        <f t="shared" ca="1" si="17"/>
        <v>2</v>
      </c>
      <c r="O51" s="247">
        <f t="shared" ca="1" si="17"/>
        <v>1</v>
      </c>
      <c r="P51" s="247">
        <f t="shared" ca="1" si="18"/>
        <v>15</v>
      </c>
      <c r="Q51" s="247" t="str">
        <f t="shared" ca="1" si="19"/>
        <v/>
      </c>
      <c r="R51" s="247">
        <f t="shared" ca="1" si="20"/>
        <v>15</v>
      </c>
      <c r="S51" s="247">
        <f t="shared" ca="1" si="21"/>
        <v>1</v>
      </c>
      <c r="T51" s="247">
        <f t="shared" ca="1" si="21"/>
        <v>1</v>
      </c>
      <c r="U51" s="247">
        <f t="shared" ca="1" si="21"/>
        <v>1</v>
      </c>
      <c r="V51" s="247">
        <f t="shared" ca="1" si="22"/>
        <v>13</v>
      </c>
      <c r="W51" s="247" t="str">
        <f t="shared" ca="1" si="23"/>
        <v/>
      </c>
      <c r="X51" s="247">
        <f t="shared" ca="1" si="24"/>
        <v>13</v>
      </c>
      <c r="Y51" s="248">
        <f t="shared" ca="1" si="25"/>
        <v>1</v>
      </c>
      <c r="Z51" s="259">
        <f t="shared" ca="1" si="25"/>
        <v>2</v>
      </c>
      <c r="AA51" s="247">
        <f t="shared" ca="1" si="25"/>
        <v>1</v>
      </c>
      <c r="AB51" s="247">
        <f t="shared" ca="1" si="25"/>
        <v>1</v>
      </c>
      <c r="AC51" s="247">
        <f t="shared" ca="1" si="25"/>
        <v>1</v>
      </c>
      <c r="AD51" s="247" t="str">
        <f t="shared" ca="1" si="26"/>
        <v/>
      </c>
      <c r="AE51" s="247">
        <f t="shared" ca="1" si="27"/>
        <v>8</v>
      </c>
      <c r="AF51" s="247">
        <f t="shared" ca="1" si="28"/>
        <v>9</v>
      </c>
      <c r="AG51" s="247">
        <f t="shared" ca="1" si="29"/>
        <v>9</v>
      </c>
      <c r="AH51" s="247" t="str">
        <f t="shared" ca="1" si="30"/>
        <v/>
      </c>
      <c r="AI51" s="247" t="str">
        <f t="shared" ca="1" si="31"/>
        <v/>
      </c>
      <c r="AJ51" s="247" t="str">
        <f t="shared" ca="1" si="32"/>
        <v/>
      </c>
      <c r="AK51" s="247">
        <f t="shared" ca="1" si="33"/>
        <v>8</v>
      </c>
      <c r="AL51" s="248">
        <f t="shared" ca="1" si="34"/>
        <v>9</v>
      </c>
      <c r="AM51" s="260">
        <f t="shared" ca="1" si="35"/>
        <v>26</v>
      </c>
      <c r="AN51" s="261">
        <f t="shared" ca="1" si="36"/>
        <v>30</v>
      </c>
      <c r="AO51" s="247">
        <f t="shared" ca="1" si="37"/>
        <v>87</v>
      </c>
      <c r="AP51" s="247" t="str">
        <f t="shared" ca="1" si="38"/>
        <v>YES</v>
      </c>
      <c r="AQ51" s="261">
        <f t="shared" ca="1" si="39"/>
        <v>30</v>
      </c>
      <c r="AR51" s="261">
        <f t="shared" ca="1" si="40"/>
        <v>30</v>
      </c>
      <c r="AS51" s="247">
        <f t="shared" ca="1" si="41"/>
        <v>100</v>
      </c>
      <c r="AT51" s="247" t="str">
        <f t="shared" ca="1" si="42"/>
        <v>YES</v>
      </c>
      <c r="AU51" s="261">
        <f t="shared" ca="1" si="43"/>
        <v>26</v>
      </c>
      <c r="AV51" s="261">
        <f t="shared" ca="1" si="44"/>
        <v>30</v>
      </c>
      <c r="AW51" s="247">
        <f t="shared" ca="1" si="45"/>
        <v>87</v>
      </c>
      <c r="AX51" s="247" t="str">
        <f t="shared" ca="1" si="46"/>
        <v>YES</v>
      </c>
      <c r="AY51" s="261">
        <f t="shared" ca="1" si="47"/>
        <v>14</v>
      </c>
      <c r="AZ51" s="261">
        <f t="shared" ca="1" si="48"/>
        <v>15</v>
      </c>
      <c r="BA51" s="247">
        <f t="shared" ca="1" si="49"/>
        <v>93</v>
      </c>
      <c r="BB51" s="247" t="str">
        <f t="shared" ca="1" si="50"/>
        <v>YES</v>
      </c>
      <c r="BC51" s="261">
        <f t="shared" ca="1" si="51"/>
        <v>15</v>
      </c>
      <c r="BD51" s="261">
        <f t="shared" ca="1" si="52"/>
        <v>15</v>
      </c>
      <c r="BE51" s="247">
        <f t="shared" ca="1" si="53"/>
        <v>100</v>
      </c>
      <c r="BF51" s="248" t="str">
        <f t="shared" ca="1" si="54"/>
        <v>YES</v>
      </c>
      <c r="BG51" s="260">
        <f t="shared" ca="1" si="55"/>
        <v>6</v>
      </c>
      <c r="BH51" s="261">
        <f t="shared" ca="1" si="56"/>
        <v>10</v>
      </c>
      <c r="BI51" s="247">
        <f t="shared" ca="1" si="57"/>
        <v>60</v>
      </c>
      <c r="BJ51" s="247" t="str">
        <f t="shared" ca="1" si="58"/>
        <v>NO</v>
      </c>
      <c r="BK51" s="261">
        <f t="shared" ca="1" si="59"/>
        <v>17</v>
      </c>
      <c r="BL51" s="261">
        <f t="shared" ca="1" si="60"/>
        <v>20</v>
      </c>
      <c r="BM51" s="247">
        <f t="shared" ca="1" si="61"/>
        <v>85</v>
      </c>
      <c r="BN51" s="247" t="str">
        <f t="shared" ca="1" si="62"/>
        <v>YES</v>
      </c>
      <c r="BO51" s="261">
        <f t="shared" ca="1" si="63"/>
        <v>9</v>
      </c>
      <c r="BP51" s="261">
        <f t="shared" ca="1" si="64"/>
        <v>10</v>
      </c>
      <c r="BQ51" s="247">
        <f t="shared" ca="1" si="65"/>
        <v>90</v>
      </c>
      <c r="BR51" s="247" t="str">
        <f t="shared" ca="1" si="66"/>
        <v>YES</v>
      </c>
      <c r="BS51" s="261">
        <f t="shared" ca="1" si="72"/>
        <v>17</v>
      </c>
      <c r="BT51" s="261">
        <f t="shared" ca="1" si="73"/>
        <v>20</v>
      </c>
      <c r="BU51" s="247">
        <f t="shared" ca="1" si="74"/>
        <v>85</v>
      </c>
      <c r="BV51" s="247" t="str">
        <f t="shared" ca="1" si="67"/>
        <v>YES</v>
      </c>
      <c r="BW51" s="261">
        <f t="shared" si="75"/>
        <v>0</v>
      </c>
      <c r="BX51" s="261">
        <f t="shared" si="76"/>
        <v>0</v>
      </c>
      <c r="BY51" s="247">
        <f t="shared" si="70"/>
        <v>0</v>
      </c>
      <c r="BZ51" s="262" t="str">
        <f t="shared" si="71"/>
        <v>NO</v>
      </c>
    </row>
    <row r="52" spans="1:78" x14ac:dyDescent="0.2">
      <c r="A52" s="241">
        <v>42</v>
      </c>
      <c r="B52" s="242" t="s">
        <v>335</v>
      </c>
      <c r="C52" s="242" t="s">
        <v>336</v>
      </c>
      <c r="D52" s="242" t="s">
        <v>299</v>
      </c>
      <c r="E52" s="256">
        <f t="shared" ca="1" si="11"/>
        <v>98</v>
      </c>
      <c r="F52" s="257">
        <f t="shared" ca="1" si="7"/>
        <v>93</v>
      </c>
      <c r="G52" s="257">
        <f t="shared" ca="1" si="12"/>
        <v>38</v>
      </c>
      <c r="H52" s="257">
        <f t="shared" ca="1" si="13"/>
        <v>55</v>
      </c>
      <c r="I52" s="258"/>
      <c r="J52" s="247">
        <f t="shared" ca="1" si="14"/>
        <v>14</v>
      </c>
      <c r="K52" s="247">
        <f t="shared" ca="1" si="15"/>
        <v>15</v>
      </c>
      <c r="L52" s="247">
        <f t="shared" ca="1" si="16"/>
        <v>18</v>
      </c>
      <c r="M52" s="247">
        <f t="shared" ca="1" si="17"/>
        <v>2</v>
      </c>
      <c r="N52" s="247">
        <f t="shared" ca="1" si="17"/>
        <v>2</v>
      </c>
      <c r="O52" s="247">
        <f t="shared" ca="1" si="17"/>
        <v>1</v>
      </c>
      <c r="P52" s="247">
        <f t="shared" ca="1" si="18"/>
        <v>15</v>
      </c>
      <c r="Q52" s="247" t="str">
        <f t="shared" ca="1" si="19"/>
        <v/>
      </c>
      <c r="R52" s="247">
        <f t="shared" ca="1" si="20"/>
        <v>13</v>
      </c>
      <c r="S52" s="247">
        <f t="shared" ca="1" si="21"/>
        <v>1</v>
      </c>
      <c r="T52" s="247">
        <f t="shared" ca="1" si="21"/>
        <v>2</v>
      </c>
      <c r="U52" s="247">
        <f t="shared" ca="1" si="21"/>
        <v>2</v>
      </c>
      <c r="V52" s="247">
        <f t="shared" ca="1" si="22"/>
        <v>15</v>
      </c>
      <c r="W52" s="247" t="str">
        <f t="shared" ca="1" si="23"/>
        <v/>
      </c>
      <c r="X52" s="247">
        <f t="shared" ca="1" si="24"/>
        <v>14</v>
      </c>
      <c r="Y52" s="248">
        <f t="shared" ca="1" si="25"/>
        <v>2</v>
      </c>
      <c r="Z52" s="259">
        <f t="shared" ca="1" si="25"/>
        <v>2</v>
      </c>
      <c r="AA52" s="247">
        <f t="shared" ca="1" si="25"/>
        <v>1</v>
      </c>
      <c r="AB52" s="247">
        <f t="shared" ca="1" si="25"/>
        <v>1</v>
      </c>
      <c r="AC52" s="247">
        <f t="shared" ca="1" si="25"/>
        <v>2</v>
      </c>
      <c r="AD52" s="247" t="str">
        <f t="shared" ca="1" si="26"/>
        <v/>
      </c>
      <c r="AE52" s="247">
        <f t="shared" ca="1" si="27"/>
        <v>10</v>
      </c>
      <c r="AF52" s="247">
        <f t="shared" ca="1" si="28"/>
        <v>10</v>
      </c>
      <c r="AG52" s="247">
        <f t="shared" ca="1" si="29"/>
        <v>8</v>
      </c>
      <c r="AH52" s="247" t="str">
        <f t="shared" ca="1" si="30"/>
        <v/>
      </c>
      <c r="AI52" s="247" t="str">
        <f t="shared" ca="1" si="31"/>
        <v/>
      </c>
      <c r="AJ52" s="247" t="str">
        <f t="shared" ca="1" si="32"/>
        <v/>
      </c>
      <c r="AK52" s="247">
        <f t="shared" ca="1" si="33"/>
        <v>10</v>
      </c>
      <c r="AL52" s="248">
        <f t="shared" ca="1" si="34"/>
        <v>9</v>
      </c>
      <c r="AM52" s="260">
        <f t="shared" ca="1" si="35"/>
        <v>28</v>
      </c>
      <c r="AN52" s="261">
        <f t="shared" ca="1" si="36"/>
        <v>30</v>
      </c>
      <c r="AO52" s="247">
        <f t="shared" ca="1" si="37"/>
        <v>93</v>
      </c>
      <c r="AP52" s="247" t="str">
        <f t="shared" ca="1" si="38"/>
        <v>YES</v>
      </c>
      <c r="AQ52" s="261">
        <f t="shared" ca="1" si="39"/>
        <v>28</v>
      </c>
      <c r="AR52" s="261">
        <f t="shared" ca="1" si="40"/>
        <v>30</v>
      </c>
      <c r="AS52" s="247">
        <f t="shared" ca="1" si="41"/>
        <v>93</v>
      </c>
      <c r="AT52" s="247" t="str">
        <f t="shared" ca="1" si="42"/>
        <v>YES</v>
      </c>
      <c r="AU52" s="261">
        <f t="shared" ca="1" si="43"/>
        <v>29</v>
      </c>
      <c r="AV52" s="261">
        <f t="shared" ca="1" si="44"/>
        <v>30</v>
      </c>
      <c r="AW52" s="247">
        <f t="shared" ca="1" si="45"/>
        <v>97</v>
      </c>
      <c r="AX52" s="247" t="str">
        <f t="shared" ca="1" si="46"/>
        <v>YES</v>
      </c>
      <c r="AY52" s="261">
        <f t="shared" ca="1" si="47"/>
        <v>14</v>
      </c>
      <c r="AZ52" s="261">
        <f t="shared" ca="1" si="48"/>
        <v>15</v>
      </c>
      <c r="BA52" s="247">
        <f t="shared" ca="1" si="49"/>
        <v>93</v>
      </c>
      <c r="BB52" s="247" t="str">
        <f t="shared" ca="1" si="50"/>
        <v>YES</v>
      </c>
      <c r="BC52" s="261">
        <f t="shared" ca="1" si="51"/>
        <v>15</v>
      </c>
      <c r="BD52" s="261">
        <f t="shared" ca="1" si="52"/>
        <v>15</v>
      </c>
      <c r="BE52" s="247">
        <f t="shared" ca="1" si="53"/>
        <v>100</v>
      </c>
      <c r="BF52" s="248" t="str">
        <f t="shared" ca="1" si="54"/>
        <v>YES</v>
      </c>
      <c r="BG52" s="260">
        <f t="shared" ca="1" si="55"/>
        <v>8</v>
      </c>
      <c r="BH52" s="261">
        <f t="shared" ca="1" si="56"/>
        <v>10</v>
      </c>
      <c r="BI52" s="247">
        <f t="shared" ca="1" si="57"/>
        <v>80</v>
      </c>
      <c r="BJ52" s="247" t="str">
        <f t="shared" ca="1" si="58"/>
        <v>YES</v>
      </c>
      <c r="BK52" s="261">
        <f t="shared" ca="1" si="59"/>
        <v>20</v>
      </c>
      <c r="BL52" s="261">
        <f t="shared" ca="1" si="60"/>
        <v>20</v>
      </c>
      <c r="BM52" s="247">
        <f t="shared" ca="1" si="61"/>
        <v>100</v>
      </c>
      <c r="BN52" s="247" t="str">
        <f t="shared" ca="1" si="62"/>
        <v>YES</v>
      </c>
      <c r="BO52" s="261">
        <f t="shared" ca="1" si="63"/>
        <v>8</v>
      </c>
      <c r="BP52" s="261">
        <f t="shared" ca="1" si="64"/>
        <v>10</v>
      </c>
      <c r="BQ52" s="247">
        <f t="shared" ca="1" si="65"/>
        <v>80</v>
      </c>
      <c r="BR52" s="247" t="str">
        <f t="shared" ca="1" si="66"/>
        <v>YES</v>
      </c>
      <c r="BS52" s="261">
        <f t="shared" ca="1" si="72"/>
        <v>19</v>
      </c>
      <c r="BT52" s="261">
        <f t="shared" ca="1" si="73"/>
        <v>20</v>
      </c>
      <c r="BU52" s="247">
        <f t="shared" ca="1" si="74"/>
        <v>95</v>
      </c>
      <c r="BV52" s="247" t="str">
        <f t="shared" ca="1" si="67"/>
        <v>YES</v>
      </c>
      <c r="BW52" s="261">
        <f t="shared" si="75"/>
        <v>0</v>
      </c>
      <c r="BX52" s="261">
        <f t="shared" si="76"/>
        <v>0</v>
      </c>
      <c r="BY52" s="247">
        <f t="shared" si="70"/>
        <v>0</v>
      </c>
      <c r="BZ52" s="262" t="str">
        <f t="shared" si="71"/>
        <v>NO</v>
      </c>
    </row>
    <row r="53" spans="1:78" x14ac:dyDescent="0.2">
      <c r="A53" s="241">
        <v>43</v>
      </c>
      <c r="B53" s="242" t="s">
        <v>337</v>
      </c>
      <c r="C53" s="242" t="s">
        <v>338</v>
      </c>
      <c r="D53" s="242" t="s">
        <v>256</v>
      </c>
      <c r="E53" s="256">
        <f t="shared" ca="1" si="11"/>
        <v>76</v>
      </c>
      <c r="F53" s="257">
        <f t="shared" ca="1" si="7"/>
        <v>75</v>
      </c>
      <c r="G53" s="257">
        <f t="shared" ca="1" si="12"/>
        <v>31</v>
      </c>
      <c r="H53" s="257">
        <f t="shared" ca="1" si="13"/>
        <v>44</v>
      </c>
      <c r="I53" s="258"/>
      <c r="J53" s="247">
        <f t="shared" ca="1" si="14"/>
        <v>9</v>
      </c>
      <c r="K53" s="247">
        <f t="shared" ca="1" si="15"/>
        <v>12</v>
      </c>
      <c r="L53" s="247">
        <f t="shared" ca="1" si="16"/>
        <v>14</v>
      </c>
      <c r="M53" s="247">
        <f t="shared" ca="1" si="17"/>
        <v>2</v>
      </c>
      <c r="N53" s="247">
        <f t="shared" ca="1" si="17"/>
        <v>2</v>
      </c>
      <c r="O53" s="247">
        <f t="shared" ca="1" si="17"/>
        <v>2</v>
      </c>
      <c r="P53" s="247" t="str">
        <f t="shared" ca="1" si="18"/>
        <v/>
      </c>
      <c r="Q53" s="247">
        <f t="shared" ca="1" si="19"/>
        <v>12</v>
      </c>
      <c r="R53" s="247">
        <f t="shared" ca="1" si="20"/>
        <v>12</v>
      </c>
      <c r="S53" s="247">
        <f t="shared" ca="1" si="21"/>
        <v>1</v>
      </c>
      <c r="T53" s="247">
        <f t="shared" ca="1" si="21"/>
        <v>2</v>
      </c>
      <c r="U53" s="247">
        <f t="shared" ca="1" si="21"/>
        <v>2</v>
      </c>
      <c r="V53" s="247" t="str">
        <f t="shared" ca="1" si="22"/>
        <v/>
      </c>
      <c r="W53" s="247">
        <f t="shared" ca="1" si="23"/>
        <v>10</v>
      </c>
      <c r="X53" s="247">
        <f t="shared" ca="1" si="24"/>
        <v>11</v>
      </c>
      <c r="Y53" s="248">
        <f t="shared" ca="1" si="25"/>
        <v>2</v>
      </c>
      <c r="Z53" s="259">
        <f t="shared" ca="1" si="25"/>
        <v>2</v>
      </c>
      <c r="AA53" s="247">
        <f t="shared" ca="1" si="25"/>
        <v>2</v>
      </c>
      <c r="AB53" s="247">
        <f t="shared" ca="1" si="25"/>
        <v>1</v>
      </c>
      <c r="AC53" s="247">
        <f t="shared" ca="1" si="25"/>
        <v>1</v>
      </c>
      <c r="AD53" s="247" t="str">
        <f t="shared" ca="1" si="26"/>
        <v/>
      </c>
      <c r="AE53" s="247">
        <f t="shared" ca="1" si="27"/>
        <v>7</v>
      </c>
      <c r="AF53" s="247" t="str">
        <f t="shared" ca="1" si="28"/>
        <v/>
      </c>
      <c r="AG53" s="247" t="str">
        <f t="shared" ca="1" si="29"/>
        <v/>
      </c>
      <c r="AH53" s="247">
        <f t="shared" ca="1" si="30"/>
        <v>7</v>
      </c>
      <c r="AI53" s="247">
        <f t="shared" ca="1" si="31"/>
        <v>7</v>
      </c>
      <c r="AJ53" s="247">
        <f t="shared" ca="1" si="32"/>
        <v>8</v>
      </c>
      <c r="AK53" s="247">
        <f t="shared" ca="1" si="33"/>
        <v>7</v>
      </c>
      <c r="AL53" s="248" t="str">
        <f t="shared" ca="1" si="34"/>
        <v/>
      </c>
      <c r="AM53" s="260">
        <f t="shared" ca="1" si="35"/>
        <v>25</v>
      </c>
      <c r="AN53" s="261">
        <f t="shared" ca="1" si="36"/>
        <v>30</v>
      </c>
      <c r="AO53" s="247">
        <f t="shared" ca="1" si="37"/>
        <v>83</v>
      </c>
      <c r="AP53" s="247" t="str">
        <f t="shared" ca="1" si="38"/>
        <v>YES</v>
      </c>
      <c r="AQ53" s="261">
        <f t="shared" ca="1" si="39"/>
        <v>24</v>
      </c>
      <c r="AR53" s="261">
        <f t="shared" ca="1" si="40"/>
        <v>30</v>
      </c>
      <c r="AS53" s="247">
        <f t="shared" ca="1" si="41"/>
        <v>80</v>
      </c>
      <c r="AT53" s="247" t="str">
        <f t="shared" ca="1" si="42"/>
        <v>YES</v>
      </c>
      <c r="AU53" s="261">
        <f t="shared" ca="1" si="43"/>
        <v>21</v>
      </c>
      <c r="AV53" s="261">
        <f t="shared" ca="1" si="44"/>
        <v>30</v>
      </c>
      <c r="AW53" s="247">
        <f t="shared" ca="1" si="45"/>
        <v>70</v>
      </c>
      <c r="AX53" s="247" t="str">
        <f t="shared" ca="1" si="46"/>
        <v>YES</v>
      </c>
      <c r="AY53" s="261">
        <f t="shared" ca="1" si="47"/>
        <v>9</v>
      </c>
      <c r="AZ53" s="261">
        <f t="shared" ca="1" si="48"/>
        <v>15</v>
      </c>
      <c r="BA53" s="247">
        <f t="shared" ca="1" si="49"/>
        <v>60</v>
      </c>
      <c r="BB53" s="247" t="str">
        <f t="shared" ca="1" si="50"/>
        <v>NO</v>
      </c>
      <c r="BC53" s="261">
        <f t="shared" ca="1" si="51"/>
        <v>12</v>
      </c>
      <c r="BD53" s="261">
        <f t="shared" ca="1" si="52"/>
        <v>15</v>
      </c>
      <c r="BE53" s="247">
        <f t="shared" ca="1" si="53"/>
        <v>80</v>
      </c>
      <c r="BF53" s="248" t="str">
        <f t="shared" ca="1" si="54"/>
        <v>YES</v>
      </c>
      <c r="BG53" s="260">
        <f t="shared" ca="1" si="55"/>
        <v>8</v>
      </c>
      <c r="BH53" s="261">
        <f t="shared" ca="1" si="56"/>
        <v>10</v>
      </c>
      <c r="BI53" s="247">
        <f t="shared" ca="1" si="57"/>
        <v>80</v>
      </c>
      <c r="BJ53" s="276" t="str">
        <f t="shared" ca="1" si="58"/>
        <v>YES</v>
      </c>
      <c r="BK53" s="276"/>
      <c r="BL53" s="276"/>
      <c r="BM53" s="276"/>
      <c r="BN53" s="276" t="str">
        <f t="shared" si="62"/>
        <v>NO</v>
      </c>
      <c r="BO53" s="276">
        <f t="shared" ca="1" si="63"/>
        <v>14</v>
      </c>
      <c r="BP53" s="276">
        <f t="shared" ca="1" si="64"/>
        <v>20</v>
      </c>
      <c r="BQ53" s="276">
        <f t="shared" ca="1" si="65"/>
        <v>70</v>
      </c>
      <c r="BR53" s="276" t="str">
        <f t="shared" ca="1" si="66"/>
        <v>YES</v>
      </c>
      <c r="BS53" s="276">
        <f t="shared" ca="1" si="72"/>
        <v>15</v>
      </c>
      <c r="BT53" s="276">
        <f t="shared" ca="1" si="73"/>
        <v>20</v>
      </c>
      <c r="BU53" s="276">
        <f t="shared" ca="1" si="74"/>
        <v>75</v>
      </c>
      <c r="BV53" s="276" t="str">
        <f t="shared" ca="1" si="67"/>
        <v>YES</v>
      </c>
      <c r="BW53" s="276">
        <f t="shared" ref="BW53:BW56" ca="1" si="88">SUMIFS($Y53:$AL53,$Y$10:$AL$10,"CO2")</f>
        <v>7</v>
      </c>
      <c r="BX53" s="276">
        <f t="shared" ref="BX53:BX56" ca="1" si="89">SUMIFS($Y$4:$AL$4,$Y$10:$AL$10,"CO2",$Y53:$AL53,"&gt;=0")</f>
        <v>10</v>
      </c>
      <c r="BY53" s="276">
        <f t="shared" ca="1" si="70"/>
        <v>70</v>
      </c>
      <c r="BZ53" s="279" t="str">
        <f t="shared" ca="1" si="71"/>
        <v>YES</v>
      </c>
    </row>
    <row r="54" spans="1:78" x14ac:dyDescent="0.2">
      <c r="A54" s="241">
        <v>44</v>
      </c>
      <c r="B54" s="242" t="s">
        <v>339</v>
      </c>
      <c r="C54" s="242" t="s">
        <v>340</v>
      </c>
      <c r="D54" s="242" t="s">
        <v>299</v>
      </c>
      <c r="E54" s="256">
        <f t="shared" ca="1" si="11"/>
        <v>97</v>
      </c>
      <c r="F54" s="257">
        <f t="shared" ca="1" si="7"/>
        <v>89</v>
      </c>
      <c r="G54" s="257">
        <f t="shared" ca="1" si="12"/>
        <v>37</v>
      </c>
      <c r="H54" s="257">
        <f t="shared" ca="1" si="13"/>
        <v>52</v>
      </c>
      <c r="I54" s="258"/>
      <c r="J54" s="247">
        <f t="shared" ca="1" si="14"/>
        <v>14</v>
      </c>
      <c r="K54" s="247">
        <f t="shared" ca="1" si="15"/>
        <v>15</v>
      </c>
      <c r="L54" s="247">
        <f t="shared" ca="1" si="16"/>
        <v>18</v>
      </c>
      <c r="M54" s="247">
        <f t="shared" ca="1" si="17"/>
        <v>2</v>
      </c>
      <c r="N54" s="247">
        <f t="shared" ca="1" si="17"/>
        <v>1</v>
      </c>
      <c r="O54" s="247">
        <f t="shared" ca="1" si="17"/>
        <v>1</v>
      </c>
      <c r="P54" s="247">
        <f t="shared" ca="1" si="18"/>
        <v>13</v>
      </c>
      <c r="Q54" s="247" t="str">
        <f t="shared" ca="1" si="19"/>
        <v/>
      </c>
      <c r="R54" s="247">
        <f t="shared" ca="1" si="20"/>
        <v>13</v>
      </c>
      <c r="S54" s="247">
        <f t="shared" ca="1" si="21"/>
        <v>1</v>
      </c>
      <c r="T54" s="247">
        <f t="shared" ca="1" si="21"/>
        <v>1</v>
      </c>
      <c r="U54" s="247">
        <f t="shared" ca="1" si="21"/>
        <v>1</v>
      </c>
      <c r="V54" s="247">
        <f t="shared" ca="1" si="22"/>
        <v>15</v>
      </c>
      <c r="W54" s="247" t="str">
        <f t="shared" ca="1" si="23"/>
        <v/>
      </c>
      <c r="X54" s="247">
        <f t="shared" ca="1" si="24"/>
        <v>14</v>
      </c>
      <c r="Y54" s="248">
        <f t="shared" ca="1" si="25"/>
        <v>1</v>
      </c>
      <c r="Z54" s="259">
        <f t="shared" ca="1" si="25"/>
        <v>1</v>
      </c>
      <c r="AA54" s="247">
        <f t="shared" ca="1" si="25"/>
        <v>2</v>
      </c>
      <c r="AB54" s="247">
        <f t="shared" ca="1" si="25"/>
        <v>2</v>
      </c>
      <c r="AC54" s="247">
        <f t="shared" ca="1" si="25"/>
        <v>2</v>
      </c>
      <c r="AD54" s="247" t="str">
        <f t="shared" ca="1" si="26"/>
        <v/>
      </c>
      <c r="AE54" s="247">
        <f t="shared" ca="1" si="27"/>
        <v>8</v>
      </c>
      <c r="AF54" s="247">
        <f t="shared" ca="1" si="28"/>
        <v>8</v>
      </c>
      <c r="AG54" s="247">
        <f t="shared" ca="1" si="29"/>
        <v>10</v>
      </c>
      <c r="AH54" s="247" t="str">
        <f t="shared" ca="1" si="30"/>
        <v/>
      </c>
      <c r="AI54" s="247" t="str">
        <f t="shared" ca="1" si="31"/>
        <v/>
      </c>
      <c r="AJ54" s="247" t="str">
        <f t="shared" ca="1" si="32"/>
        <v/>
      </c>
      <c r="AK54" s="247">
        <f t="shared" ca="1" si="33"/>
        <v>10</v>
      </c>
      <c r="AL54" s="248">
        <f t="shared" ca="1" si="34"/>
        <v>8</v>
      </c>
      <c r="AM54" s="260">
        <f t="shared" ca="1" si="35"/>
        <v>25</v>
      </c>
      <c r="AN54" s="261">
        <f t="shared" ca="1" si="36"/>
        <v>30</v>
      </c>
      <c r="AO54" s="247">
        <f t="shared" ca="1" si="37"/>
        <v>83</v>
      </c>
      <c r="AP54" s="247" t="str">
        <f t="shared" ca="1" si="38"/>
        <v>YES</v>
      </c>
      <c r="AQ54" s="261">
        <f t="shared" ca="1" si="39"/>
        <v>26</v>
      </c>
      <c r="AR54" s="261">
        <f t="shared" ca="1" si="40"/>
        <v>30</v>
      </c>
      <c r="AS54" s="247">
        <f t="shared" ca="1" si="41"/>
        <v>87</v>
      </c>
      <c r="AT54" s="247" t="str">
        <f t="shared" ca="1" si="42"/>
        <v>YES</v>
      </c>
      <c r="AU54" s="261">
        <f t="shared" ca="1" si="43"/>
        <v>29</v>
      </c>
      <c r="AV54" s="261">
        <f t="shared" ca="1" si="44"/>
        <v>30</v>
      </c>
      <c r="AW54" s="247">
        <f t="shared" ca="1" si="45"/>
        <v>97</v>
      </c>
      <c r="AX54" s="247" t="str">
        <f t="shared" ca="1" si="46"/>
        <v>YES</v>
      </c>
      <c r="AY54" s="261">
        <f t="shared" ca="1" si="47"/>
        <v>14</v>
      </c>
      <c r="AZ54" s="261">
        <f t="shared" ca="1" si="48"/>
        <v>15</v>
      </c>
      <c r="BA54" s="247">
        <f t="shared" ca="1" si="49"/>
        <v>93</v>
      </c>
      <c r="BB54" s="247" t="str">
        <f t="shared" ca="1" si="50"/>
        <v>YES</v>
      </c>
      <c r="BC54" s="261">
        <f t="shared" ca="1" si="51"/>
        <v>15</v>
      </c>
      <c r="BD54" s="261">
        <f t="shared" ca="1" si="52"/>
        <v>15</v>
      </c>
      <c r="BE54" s="247">
        <f t="shared" ca="1" si="53"/>
        <v>100</v>
      </c>
      <c r="BF54" s="248" t="str">
        <f t="shared" ca="1" si="54"/>
        <v>YES</v>
      </c>
      <c r="BG54" s="260">
        <f t="shared" ca="1" si="55"/>
        <v>8</v>
      </c>
      <c r="BH54" s="261">
        <f t="shared" ca="1" si="56"/>
        <v>10</v>
      </c>
      <c r="BI54" s="247">
        <f t="shared" ca="1" si="57"/>
        <v>80</v>
      </c>
      <c r="BJ54" s="276" t="str">
        <f t="shared" ca="1" si="58"/>
        <v>YES</v>
      </c>
      <c r="BK54" s="276"/>
      <c r="BL54" s="276"/>
      <c r="BM54" s="276"/>
      <c r="BN54" s="276" t="str">
        <f t="shared" si="62"/>
        <v>NO</v>
      </c>
      <c r="BO54" s="276">
        <f t="shared" ca="1" si="63"/>
        <v>10</v>
      </c>
      <c r="BP54" s="276">
        <f t="shared" ca="1" si="64"/>
        <v>10</v>
      </c>
      <c r="BQ54" s="276">
        <f t="shared" ca="1" si="65"/>
        <v>100</v>
      </c>
      <c r="BR54" s="276" t="str">
        <f t="shared" ca="1" si="66"/>
        <v>YES</v>
      </c>
      <c r="BS54" s="276">
        <f t="shared" ca="1" si="72"/>
        <v>18</v>
      </c>
      <c r="BT54" s="276">
        <f t="shared" ca="1" si="73"/>
        <v>20</v>
      </c>
      <c r="BU54" s="276">
        <f t="shared" ca="1" si="74"/>
        <v>90</v>
      </c>
      <c r="BV54" s="276" t="str">
        <f t="shared" ca="1" si="67"/>
        <v>YES</v>
      </c>
      <c r="BW54" s="276">
        <f t="shared" ca="1" si="88"/>
        <v>16</v>
      </c>
      <c r="BX54" s="276">
        <f t="shared" ca="1" si="89"/>
        <v>20</v>
      </c>
      <c r="BY54" s="276">
        <f t="shared" ca="1" si="70"/>
        <v>80</v>
      </c>
      <c r="BZ54" s="279" t="str">
        <f t="shared" ca="1" si="71"/>
        <v>YES</v>
      </c>
    </row>
    <row r="55" spans="1:78" x14ac:dyDescent="0.2">
      <c r="A55" s="241">
        <v>45</v>
      </c>
      <c r="B55" s="242" t="s">
        <v>341</v>
      </c>
      <c r="C55" s="242" t="s">
        <v>342</v>
      </c>
      <c r="D55" s="242" t="s">
        <v>299</v>
      </c>
      <c r="E55" s="256">
        <f t="shared" ca="1" si="11"/>
        <v>98</v>
      </c>
      <c r="F55" s="257">
        <f t="shared" ca="1" si="7"/>
        <v>93</v>
      </c>
      <c r="G55" s="257">
        <f t="shared" ca="1" si="12"/>
        <v>39</v>
      </c>
      <c r="H55" s="257">
        <f t="shared" ca="1" si="13"/>
        <v>54</v>
      </c>
      <c r="I55" s="258"/>
      <c r="J55" s="247">
        <f t="shared" ca="1" si="14"/>
        <v>14</v>
      </c>
      <c r="K55" s="247">
        <f t="shared" ca="1" si="15"/>
        <v>15</v>
      </c>
      <c r="L55" s="247">
        <f t="shared" ca="1" si="16"/>
        <v>18</v>
      </c>
      <c r="M55" s="247">
        <f t="shared" ca="1" si="17"/>
        <v>2</v>
      </c>
      <c r="N55" s="247">
        <f t="shared" ca="1" si="17"/>
        <v>1</v>
      </c>
      <c r="O55" s="247">
        <f t="shared" ca="1" si="17"/>
        <v>2</v>
      </c>
      <c r="P55" s="247">
        <f t="shared" ca="1" si="18"/>
        <v>14</v>
      </c>
      <c r="Q55" s="247" t="str">
        <f t="shared" ca="1" si="19"/>
        <v/>
      </c>
      <c r="R55" s="247">
        <f t="shared" ca="1" si="20"/>
        <v>15</v>
      </c>
      <c r="S55" s="247">
        <f t="shared" ca="1" si="21"/>
        <v>2</v>
      </c>
      <c r="T55" s="247">
        <f t="shared" ca="1" si="21"/>
        <v>2</v>
      </c>
      <c r="U55" s="247">
        <f t="shared" ca="1" si="21"/>
        <v>1</v>
      </c>
      <c r="V55" s="247">
        <f t="shared" ca="1" si="22"/>
        <v>15</v>
      </c>
      <c r="W55" s="247" t="str">
        <f t="shared" ca="1" si="23"/>
        <v/>
      </c>
      <c r="X55" s="247">
        <f t="shared" ca="1" si="24"/>
        <v>14</v>
      </c>
      <c r="Y55" s="248">
        <f t="shared" ca="1" si="25"/>
        <v>2</v>
      </c>
      <c r="Z55" s="259">
        <f t="shared" ca="1" si="25"/>
        <v>1</v>
      </c>
      <c r="AA55" s="247">
        <f t="shared" ca="1" si="25"/>
        <v>1</v>
      </c>
      <c r="AB55" s="247">
        <f t="shared" ca="1" si="25"/>
        <v>1</v>
      </c>
      <c r="AC55" s="247">
        <f t="shared" ca="1" si="25"/>
        <v>1</v>
      </c>
      <c r="AD55" s="247" t="str">
        <f t="shared" ca="1" si="26"/>
        <v/>
      </c>
      <c r="AE55" s="247">
        <f t="shared" ca="1" si="27"/>
        <v>10</v>
      </c>
      <c r="AF55" s="247">
        <f t="shared" ca="1" si="28"/>
        <v>10</v>
      </c>
      <c r="AG55" s="247">
        <f t="shared" ca="1" si="29"/>
        <v>9</v>
      </c>
      <c r="AH55" s="247" t="str">
        <f t="shared" ca="1" si="30"/>
        <v/>
      </c>
      <c r="AI55" s="247" t="str">
        <f t="shared" ca="1" si="31"/>
        <v/>
      </c>
      <c r="AJ55" s="247" t="str">
        <f t="shared" ca="1" si="32"/>
        <v/>
      </c>
      <c r="AK55" s="247">
        <f t="shared" ca="1" si="33"/>
        <v>10</v>
      </c>
      <c r="AL55" s="248">
        <f t="shared" ca="1" si="34"/>
        <v>9</v>
      </c>
      <c r="AM55" s="260">
        <f t="shared" ca="1" si="35"/>
        <v>28</v>
      </c>
      <c r="AN55" s="261">
        <f t="shared" ca="1" si="36"/>
        <v>30</v>
      </c>
      <c r="AO55" s="247">
        <f t="shared" ca="1" si="37"/>
        <v>93</v>
      </c>
      <c r="AP55" s="247" t="str">
        <f t="shared" ca="1" si="38"/>
        <v>YES</v>
      </c>
      <c r="AQ55" s="261">
        <f t="shared" ca="1" si="39"/>
        <v>29</v>
      </c>
      <c r="AR55" s="261">
        <f t="shared" ca="1" si="40"/>
        <v>30</v>
      </c>
      <c r="AS55" s="247">
        <f t="shared" ca="1" si="41"/>
        <v>97</v>
      </c>
      <c r="AT55" s="247" t="str">
        <f t="shared" ca="1" si="42"/>
        <v>YES</v>
      </c>
      <c r="AU55" s="261">
        <f t="shared" ca="1" si="43"/>
        <v>29</v>
      </c>
      <c r="AV55" s="261">
        <f t="shared" ca="1" si="44"/>
        <v>30</v>
      </c>
      <c r="AW55" s="247">
        <f t="shared" ca="1" si="45"/>
        <v>97</v>
      </c>
      <c r="AX55" s="247" t="str">
        <f t="shared" ca="1" si="46"/>
        <v>YES</v>
      </c>
      <c r="AY55" s="261">
        <f t="shared" ca="1" si="47"/>
        <v>14</v>
      </c>
      <c r="AZ55" s="261">
        <f t="shared" ca="1" si="48"/>
        <v>15</v>
      </c>
      <c r="BA55" s="247">
        <f t="shared" ca="1" si="49"/>
        <v>93</v>
      </c>
      <c r="BB55" s="247" t="str">
        <f t="shared" ca="1" si="50"/>
        <v>YES</v>
      </c>
      <c r="BC55" s="261">
        <f t="shared" ca="1" si="51"/>
        <v>15</v>
      </c>
      <c r="BD55" s="261">
        <f t="shared" ca="1" si="52"/>
        <v>15</v>
      </c>
      <c r="BE55" s="247">
        <f t="shared" ca="1" si="53"/>
        <v>100</v>
      </c>
      <c r="BF55" s="248" t="str">
        <f t="shared" ca="1" si="54"/>
        <v>YES</v>
      </c>
      <c r="BG55" s="260">
        <f t="shared" ca="1" si="55"/>
        <v>6</v>
      </c>
      <c r="BH55" s="261">
        <f t="shared" ca="1" si="56"/>
        <v>10</v>
      </c>
      <c r="BI55" s="247">
        <f t="shared" ca="1" si="57"/>
        <v>60</v>
      </c>
      <c r="BJ55" s="276" t="str">
        <f t="shared" ca="1" si="58"/>
        <v>NO</v>
      </c>
      <c r="BK55" s="276"/>
      <c r="BL55" s="276"/>
      <c r="BM55" s="276"/>
      <c r="BN55" s="276" t="str">
        <f t="shared" si="62"/>
        <v>NO</v>
      </c>
      <c r="BO55" s="276">
        <f t="shared" ca="1" si="63"/>
        <v>9</v>
      </c>
      <c r="BP55" s="276">
        <f t="shared" ca="1" si="64"/>
        <v>10</v>
      </c>
      <c r="BQ55" s="276">
        <f t="shared" ca="1" si="65"/>
        <v>90</v>
      </c>
      <c r="BR55" s="276" t="str">
        <f t="shared" ca="1" si="66"/>
        <v>YES</v>
      </c>
      <c r="BS55" s="276">
        <f t="shared" ca="1" si="72"/>
        <v>19</v>
      </c>
      <c r="BT55" s="276">
        <f t="shared" ca="1" si="73"/>
        <v>20</v>
      </c>
      <c r="BU55" s="276">
        <f t="shared" ca="1" si="74"/>
        <v>95</v>
      </c>
      <c r="BV55" s="276" t="str">
        <f t="shared" ca="1" si="67"/>
        <v>YES</v>
      </c>
      <c r="BW55" s="276">
        <f t="shared" ca="1" si="88"/>
        <v>20</v>
      </c>
      <c r="BX55" s="276">
        <f t="shared" ca="1" si="89"/>
        <v>20</v>
      </c>
      <c r="BY55" s="276">
        <f t="shared" ca="1" si="70"/>
        <v>100</v>
      </c>
      <c r="BZ55" s="279" t="str">
        <f t="shared" ca="1" si="71"/>
        <v>YES</v>
      </c>
    </row>
    <row r="56" spans="1:78" ht="18" x14ac:dyDescent="0.2">
      <c r="A56" s="241">
        <v>46</v>
      </c>
      <c r="B56" s="242" t="s">
        <v>343</v>
      </c>
      <c r="C56" s="242" t="s">
        <v>344</v>
      </c>
      <c r="D56" s="242" t="s">
        <v>275</v>
      </c>
      <c r="E56" s="256">
        <f t="shared" ca="1" si="11"/>
        <v>88</v>
      </c>
      <c r="F56" s="257">
        <f t="shared" ca="1" si="7"/>
        <v>83</v>
      </c>
      <c r="G56" s="257">
        <f t="shared" ca="1" si="12"/>
        <v>34</v>
      </c>
      <c r="H56" s="257">
        <f t="shared" ca="1" si="13"/>
        <v>49</v>
      </c>
      <c r="I56" s="258"/>
      <c r="J56" s="247">
        <f t="shared" ca="1" si="14"/>
        <v>13</v>
      </c>
      <c r="K56" s="247">
        <f t="shared" ca="1" si="15"/>
        <v>14</v>
      </c>
      <c r="L56" s="247">
        <f t="shared" ca="1" si="16"/>
        <v>16</v>
      </c>
      <c r="M56" s="247">
        <f t="shared" ca="1" si="17"/>
        <v>2</v>
      </c>
      <c r="N56" s="247">
        <f t="shared" ca="1" si="17"/>
        <v>1</v>
      </c>
      <c r="O56" s="247">
        <f t="shared" ca="1" si="17"/>
        <v>1</v>
      </c>
      <c r="P56" s="247">
        <f t="shared" ca="1" si="18"/>
        <v>13</v>
      </c>
      <c r="Q56" s="247">
        <f t="shared" ca="1" si="19"/>
        <v>12</v>
      </c>
      <c r="R56" s="247" t="str">
        <f t="shared" ca="1" si="20"/>
        <v/>
      </c>
      <c r="S56" s="247">
        <f t="shared" ca="1" si="21"/>
        <v>1</v>
      </c>
      <c r="T56" s="247">
        <f t="shared" ca="1" si="21"/>
        <v>2</v>
      </c>
      <c r="U56" s="247">
        <f t="shared" ca="1" si="21"/>
        <v>1</v>
      </c>
      <c r="V56" s="247">
        <f t="shared" ca="1" si="22"/>
        <v>14</v>
      </c>
      <c r="W56" s="247">
        <f t="shared" ca="1" si="23"/>
        <v>12</v>
      </c>
      <c r="X56" s="247" t="str">
        <f t="shared" ca="1" si="24"/>
        <v/>
      </c>
      <c r="Y56" s="248">
        <f t="shared" ca="1" si="25"/>
        <v>1</v>
      </c>
      <c r="Z56" s="259">
        <f t="shared" ca="1" si="25"/>
        <v>2</v>
      </c>
      <c r="AA56" s="247">
        <f t="shared" ca="1" si="25"/>
        <v>2</v>
      </c>
      <c r="AB56" s="247">
        <f t="shared" ca="1" si="25"/>
        <v>1</v>
      </c>
      <c r="AC56" s="247">
        <f t="shared" ca="1" si="25"/>
        <v>2</v>
      </c>
      <c r="AD56" s="247">
        <f t="shared" ca="1" si="26"/>
        <v>8</v>
      </c>
      <c r="AE56" s="247" t="str">
        <f t="shared" ca="1" si="27"/>
        <v/>
      </c>
      <c r="AF56" s="247">
        <f t="shared" ca="1" si="28"/>
        <v>8</v>
      </c>
      <c r="AG56" s="247">
        <f t="shared" ca="1" si="29"/>
        <v>9</v>
      </c>
      <c r="AH56" s="247" t="str">
        <f t="shared" ca="1" si="30"/>
        <v/>
      </c>
      <c r="AI56" s="247">
        <f t="shared" ca="1" si="31"/>
        <v>8</v>
      </c>
      <c r="AJ56" s="247" t="str">
        <f t="shared" ca="1" si="32"/>
        <v/>
      </c>
      <c r="AK56" s="247" t="str">
        <f t="shared" ca="1" si="33"/>
        <v/>
      </c>
      <c r="AL56" s="248">
        <f t="shared" ca="1" si="34"/>
        <v>8</v>
      </c>
      <c r="AM56" s="260">
        <f t="shared" ca="1" si="35"/>
        <v>24</v>
      </c>
      <c r="AN56" s="261">
        <f t="shared" ca="1" si="36"/>
        <v>30</v>
      </c>
      <c r="AO56" s="247">
        <f t="shared" ca="1" si="37"/>
        <v>80</v>
      </c>
      <c r="AP56" s="247" t="str">
        <f t="shared" ca="1" si="38"/>
        <v>YES</v>
      </c>
      <c r="AQ56" s="261">
        <f t="shared" ca="1" si="39"/>
        <v>25</v>
      </c>
      <c r="AR56" s="261">
        <f t="shared" ca="1" si="40"/>
        <v>30</v>
      </c>
      <c r="AS56" s="247">
        <f t="shared" ca="1" si="41"/>
        <v>83</v>
      </c>
      <c r="AT56" s="247" t="str">
        <f t="shared" ca="1" si="42"/>
        <v>YES</v>
      </c>
      <c r="AU56" s="261">
        <f t="shared" ca="1" si="43"/>
        <v>26</v>
      </c>
      <c r="AV56" s="261">
        <f t="shared" ca="1" si="44"/>
        <v>30</v>
      </c>
      <c r="AW56" s="247">
        <f t="shared" ca="1" si="45"/>
        <v>87</v>
      </c>
      <c r="AX56" s="247" t="str">
        <f t="shared" ca="1" si="46"/>
        <v>YES</v>
      </c>
      <c r="AY56" s="261">
        <f t="shared" ca="1" si="47"/>
        <v>13</v>
      </c>
      <c r="AZ56" s="261">
        <f t="shared" ca="1" si="48"/>
        <v>15</v>
      </c>
      <c r="BA56" s="247">
        <f t="shared" ca="1" si="49"/>
        <v>87</v>
      </c>
      <c r="BB56" s="247" t="str">
        <f t="shared" ca="1" si="50"/>
        <v>YES</v>
      </c>
      <c r="BC56" s="261">
        <f t="shared" ca="1" si="51"/>
        <v>14</v>
      </c>
      <c r="BD56" s="261">
        <f t="shared" ca="1" si="52"/>
        <v>15</v>
      </c>
      <c r="BE56" s="247">
        <f t="shared" ca="1" si="53"/>
        <v>93</v>
      </c>
      <c r="BF56" s="248" t="str">
        <f t="shared" ca="1" si="54"/>
        <v>YES</v>
      </c>
      <c r="BG56" s="260">
        <f t="shared" ca="1" si="55"/>
        <v>8</v>
      </c>
      <c r="BH56" s="261">
        <f t="shared" ca="1" si="56"/>
        <v>10</v>
      </c>
      <c r="BI56" s="247">
        <f t="shared" ca="1" si="57"/>
        <v>80</v>
      </c>
      <c r="BJ56" s="276" t="str">
        <f t="shared" ca="1" si="58"/>
        <v>YES</v>
      </c>
      <c r="BK56" s="276"/>
      <c r="BL56" s="276"/>
      <c r="BM56" s="276"/>
      <c r="BN56" s="276" t="str">
        <f t="shared" si="62"/>
        <v>NO</v>
      </c>
      <c r="BO56" s="276">
        <f t="shared" ca="1" si="63"/>
        <v>17</v>
      </c>
      <c r="BP56" s="276">
        <f t="shared" ca="1" si="64"/>
        <v>20</v>
      </c>
      <c r="BQ56" s="276">
        <f t="shared" ca="1" si="65"/>
        <v>85</v>
      </c>
      <c r="BR56" s="276" t="str">
        <f t="shared" ca="1" si="66"/>
        <v>YES</v>
      </c>
      <c r="BS56" s="276">
        <f t="shared" ca="1" si="72"/>
        <v>8</v>
      </c>
      <c r="BT56" s="276">
        <f t="shared" ca="1" si="73"/>
        <v>10</v>
      </c>
      <c r="BU56" s="276">
        <f t="shared" ca="1" si="74"/>
        <v>80</v>
      </c>
      <c r="BV56" s="276" t="str">
        <f t="shared" ca="1" si="67"/>
        <v>YES</v>
      </c>
      <c r="BW56" s="276">
        <f t="shared" ca="1" si="88"/>
        <v>16</v>
      </c>
      <c r="BX56" s="276">
        <f t="shared" ca="1" si="89"/>
        <v>20</v>
      </c>
      <c r="BY56" s="276">
        <f t="shared" ca="1" si="70"/>
        <v>80</v>
      </c>
      <c r="BZ56" s="279" t="str">
        <f t="shared" ca="1" si="71"/>
        <v>YES</v>
      </c>
    </row>
    <row r="57" spans="1:78" ht="18" x14ac:dyDescent="0.2">
      <c r="A57" s="241">
        <v>47</v>
      </c>
      <c r="B57" s="242" t="s">
        <v>345</v>
      </c>
      <c r="C57" s="242" t="s">
        <v>346</v>
      </c>
      <c r="D57" s="242" t="s">
        <v>256</v>
      </c>
      <c r="E57" s="256">
        <f t="shared" ca="1" si="11"/>
        <v>77</v>
      </c>
      <c r="F57" s="257">
        <f t="shared" ca="1" si="7"/>
        <v>74</v>
      </c>
      <c r="G57" s="257">
        <f t="shared" ca="1" si="12"/>
        <v>30</v>
      </c>
      <c r="H57" s="257">
        <f t="shared" ca="1" si="13"/>
        <v>44</v>
      </c>
      <c r="I57" s="258"/>
      <c r="J57" s="247">
        <f t="shared" ca="1" si="14"/>
        <v>11</v>
      </c>
      <c r="K57" s="247">
        <f t="shared" ca="1" si="15"/>
        <v>11</v>
      </c>
      <c r="L57" s="247">
        <f t="shared" ca="1" si="16"/>
        <v>14</v>
      </c>
      <c r="M57" s="247">
        <f t="shared" ca="1" si="17"/>
        <v>1</v>
      </c>
      <c r="N57" s="247">
        <f t="shared" ca="1" si="17"/>
        <v>1</v>
      </c>
      <c r="O57" s="247">
        <f t="shared" ca="1" si="17"/>
        <v>1</v>
      </c>
      <c r="P57" s="247" t="str">
        <f t="shared" ca="1" si="18"/>
        <v/>
      </c>
      <c r="Q57" s="247">
        <f t="shared" ca="1" si="19"/>
        <v>11</v>
      </c>
      <c r="R57" s="247">
        <f t="shared" ca="1" si="20"/>
        <v>12</v>
      </c>
      <c r="S57" s="247">
        <f t="shared" ca="1" si="21"/>
        <v>2</v>
      </c>
      <c r="T57" s="247">
        <f t="shared" ca="1" si="21"/>
        <v>2</v>
      </c>
      <c r="U57" s="247">
        <f t="shared" ca="1" si="21"/>
        <v>1</v>
      </c>
      <c r="V57" s="247" t="str">
        <f t="shared" ca="1" si="22"/>
        <v/>
      </c>
      <c r="W57" s="247">
        <f t="shared" ca="1" si="23"/>
        <v>12</v>
      </c>
      <c r="X57" s="247">
        <f t="shared" ca="1" si="24"/>
        <v>11</v>
      </c>
      <c r="Y57" s="248">
        <f t="shared" ca="1" si="25"/>
        <v>1</v>
      </c>
      <c r="Z57" s="259">
        <f t="shared" ca="1" si="25"/>
        <v>1</v>
      </c>
      <c r="AA57" s="247">
        <f t="shared" ca="1" si="25"/>
        <v>1</v>
      </c>
      <c r="AB57" s="247">
        <f t="shared" ca="1" si="25"/>
        <v>1</v>
      </c>
      <c r="AC57" s="247">
        <f t="shared" ca="1" si="25"/>
        <v>1</v>
      </c>
      <c r="AD57" s="247" t="str">
        <f t="shared" ca="1" si="26"/>
        <v/>
      </c>
      <c r="AE57" s="247">
        <f t="shared" ca="1" si="27"/>
        <v>7</v>
      </c>
      <c r="AF57" s="247" t="str">
        <f t="shared" ca="1" si="28"/>
        <v/>
      </c>
      <c r="AG57" s="247" t="str">
        <f t="shared" ca="1" si="29"/>
        <v/>
      </c>
      <c r="AH57" s="247">
        <f t="shared" ca="1" si="30"/>
        <v>8</v>
      </c>
      <c r="AI57" s="247">
        <f t="shared" ca="1" si="31"/>
        <v>8</v>
      </c>
      <c r="AJ57" s="247">
        <f t="shared" ca="1" si="32"/>
        <v>8</v>
      </c>
      <c r="AK57" s="247">
        <f t="shared" ca="1" si="33"/>
        <v>8</v>
      </c>
      <c r="AL57" s="248" t="str">
        <f t="shared" ca="1" si="34"/>
        <v/>
      </c>
      <c r="AM57" s="260">
        <f t="shared" ca="1" si="35"/>
        <v>22</v>
      </c>
      <c r="AN57" s="261">
        <f t="shared" ca="1" si="36"/>
        <v>30</v>
      </c>
      <c r="AO57" s="247">
        <f t="shared" ca="1" si="37"/>
        <v>73</v>
      </c>
      <c r="AP57" s="247" t="str">
        <f t="shared" ca="1" si="38"/>
        <v>YES</v>
      </c>
      <c r="AQ57" s="261">
        <f t="shared" ca="1" si="39"/>
        <v>23</v>
      </c>
      <c r="AR57" s="261">
        <f t="shared" ca="1" si="40"/>
        <v>30</v>
      </c>
      <c r="AS57" s="247">
        <f t="shared" ca="1" si="41"/>
        <v>77</v>
      </c>
      <c r="AT57" s="247" t="str">
        <f t="shared" ca="1" si="42"/>
        <v>YES</v>
      </c>
      <c r="AU57" s="261">
        <f t="shared" ca="1" si="43"/>
        <v>23</v>
      </c>
      <c r="AV57" s="261">
        <f t="shared" ca="1" si="44"/>
        <v>30</v>
      </c>
      <c r="AW57" s="247">
        <f t="shared" ca="1" si="45"/>
        <v>77</v>
      </c>
      <c r="AX57" s="247" t="str">
        <f t="shared" ca="1" si="46"/>
        <v>YES</v>
      </c>
      <c r="AY57" s="261">
        <f t="shared" ca="1" si="47"/>
        <v>11</v>
      </c>
      <c r="AZ57" s="261">
        <f t="shared" ca="1" si="48"/>
        <v>15</v>
      </c>
      <c r="BA57" s="247">
        <f t="shared" ca="1" si="49"/>
        <v>73</v>
      </c>
      <c r="BB57" s="247" t="str">
        <f t="shared" ca="1" si="50"/>
        <v>YES</v>
      </c>
      <c r="BC57" s="261">
        <f t="shared" ca="1" si="51"/>
        <v>11</v>
      </c>
      <c r="BD57" s="261">
        <f t="shared" ca="1" si="52"/>
        <v>15</v>
      </c>
      <c r="BE57" s="247">
        <f t="shared" ca="1" si="53"/>
        <v>73</v>
      </c>
      <c r="BF57" s="248" t="str">
        <f t="shared" ca="1" si="54"/>
        <v>YES</v>
      </c>
      <c r="BG57" s="260">
        <f t="shared" ca="1" si="55"/>
        <v>5</v>
      </c>
      <c r="BH57" s="261">
        <f t="shared" ca="1" si="56"/>
        <v>10</v>
      </c>
      <c r="BI57" s="247">
        <f t="shared" ca="1" si="57"/>
        <v>50</v>
      </c>
      <c r="BJ57" s="276" t="str">
        <f t="shared" ca="1" si="58"/>
        <v>NO</v>
      </c>
      <c r="BK57" s="276">
        <f t="shared" ca="1" si="59"/>
        <v>7</v>
      </c>
      <c r="BL57" s="276">
        <f t="shared" ca="1" si="60"/>
        <v>10</v>
      </c>
      <c r="BM57" s="276">
        <f t="shared" ca="1" si="61"/>
        <v>70</v>
      </c>
      <c r="BN57" s="276" t="str">
        <f t="shared" ca="1" si="62"/>
        <v>YES</v>
      </c>
      <c r="BO57" s="276">
        <f t="shared" ca="1" si="63"/>
        <v>16</v>
      </c>
      <c r="BP57" s="276">
        <f t="shared" ca="1" si="64"/>
        <v>20</v>
      </c>
      <c r="BQ57" s="276">
        <f t="shared" ca="1" si="65"/>
        <v>80</v>
      </c>
      <c r="BR57" s="276" t="str">
        <f t="shared" ca="1" si="66"/>
        <v>YES</v>
      </c>
      <c r="BS57" s="276">
        <f t="shared" ca="1" si="72"/>
        <v>16</v>
      </c>
      <c r="BT57" s="276">
        <f t="shared" ca="1" si="73"/>
        <v>20</v>
      </c>
      <c r="BU57" s="276">
        <f t="shared" ca="1" si="74"/>
        <v>80</v>
      </c>
      <c r="BV57" s="276" t="str">
        <f t="shared" ca="1" si="67"/>
        <v>YES</v>
      </c>
      <c r="BW57" s="276">
        <f t="shared" si="75"/>
        <v>0</v>
      </c>
      <c r="BX57" s="276">
        <f t="shared" si="76"/>
        <v>0</v>
      </c>
      <c r="BY57" s="276">
        <f t="shared" si="70"/>
        <v>0</v>
      </c>
      <c r="BZ57" s="279" t="str">
        <f t="shared" si="71"/>
        <v>NO</v>
      </c>
    </row>
    <row r="58" spans="1:78" ht="18" x14ac:dyDescent="0.2">
      <c r="A58" s="241">
        <v>48</v>
      </c>
      <c r="B58" s="242" t="s">
        <v>347</v>
      </c>
      <c r="C58" s="242" t="s">
        <v>348</v>
      </c>
      <c r="D58" s="242" t="s">
        <v>299</v>
      </c>
      <c r="E58" s="256">
        <f t="shared" ca="1" si="11"/>
        <v>98</v>
      </c>
      <c r="F58" s="257">
        <f t="shared" ca="1" si="7"/>
        <v>92</v>
      </c>
      <c r="G58" s="257">
        <f t="shared" ca="1" si="12"/>
        <v>38</v>
      </c>
      <c r="H58" s="257">
        <f t="shared" ca="1" si="13"/>
        <v>54</v>
      </c>
      <c r="I58" s="258"/>
      <c r="J58" s="247">
        <f t="shared" ca="1" si="14"/>
        <v>14</v>
      </c>
      <c r="K58" s="247">
        <f t="shared" ca="1" si="15"/>
        <v>15</v>
      </c>
      <c r="L58" s="247">
        <f t="shared" ca="1" si="16"/>
        <v>18</v>
      </c>
      <c r="M58" s="247">
        <f t="shared" ca="1" si="17"/>
        <v>1</v>
      </c>
      <c r="N58" s="247">
        <f t="shared" ca="1" si="17"/>
        <v>1</v>
      </c>
      <c r="O58" s="247">
        <f t="shared" ca="1" si="17"/>
        <v>2</v>
      </c>
      <c r="P58" s="247">
        <f t="shared" ca="1" si="18"/>
        <v>14</v>
      </c>
      <c r="Q58" s="247" t="str">
        <f t="shared" ca="1" si="19"/>
        <v/>
      </c>
      <c r="R58" s="247">
        <f t="shared" ca="1" si="20"/>
        <v>15</v>
      </c>
      <c r="S58" s="247">
        <f t="shared" ca="1" si="21"/>
        <v>2</v>
      </c>
      <c r="T58" s="247">
        <f t="shared" ca="1" si="21"/>
        <v>1</v>
      </c>
      <c r="U58" s="247">
        <f t="shared" ca="1" si="21"/>
        <v>1</v>
      </c>
      <c r="V58" s="247">
        <f t="shared" ca="1" si="22"/>
        <v>13</v>
      </c>
      <c r="W58" s="247" t="str">
        <f t="shared" ca="1" si="23"/>
        <v/>
      </c>
      <c r="X58" s="247">
        <f t="shared" ca="1" si="24"/>
        <v>15</v>
      </c>
      <c r="Y58" s="248">
        <f t="shared" ca="1" si="25"/>
        <v>1</v>
      </c>
      <c r="Z58" s="259">
        <f t="shared" ca="1" si="25"/>
        <v>1</v>
      </c>
      <c r="AA58" s="247">
        <f t="shared" ca="1" si="25"/>
        <v>2</v>
      </c>
      <c r="AB58" s="247">
        <f t="shared" ca="1" si="25"/>
        <v>2</v>
      </c>
      <c r="AC58" s="247">
        <f t="shared" ca="1" si="25"/>
        <v>1</v>
      </c>
      <c r="AD58" s="247" t="str">
        <f t="shared" ca="1" si="26"/>
        <v/>
      </c>
      <c r="AE58" s="247">
        <f t="shared" ca="1" si="27"/>
        <v>10</v>
      </c>
      <c r="AF58" s="247">
        <f t="shared" ca="1" si="28"/>
        <v>9</v>
      </c>
      <c r="AG58" s="247">
        <f t="shared" ca="1" si="29"/>
        <v>9</v>
      </c>
      <c r="AH58" s="247" t="str">
        <f t="shared" ca="1" si="30"/>
        <v/>
      </c>
      <c r="AI58" s="247" t="str">
        <f t="shared" ca="1" si="31"/>
        <v/>
      </c>
      <c r="AJ58" s="247" t="str">
        <f t="shared" ca="1" si="32"/>
        <v/>
      </c>
      <c r="AK58" s="247">
        <f t="shared" ca="1" si="33"/>
        <v>10</v>
      </c>
      <c r="AL58" s="248">
        <f t="shared" ca="1" si="34"/>
        <v>9</v>
      </c>
      <c r="AM58" s="260">
        <f t="shared" ca="1" si="35"/>
        <v>26</v>
      </c>
      <c r="AN58" s="261">
        <f t="shared" ca="1" si="36"/>
        <v>30</v>
      </c>
      <c r="AO58" s="247">
        <f t="shared" ca="1" si="37"/>
        <v>87</v>
      </c>
      <c r="AP58" s="247" t="str">
        <f t="shared" ca="1" si="38"/>
        <v>YES</v>
      </c>
      <c r="AQ58" s="261">
        <f t="shared" ca="1" si="39"/>
        <v>29</v>
      </c>
      <c r="AR58" s="261">
        <f t="shared" ca="1" si="40"/>
        <v>30</v>
      </c>
      <c r="AS58" s="247">
        <f t="shared" ca="1" si="41"/>
        <v>97</v>
      </c>
      <c r="AT58" s="247" t="str">
        <f t="shared" ca="1" si="42"/>
        <v>YES</v>
      </c>
      <c r="AU58" s="261">
        <f t="shared" ca="1" si="43"/>
        <v>28</v>
      </c>
      <c r="AV58" s="261">
        <f t="shared" ca="1" si="44"/>
        <v>30</v>
      </c>
      <c r="AW58" s="247">
        <f t="shared" ca="1" si="45"/>
        <v>93</v>
      </c>
      <c r="AX58" s="247" t="str">
        <f t="shared" ca="1" si="46"/>
        <v>YES</v>
      </c>
      <c r="AY58" s="261">
        <f t="shared" ca="1" si="47"/>
        <v>14</v>
      </c>
      <c r="AZ58" s="261">
        <f t="shared" ca="1" si="48"/>
        <v>15</v>
      </c>
      <c r="BA58" s="247">
        <f t="shared" ca="1" si="49"/>
        <v>93</v>
      </c>
      <c r="BB58" s="247" t="str">
        <f t="shared" ca="1" si="50"/>
        <v>YES</v>
      </c>
      <c r="BC58" s="261">
        <f t="shared" ca="1" si="51"/>
        <v>15</v>
      </c>
      <c r="BD58" s="261">
        <f t="shared" ca="1" si="52"/>
        <v>15</v>
      </c>
      <c r="BE58" s="247">
        <f t="shared" ca="1" si="53"/>
        <v>100</v>
      </c>
      <c r="BF58" s="248" t="str">
        <f t="shared" ca="1" si="54"/>
        <v>YES</v>
      </c>
      <c r="BG58" s="260">
        <f t="shared" ca="1" si="55"/>
        <v>7</v>
      </c>
      <c r="BH58" s="261">
        <f t="shared" ca="1" si="56"/>
        <v>10</v>
      </c>
      <c r="BI58" s="247">
        <f t="shared" ca="1" si="57"/>
        <v>70</v>
      </c>
      <c r="BJ58" s="276" t="str">
        <f t="shared" ca="1" si="58"/>
        <v>YES</v>
      </c>
      <c r="BK58" s="276">
        <f t="shared" ca="1" si="59"/>
        <v>19</v>
      </c>
      <c r="BL58" s="276">
        <f t="shared" ca="1" si="60"/>
        <v>20</v>
      </c>
      <c r="BM58" s="276">
        <f t="shared" ca="1" si="61"/>
        <v>95</v>
      </c>
      <c r="BN58" s="276" t="str">
        <f t="shared" ca="1" si="62"/>
        <v>YES</v>
      </c>
      <c r="BO58" s="276">
        <f t="shared" ca="1" si="63"/>
        <v>9</v>
      </c>
      <c r="BP58" s="276">
        <f t="shared" ca="1" si="64"/>
        <v>10</v>
      </c>
      <c r="BQ58" s="276">
        <f t="shared" ca="1" si="65"/>
        <v>90</v>
      </c>
      <c r="BR58" s="276" t="str">
        <f t="shared" ca="1" si="66"/>
        <v>YES</v>
      </c>
      <c r="BS58" s="276">
        <f t="shared" ca="1" si="72"/>
        <v>19</v>
      </c>
      <c r="BT58" s="276">
        <f t="shared" ca="1" si="73"/>
        <v>20</v>
      </c>
      <c r="BU58" s="276">
        <f t="shared" ca="1" si="74"/>
        <v>95</v>
      </c>
      <c r="BV58" s="276" t="str">
        <f t="shared" ca="1" si="67"/>
        <v>YES</v>
      </c>
      <c r="BW58" s="276">
        <f t="shared" si="75"/>
        <v>0</v>
      </c>
      <c r="BX58" s="276">
        <f t="shared" si="76"/>
        <v>0</v>
      </c>
      <c r="BY58" s="276">
        <f t="shared" si="70"/>
        <v>0</v>
      </c>
      <c r="BZ58" s="279" t="str">
        <f t="shared" si="71"/>
        <v>NO</v>
      </c>
    </row>
    <row r="59" spans="1:78" ht="18" x14ac:dyDescent="0.2">
      <c r="A59" s="241">
        <v>49</v>
      </c>
      <c r="B59" s="242" t="s">
        <v>349</v>
      </c>
      <c r="C59" s="242" t="s">
        <v>350</v>
      </c>
      <c r="D59" s="242" t="s">
        <v>275</v>
      </c>
      <c r="E59" s="256">
        <f t="shared" ca="1" si="11"/>
        <v>88</v>
      </c>
      <c r="F59" s="257">
        <f t="shared" ca="1" si="7"/>
        <v>83</v>
      </c>
      <c r="G59" s="257">
        <f t="shared" ca="1" si="12"/>
        <v>35</v>
      </c>
      <c r="H59" s="257">
        <f t="shared" ca="1" si="13"/>
        <v>48</v>
      </c>
      <c r="I59" s="258"/>
      <c r="J59" s="247">
        <f t="shared" ca="1" si="14"/>
        <v>13</v>
      </c>
      <c r="K59" s="247">
        <f t="shared" ca="1" si="15"/>
        <v>12</v>
      </c>
      <c r="L59" s="247">
        <f t="shared" ca="1" si="16"/>
        <v>16</v>
      </c>
      <c r="M59" s="247">
        <f t="shared" ca="1" si="17"/>
        <v>1</v>
      </c>
      <c r="N59" s="247">
        <f t="shared" ca="1" si="17"/>
        <v>2</v>
      </c>
      <c r="O59" s="247">
        <f t="shared" ca="1" si="17"/>
        <v>2</v>
      </c>
      <c r="P59" s="247">
        <f t="shared" ca="1" si="18"/>
        <v>12</v>
      </c>
      <c r="Q59" s="247">
        <f t="shared" ca="1" si="19"/>
        <v>14</v>
      </c>
      <c r="R59" s="247" t="str">
        <f t="shared" ca="1" si="20"/>
        <v/>
      </c>
      <c r="S59" s="247">
        <f t="shared" ca="1" si="21"/>
        <v>1</v>
      </c>
      <c r="T59" s="247">
        <f t="shared" ca="1" si="21"/>
        <v>1</v>
      </c>
      <c r="U59" s="247">
        <f t="shared" ca="1" si="21"/>
        <v>2</v>
      </c>
      <c r="V59" s="247">
        <f t="shared" ca="1" si="22"/>
        <v>14</v>
      </c>
      <c r="W59" s="247">
        <f t="shared" ca="1" si="23"/>
        <v>13</v>
      </c>
      <c r="X59" s="247" t="str">
        <f t="shared" ca="1" si="24"/>
        <v/>
      </c>
      <c r="Y59" s="248">
        <f t="shared" ca="1" si="25"/>
        <v>1</v>
      </c>
      <c r="Z59" s="259">
        <f t="shared" ca="1" si="25"/>
        <v>1</v>
      </c>
      <c r="AA59" s="247">
        <f t="shared" ca="1" si="25"/>
        <v>1</v>
      </c>
      <c r="AB59" s="247">
        <f t="shared" ca="1" si="25"/>
        <v>1</v>
      </c>
      <c r="AC59" s="247">
        <f t="shared" ca="1" si="25"/>
        <v>2</v>
      </c>
      <c r="AD59" s="247">
        <f t="shared" ca="1" si="26"/>
        <v>9</v>
      </c>
      <c r="AE59" s="247" t="str">
        <f t="shared" ca="1" si="27"/>
        <v/>
      </c>
      <c r="AF59" s="247">
        <f t="shared" ca="1" si="28"/>
        <v>9</v>
      </c>
      <c r="AG59" s="247">
        <f t="shared" ca="1" si="29"/>
        <v>8</v>
      </c>
      <c r="AH59" s="247" t="str">
        <f t="shared" ca="1" si="30"/>
        <v/>
      </c>
      <c r="AI59" s="247">
        <f t="shared" ca="1" si="31"/>
        <v>8</v>
      </c>
      <c r="AJ59" s="247" t="str">
        <f t="shared" ca="1" si="32"/>
        <v/>
      </c>
      <c r="AK59" s="247" t="str">
        <f t="shared" ca="1" si="33"/>
        <v/>
      </c>
      <c r="AL59" s="248">
        <f t="shared" ca="1" si="34"/>
        <v>8</v>
      </c>
      <c r="AM59" s="260">
        <f t="shared" ca="1" si="35"/>
        <v>25</v>
      </c>
      <c r="AN59" s="261">
        <f t="shared" ca="1" si="36"/>
        <v>30</v>
      </c>
      <c r="AO59" s="247">
        <f t="shared" ca="1" si="37"/>
        <v>83</v>
      </c>
      <c r="AP59" s="247" t="str">
        <f t="shared" ca="1" si="38"/>
        <v>YES</v>
      </c>
      <c r="AQ59" s="261">
        <f t="shared" ca="1" si="39"/>
        <v>26</v>
      </c>
      <c r="AR59" s="261">
        <f t="shared" ca="1" si="40"/>
        <v>30</v>
      </c>
      <c r="AS59" s="247">
        <f t="shared" ca="1" si="41"/>
        <v>87</v>
      </c>
      <c r="AT59" s="247" t="str">
        <f t="shared" ca="1" si="42"/>
        <v>YES</v>
      </c>
      <c r="AU59" s="261">
        <f t="shared" ca="1" si="43"/>
        <v>27</v>
      </c>
      <c r="AV59" s="261">
        <f t="shared" ca="1" si="44"/>
        <v>30</v>
      </c>
      <c r="AW59" s="247">
        <f t="shared" ca="1" si="45"/>
        <v>90</v>
      </c>
      <c r="AX59" s="247" t="str">
        <f t="shared" ca="1" si="46"/>
        <v>YES</v>
      </c>
      <c r="AY59" s="261">
        <f t="shared" ca="1" si="47"/>
        <v>13</v>
      </c>
      <c r="AZ59" s="261">
        <f t="shared" ca="1" si="48"/>
        <v>15</v>
      </c>
      <c r="BA59" s="247">
        <f t="shared" ca="1" si="49"/>
        <v>87</v>
      </c>
      <c r="BB59" s="247" t="str">
        <f t="shared" ca="1" si="50"/>
        <v>YES</v>
      </c>
      <c r="BC59" s="261">
        <f t="shared" ca="1" si="51"/>
        <v>12</v>
      </c>
      <c r="BD59" s="261">
        <f t="shared" ca="1" si="52"/>
        <v>15</v>
      </c>
      <c r="BE59" s="247">
        <f t="shared" ca="1" si="53"/>
        <v>80</v>
      </c>
      <c r="BF59" s="248" t="str">
        <f t="shared" ca="1" si="54"/>
        <v>YES</v>
      </c>
      <c r="BG59" s="260">
        <f t="shared" ca="1" si="55"/>
        <v>6</v>
      </c>
      <c r="BH59" s="261">
        <f t="shared" ca="1" si="56"/>
        <v>10</v>
      </c>
      <c r="BI59" s="247">
        <f t="shared" ca="1" si="57"/>
        <v>60</v>
      </c>
      <c r="BJ59" s="276" t="str">
        <f t="shared" ca="1" si="58"/>
        <v>NO</v>
      </c>
      <c r="BK59" s="276">
        <f t="shared" ca="1" si="59"/>
        <v>18</v>
      </c>
      <c r="BL59" s="276">
        <f t="shared" ca="1" si="60"/>
        <v>20</v>
      </c>
      <c r="BM59" s="276">
        <f t="shared" ca="1" si="61"/>
        <v>90</v>
      </c>
      <c r="BN59" s="276" t="str">
        <f t="shared" ca="1" si="62"/>
        <v>YES</v>
      </c>
      <c r="BO59" s="276">
        <f t="shared" ca="1" si="63"/>
        <v>16</v>
      </c>
      <c r="BP59" s="276">
        <f t="shared" ca="1" si="64"/>
        <v>20</v>
      </c>
      <c r="BQ59" s="276">
        <f t="shared" ca="1" si="65"/>
        <v>80</v>
      </c>
      <c r="BR59" s="276" t="str">
        <f t="shared" ca="1" si="66"/>
        <v>YES</v>
      </c>
      <c r="BS59" s="276">
        <f t="shared" ca="1" si="72"/>
        <v>8</v>
      </c>
      <c r="BT59" s="276">
        <f t="shared" ca="1" si="73"/>
        <v>10</v>
      </c>
      <c r="BU59" s="276">
        <f t="shared" ca="1" si="74"/>
        <v>80</v>
      </c>
      <c r="BV59" s="276" t="str">
        <f t="shared" ca="1" si="67"/>
        <v>YES</v>
      </c>
      <c r="BW59" s="276">
        <f t="shared" si="75"/>
        <v>0</v>
      </c>
      <c r="BX59" s="276">
        <f t="shared" si="76"/>
        <v>0</v>
      </c>
      <c r="BY59" s="276">
        <f t="shared" si="70"/>
        <v>0</v>
      </c>
      <c r="BZ59" s="279" t="str">
        <f t="shared" si="71"/>
        <v>NO</v>
      </c>
    </row>
    <row r="60" spans="1:78" ht="18" x14ac:dyDescent="0.2">
      <c r="A60" s="241">
        <v>50</v>
      </c>
      <c r="B60" s="242" t="s">
        <v>351</v>
      </c>
      <c r="C60" s="242" t="s">
        <v>352</v>
      </c>
      <c r="D60" s="242" t="s">
        <v>299</v>
      </c>
      <c r="E60" s="256">
        <f t="shared" ca="1" si="11"/>
        <v>98</v>
      </c>
      <c r="F60" s="257">
        <f t="shared" ca="1" si="7"/>
        <v>88</v>
      </c>
      <c r="G60" s="257">
        <f t="shared" ca="1" si="12"/>
        <v>39</v>
      </c>
      <c r="H60" s="257">
        <f t="shared" ca="1" si="13"/>
        <v>49</v>
      </c>
      <c r="I60" s="258"/>
      <c r="J60" s="247">
        <f t="shared" ca="1" si="14"/>
        <v>14</v>
      </c>
      <c r="K60" s="247">
        <f t="shared" ca="1" si="15"/>
        <v>15</v>
      </c>
      <c r="L60" s="247">
        <f t="shared" ca="1" si="16"/>
        <v>18</v>
      </c>
      <c r="M60" s="247">
        <f t="shared" ca="1" si="17"/>
        <v>2</v>
      </c>
      <c r="N60" s="247">
        <f t="shared" ca="1" si="17"/>
        <v>1</v>
      </c>
      <c r="O60" s="247">
        <f t="shared" ca="1" si="17"/>
        <v>1</v>
      </c>
      <c r="P60" s="247">
        <f t="shared" ca="1" si="18"/>
        <v>15</v>
      </c>
      <c r="Q60" s="247" t="str">
        <f t="shared" ca="1" si="19"/>
        <v/>
      </c>
      <c r="R60" s="247">
        <f t="shared" ca="1" si="20"/>
        <v>14</v>
      </c>
      <c r="S60" s="247">
        <f t="shared" ca="1" si="21"/>
        <v>2</v>
      </c>
      <c r="T60" s="247">
        <f t="shared" ca="1" si="21"/>
        <v>2</v>
      </c>
      <c r="U60" s="247">
        <f t="shared" ca="1" si="21"/>
        <v>2</v>
      </c>
      <c r="V60" s="247">
        <f t="shared" ca="1" si="22"/>
        <v>15</v>
      </c>
      <c r="W60" s="247" t="str">
        <f t="shared" ca="1" si="23"/>
        <v/>
      </c>
      <c r="X60" s="247">
        <f t="shared" ca="1" si="24"/>
        <v>14</v>
      </c>
      <c r="Y60" s="248">
        <f t="shared" ca="1" si="25"/>
        <v>2</v>
      </c>
      <c r="Z60" s="259">
        <f t="shared" ca="1" si="25"/>
        <v>1</v>
      </c>
      <c r="AA60" s="247">
        <f t="shared" ca="1" si="25"/>
        <v>1</v>
      </c>
      <c r="AB60" s="247">
        <f t="shared" ca="1" si="25"/>
        <v>1</v>
      </c>
      <c r="AC60" s="247">
        <f t="shared" ca="1" si="25"/>
        <v>2</v>
      </c>
      <c r="AD60" s="247" t="str">
        <f t="shared" ca="1" si="26"/>
        <v/>
      </c>
      <c r="AE60" s="247">
        <f t="shared" ca="1" si="27"/>
        <v>9</v>
      </c>
      <c r="AF60" s="247">
        <f t="shared" ca="1" si="28"/>
        <v>8</v>
      </c>
      <c r="AG60" s="247">
        <f t="shared" ca="1" si="29"/>
        <v>8</v>
      </c>
      <c r="AH60" s="247" t="str">
        <f t="shared" ca="1" si="30"/>
        <v/>
      </c>
      <c r="AI60" s="247" t="str">
        <f t="shared" ca="1" si="31"/>
        <v/>
      </c>
      <c r="AJ60" s="247" t="str">
        <f t="shared" ca="1" si="32"/>
        <v/>
      </c>
      <c r="AK60" s="247">
        <f t="shared" ca="1" si="33"/>
        <v>9</v>
      </c>
      <c r="AL60" s="248">
        <f t="shared" ca="1" si="34"/>
        <v>8</v>
      </c>
      <c r="AM60" s="260">
        <f t="shared" ca="1" si="35"/>
        <v>28</v>
      </c>
      <c r="AN60" s="261">
        <f t="shared" ca="1" si="36"/>
        <v>30</v>
      </c>
      <c r="AO60" s="247">
        <f t="shared" ca="1" si="37"/>
        <v>93</v>
      </c>
      <c r="AP60" s="247" t="str">
        <f t="shared" ca="1" si="38"/>
        <v>YES</v>
      </c>
      <c r="AQ60" s="261">
        <f t="shared" ca="1" si="39"/>
        <v>29</v>
      </c>
      <c r="AR60" s="261">
        <f t="shared" ca="1" si="40"/>
        <v>30</v>
      </c>
      <c r="AS60" s="247">
        <f t="shared" ca="1" si="41"/>
        <v>97</v>
      </c>
      <c r="AT60" s="247" t="str">
        <f t="shared" ca="1" si="42"/>
        <v>YES</v>
      </c>
      <c r="AU60" s="261">
        <f t="shared" ca="1" si="43"/>
        <v>29</v>
      </c>
      <c r="AV60" s="261">
        <f t="shared" ca="1" si="44"/>
        <v>30</v>
      </c>
      <c r="AW60" s="247">
        <f t="shared" ca="1" si="45"/>
        <v>97</v>
      </c>
      <c r="AX60" s="247" t="str">
        <f t="shared" ca="1" si="46"/>
        <v>YES</v>
      </c>
      <c r="AY60" s="261">
        <f t="shared" ca="1" si="47"/>
        <v>14</v>
      </c>
      <c r="AZ60" s="261">
        <f t="shared" ca="1" si="48"/>
        <v>15</v>
      </c>
      <c r="BA60" s="247">
        <f t="shared" ca="1" si="49"/>
        <v>93</v>
      </c>
      <c r="BB60" s="247" t="str">
        <f t="shared" ca="1" si="50"/>
        <v>YES</v>
      </c>
      <c r="BC60" s="261">
        <f t="shared" ca="1" si="51"/>
        <v>15</v>
      </c>
      <c r="BD60" s="261">
        <f t="shared" ca="1" si="52"/>
        <v>15</v>
      </c>
      <c r="BE60" s="247">
        <f t="shared" ca="1" si="53"/>
        <v>100</v>
      </c>
      <c r="BF60" s="248" t="str">
        <f t="shared" ca="1" si="54"/>
        <v>YES</v>
      </c>
      <c r="BG60" s="260">
        <f t="shared" ca="1" si="55"/>
        <v>7</v>
      </c>
      <c r="BH60" s="261">
        <f t="shared" ca="1" si="56"/>
        <v>10</v>
      </c>
      <c r="BI60" s="247">
        <f t="shared" ca="1" si="57"/>
        <v>70</v>
      </c>
      <c r="BJ60" s="247" t="str">
        <f t="shared" ca="1" si="58"/>
        <v>YES</v>
      </c>
      <c r="BK60" s="261"/>
      <c r="BL60" s="261"/>
      <c r="BM60" s="247"/>
      <c r="BN60" s="247" t="str">
        <f t="shared" si="62"/>
        <v>NO</v>
      </c>
      <c r="BO60" s="261">
        <f t="shared" ca="1" si="63"/>
        <v>8</v>
      </c>
      <c r="BP60" s="261">
        <f t="shared" ca="1" si="64"/>
        <v>10</v>
      </c>
      <c r="BQ60" s="247">
        <f t="shared" ca="1" si="65"/>
        <v>80</v>
      </c>
      <c r="BR60" s="247" t="str">
        <f t="shared" ca="1" si="66"/>
        <v>YES</v>
      </c>
      <c r="BS60" s="261">
        <f t="shared" ca="1" si="72"/>
        <v>17</v>
      </c>
      <c r="BT60" s="261">
        <f t="shared" ca="1" si="73"/>
        <v>20</v>
      </c>
      <c r="BU60" s="247">
        <f t="shared" ca="1" si="74"/>
        <v>85</v>
      </c>
      <c r="BV60" s="247" t="str">
        <f t="shared" ca="1" si="67"/>
        <v>YES</v>
      </c>
      <c r="BW60" s="261">
        <f t="shared" ref="BW60:BW63" ca="1" si="90">SUMIFS($Y60:$AL60,$Y$10:$AL$10,"CO2")</f>
        <v>17</v>
      </c>
      <c r="BX60" s="261">
        <f t="shared" ref="BX60:BX63" ca="1" si="91">SUMIFS($Y$4:$AL$4,$Y$10:$AL$10,"CO2",$Y60:$AL60,"&gt;=0")</f>
        <v>20</v>
      </c>
      <c r="BY60" s="247">
        <f t="shared" ca="1" si="70"/>
        <v>85</v>
      </c>
      <c r="BZ60" s="262" t="str">
        <f t="shared" ca="1" si="71"/>
        <v>YES</v>
      </c>
    </row>
    <row r="61" spans="1:78" ht="18" x14ac:dyDescent="0.2">
      <c r="A61" s="241">
        <v>51</v>
      </c>
      <c r="B61" s="242" t="s">
        <v>353</v>
      </c>
      <c r="C61" s="242" t="s">
        <v>354</v>
      </c>
      <c r="D61" s="242" t="s">
        <v>299</v>
      </c>
      <c r="E61" s="256">
        <f t="shared" ca="1" si="11"/>
        <v>98</v>
      </c>
      <c r="F61" s="257">
        <f t="shared" ca="1" si="7"/>
        <v>92</v>
      </c>
      <c r="G61" s="257">
        <f t="shared" ca="1" si="12"/>
        <v>37</v>
      </c>
      <c r="H61" s="257">
        <f t="shared" ca="1" si="13"/>
        <v>55</v>
      </c>
      <c r="I61" s="258"/>
      <c r="J61" s="247">
        <f t="shared" ca="1" si="14"/>
        <v>14</v>
      </c>
      <c r="K61" s="247">
        <f t="shared" ca="1" si="15"/>
        <v>15</v>
      </c>
      <c r="L61" s="247">
        <f t="shared" ca="1" si="16"/>
        <v>18</v>
      </c>
      <c r="M61" s="247">
        <f t="shared" ca="1" si="17"/>
        <v>1</v>
      </c>
      <c r="N61" s="247">
        <f t="shared" ca="1" si="17"/>
        <v>2</v>
      </c>
      <c r="O61" s="247">
        <f t="shared" ca="1" si="17"/>
        <v>1</v>
      </c>
      <c r="P61" s="247">
        <f t="shared" ca="1" si="18"/>
        <v>13</v>
      </c>
      <c r="Q61" s="247" t="str">
        <f t="shared" ca="1" si="19"/>
        <v/>
      </c>
      <c r="R61" s="247">
        <f t="shared" ca="1" si="20"/>
        <v>13</v>
      </c>
      <c r="S61" s="247">
        <f t="shared" ca="1" si="21"/>
        <v>1</v>
      </c>
      <c r="T61" s="247">
        <f t="shared" ca="1" si="21"/>
        <v>2</v>
      </c>
      <c r="U61" s="247">
        <f t="shared" ca="1" si="21"/>
        <v>1</v>
      </c>
      <c r="V61" s="247">
        <f t="shared" ca="1" si="22"/>
        <v>15</v>
      </c>
      <c r="W61" s="247" t="str">
        <f t="shared" ca="1" si="23"/>
        <v/>
      </c>
      <c r="X61" s="247">
        <f t="shared" ca="1" si="24"/>
        <v>13</v>
      </c>
      <c r="Y61" s="248">
        <f t="shared" ca="1" si="25"/>
        <v>2</v>
      </c>
      <c r="Z61" s="259">
        <f t="shared" ca="1" si="25"/>
        <v>2</v>
      </c>
      <c r="AA61" s="247">
        <f t="shared" ca="1" si="25"/>
        <v>2</v>
      </c>
      <c r="AB61" s="247">
        <f t="shared" ca="1" si="25"/>
        <v>1</v>
      </c>
      <c r="AC61" s="247">
        <f t="shared" ca="1" si="25"/>
        <v>1</v>
      </c>
      <c r="AD61" s="247" t="str">
        <f t="shared" ca="1" si="26"/>
        <v/>
      </c>
      <c r="AE61" s="247">
        <f t="shared" ca="1" si="27"/>
        <v>10</v>
      </c>
      <c r="AF61" s="247">
        <f t="shared" ca="1" si="28"/>
        <v>10</v>
      </c>
      <c r="AG61" s="247">
        <f t="shared" ca="1" si="29"/>
        <v>10</v>
      </c>
      <c r="AH61" s="247" t="str">
        <f t="shared" ca="1" si="30"/>
        <v/>
      </c>
      <c r="AI61" s="247" t="str">
        <f t="shared" ca="1" si="31"/>
        <v/>
      </c>
      <c r="AJ61" s="247" t="str">
        <f t="shared" ca="1" si="32"/>
        <v/>
      </c>
      <c r="AK61" s="247">
        <f t="shared" ca="1" si="33"/>
        <v>9</v>
      </c>
      <c r="AL61" s="248">
        <f t="shared" ca="1" si="34"/>
        <v>8</v>
      </c>
      <c r="AM61" s="260">
        <f t="shared" ca="1" si="35"/>
        <v>26</v>
      </c>
      <c r="AN61" s="261">
        <f t="shared" ca="1" si="36"/>
        <v>30</v>
      </c>
      <c r="AO61" s="247">
        <f t="shared" ca="1" si="37"/>
        <v>87</v>
      </c>
      <c r="AP61" s="247" t="str">
        <f t="shared" ca="1" si="38"/>
        <v>YES</v>
      </c>
      <c r="AQ61" s="261">
        <f t="shared" ca="1" si="39"/>
        <v>26</v>
      </c>
      <c r="AR61" s="261">
        <f t="shared" ca="1" si="40"/>
        <v>30</v>
      </c>
      <c r="AS61" s="247">
        <f t="shared" ca="1" si="41"/>
        <v>87</v>
      </c>
      <c r="AT61" s="247" t="str">
        <f t="shared" ca="1" si="42"/>
        <v>YES</v>
      </c>
      <c r="AU61" s="261">
        <f t="shared" ca="1" si="43"/>
        <v>28</v>
      </c>
      <c r="AV61" s="261">
        <f t="shared" ca="1" si="44"/>
        <v>30</v>
      </c>
      <c r="AW61" s="247">
        <f t="shared" ca="1" si="45"/>
        <v>93</v>
      </c>
      <c r="AX61" s="247" t="str">
        <f t="shared" ca="1" si="46"/>
        <v>YES</v>
      </c>
      <c r="AY61" s="261">
        <f t="shared" ca="1" si="47"/>
        <v>14</v>
      </c>
      <c r="AZ61" s="261">
        <f t="shared" ca="1" si="48"/>
        <v>15</v>
      </c>
      <c r="BA61" s="247">
        <f t="shared" ca="1" si="49"/>
        <v>93</v>
      </c>
      <c r="BB61" s="247" t="str">
        <f t="shared" ca="1" si="50"/>
        <v>YES</v>
      </c>
      <c r="BC61" s="261">
        <f t="shared" ca="1" si="51"/>
        <v>15</v>
      </c>
      <c r="BD61" s="261">
        <f t="shared" ca="1" si="52"/>
        <v>15</v>
      </c>
      <c r="BE61" s="247">
        <f t="shared" ca="1" si="53"/>
        <v>100</v>
      </c>
      <c r="BF61" s="248" t="str">
        <f t="shared" ca="1" si="54"/>
        <v>YES</v>
      </c>
      <c r="BG61" s="260">
        <f t="shared" ca="1" si="55"/>
        <v>8</v>
      </c>
      <c r="BH61" s="261">
        <f t="shared" ca="1" si="56"/>
        <v>10</v>
      </c>
      <c r="BI61" s="247">
        <f t="shared" ca="1" si="57"/>
        <v>80</v>
      </c>
      <c r="BJ61" s="247" t="str">
        <f t="shared" ca="1" si="58"/>
        <v>YES</v>
      </c>
      <c r="BK61" s="261"/>
      <c r="BL61" s="261"/>
      <c r="BM61" s="247"/>
      <c r="BN61" s="247" t="str">
        <f t="shared" si="62"/>
        <v>NO</v>
      </c>
      <c r="BO61" s="261">
        <f t="shared" ca="1" si="63"/>
        <v>10</v>
      </c>
      <c r="BP61" s="261">
        <f t="shared" ca="1" si="64"/>
        <v>10</v>
      </c>
      <c r="BQ61" s="247">
        <f t="shared" ca="1" si="65"/>
        <v>100</v>
      </c>
      <c r="BR61" s="247" t="str">
        <f t="shared" ca="1" si="66"/>
        <v>YES</v>
      </c>
      <c r="BS61" s="261">
        <f t="shared" ca="1" si="72"/>
        <v>17</v>
      </c>
      <c r="BT61" s="261">
        <f t="shared" ca="1" si="73"/>
        <v>20</v>
      </c>
      <c r="BU61" s="247">
        <f t="shared" ca="1" si="74"/>
        <v>85</v>
      </c>
      <c r="BV61" s="247" t="str">
        <f t="shared" ca="1" si="67"/>
        <v>YES</v>
      </c>
      <c r="BW61" s="261">
        <f t="shared" ca="1" si="90"/>
        <v>20</v>
      </c>
      <c r="BX61" s="261">
        <f t="shared" ca="1" si="91"/>
        <v>20</v>
      </c>
      <c r="BY61" s="247">
        <f t="shared" ca="1" si="70"/>
        <v>100</v>
      </c>
      <c r="BZ61" s="262" t="str">
        <f t="shared" ca="1" si="71"/>
        <v>YES</v>
      </c>
    </row>
    <row r="62" spans="1:78" ht="18" x14ac:dyDescent="0.2">
      <c r="A62" s="241">
        <v>52</v>
      </c>
      <c r="B62" s="242" t="s">
        <v>355</v>
      </c>
      <c r="C62" s="242" t="s">
        <v>356</v>
      </c>
      <c r="D62" s="242" t="s">
        <v>299</v>
      </c>
      <c r="E62" s="256">
        <f t="shared" ca="1" si="11"/>
        <v>97</v>
      </c>
      <c r="F62" s="257">
        <f t="shared" ca="1" si="7"/>
        <v>91</v>
      </c>
      <c r="G62" s="257">
        <f t="shared" ca="1" si="12"/>
        <v>38</v>
      </c>
      <c r="H62" s="257">
        <f t="shared" ca="1" si="13"/>
        <v>53</v>
      </c>
      <c r="I62" s="258"/>
      <c r="J62" s="247">
        <f t="shared" ca="1" si="14"/>
        <v>14</v>
      </c>
      <c r="K62" s="247">
        <f t="shared" ca="1" si="15"/>
        <v>15</v>
      </c>
      <c r="L62" s="247">
        <f t="shared" ca="1" si="16"/>
        <v>18</v>
      </c>
      <c r="M62" s="247">
        <f t="shared" ca="1" si="17"/>
        <v>1</v>
      </c>
      <c r="N62" s="247">
        <f t="shared" ca="1" si="17"/>
        <v>2</v>
      </c>
      <c r="O62" s="247">
        <f t="shared" ca="1" si="17"/>
        <v>1</v>
      </c>
      <c r="P62" s="247">
        <f t="shared" ca="1" si="18"/>
        <v>14</v>
      </c>
      <c r="Q62" s="247" t="str">
        <f t="shared" ca="1" si="19"/>
        <v/>
      </c>
      <c r="R62" s="247">
        <f t="shared" ca="1" si="20"/>
        <v>15</v>
      </c>
      <c r="S62" s="247">
        <f t="shared" ca="1" si="21"/>
        <v>1</v>
      </c>
      <c r="T62" s="247">
        <f t="shared" ca="1" si="21"/>
        <v>2</v>
      </c>
      <c r="U62" s="247">
        <f t="shared" ca="1" si="21"/>
        <v>1</v>
      </c>
      <c r="V62" s="247">
        <f t="shared" ca="1" si="22"/>
        <v>14</v>
      </c>
      <c r="W62" s="247" t="str">
        <f t="shared" ca="1" si="23"/>
        <v/>
      </c>
      <c r="X62" s="247">
        <f t="shared" ca="1" si="24"/>
        <v>14</v>
      </c>
      <c r="Y62" s="248">
        <f t="shared" ca="1" si="25"/>
        <v>1</v>
      </c>
      <c r="Z62" s="259">
        <f t="shared" ca="1" si="25"/>
        <v>2</v>
      </c>
      <c r="AA62" s="247">
        <f t="shared" ca="1" si="25"/>
        <v>1</v>
      </c>
      <c r="AB62" s="247">
        <f t="shared" ca="1" si="25"/>
        <v>1</v>
      </c>
      <c r="AC62" s="247">
        <f t="shared" ca="1" si="25"/>
        <v>2</v>
      </c>
      <c r="AD62" s="247" t="str">
        <f t="shared" ca="1" si="26"/>
        <v/>
      </c>
      <c r="AE62" s="247">
        <f t="shared" ca="1" si="27"/>
        <v>10</v>
      </c>
      <c r="AF62" s="247">
        <f t="shared" ca="1" si="28"/>
        <v>9</v>
      </c>
      <c r="AG62" s="247">
        <f t="shared" ca="1" si="29"/>
        <v>8</v>
      </c>
      <c r="AH62" s="247" t="str">
        <f t="shared" ca="1" si="30"/>
        <v/>
      </c>
      <c r="AI62" s="247" t="str">
        <f t="shared" ca="1" si="31"/>
        <v/>
      </c>
      <c r="AJ62" s="247" t="str">
        <f t="shared" ca="1" si="32"/>
        <v/>
      </c>
      <c r="AK62" s="247">
        <f t="shared" ca="1" si="33"/>
        <v>9</v>
      </c>
      <c r="AL62" s="248">
        <f t="shared" ca="1" si="34"/>
        <v>10</v>
      </c>
      <c r="AM62" s="260">
        <f t="shared" ca="1" si="35"/>
        <v>26</v>
      </c>
      <c r="AN62" s="261">
        <f t="shared" ca="1" si="36"/>
        <v>30</v>
      </c>
      <c r="AO62" s="247">
        <f t="shared" ca="1" si="37"/>
        <v>87</v>
      </c>
      <c r="AP62" s="247" t="str">
        <f t="shared" ca="1" si="38"/>
        <v>YES</v>
      </c>
      <c r="AQ62" s="261">
        <f t="shared" ca="1" si="39"/>
        <v>29</v>
      </c>
      <c r="AR62" s="261">
        <f t="shared" ca="1" si="40"/>
        <v>30</v>
      </c>
      <c r="AS62" s="247">
        <f t="shared" ca="1" si="41"/>
        <v>97</v>
      </c>
      <c r="AT62" s="247" t="str">
        <f t="shared" ca="1" si="42"/>
        <v>YES</v>
      </c>
      <c r="AU62" s="261">
        <f t="shared" ca="1" si="43"/>
        <v>28</v>
      </c>
      <c r="AV62" s="261">
        <f t="shared" ca="1" si="44"/>
        <v>30</v>
      </c>
      <c r="AW62" s="247">
        <f t="shared" ca="1" si="45"/>
        <v>93</v>
      </c>
      <c r="AX62" s="247" t="str">
        <f t="shared" ca="1" si="46"/>
        <v>YES</v>
      </c>
      <c r="AY62" s="261">
        <f t="shared" ca="1" si="47"/>
        <v>14</v>
      </c>
      <c r="AZ62" s="261">
        <f t="shared" ca="1" si="48"/>
        <v>15</v>
      </c>
      <c r="BA62" s="247">
        <f t="shared" ca="1" si="49"/>
        <v>93</v>
      </c>
      <c r="BB62" s="247" t="str">
        <f t="shared" ca="1" si="50"/>
        <v>YES</v>
      </c>
      <c r="BC62" s="261">
        <f t="shared" ca="1" si="51"/>
        <v>15</v>
      </c>
      <c r="BD62" s="261">
        <f t="shared" ca="1" si="52"/>
        <v>15</v>
      </c>
      <c r="BE62" s="247">
        <f t="shared" ca="1" si="53"/>
        <v>100</v>
      </c>
      <c r="BF62" s="248" t="str">
        <f t="shared" ca="1" si="54"/>
        <v>YES</v>
      </c>
      <c r="BG62" s="260">
        <f t="shared" ca="1" si="55"/>
        <v>7</v>
      </c>
      <c r="BH62" s="261">
        <f t="shared" ca="1" si="56"/>
        <v>10</v>
      </c>
      <c r="BI62" s="247">
        <f t="shared" ca="1" si="57"/>
        <v>70</v>
      </c>
      <c r="BJ62" s="247" t="str">
        <f t="shared" ca="1" si="58"/>
        <v>YES</v>
      </c>
      <c r="BK62" s="261"/>
      <c r="BL62" s="261"/>
      <c r="BM62" s="247"/>
      <c r="BN62" s="247" t="str">
        <f t="shared" si="62"/>
        <v>NO</v>
      </c>
      <c r="BO62" s="261">
        <f t="shared" ca="1" si="63"/>
        <v>8</v>
      </c>
      <c r="BP62" s="261">
        <f t="shared" ca="1" si="64"/>
        <v>10</v>
      </c>
      <c r="BQ62" s="247">
        <f t="shared" ca="1" si="65"/>
        <v>80</v>
      </c>
      <c r="BR62" s="247" t="str">
        <f t="shared" ca="1" si="66"/>
        <v>YES</v>
      </c>
      <c r="BS62" s="261">
        <f t="shared" ca="1" si="72"/>
        <v>19</v>
      </c>
      <c r="BT62" s="261">
        <f t="shared" ca="1" si="73"/>
        <v>20</v>
      </c>
      <c r="BU62" s="247">
        <f t="shared" ca="1" si="74"/>
        <v>95</v>
      </c>
      <c r="BV62" s="247" t="str">
        <f t="shared" ca="1" si="67"/>
        <v>YES</v>
      </c>
      <c r="BW62" s="261">
        <f t="shared" ca="1" si="90"/>
        <v>19</v>
      </c>
      <c r="BX62" s="261">
        <f t="shared" ca="1" si="91"/>
        <v>20</v>
      </c>
      <c r="BY62" s="247">
        <f t="shared" ca="1" si="70"/>
        <v>95</v>
      </c>
      <c r="BZ62" s="262" t="str">
        <f t="shared" ca="1" si="71"/>
        <v>YES</v>
      </c>
    </row>
    <row r="63" spans="1:78" x14ac:dyDescent="0.2">
      <c r="A63" s="241">
        <v>53</v>
      </c>
      <c r="B63" s="242" t="s">
        <v>357</v>
      </c>
      <c r="C63" s="242" t="s">
        <v>358</v>
      </c>
      <c r="D63" s="242" t="s">
        <v>299</v>
      </c>
      <c r="E63" s="256">
        <f t="shared" ca="1" si="11"/>
        <v>98</v>
      </c>
      <c r="F63" s="257">
        <f t="shared" ca="1" si="7"/>
        <v>88</v>
      </c>
      <c r="G63" s="257">
        <f t="shared" ca="1" si="12"/>
        <v>38</v>
      </c>
      <c r="H63" s="257">
        <f t="shared" ca="1" si="13"/>
        <v>50</v>
      </c>
      <c r="I63" s="258"/>
      <c r="J63" s="247">
        <f t="shared" ca="1" si="14"/>
        <v>14</v>
      </c>
      <c r="K63" s="247">
        <f t="shared" ca="1" si="15"/>
        <v>15</v>
      </c>
      <c r="L63" s="247">
        <f t="shared" ca="1" si="16"/>
        <v>18</v>
      </c>
      <c r="M63" s="247">
        <f t="shared" ca="1" si="17"/>
        <v>2</v>
      </c>
      <c r="N63" s="247">
        <f t="shared" ca="1" si="17"/>
        <v>2</v>
      </c>
      <c r="O63" s="247">
        <f t="shared" ca="1" si="17"/>
        <v>2</v>
      </c>
      <c r="P63" s="247">
        <f t="shared" ca="1" si="18"/>
        <v>13</v>
      </c>
      <c r="Q63" s="247" t="str">
        <f t="shared" ca="1" si="19"/>
        <v/>
      </c>
      <c r="R63" s="247">
        <f t="shared" ca="1" si="20"/>
        <v>15</v>
      </c>
      <c r="S63" s="247">
        <f t="shared" ca="1" si="21"/>
        <v>1</v>
      </c>
      <c r="T63" s="247">
        <f t="shared" ca="1" si="21"/>
        <v>1</v>
      </c>
      <c r="U63" s="247">
        <f t="shared" ca="1" si="21"/>
        <v>2</v>
      </c>
      <c r="V63" s="247">
        <f t="shared" ca="1" si="22"/>
        <v>13</v>
      </c>
      <c r="W63" s="247" t="str">
        <f t="shared" ca="1" si="23"/>
        <v/>
      </c>
      <c r="X63" s="247">
        <f t="shared" ca="1" si="24"/>
        <v>15</v>
      </c>
      <c r="Y63" s="248">
        <f t="shared" ca="1" si="25"/>
        <v>2</v>
      </c>
      <c r="Z63" s="259">
        <f t="shared" ca="1" si="25"/>
        <v>1</v>
      </c>
      <c r="AA63" s="247">
        <f t="shared" ca="1" si="25"/>
        <v>1</v>
      </c>
      <c r="AB63" s="247">
        <f t="shared" ca="1" si="25"/>
        <v>1</v>
      </c>
      <c r="AC63" s="247">
        <f t="shared" ca="1" si="25"/>
        <v>1</v>
      </c>
      <c r="AD63" s="247" t="str">
        <f t="shared" ca="1" si="26"/>
        <v/>
      </c>
      <c r="AE63" s="247">
        <f t="shared" ca="1" si="27"/>
        <v>8</v>
      </c>
      <c r="AF63" s="247">
        <f t="shared" ca="1" si="28"/>
        <v>9</v>
      </c>
      <c r="AG63" s="247">
        <f t="shared" ca="1" si="29"/>
        <v>9</v>
      </c>
      <c r="AH63" s="247" t="str">
        <f t="shared" ca="1" si="30"/>
        <v/>
      </c>
      <c r="AI63" s="247" t="str">
        <f t="shared" ca="1" si="31"/>
        <v/>
      </c>
      <c r="AJ63" s="247" t="str">
        <f t="shared" ca="1" si="32"/>
        <v/>
      </c>
      <c r="AK63" s="247">
        <f t="shared" ca="1" si="33"/>
        <v>8</v>
      </c>
      <c r="AL63" s="248">
        <f t="shared" ca="1" si="34"/>
        <v>10</v>
      </c>
      <c r="AM63" s="260">
        <f t="shared" ca="1" si="35"/>
        <v>28</v>
      </c>
      <c r="AN63" s="261">
        <f t="shared" ca="1" si="36"/>
        <v>30</v>
      </c>
      <c r="AO63" s="247">
        <f t="shared" ca="1" si="37"/>
        <v>93</v>
      </c>
      <c r="AP63" s="247" t="str">
        <f t="shared" ca="1" si="38"/>
        <v>YES</v>
      </c>
      <c r="AQ63" s="261">
        <f t="shared" ca="1" si="39"/>
        <v>28</v>
      </c>
      <c r="AR63" s="261">
        <f t="shared" ca="1" si="40"/>
        <v>30</v>
      </c>
      <c r="AS63" s="247">
        <f t="shared" ca="1" si="41"/>
        <v>93</v>
      </c>
      <c r="AT63" s="247" t="str">
        <f t="shared" ca="1" si="42"/>
        <v>YES</v>
      </c>
      <c r="AU63" s="261">
        <f t="shared" ca="1" si="43"/>
        <v>28</v>
      </c>
      <c r="AV63" s="261">
        <f t="shared" ca="1" si="44"/>
        <v>30</v>
      </c>
      <c r="AW63" s="247">
        <f t="shared" ca="1" si="45"/>
        <v>93</v>
      </c>
      <c r="AX63" s="247" t="str">
        <f t="shared" ca="1" si="46"/>
        <v>YES</v>
      </c>
      <c r="AY63" s="261">
        <f t="shared" ca="1" si="47"/>
        <v>14</v>
      </c>
      <c r="AZ63" s="261">
        <f t="shared" ca="1" si="48"/>
        <v>15</v>
      </c>
      <c r="BA63" s="247">
        <f t="shared" ca="1" si="49"/>
        <v>93</v>
      </c>
      <c r="BB63" s="247" t="str">
        <f t="shared" ca="1" si="50"/>
        <v>YES</v>
      </c>
      <c r="BC63" s="261">
        <f t="shared" ca="1" si="51"/>
        <v>15</v>
      </c>
      <c r="BD63" s="261">
        <f t="shared" ca="1" si="52"/>
        <v>15</v>
      </c>
      <c r="BE63" s="247">
        <f t="shared" ca="1" si="53"/>
        <v>100</v>
      </c>
      <c r="BF63" s="248" t="str">
        <f t="shared" ca="1" si="54"/>
        <v>YES</v>
      </c>
      <c r="BG63" s="260">
        <f t="shared" ca="1" si="55"/>
        <v>6</v>
      </c>
      <c r="BH63" s="261">
        <f t="shared" ca="1" si="56"/>
        <v>10</v>
      </c>
      <c r="BI63" s="247">
        <f t="shared" ca="1" si="57"/>
        <v>60</v>
      </c>
      <c r="BJ63" s="247" t="str">
        <f t="shared" ca="1" si="58"/>
        <v>NO</v>
      </c>
      <c r="BK63" s="261"/>
      <c r="BL63" s="261"/>
      <c r="BM63" s="247"/>
      <c r="BN63" s="247" t="str">
        <f t="shared" si="62"/>
        <v>NO</v>
      </c>
      <c r="BO63" s="261">
        <f t="shared" ca="1" si="63"/>
        <v>9</v>
      </c>
      <c r="BP63" s="261">
        <f t="shared" ca="1" si="64"/>
        <v>10</v>
      </c>
      <c r="BQ63" s="247">
        <f t="shared" ca="1" si="65"/>
        <v>90</v>
      </c>
      <c r="BR63" s="247" t="str">
        <f t="shared" ca="1" si="66"/>
        <v>YES</v>
      </c>
      <c r="BS63" s="261">
        <f t="shared" ca="1" si="72"/>
        <v>18</v>
      </c>
      <c r="BT63" s="261">
        <f t="shared" ca="1" si="73"/>
        <v>20</v>
      </c>
      <c r="BU63" s="247">
        <f t="shared" ca="1" si="74"/>
        <v>90</v>
      </c>
      <c r="BV63" s="247" t="str">
        <f t="shared" ca="1" si="67"/>
        <v>YES</v>
      </c>
      <c r="BW63" s="261">
        <f t="shared" ca="1" si="90"/>
        <v>17</v>
      </c>
      <c r="BX63" s="261">
        <f t="shared" ca="1" si="91"/>
        <v>20</v>
      </c>
      <c r="BY63" s="247">
        <f t="shared" ca="1" si="70"/>
        <v>85</v>
      </c>
      <c r="BZ63" s="262" t="str">
        <f t="shared" ca="1" si="71"/>
        <v>YES</v>
      </c>
    </row>
    <row r="64" spans="1:78" ht="18" x14ac:dyDescent="0.2">
      <c r="A64" s="241">
        <v>54</v>
      </c>
      <c r="B64" s="242" t="s">
        <v>359</v>
      </c>
      <c r="C64" s="242" t="s">
        <v>360</v>
      </c>
      <c r="D64" s="242" t="s">
        <v>251</v>
      </c>
      <c r="E64" s="256">
        <f t="shared" ca="1" si="11"/>
        <v>98</v>
      </c>
      <c r="F64" s="257">
        <f t="shared" ca="1" si="7"/>
        <v>93</v>
      </c>
      <c r="G64" s="257">
        <f t="shared" ca="1" si="12"/>
        <v>39</v>
      </c>
      <c r="H64" s="257">
        <f t="shared" ca="1" si="13"/>
        <v>54</v>
      </c>
      <c r="I64" s="258"/>
      <c r="J64" s="247">
        <f t="shared" ca="1" si="14"/>
        <v>14</v>
      </c>
      <c r="K64" s="247">
        <f t="shared" ca="1" si="15"/>
        <v>15</v>
      </c>
      <c r="L64" s="247">
        <f t="shared" ca="1" si="16"/>
        <v>18</v>
      </c>
      <c r="M64" s="247">
        <f t="shared" ca="1" si="17"/>
        <v>1</v>
      </c>
      <c r="N64" s="247">
        <f t="shared" ca="1" si="17"/>
        <v>2</v>
      </c>
      <c r="O64" s="247">
        <f t="shared" ca="1" si="17"/>
        <v>2</v>
      </c>
      <c r="P64" s="247">
        <f t="shared" ca="1" si="18"/>
        <v>14</v>
      </c>
      <c r="Q64" s="247" t="str">
        <f t="shared" ca="1" si="19"/>
        <v/>
      </c>
      <c r="R64" s="247">
        <f t="shared" ca="1" si="20"/>
        <v>15</v>
      </c>
      <c r="S64" s="247">
        <f t="shared" ca="1" si="21"/>
        <v>1</v>
      </c>
      <c r="T64" s="247">
        <f t="shared" ca="1" si="21"/>
        <v>2</v>
      </c>
      <c r="U64" s="247">
        <f t="shared" ca="1" si="21"/>
        <v>1</v>
      </c>
      <c r="V64" s="247">
        <f t="shared" ca="1" si="22"/>
        <v>15</v>
      </c>
      <c r="W64" s="247" t="str">
        <f t="shared" ca="1" si="23"/>
        <v/>
      </c>
      <c r="X64" s="247">
        <f t="shared" ca="1" si="24"/>
        <v>15</v>
      </c>
      <c r="Y64" s="248">
        <f t="shared" ca="1" si="25"/>
        <v>2</v>
      </c>
      <c r="Z64" s="259">
        <f t="shared" ca="1" si="25"/>
        <v>1</v>
      </c>
      <c r="AA64" s="247">
        <f t="shared" ca="1" si="25"/>
        <v>1</v>
      </c>
      <c r="AB64" s="247">
        <f t="shared" ca="1" si="25"/>
        <v>1</v>
      </c>
      <c r="AC64" s="247">
        <f t="shared" ca="1" si="25"/>
        <v>1</v>
      </c>
      <c r="AD64" s="247" t="str">
        <f t="shared" ca="1" si="26"/>
        <v/>
      </c>
      <c r="AE64" s="247">
        <f t="shared" ca="1" si="27"/>
        <v>10</v>
      </c>
      <c r="AF64" s="247">
        <f t="shared" ca="1" si="28"/>
        <v>10</v>
      </c>
      <c r="AG64" s="247">
        <f t="shared" ca="1" si="29"/>
        <v>8</v>
      </c>
      <c r="AH64" s="247" t="str">
        <f t="shared" ca="1" si="30"/>
        <v/>
      </c>
      <c r="AI64" s="247" t="str">
        <f t="shared" ca="1" si="31"/>
        <v/>
      </c>
      <c r="AJ64" s="247" t="str">
        <f t="shared" ca="1" si="32"/>
        <v/>
      </c>
      <c r="AK64" s="247">
        <f t="shared" ca="1" si="33"/>
        <v>10</v>
      </c>
      <c r="AL64" s="248">
        <f t="shared" ca="1" si="34"/>
        <v>10</v>
      </c>
      <c r="AM64" s="260">
        <f t="shared" ca="1" si="35"/>
        <v>27</v>
      </c>
      <c r="AN64" s="261">
        <f t="shared" ca="1" si="36"/>
        <v>30</v>
      </c>
      <c r="AO64" s="247">
        <f t="shared" ca="1" si="37"/>
        <v>90</v>
      </c>
      <c r="AP64" s="247" t="str">
        <f t="shared" ca="1" si="38"/>
        <v>YES</v>
      </c>
      <c r="AQ64" s="261">
        <f t="shared" ca="1" si="39"/>
        <v>29</v>
      </c>
      <c r="AR64" s="261">
        <f t="shared" ca="1" si="40"/>
        <v>30</v>
      </c>
      <c r="AS64" s="247">
        <f t="shared" ca="1" si="41"/>
        <v>97</v>
      </c>
      <c r="AT64" s="247" t="str">
        <f t="shared" ca="1" si="42"/>
        <v>YES</v>
      </c>
      <c r="AU64" s="261">
        <f t="shared" ca="1" si="43"/>
        <v>30</v>
      </c>
      <c r="AV64" s="261">
        <f t="shared" ca="1" si="44"/>
        <v>30</v>
      </c>
      <c r="AW64" s="247">
        <f t="shared" ca="1" si="45"/>
        <v>100</v>
      </c>
      <c r="AX64" s="247" t="str">
        <f t="shared" ca="1" si="46"/>
        <v>YES</v>
      </c>
      <c r="AY64" s="261">
        <f t="shared" ca="1" si="47"/>
        <v>14</v>
      </c>
      <c r="AZ64" s="261">
        <f t="shared" ca="1" si="48"/>
        <v>15</v>
      </c>
      <c r="BA64" s="247">
        <f t="shared" ca="1" si="49"/>
        <v>93</v>
      </c>
      <c r="BB64" s="247" t="str">
        <f t="shared" ca="1" si="50"/>
        <v>YES</v>
      </c>
      <c r="BC64" s="261">
        <f t="shared" ca="1" si="51"/>
        <v>15</v>
      </c>
      <c r="BD64" s="261">
        <f t="shared" ca="1" si="52"/>
        <v>15</v>
      </c>
      <c r="BE64" s="247">
        <f t="shared" ca="1" si="53"/>
        <v>100</v>
      </c>
      <c r="BF64" s="248" t="str">
        <f t="shared" ca="1" si="54"/>
        <v>YES</v>
      </c>
      <c r="BG64" s="260">
        <f t="shared" ca="1" si="55"/>
        <v>6</v>
      </c>
      <c r="BH64" s="261">
        <f t="shared" ca="1" si="56"/>
        <v>10</v>
      </c>
      <c r="BI64" s="247">
        <f t="shared" ca="1" si="57"/>
        <v>60</v>
      </c>
      <c r="BJ64" s="247" t="str">
        <f t="shared" ca="1" si="58"/>
        <v>NO</v>
      </c>
      <c r="BK64" s="261">
        <f t="shared" ca="1" si="59"/>
        <v>20</v>
      </c>
      <c r="BL64" s="261">
        <f t="shared" ca="1" si="60"/>
        <v>20</v>
      </c>
      <c r="BM64" s="247">
        <f t="shared" ca="1" si="61"/>
        <v>100</v>
      </c>
      <c r="BN64" s="247" t="str">
        <f t="shared" ca="1" si="62"/>
        <v>YES</v>
      </c>
      <c r="BO64" s="261">
        <f t="shared" ca="1" si="63"/>
        <v>8</v>
      </c>
      <c r="BP64" s="261">
        <f t="shared" ca="1" si="64"/>
        <v>10</v>
      </c>
      <c r="BQ64" s="247">
        <f t="shared" ca="1" si="65"/>
        <v>80</v>
      </c>
      <c r="BR64" s="247" t="str">
        <f t="shared" ca="1" si="66"/>
        <v>YES</v>
      </c>
      <c r="BS64" s="261">
        <f t="shared" ca="1" si="72"/>
        <v>20</v>
      </c>
      <c r="BT64" s="261">
        <f t="shared" ca="1" si="73"/>
        <v>20</v>
      </c>
      <c r="BU64" s="247">
        <f t="shared" ca="1" si="74"/>
        <v>100</v>
      </c>
      <c r="BV64" s="247" t="str">
        <f t="shared" ca="1" si="67"/>
        <v>YES</v>
      </c>
      <c r="BW64" s="261">
        <f t="shared" si="75"/>
        <v>0</v>
      </c>
      <c r="BX64" s="261">
        <f t="shared" si="76"/>
        <v>0</v>
      </c>
      <c r="BY64" s="247">
        <f t="shared" si="70"/>
        <v>0</v>
      </c>
      <c r="BZ64" s="262" t="str">
        <f t="shared" si="71"/>
        <v>NO</v>
      </c>
    </row>
    <row r="65" spans="1:78" ht="18" x14ac:dyDescent="0.2">
      <c r="A65" s="241">
        <v>55</v>
      </c>
      <c r="B65" s="242" t="s">
        <v>361</v>
      </c>
      <c r="C65" s="242" t="s">
        <v>362</v>
      </c>
      <c r="D65" s="242" t="s">
        <v>251</v>
      </c>
      <c r="E65" s="256">
        <f t="shared" ca="1" si="11"/>
        <v>97</v>
      </c>
      <c r="F65" s="257">
        <f t="shared" ca="1" si="7"/>
        <v>87</v>
      </c>
      <c r="G65" s="257">
        <f t="shared" ca="1" si="12"/>
        <v>38</v>
      </c>
      <c r="H65" s="257">
        <f t="shared" ca="1" si="13"/>
        <v>49</v>
      </c>
      <c r="I65" s="258"/>
      <c r="J65" s="247">
        <f t="shared" ca="1" si="14"/>
        <v>14</v>
      </c>
      <c r="K65" s="247">
        <f t="shared" ca="1" si="15"/>
        <v>15</v>
      </c>
      <c r="L65" s="247">
        <f t="shared" ca="1" si="16"/>
        <v>18</v>
      </c>
      <c r="M65" s="247">
        <f t="shared" ca="1" si="17"/>
        <v>1</v>
      </c>
      <c r="N65" s="247">
        <f t="shared" ca="1" si="17"/>
        <v>1</v>
      </c>
      <c r="O65" s="247">
        <f t="shared" ca="1" si="17"/>
        <v>1</v>
      </c>
      <c r="P65" s="247">
        <f t="shared" ca="1" si="18"/>
        <v>14</v>
      </c>
      <c r="Q65" s="247" t="str">
        <f t="shared" ca="1" si="19"/>
        <v/>
      </c>
      <c r="R65" s="247">
        <f t="shared" ca="1" si="20"/>
        <v>15</v>
      </c>
      <c r="S65" s="247">
        <f t="shared" ca="1" si="21"/>
        <v>2</v>
      </c>
      <c r="T65" s="247">
        <f t="shared" ca="1" si="21"/>
        <v>2</v>
      </c>
      <c r="U65" s="247">
        <f t="shared" ca="1" si="21"/>
        <v>2</v>
      </c>
      <c r="V65" s="247">
        <f t="shared" ca="1" si="22"/>
        <v>15</v>
      </c>
      <c r="W65" s="247" t="str">
        <f t="shared" ca="1" si="23"/>
        <v/>
      </c>
      <c r="X65" s="247">
        <f t="shared" ca="1" si="24"/>
        <v>13</v>
      </c>
      <c r="Y65" s="248">
        <f t="shared" ca="1" si="25"/>
        <v>1</v>
      </c>
      <c r="Z65" s="259">
        <f t="shared" ca="1" si="25"/>
        <v>1</v>
      </c>
      <c r="AA65" s="247">
        <f t="shared" ca="1" si="25"/>
        <v>1</v>
      </c>
      <c r="AB65" s="247">
        <f t="shared" ca="1" si="25"/>
        <v>1</v>
      </c>
      <c r="AC65" s="247">
        <f t="shared" ca="1" si="25"/>
        <v>1</v>
      </c>
      <c r="AD65" s="247" t="str">
        <f t="shared" ca="1" si="26"/>
        <v/>
      </c>
      <c r="AE65" s="247">
        <f t="shared" ca="1" si="27"/>
        <v>8</v>
      </c>
      <c r="AF65" s="247">
        <f t="shared" ca="1" si="28"/>
        <v>9</v>
      </c>
      <c r="AG65" s="247">
        <f t="shared" ca="1" si="29"/>
        <v>10</v>
      </c>
      <c r="AH65" s="247" t="str">
        <f t="shared" ca="1" si="30"/>
        <v/>
      </c>
      <c r="AI65" s="247" t="str">
        <f t="shared" ca="1" si="31"/>
        <v/>
      </c>
      <c r="AJ65" s="247" t="str">
        <f t="shared" ca="1" si="32"/>
        <v/>
      </c>
      <c r="AK65" s="247">
        <f t="shared" ca="1" si="33"/>
        <v>8</v>
      </c>
      <c r="AL65" s="248">
        <f t="shared" ca="1" si="34"/>
        <v>9</v>
      </c>
      <c r="AM65" s="260">
        <f t="shared" ca="1" si="35"/>
        <v>27</v>
      </c>
      <c r="AN65" s="261">
        <f t="shared" ca="1" si="36"/>
        <v>30</v>
      </c>
      <c r="AO65" s="247">
        <f t="shared" ca="1" si="37"/>
        <v>90</v>
      </c>
      <c r="AP65" s="247" t="str">
        <f t="shared" ca="1" si="38"/>
        <v>YES</v>
      </c>
      <c r="AQ65" s="261">
        <f t="shared" ca="1" si="39"/>
        <v>29</v>
      </c>
      <c r="AR65" s="261">
        <f t="shared" ca="1" si="40"/>
        <v>30</v>
      </c>
      <c r="AS65" s="247">
        <f t="shared" ca="1" si="41"/>
        <v>97</v>
      </c>
      <c r="AT65" s="247" t="str">
        <f t="shared" ca="1" si="42"/>
        <v>YES</v>
      </c>
      <c r="AU65" s="261">
        <f t="shared" ca="1" si="43"/>
        <v>28</v>
      </c>
      <c r="AV65" s="261">
        <f t="shared" ca="1" si="44"/>
        <v>30</v>
      </c>
      <c r="AW65" s="247">
        <f t="shared" ca="1" si="45"/>
        <v>93</v>
      </c>
      <c r="AX65" s="247" t="str">
        <f t="shared" ca="1" si="46"/>
        <v>YES</v>
      </c>
      <c r="AY65" s="261">
        <f t="shared" ca="1" si="47"/>
        <v>14</v>
      </c>
      <c r="AZ65" s="261">
        <f t="shared" ca="1" si="48"/>
        <v>15</v>
      </c>
      <c r="BA65" s="247">
        <f t="shared" ca="1" si="49"/>
        <v>93</v>
      </c>
      <c r="BB65" s="247" t="str">
        <f t="shared" ca="1" si="50"/>
        <v>YES</v>
      </c>
      <c r="BC65" s="261">
        <f t="shared" ca="1" si="51"/>
        <v>15</v>
      </c>
      <c r="BD65" s="261">
        <f t="shared" ca="1" si="52"/>
        <v>15</v>
      </c>
      <c r="BE65" s="247">
        <f t="shared" ca="1" si="53"/>
        <v>100</v>
      </c>
      <c r="BF65" s="248" t="str">
        <f t="shared" ca="1" si="54"/>
        <v>YES</v>
      </c>
      <c r="BG65" s="260">
        <f t="shared" ca="1" si="55"/>
        <v>5</v>
      </c>
      <c r="BH65" s="261">
        <f t="shared" ca="1" si="56"/>
        <v>10</v>
      </c>
      <c r="BI65" s="247">
        <f t="shared" ca="1" si="57"/>
        <v>50</v>
      </c>
      <c r="BJ65" s="247" t="str">
        <f t="shared" ca="1" si="58"/>
        <v>NO</v>
      </c>
      <c r="BK65" s="261">
        <f t="shared" ca="1" si="59"/>
        <v>17</v>
      </c>
      <c r="BL65" s="261">
        <f t="shared" ca="1" si="60"/>
        <v>20</v>
      </c>
      <c r="BM65" s="247">
        <f t="shared" ca="1" si="61"/>
        <v>85</v>
      </c>
      <c r="BN65" s="247" t="str">
        <f t="shared" ca="1" si="62"/>
        <v>YES</v>
      </c>
      <c r="BO65" s="261">
        <f t="shared" ca="1" si="63"/>
        <v>10</v>
      </c>
      <c r="BP65" s="261">
        <f t="shared" ca="1" si="64"/>
        <v>10</v>
      </c>
      <c r="BQ65" s="247">
        <f t="shared" ca="1" si="65"/>
        <v>100</v>
      </c>
      <c r="BR65" s="247" t="str">
        <f t="shared" ca="1" si="66"/>
        <v>YES</v>
      </c>
      <c r="BS65" s="261">
        <f t="shared" ca="1" si="72"/>
        <v>17</v>
      </c>
      <c r="BT65" s="261">
        <f t="shared" ca="1" si="73"/>
        <v>20</v>
      </c>
      <c r="BU65" s="247">
        <f t="shared" ca="1" si="74"/>
        <v>85</v>
      </c>
      <c r="BV65" s="247" t="str">
        <f t="shared" ca="1" si="67"/>
        <v>YES</v>
      </c>
      <c r="BW65" s="261">
        <f t="shared" si="75"/>
        <v>0</v>
      </c>
      <c r="BX65" s="261">
        <f t="shared" si="76"/>
        <v>0</v>
      </c>
      <c r="BY65" s="247">
        <f t="shared" si="70"/>
        <v>0</v>
      </c>
      <c r="BZ65" s="262" t="str">
        <f t="shared" si="71"/>
        <v>NO</v>
      </c>
    </row>
    <row r="66" spans="1:78" ht="18" x14ac:dyDescent="0.2">
      <c r="A66" s="241">
        <v>56</v>
      </c>
      <c r="B66" s="242" t="s">
        <v>363</v>
      </c>
      <c r="C66" s="242" t="s">
        <v>364</v>
      </c>
      <c r="D66" s="242" t="s">
        <v>251</v>
      </c>
      <c r="E66" s="256">
        <f t="shared" ca="1" si="11"/>
        <v>97</v>
      </c>
      <c r="F66" s="257">
        <f t="shared" ca="1" si="7"/>
        <v>90</v>
      </c>
      <c r="G66" s="257">
        <f t="shared" ca="1" si="12"/>
        <v>36</v>
      </c>
      <c r="H66" s="257">
        <f t="shared" ca="1" si="13"/>
        <v>54</v>
      </c>
      <c r="I66" s="258"/>
      <c r="J66" s="247">
        <f t="shared" ca="1" si="14"/>
        <v>14</v>
      </c>
      <c r="K66" s="247">
        <f t="shared" ca="1" si="15"/>
        <v>15</v>
      </c>
      <c r="L66" s="247">
        <f t="shared" ca="1" si="16"/>
        <v>18</v>
      </c>
      <c r="M66" s="247">
        <f t="shared" ca="1" si="17"/>
        <v>1</v>
      </c>
      <c r="N66" s="247">
        <f t="shared" ca="1" si="17"/>
        <v>1</v>
      </c>
      <c r="O66" s="247">
        <f t="shared" ca="1" si="17"/>
        <v>2</v>
      </c>
      <c r="P66" s="247">
        <f t="shared" ca="1" si="18"/>
        <v>13</v>
      </c>
      <c r="Q66" s="247" t="str">
        <f t="shared" ca="1" si="19"/>
        <v/>
      </c>
      <c r="R66" s="247">
        <f t="shared" ca="1" si="20"/>
        <v>13</v>
      </c>
      <c r="S66" s="247">
        <f t="shared" ca="1" si="21"/>
        <v>1</v>
      </c>
      <c r="T66" s="247">
        <f t="shared" ca="1" si="21"/>
        <v>1</v>
      </c>
      <c r="U66" s="247">
        <f t="shared" ca="1" si="21"/>
        <v>1</v>
      </c>
      <c r="V66" s="247">
        <f t="shared" ca="1" si="22"/>
        <v>15</v>
      </c>
      <c r="W66" s="247" t="str">
        <f t="shared" ca="1" si="23"/>
        <v/>
      </c>
      <c r="X66" s="247">
        <f t="shared" ca="1" si="24"/>
        <v>13</v>
      </c>
      <c r="Y66" s="248">
        <f t="shared" ca="1" si="25"/>
        <v>1</v>
      </c>
      <c r="Z66" s="259">
        <f t="shared" ca="1" si="25"/>
        <v>1</v>
      </c>
      <c r="AA66" s="247">
        <f t="shared" ca="1" si="25"/>
        <v>1</v>
      </c>
      <c r="AB66" s="247">
        <f t="shared" ca="1" si="25"/>
        <v>2</v>
      </c>
      <c r="AC66" s="247">
        <f t="shared" ca="1" si="25"/>
        <v>2</v>
      </c>
      <c r="AD66" s="247" t="str">
        <f t="shared" ca="1" si="26"/>
        <v/>
      </c>
      <c r="AE66" s="247">
        <f t="shared" ca="1" si="27"/>
        <v>10</v>
      </c>
      <c r="AF66" s="247">
        <f t="shared" ca="1" si="28"/>
        <v>10</v>
      </c>
      <c r="AG66" s="247">
        <f t="shared" ca="1" si="29"/>
        <v>10</v>
      </c>
      <c r="AH66" s="247" t="str">
        <f t="shared" ca="1" si="30"/>
        <v/>
      </c>
      <c r="AI66" s="247" t="str">
        <f t="shared" ca="1" si="31"/>
        <v/>
      </c>
      <c r="AJ66" s="247" t="str">
        <f t="shared" ca="1" si="32"/>
        <v/>
      </c>
      <c r="AK66" s="247">
        <f t="shared" ca="1" si="33"/>
        <v>8</v>
      </c>
      <c r="AL66" s="248">
        <f t="shared" ca="1" si="34"/>
        <v>9</v>
      </c>
      <c r="AM66" s="260">
        <f t="shared" ca="1" si="35"/>
        <v>25</v>
      </c>
      <c r="AN66" s="261">
        <f t="shared" ca="1" si="36"/>
        <v>30</v>
      </c>
      <c r="AO66" s="247">
        <f t="shared" ca="1" si="37"/>
        <v>83</v>
      </c>
      <c r="AP66" s="247" t="str">
        <f t="shared" ca="1" si="38"/>
        <v>YES</v>
      </c>
      <c r="AQ66" s="261">
        <f t="shared" ca="1" si="39"/>
        <v>26</v>
      </c>
      <c r="AR66" s="261">
        <f t="shared" ca="1" si="40"/>
        <v>30</v>
      </c>
      <c r="AS66" s="247">
        <f t="shared" ca="1" si="41"/>
        <v>87</v>
      </c>
      <c r="AT66" s="247" t="str">
        <f t="shared" ca="1" si="42"/>
        <v>YES</v>
      </c>
      <c r="AU66" s="261">
        <f t="shared" ca="1" si="43"/>
        <v>28</v>
      </c>
      <c r="AV66" s="261">
        <f t="shared" ca="1" si="44"/>
        <v>30</v>
      </c>
      <c r="AW66" s="247">
        <f t="shared" ca="1" si="45"/>
        <v>93</v>
      </c>
      <c r="AX66" s="247" t="str">
        <f t="shared" ca="1" si="46"/>
        <v>YES</v>
      </c>
      <c r="AY66" s="261">
        <f t="shared" ca="1" si="47"/>
        <v>14</v>
      </c>
      <c r="AZ66" s="261">
        <f t="shared" ca="1" si="48"/>
        <v>15</v>
      </c>
      <c r="BA66" s="247">
        <f t="shared" ca="1" si="49"/>
        <v>93</v>
      </c>
      <c r="BB66" s="247" t="str">
        <f t="shared" ca="1" si="50"/>
        <v>YES</v>
      </c>
      <c r="BC66" s="261">
        <f t="shared" ca="1" si="51"/>
        <v>15</v>
      </c>
      <c r="BD66" s="261">
        <f t="shared" ca="1" si="52"/>
        <v>15</v>
      </c>
      <c r="BE66" s="247">
        <f t="shared" ca="1" si="53"/>
        <v>100</v>
      </c>
      <c r="BF66" s="248" t="str">
        <f t="shared" ca="1" si="54"/>
        <v>YES</v>
      </c>
      <c r="BG66" s="260">
        <f t="shared" ca="1" si="55"/>
        <v>7</v>
      </c>
      <c r="BH66" s="261">
        <f t="shared" ca="1" si="56"/>
        <v>10</v>
      </c>
      <c r="BI66" s="247">
        <f t="shared" ca="1" si="57"/>
        <v>70</v>
      </c>
      <c r="BJ66" s="247" t="str">
        <f t="shared" ca="1" si="58"/>
        <v>YES</v>
      </c>
      <c r="BK66" s="261">
        <f t="shared" ca="1" si="59"/>
        <v>20</v>
      </c>
      <c r="BL66" s="261">
        <f t="shared" ca="1" si="60"/>
        <v>20</v>
      </c>
      <c r="BM66" s="247">
        <f t="shared" ca="1" si="61"/>
        <v>100</v>
      </c>
      <c r="BN66" s="247" t="str">
        <f t="shared" ca="1" si="62"/>
        <v>YES</v>
      </c>
      <c r="BO66" s="261">
        <f t="shared" ca="1" si="63"/>
        <v>10</v>
      </c>
      <c r="BP66" s="261">
        <f t="shared" ca="1" si="64"/>
        <v>10</v>
      </c>
      <c r="BQ66" s="247">
        <f t="shared" ca="1" si="65"/>
        <v>100</v>
      </c>
      <c r="BR66" s="247" t="str">
        <f t="shared" ca="1" si="66"/>
        <v>YES</v>
      </c>
      <c r="BS66" s="261">
        <f t="shared" ca="1" si="72"/>
        <v>17</v>
      </c>
      <c r="BT66" s="261">
        <f t="shared" ca="1" si="73"/>
        <v>20</v>
      </c>
      <c r="BU66" s="247">
        <f t="shared" ca="1" si="74"/>
        <v>85</v>
      </c>
      <c r="BV66" s="247" t="str">
        <f t="shared" ca="1" si="67"/>
        <v>YES</v>
      </c>
      <c r="BW66" s="261">
        <f t="shared" si="75"/>
        <v>0</v>
      </c>
      <c r="BX66" s="261">
        <f t="shared" si="76"/>
        <v>0</v>
      </c>
      <c r="BY66" s="247">
        <f t="shared" si="70"/>
        <v>0</v>
      </c>
      <c r="BZ66" s="262" t="str">
        <f t="shared" si="71"/>
        <v>NO</v>
      </c>
    </row>
    <row r="67" spans="1:78" ht="18" x14ac:dyDescent="0.2">
      <c r="A67" s="241">
        <v>57</v>
      </c>
      <c r="B67" s="242" t="s">
        <v>365</v>
      </c>
      <c r="C67" s="242" t="s">
        <v>366</v>
      </c>
      <c r="D67" s="242" t="s">
        <v>299</v>
      </c>
      <c r="E67" s="256">
        <f t="shared" ca="1" si="11"/>
        <v>98</v>
      </c>
      <c r="F67" s="257">
        <f t="shared" ca="1" si="7"/>
        <v>89</v>
      </c>
      <c r="G67" s="257">
        <f t="shared" ca="1" si="12"/>
        <v>38</v>
      </c>
      <c r="H67" s="257">
        <f t="shared" ca="1" si="13"/>
        <v>51</v>
      </c>
      <c r="I67" s="258"/>
      <c r="J67" s="247">
        <f t="shared" ca="1" si="14"/>
        <v>14</v>
      </c>
      <c r="K67" s="247">
        <f t="shared" ca="1" si="15"/>
        <v>15</v>
      </c>
      <c r="L67" s="247">
        <f t="shared" ca="1" si="16"/>
        <v>18</v>
      </c>
      <c r="M67" s="247">
        <f t="shared" ca="1" si="17"/>
        <v>1</v>
      </c>
      <c r="N67" s="247">
        <f t="shared" ca="1" si="17"/>
        <v>1</v>
      </c>
      <c r="O67" s="247">
        <f t="shared" ca="1" si="17"/>
        <v>2</v>
      </c>
      <c r="P67" s="247">
        <f t="shared" ca="1" si="18"/>
        <v>15</v>
      </c>
      <c r="Q67" s="247" t="str">
        <f t="shared" ca="1" si="19"/>
        <v/>
      </c>
      <c r="R67" s="247">
        <f t="shared" ca="1" si="20"/>
        <v>14</v>
      </c>
      <c r="S67" s="247">
        <f t="shared" ca="1" si="21"/>
        <v>2</v>
      </c>
      <c r="T67" s="247">
        <f t="shared" ca="1" si="21"/>
        <v>2</v>
      </c>
      <c r="U67" s="247">
        <f t="shared" ca="1" si="21"/>
        <v>1</v>
      </c>
      <c r="V67" s="247">
        <f t="shared" ca="1" si="22"/>
        <v>13</v>
      </c>
      <c r="W67" s="247" t="str">
        <f t="shared" ca="1" si="23"/>
        <v/>
      </c>
      <c r="X67" s="247">
        <f t="shared" ca="1" si="24"/>
        <v>14</v>
      </c>
      <c r="Y67" s="248">
        <f t="shared" ca="1" si="25"/>
        <v>2</v>
      </c>
      <c r="Z67" s="259">
        <f t="shared" ca="1" si="25"/>
        <v>2</v>
      </c>
      <c r="AA67" s="247">
        <f t="shared" ca="1" si="25"/>
        <v>2</v>
      </c>
      <c r="AB67" s="247">
        <f t="shared" ca="1" si="25"/>
        <v>1</v>
      </c>
      <c r="AC67" s="247">
        <f t="shared" ca="1" si="25"/>
        <v>1</v>
      </c>
      <c r="AD67" s="247" t="str">
        <f t="shared" ca="1" si="26"/>
        <v/>
      </c>
      <c r="AE67" s="247">
        <f t="shared" ca="1" si="27"/>
        <v>8</v>
      </c>
      <c r="AF67" s="247">
        <f t="shared" ca="1" si="28"/>
        <v>9</v>
      </c>
      <c r="AG67" s="247">
        <f t="shared" ca="1" si="29"/>
        <v>8</v>
      </c>
      <c r="AH67" s="247" t="str">
        <f t="shared" ca="1" si="30"/>
        <v/>
      </c>
      <c r="AI67" s="247" t="str">
        <f t="shared" ca="1" si="31"/>
        <v/>
      </c>
      <c r="AJ67" s="247" t="str">
        <f t="shared" ca="1" si="32"/>
        <v/>
      </c>
      <c r="AK67" s="247">
        <f t="shared" ca="1" si="33"/>
        <v>9</v>
      </c>
      <c r="AL67" s="248">
        <f t="shared" ca="1" si="34"/>
        <v>9</v>
      </c>
      <c r="AM67" s="260">
        <f t="shared" ca="1" si="35"/>
        <v>27</v>
      </c>
      <c r="AN67" s="261">
        <f t="shared" ca="1" si="36"/>
        <v>30</v>
      </c>
      <c r="AO67" s="247">
        <f t="shared" ca="1" si="37"/>
        <v>90</v>
      </c>
      <c r="AP67" s="247" t="str">
        <f t="shared" ca="1" si="38"/>
        <v>YES</v>
      </c>
      <c r="AQ67" s="261">
        <f t="shared" ca="1" si="39"/>
        <v>29</v>
      </c>
      <c r="AR67" s="261">
        <f t="shared" ca="1" si="40"/>
        <v>30</v>
      </c>
      <c r="AS67" s="247">
        <f t="shared" ca="1" si="41"/>
        <v>97</v>
      </c>
      <c r="AT67" s="247" t="str">
        <f t="shared" ca="1" si="42"/>
        <v>YES</v>
      </c>
      <c r="AU67" s="261">
        <f t="shared" ca="1" si="43"/>
        <v>27</v>
      </c>
      <c r="AV67" s="261">
        <f t="shared" ca="1" si="44"/>
        <v>30</v>
      </c>
      <c r="AW67" s="247">
        <f t="shared" ca="1" si="45"/>
        <v>90</v>
      </c>
      <c r="AX67" s="247" t="str">
        <f t="shared" ca="1" si="46"/>
        <v>YES</v>
      </c>
      <c r="AY67" s="261">
        <f t="shared" ca="1" si="47"/>
        <v>14</v>
      </c>
      <c r="AZ67" s="261">
        <f t="shared" ca="1" si="48"/>
        <v>15</v>
      </c>
      <c r="BA67" s="247">
        <f t="shared" ca="1" si="49"/>
        <v>93</v>
      </c>
      <c r="BB67" s="247" t="str">
        <f t="shared" ca="1" si="50"/>
        <v>YES</v>
      </c>
      <c r="BC67" s="261">
        <f t="shared" ca="1" si="51"/>
        <v>15</v>
      </c>
      <c r="BD67" s="261">
        <f t="shared" ca="1" si="52"/>
        <v>15</v>
      </c>
      <c r="BE67" s="247">
        <f t="shared" ca="1" si="53"/>
        <v>100</v>
      </c>
      <c r="BF67" s="248" t="str">
        <f t="shared" ca="1" si="54"/>
        <v>YES</v>
      </c>
      <c r="BG67" s="260">
        <f t="shared" ca="1" si="55"/>
        <v>8</v>
      </c>
      <c r="BH67" s="261">
        <f t="shared" ca="1" si="56"/>
        <v>10</v>
      </c>
      <c r="BI67" s="247">
        <f t="shared" ca="1" si="57"/>
        <v>80</v>
      </c>
      <c r="BJ67" s="247" t="str">
        <f t="shared" ca="1" si="58"/>
        <v>YES</v>
      </c>
      <c r="BK67" s="261">
        <f t="shared" ca="1" si="59"/>
        <v>17</v>
      </c>
      <c r="BL67" s="261">
        <f t="shared" ca="1" si="60"/>
        <v>20</v>
      </c>
      <c r="BM67" s="247">
        <f t="shared" ca="1" si="61"/>
        <v>85</v>
      </c>
      <c r="BN67" s="247" t="str">
        <f t="shared" ca="1" si="62"/>
        <v>YES</v>
      </c>
      <c r="BO67" s="261">
        <f t="shared" ca="1" si="63"/>
        <v>8</v>
      </c>
      <c r="BP67" s="261">
        <f t="shared" ca="1" si="64"/>
        <v>10</v>
      </c>
      <c r="BQ67" s="247">
        <f t="shared" ca="1" si="65"/>
        <v>80</v>
      </c>
      <c r="BR67" s="247" t="str">
        <f t="shared" ca="1" si="66"/>
        <v>YES</v>
      </c>
      <c r="BS67" s="261">
        <f t="shared" ca="1" si="72"/>
        <v>18</v>
      </c>
      <c r="BT67" s="261">
        <f t="shared" ca="1" si="73"/>
        <v>20</v>
      </c>
      <c r="BU67" s="247">
        <f t="shared" ca="1" si="74"/>
        <v>90</v>
      </c>
      <c r="BV67" s="247" t="str">
        <f t="shared" ca="1" si="67"/>
        <v>YES</v>
      </c>
      <c r="BW67" s="261">
        <f t="shared" si="75"/>
        <v>0</v>
      </c>
      <c r="BX67" s="261">
        <f t="shared" si="76"/>
        <v>0</v>
      </c>
      <c r="BY67" s="247">
        <f t="shared" si="70"/>
        <v>0</v>
      </c>
      <c r="BZ67" s="262" t="str">
        <f t="shared" si="71"/>
        <v>NO</v>
      </c>
    </row>
    <row r="68" spans="1:78" x14ac:dyDescent="0.2">
      <c r="A68" s="241">
        <v>58</v>
      </c>
      <c r="B68" s="242" t="s">
        <v>367</v>
      </c>
      <c r="C68" s="242" t="s">
        <v>368</v>
      </c>
      <c r="D68" s="242" t="s">
        <v>299</v>
      </c>
      <c r="E68" s="256">
        <f t="shared" ca="1" si="11"/>
        <v>97</v>
      </c>
      <c r="F68" s="257">
        <f t="shared" ca="1" si="7"/>
        <v>89</v>
      </c>
      <c r="G68" s="257">
        <f t="shared" ca="1" si="12"/>
        <v>37</v>
      </c>
      <c r="H68" s="257">
        <f t="shared" ca="1" si="13"/>
        <v>52</v>
      </c>
      <c r="I68" s="258"/>
      <c r="J68" s="247">
        <f t="shared" ca="1" si="14"/>
        <v>14</v>
      </c>
      <c r="K68" s="247">
        <f t="shared" ca="1" si="15"/>
        <v>15</v>
      </c>
      <c r="L68" s="247">
        <f t="shared" ca="1" si="16"/>
        <v>18</v>
      </c>
      <c r="M68" s="247">
        <f t="shared" ca="1" si="17"/>
        <v>1</v>
      </c>
      <c r="N68" s="247">
        <f t="shared" ca="1" si="17"/>
        <v>1</v>
      </c>
      <c r="O68" s="247">
        <f t="shared" ca="1" si="17"/>
        <v>2</v>
      </c>
      <c r="P68" s="247">
        <f t="shared" ca="1" si="18"/>
        <v>13</v>
      </c>
      <c r="Q68" s="247" t="str">
        <f t="shared" ca="1" si="19"/>
        <v/>
      </c>
      <c r="R68" s="247">
        <f t="shared" ca="1" si="20"/>
        <v>14</v>
      </c>
      <c r="S68" s="247">
        <f t="shared" ca="1" si="21"/>
        <v>1</v>
      </c>
      <c r="T68" s="247">
        <f t="shared" ca="1" si="21"/>
        <v>2</v>
      </c>
      <c r="U68" s="247">
        <f t="shared" ca="1" si="21"/>
        <v>2</v>
      </c>
      <c r="V68" s="247">
        <f t="shared" ca="1" si="22"/>
        <v>15</v>
      </c>
      <c r="W68" s="247" t="str">
        <f t="shared" ca="1" si="23"/>
        <v/>
      </c>
      <c r="X68" s="247">
        <f t="shared" ca="1" si="24"/>
        <v>13</v>
      </c>
      <c r="Y68" s="248">
        <f t="shared" ca="1" si="25"/>
        <v>2</v>
      </c>
      <c r="Z68" s="259">
        <f t="shared" ca="1" si="25"/>
        <v>1</v>
      </c>
      <c r="AA68" s="247">
        <f t="shared" ca="1" si="25"/>
        <v>2</v>
      </c>
      <c r="AB68" s="247">
        <f t="shared" ca="1" si="25"/>
        <v>2</v>
      </c>
      <c r="AC68" s="247">
        <f t="shared" ca="1" si="25"/>
        <v>2</v>
      </c>
      <c r="AD68" s="247" t="str">
        <f t="shared" ca="1" si="26"/>
        <v/>
      </c>
      <c r="AE68" s="247">
        <f t="shared" ca="1" si="27"/>
        <v>8</v>
      </c>
      <c r="AF68" s="247">
        <f t="shared" ca="1" si="28"/>
        <v>9</v>
      </c>
      <c r="AG68" s="247">
        <f t="shared" ca="1" si="29"/>
        <v>8</v>
      </c>
      <c r="AH68" s="247" t="str">
        <f t="shared" ca="1" si="30"/>
        <v/>
      </c>
      <c r="AI68" s="247" t="str">
        <f t="shared" ca="1" si="31"/>
        <v/>
      </c>
      <c r="AJ68" s="247" t="str">
        <f t="shared" ca="1" si="32"/>
        <v/>
      </c>
      <c r="AK68" s="247">
        <f t="shared" ca="1" si="33"/>
        <v>9</v>
      </c>
      <c r="AL68" s="248">
        <f t="shared" ca="1" si="34"/>
        <v>9</v>
      </c>
      <c r="AM68" s="260">
        <f t="shared" ca="1" si="35"/>
        <v>27</v>
      </c>
      <c r="AN68" s="261">
        <f t="shared" ca="1" si="36"/>
        <v>30</v>
      </c>
      <c r="AO68" s="247">
        <f t="shared" ca="1" si="37"/>
        <v>90</v>
      </c>
      <c r="AP68" s="247" t="str">
        <f t="shared" ca="1" si="38"/>
        <v>YES</v>
      </c>
      <c r="AQ68" s="261">
        <f t="shared" ca="1" si="39"/>
        <v>27</v>
      </c>
      <c r="AR68" s="261">
        <f t="shared" ca="1" si="40"/>
        <v>30</v>
      </c>
      <c r="AS68" s="247">
        <f t="shared" ca="1" si="41"/>
        <v>90</v>
      </c>
      <c r="AT68" s="247" t="str">
        <f t="shared" ca="1" si="42"/>
        <v>YES</v>
      </c>
      <c r="AU68" s="261">
        <f t="shared" ca="1" si="43"/>
        <v>28</v>
      </c>
      <c r="AV68" s="261">
        <f t="shared" ca="1" si="44"/>
        <v>30</v>
      </c>
      <c r="AW68" s="247">
        <f t="shared" ca="1" si="45"/>
        <v>93</v>
      </c>
      <c r="AX68" s="247" t="str">
        <f t="shared" ca="1" si="46"/>
        <v>YES</v>
      </c>
      <c r="AY68" s="261">
        <f t="shared" ca="1" si="47"/>
        <v>14</v>
      </c>
      <c r="AZ68" s="261">
        <f t="shared" ca="1" si="48"/>
        <v>15</v>
      </c>
      <c r="BA68" s="247">
        <f t="shared" ca="1" si="49"/>
        <v>93</v>
      </c>
      <c r="BB68" s="247" t="str">
        <f t="shared" ca="1" si="50"/>
        <v>YES</v>
      </c>
      <c r="BC68" s="261">
        <f t="shared" ca="1" si="51"/>
        <v>15</v>
      </c>
      <c r="BD68" s="261">
        <f t="shared" ca="1" si="52"/>
        <v>15</v>
      </c>
      <c r="BE68" s="247">
        <f t="shared" ca="1" si="53"/>
        <v>100</v>
      </c>
      <c r="BF68" s="248" t="str">
        <f t="shared" ca="1" si="54"/>
        <v>YES</v>
      </c>
      <c r="BG68" s="260">
        <f t="shared" ca="1" si="55"/>
        <v>9</v>
      </c>
      <c r="BH68" s="261">
        <f t="shared" ca="1" si="56"/>
        <v>10</v>
      </c>
      <c r="BI68" s="247">
        <f t="shared" ca="1" si="57"/>
        <v>90</v>
      </c>
      <c r="BJ68" s="247" t="str">
        <f t="shared" ca="1" si="58"/>
        <v>YES</v>
      </c>
      <c r="BK68" s="261">
        <f t="shared" ca="1" si="59"/>
        <v>17</v>
      </c>
      <c r="BL68" s="261">
        <f t="shared" ca="1" si="60"/>
        <v>20</v>
      </c>
      <c r="BM68" s="247">
        <f t="shared" ca="1" si="61"/>
        <v>85</v>
      </c>
      <c r="BN68" s="247" t="str">
        <f t="shared" ca="1" si="62"/>
        <v>YES</v>
      </c>
      <c r="BO68" s="261">
        <f t="shared" ca="1" si="63"/>
        <v>8</v>
      </c>
      <c r="BP68" s="261">
        <f t="shared" ca="1" si="64"/>
        <v>10</v>
      </c>
      <c r="BQ68" s="247">
        <f t="shared" ca="1" si="65"/>
        <v>80</v>
      </c>
      <c r="BR68" s="247" t="str">
        <f t="shared" ca="1" si="66"/>
        <v>YES</v>
      </c>
      <c r="BS68" s="261">
        <f t="shared" ca="1" si="72"/>
        <v>18</v>
      </c>
      <c r="BT68" s="261">
        <f t="shared" ca="1" si="73"/>
        <v>20</v>
      </c>
      <c r="BU68" s="247">
        <f t="shared" ca="1" si="74"/>
        <v>90</v>
      </c>
      <c r="BV68" s="247" t="str">
        <f t="shared" ca="1" si="67"/>
        <v>YES</v>
      </c>
      <c r="BW68" s="261">
        <f t="shared" si="75"/>
        <v>0</v>
      </c>
      <c r="BX68" s="261">
        <f t="shared" si="76"/>
        <v>0</v>
      </c>
      <c r="BY68" s="247">
        <f t="shared" si="70"/>
        <v>0</v>
      </c>
      <c r="BZ68" s="262" t="str">
        <f t="shared" si="71"/>
        <v>NO</v>
      </c>
    </row>
    <row r="69" spans="1:78" ht="27" x14ac:dyDescent="0.2">
      <c r="A69" s="241">
        <v>59</v>
      </c>
      <c r="B69" s="242" t="s">
        <v>369</v>
      </c>
      <c r="C69" s="242" t="s">
        <v>370</v>
      </c>
      <c r="D69" s="242" t="s">
        <v>256</v>
      </c>
      <c r="E69" s="256">
        <f t="shared" ca="1" si="11"/>
        <v>76</v>
      </c>
      <c r="F69" s="257">
        <f t="shared" ca="1" si="7"/>
        <v>73</v>
      </c>
      <c r="G69" s="257">
        <f t="shared" ca="1" si="12"/>
        <v>31</v>
      </c>
      <c r="H69" s="257">
        <f t="shared" ca="1" si="13"/>
        <v>42</v>
      </c>
      <c r="I69" s="258"/>
      <c r="J69" s="247">
        <f t="shared" ca="1" si="14"/>
        <v>11</v>
      </c>
      <c r="K69" s="247">
        <f t="shared" ca="1" si="15"/>
        <v>11</v>
      </c>
      <c r="L69" s="247">
        <f t="shared" ca="1" si="16"/>
        <v>14</v>
      </c>
      <c r="M69" s="247">
        <f t="shared" ca="1" si="17"/>
        <v>2</v>
      </c>
      <c r="N69" s="247">
        <f t="shared" ca="1" si="17"/>
        <v>2</v>
      </c>
      <c r="O69" s="247">
        <f t="shared" ca="1" si="17"/>
        <v>2</v>
      </c>
      <c r="P69" s="247" t="str">
        <f t="shared" ca="1" si="18"/>
        <v/>
      </c>
      <c r="Q69" s="247">
        <f t="shared" ca="1" si="19"/>
        <v>11</v>
      </c>
      <c r="R69" s="247">
        <f t="shared" ca="1" si="20"/>
        <v>12</v>
      </c>
      <c r="S69" s="247">
        <f t="shared" ca="1" si="21"/>
        <v>1</v>
      </c>
      <c r="T69" s="247">
        <f t="shared" ca="1" si="21"/>
        <v>1</v>
      </c>
      <c r="U69" s="247">
        <f t="shared" ca="1" si="21"/>
        <v>2</v>
      </c>
      <c r="V69" s="247" t="str">
        <f t="shared" ca="1" si="22"/>
        <v/>
      </c>
      <c r="W69" s="247">
        <f t="shared" ca="1" si="23"/>
        <v>11</v>
      </c>
      <c r="X69" s="247">
        <f t="shared" ca="1" si="24"/>
        <v>11</v>
      </c>
      <c r="Y69" s="248">
        <f t="shared" ca="1" si="25"/>
        <v>1</v>
      </c>
      <c r="Z69" s="259">
        <f t="shared" ca="1" si="25"/>
        <v>2</v>
      </c>
      <c r="AA69" s="247">
        <f t="shared" ca="1" si="25"/>
        <v>1</v>
      </c>
      <c r="AB69" s="247">
        <f t="shared" ca="1" si="25"/>
        <v>2</v>
      </c>
      <c r="AC69" s="247">
        <f t="shared" ca="1" si="25"/>
        <v>1</v>
      </c>
      <c r="AD69" s="247" t="str">
        <f t="shared" ca="1" si="26"/>
        <v/>
      </c>
      <c r="AE69" s="247">
        <f t="shared" ca="1" si="27"/>
        <v>7</v>
      </c>
      <c r="AF69" s="247" t="str">
        <f t="shared" ca="1" si="28"/>
        <v/>
      </c>
      <c r="AG69" s="247" t="str">
        <f t="shared" ca="1" si="29"/>
        <v/>
      </c>
      <c r="AH69" s="247">
        <f t="shared" ca="1" si="30"/>
        <v>7</v>
      </c>
      <c r="AI69" s="247">
        <f t="shared" ca="1" si="31"/>
        <v>7</v>
      </c>
      <c r="AJ69" s="247">
        <f t="shared" ca="1" si="32"/>
        <v>7</v>
      </c>
      <c r="AK69" s="247">
        <f t="shared" ca="1" si="33"/>
        <v>7</v>
      </c>
      <c r="AL69" s="248" t="str">
        <f t="shared" ca="1" si="34"/>
        <v/>
      </c>
      <c r="AM69" s="260">
        <f t="shared" ca="1" si="35"/>
        <v>24</v>
      </c>
      <c r="AN69" s="261">
        <f t="shared" ca="1" si="36"/>
        <v>30</v>
      </c>
      <c r="AO69" s="247">
        <f t="shared" ca="1" si="37"/>
        <v>80</v>
      </c>
      <c r="AP69" s="247" t="str">
        <f t="shared" ca="1" si="38"/>
        <v>YES</v>
      </c>
      <c r="AQ69" s="261">
        <f t="shared" ca="1" si="39"/>
        <v>23</v>
      </c>
      <c r="AR69" s="261">
        <f t="shared" ca="1" si="40"/>
        <v>30</v>
      </c>
      <c r="AS69" s="247">
        <f t="shared" ca="1" si="41"/>
        <v>77</v>
      </c>
      <c r="AT69" s="247" t="str">
        <f t="shared" ca="1" si="42"/>
        <v>YES</v>
      </c>
      <c r="AU69" s="261">
        <f t="shared" ca="1" si="43"/>
        <v>22</v>
      </c>
      <c r="AV69" s="261">
        <f t="shared" ca="1" si="44"/>
        <v>30</v>
      </c>
      <c r="AW69" s="247">
        <f t="shared" ca="1" si="45"/>
        <v>73</v>
      </c>
      <c r="AX69" s="247" t="str">
        <f t="shared" ca="1" si="46"/>
        <v>YES</v>
      </c>
      <c r="AY69" s="261">
        <f t="shared" ca="1" si="47"/>
        <v>11</v>
      </c>
      <c r="AZ69" s="261">
        <f t="shared" ca="1" si="48"/>
        <v>15</v>
      </c>
      <c r="BA69" s="247">
        <f t="shared" ca="1" si="49"/>
        <v>73</v>
      </c>
      <c r="BB69" s="247" t="str">
        <f t="shared" ca="1" si="50"/>
        <v>YES</v>
      </c>
      <c r="BC69" s="261">
        <f t="shared" ca="1" si="51"/>
        <v>11</v>
      </c>
      <c r="BD69" s="261">
        <f t="shared" ca="1" si="52"/>
        <v>15</v>
      </c>
      <c r="BE69" s="247">
        <f t="shared" ca="1" si="53"/>
        <v>73</v>
      </c>
      <c r="BF69" s="248" t="str">
        <f t="shared" ca="1" si="54"/>
        <v>YES</v>
      </c>
      <c r="BG69" s="260">
        <f t="shared" ca="1" si="55"/>
        <v>7</v>
      </c>
      <c r="BH69" s="261">
        <f t="shared" ca="1" si="56"/>
        <v>10</v>
      </c>
      <c r="BI69" s="247">
        <f t="shared" ca="1" si="57"/>
        <v>70</v>
      </c>
      <c r="BJ69" s="247" t="str">
        <f t="shared" ca="1" si="58"/>
        <v>YES</v>
      </c>
      <c r="BK69" s="261"/>
      <c r="BL69" s="261"/>
      <c r="BM69" s="247"/>
      <c r="BN69" s="247" t="str">
        <f t="shared" si="62"/>
        <v>NO</v>
      </c>
      <c r="BO69" s="261">
        <f t="shared" ca="1" si="63"/>
        <v>14</v>
      </c>
      <c r="BP69" s="261">
        <f t="shared" ca="1" si="64"/>
        <v>20</v>
      </c>
      <c r="BQ69" s="247">
        <f t="shared" ca="1" si="65"/>
        <v>70</v>
      </c>
      <c r="BR69" s="247" t="str">
        <f t="shared" ca="1" si="66"/>
        <v>YES</v>
      </c>
      <c r="BS69" s="261">
        <f t="shared" ca="1" si="72"/>
        <v>14</v>
      </c>
      <c r="BT69" s="261">
        <f t="shared" ca="1" si="73"/>
        <v>20</v>
      </c>
      <c r="BU69" s="247">
        <f t="shared" ca="1" si="74"/>
        <v>70</v>
      </c>
      <c r="BV69" s="247" t="str">
        <f t="shared" ca="1" si="67"/>
        <v>YES</v>
      </c>
      <c r="BW69" s="261">
        <f t="shared" ref="BW69:BW70" ca="1" si="92">SUMIFS($Y69:$AL69,$Y$10:$AL$10,"CO2")</f>
        <v>7</v>
      </c>
      <c r="BX69" s="261">
        <f t="shared" ref="BX69:BX70" ca="1" si="93">SUMIFS($Y$4:$AL$4,$Y$10:$AL$10,"CO2",$Y69:$AL69,"&gt;=0")</f>
        <v>10</v>
      </c>
      <c r="BY69" s="247">
        <f t="shared" ca="1" si="70"/>
        <v>70</v>
      </c>
      <c r="BZ69" s="262" t="str">
        <f t="shared" ca="1" si="71"/>
        <v>YES</v>
      </c>
    </row>
    <row r="70" spans="1:78" x14ac:dyDescent="0.2">
      <c r="A70" s="241">
        <v>60</v>
      </c>
      <c r="B70" s="242" t="s">
        <v>371</v>
      </c>
      <c r="C70" s="242" t="s">
        <v>372</v>
      </c>
      <c r="D70" s="242" t="s">
        <v>299</v>
      </c>
      <c r="E70" s="256">
        <f t="shared" ca="1" si="11"/>
        <v>98</v>
      </c>
      <c r="F70" s="257">
        <f t="shared" ca="1" si="7"/>
        <v>90</v>
      </c>
      <c r="G70" s="257">
        <f t="shared" ca="1" si="12"/>
        <v>38</v>
      </c>
      <c r="H70" s="257">
        <f t="shared" ca="1" si="13"/>
        <v>52</v>
      </c>
      <c r="I70" s="258"/>
      <c r="J70" s="247">
        <f t="shared" ca="1" si="14"/>
        <v>14</v>
      </c>
      <c r="K70" s="247">
        <f t="shared" ca="1" si="15"/>
        <v>15</v>
      </c>
      <c r="L70" s="247">
        <f t="shared" ca="1" si="16"/>
        <v>18</v>
      </c>
      <c r="M70" s="247">
        <f t="shared" ca="1" si="17"/>
        <v>1</v>
      </c>
      <c r="N70" s="247">
        <f t="shared" ca="1" si="17"/>
        <v>2</v>
      </c>
      <c r="O70" s="247">
        <f t="shared" ca="1" si="17"/>
        <v>2</v>
      </c>
      <c r="P70" s="247">
        <f t="shared" ca="1" si="18"/>
        <v>13</v>
      </c>
      <c r="Q70" s="247" t="str">
        <f t="shared" ca="1" si="19"/>
        <v/>
      </c>
      <c r="R70" s="247">
        <f t="shared" ca="1" si="20"/>
        <v>15</v>
      </c>
      <c r="S70" s="247">
        <f t="shared" ca="1" si="21"/>
        <v>1</v>
      </c>
      <c r="T70" s="247">
        <f t="shared" ca="1" si="21"/>
        <v>2</v>
      </c>
      <c r="U70" s="247">
        <f t="shared" ca="1" si="21"/>
        <v>1</v>
      </c>
      <c r="V70" s="247">
        <f t="shared" ca="1" si="22"/>
        <v>14</v>
      </c>
      <c r="W70" s="247" t="str">
        <f t="shared" ca="1" si="23"/>
        <v/>
      </c>
      <c r="X70" s="247">
        <f t="shared" ca="1" si="24"/>
        <v>14</v>
      </c>
      <c r="Y70" s="248">
        <f t="shared" ca="1" si="25"/>
        <v>2</v>
      </c>
      <c r="Z70" s="259">
        <f t="shared" ca="1" si="25"/>
        <v>2</v>
      </c>
      <c r="AA70" s="247">
        <f t="shared" ca="1" si="25"/>
        <v>2</v>
      </c>
      <c r="AB70" s="247">
        <f t="shared" ca="1" si="25"/>
        <v>1</v>
      </c>
      <c r="AC70" s="247">
        <f t="shared" ca="1" si="25"/>
        <v>2</v>
      </c>
      <c r="AD70" s="247" t="str">
        <f t="shared" ca="1" si="26"/>
        <v/>
      </c>
      <c r="AE70" s="247">
        <f t="shared" ca="1" si="27"/>
        <v>8</v>
      </c>
      <c r="AF70" s="247">
        <f t="shared" ca="1" si="28"/>
        <v>8</v>
      </c>
      <c r="AG70" s="247">
        <f t="shared" ca="1" si="29"/>
        <v>9</v>
      </c>
      <c r="AH70" s="247" t="str">
        <f t="shared" ca="1" si="30"/>
        <v/>
      </c>
      <c r="AI70" s="247" t="str">
        <f t="shared" ca="1" si="31"/>
        <v/>
      </c>
      <c r="AJ70" s="247" t="str">
        <f t="shared" ca="1" si="32"/>
        <v/>
      </c>
      <c r="AK70" s="247">
        <f t="shared" ca="1" si="33"/>
        <v>10</v>
      </c>
      <c r="AL70" s="248">
        <f t="shared" ca="1" si="34"/>
        <v>8</v>
      </c>
      <c r="AM70" s="260">
        <f t="shared" ca="1" si="35"/>
        <v>27</v>
      </c>
      <c r="AN70" s="261">
        <f t="shared" ca="1" si="36"/>
        <v>30</v>
      </c>
      <c r="AO70" s="247">
        <f t="shared" ca="1" si="37"/>
        <v>90</v>
      </c>
      <c r="AP70" s="247" t="str">
        <f t="shared" ca="1" si="38"/>
        <v>YES</v>
      </c>
      <c r="AQ70" s="261">
        <f t="shared" ca="1" si="39"/>
        <v>28</v>
      </c>
      <c r="AR70" s="261">
        <f t="shared" ca="1" si="40"/>
        <v>30</v>
      </c>
      <c r="AS70" s="247">
        <f t="shared" ca="1" si="41"/>
        <v>93</v>
      </c>
      <c r="AT70" s="247" t="str">
        <f t="shared" ca="1" si="42"/>
        <v>YES</v>
      </c>
      <c r="AU70" s="261">
        <f t="shared" ca="1" si="43"/>
        <v>28</v>
      </c>
      <c r="AV70" s="261">
        <f t="shared" ca="1" si="44"/>
        <v>30</v>
      </c>
      <c r="AW70" s="247">
        <f t="shared" ca="1" si="45"/>
        <v>93</v>
      </c>
      <c r="AX70" s="247" t="str">
        <f t="shared" ca="1" si="46"/>
        <v>YES</v>
      </c>
      <c r="AY70" s="261">
        <f t="shared" ca="1" si="47"/>
        <v>14</v>
      </c>
      <c r="AZ70" s="261">
        <f t="shared" ca="1" si="48"/>
        <v>15</v>
      </c>
      <c r="BA70" s="247">
        <f t="shared" ca="1" si="49"/>
        <v>93</v>
      </c>
      <c r="BB70" s="247" t="str">
        <f t="shared" ca="1" si="50"/>
        <v>YES</v>
      </c>
      <c r="BC70" s="261">
        <f t="shared" ca="1" si="51"/>
        <v>15</v>
      </c>
      <c r="BD70" s="261">
        <f t="shared" ca="1" si="52"/>
        <v>15</v>
      </c>
      <c r="BE70" s="247">
        <f t="shared" ca="1" si="53"/>
        <v>100</v>
      </c>
      <c r="BF70" s="248" t="str">
        <f t="shared" ca="1" si="54"/>
        <v>YES</v>
      </c>
      <c r="BG70" s="260">
        <f t="shared" ca="1" si="55"/>
        <v>9</v>
      </c>
      <c r="BH70" s="261">
        <f t="shared" ca="1" si="56"/>
        <v>10</v>
      </c>
      <c r="BI70" s="247">
        <f t="shared" ca="1" si="57"/>
        <v>90</v>
      </c>
      <c r="BJ70" s="247" t="str">
        <f t="shared" ca="1" si="58"/>
        <v>YES</v>
      </c>
      <c r="BK70" s="261"/>
      <c r="BL70" s="261"/>
      <c r="BM70" s="247"/>
      <c r="BN70" s="247" t="str">
        <f t="shared" si="62"/>
        <v>NO</v>
      </c>
      <c r="BO70" s="261">
        <f t="shared" ca="1" si="63"/>
        <v>9</v>
      </c>
      <c r="BP70" s="261">
        <f t="shared" ca="1" si="64"/>
        <v>10</v>
      </c>
      <c r="BQ70" s="247">
        <f t="shared" ca="1" si="65"/>
        <v>90</v>
      </c>
      <c r="BR70" s="247" t="str">
        <f t="shared" ca="1" si="66"/>
        <v>YES</v>
      </c>
      <c r="BS70" s="261">
        <f t="shared" ca="1" si="72"/>
        <v>18</v>
      </c>
      <c r="BT70" s="261">
        <f t="shared" ca="1" si="73"/>
        <v>20</v>
      </c>
      <c r="BU70" s="247">
        <f t="shared" ca="1" si="74"/>
        <v>90</v>
      </c>
      <c r="BV70" s="247" t="str">
        <f t="shared" ca="1" si="67"/>
        <v>YES</v>
      </c>
      <c r="BW70" s="261">
        <f t="shared" ca="1" si="92"/>
        <v>16</v>
      </c>
      <c r="BX70" s="261">
        <f t="shared" ca="1" si="93"/>
        <v>20</v>
      </c>
      <c r="BY70" s="247">
        <f t="shared" ca="1" si="70"/>
        <v>80</v>
      </c>
      <c r="BZ70" s="262" t="str">
        <f t="shared" ca="1" si="71"/>
        <v>YES</v>
      </c>
    </row>
    <row r="71" spans="1:78" ht="13.5" customHeight="1" x14ac:dyDescent="0.2">
      <c r="B71" s="247"/>
      <c r="C71" s="247"/>
      <c r="D71" s="248"/>
      <c r="E71" s="247"/>
      <c r="F71" s="256"/>
      <c r="G71" s="256"/>
      <c r="H71" s="256"/>
      <c r="I71" s="258"/>
      <c r="J71" s="247"/>
      <c r="K71" s="247"/>
      <c r="L71" s="247"/>
      <c r="M71" s="247"/>
      <c r="N71" s="247"/>
      <c r="O71" s="247"/>
      <c r="P71" s="247"/>
      <c r="Q71" s="247"/>
      <c r="R71" s="247"/>
      <c r="S71" s="247"/>
      <c r="T71" s="247"/>
      <c r="U71" s="247"/>
      <c r="V71" s="247"/>
      <c r="W71" s="247"/>
      <c r="X71" s="247"/>
      <c r="Y71" s="248"/>
      <c r="Z71" s="505" t="s">
        <v>40</v>
      </c>
      <c r="AA71" s="505"/>
      <c r="AB71" s="505"/>
      <c r="AC71" s="505"/>
      <c r="AD71" s="505"/>
      <c r="AE71" s="505"/>
      <c r="AF71" s="505"/>
      <c r="AG71" s="505"/>
      <c r="AH71" s="505"/>
      <c r="AI71" s="505"/>
      <c r="AJ71" s="505"/>
      <c r="AK71" s="505"/>
      <c r="AL71" s="505"/>
      <c r="AM71" s="505"/>
      <c r="AN71" s="505"/>
      <c r="AO71" s="505"/>
      <c r="AP71" s="281">
        <f ca="1">IF(SUM(AN11:AN70)=0,"",COUNTIF(AP11:AP70,"YES"))</f>
        <v>60</v>
      </c>
      <c r="AQ71" s="247"/>
      <c r="AR71" s="247"/>
      <c r="AS71" s="247"/>
      <c r="AT71" s="281">
        <f ca="1">IF(SUM(AR11:AR70)=0,"",COUNTIF(AT11:AT70,"YES"))</f>
        <v>60</v>
      </c>
      <c r="AU71" s="247"/>
      <c r="AV71" s="261"/>
      <c r="AW71" s="247"/>
      <c r="AX71" s="281">
        <f ca="1">IF(SUM(AV11:AV70)=0,"",COUNTIF(AX11:AX70,"YES"))</f>
        <v>60</v>
      </c>
      <c r="AY71" s="247"/>
      <c r="AZ71" s="261"/>
      <c r="BA71" s="247"/>
      <c r="BB71" s="281">
        <f ca="1">IF(SUM(AZ11:AZ70)=0,"",COUNTIF(BB11:BB70,"YES"))</f>
        <v>59</v>
      </c>
      <c r="BC71" s="247"/>
      <c r="BD71" s="261"/>
      <c r="BE71" s="247"/>
      <c r="BF71" s="281">
        <f ca="1">IF(SUM(BD11:BD70)=0,"",COUNTIF(BF11:BF70,"YES"))</f>
        <v>59</v>
      </c>
      <c r="BG71" s="281"/>
      <c r="BH71" s="281"/>
      <c r="BI71" s="281"/>
      <c r="BJ71" s="281">
        <f ca="1">IF(SUM(BH11:BH70)=0,"",COUNTIF(BJ11:BJ70,"YES"))</f>
        <v>43</v>
      </c>
      <c r="BK71" s="247"/>
      <c r="BL71" s="247"/>
      <c r="BM71" s="247"/>
      <c r="BN71" s="281">
        <f ca="1">IF(SUM(BL11:BL70)=0,"",COUNTIF(BN11:BN70,"YES"))</f>
        <v>50</v>
      </c>
      <c r="BO71" s="247"/>
      <c r="BP71" s="261"/>
      <c r="BQ71" s="247"/>
      <c r="BR71" s="281">
        <f ca="1">IF(SUM(BP11:BP70)=0,"",COUNTIF(BR11:BR70,"YES"))</f>
        <v>56</v>
      </c>
      <c r="BS71" s="247"/>
      <c r="BT71" s="261"/>
      <c r="BU71" s="247"/>
      <c r="BV71" s="281">
        <f ca="1">IF(SUM(BT11:BT70)=0,"",COUNTIF(BV11:BV70,"YES"))</f>
        <v>48</v>
      </c>
      <c r="BW71" s="247"/>
      <c r="BX71" s="261"/>
      <c r="BY71" s="247"/>
      <c r="BZ71" s="281">
        <f ca="1">IF(SUM(BX11:BX70)=0,"",COUNTIF(BZ11:BZ70,"YES"))</f>
        <v>28</v>
      </c>
    </row>
    <row r="72" spans="1:78" ht="16.5" customHeight="1" x14ac:dyDescent="0.25">
      <c r="B72" s="247"/>
      <c r="C72" s="247"/>
      <c r="D72" s="248"/>
      <c r="E72" s="247"/>
      <c r="F72" s="256"/>
      <c r="G72" s="256"/>
      <c r="H72" s="256"/>
      <c r="I72" s="258"/>
      <c r="J72" s="247"/>
      <c r="K72" s="247"/>
      <c r="L72" s="247"/>
      <c r="M72" s="247"/>
      <c r="N72" s="247"/>
      <c r="O72" s="247"/>
      <c r="P72" s="247"/>
      <c r="Q72" s="247"/>
      <c r="R72" s="247"/>
      <c r="S72" s="247"/>
      <c r="T72" s="247"/>
      <c r="U72" s="247"/>
      <c r="V72" s="247"/>
      <c r="W72" s="247"/>
      <c r="X72" s="247"/>
      <c r="Y72" s="248"/>
      <c r="Z72" s="506" t="s">
        <v>30</v>
      </c>
      <c r="AA72" s="506"/>
      <c r="AB72" s="506"/>
      <c r="AC72" s="506"/>
      <c r="AD72" s="506"/>
      <c r="AE72" s="506"/>
      <c r="AF72" s="506"/>
      <c r="AG72" s="506"/>
      <c r="AH72" s="506"/>
      <c r="AI72" s="506"/>
      <c r="AJ72" s="506"/>
      <c r="AK72" s="506"/>
      <c r="AL72" s="506"/>
      <c r="AM72" s="506"/>
      <c r="AN72" s="506"/>
      <c r="AO72" s="506"/>
      <c r="AP72" s="282">
        <f ca="1">IF(AP71="","",(AP71/$CC$11)*100)</f>
        <v>100</v>
      </c>
      <c r="AQ72" s="247"/>
      <c r="AR72" s="247"/>
      <c r="AS72" s="247"/>
      <c r="AT72" s="282">
        <f ca="1">IF(AT71="","",(AT71/$CC$11)*100)</f>
        <v>100</v>
      </c>
      <c r="AU72" s="247"/>
      <c r="AV72" s="261"/>
      <c r="AW72" s="247"/>
      <c r="AX72" s="282">
        <f ca="1">IF(AX71="","",(AX71/$CC$11)*100)</f>
        <v>100</v>
      </c>
      <c r="AY72" s="247"/>
      <c r="AZ72" s="261"/>
      <c r="BA72" s="247"/>
      <c r="BB72" s="282">
        <f ca="1">IF(BB71="","",(BB71/$CC$11)*100)</f>
        <v>98.333333333333329</v>
      </c>
      <c r="BC72" s="247"/>
      <c r="BD72" s="261"/>
      <c r="BE72" s="247"/>
      <c r="BF72" s="282">
        <f ca="1">IF(BF71="","",(BF71/$CC$11)*100)</f>
        <v>98.333333333333329</v>
      </c>
      <c r="BG72" s="282"/>
      <c r="BH72" s="282"/>
      <c r="BI72" s="282"/>
      <c r="BJ72" s="282">
        <f ca="1">IF(BJ71="","",(BJ71/$CC$11)*100)</f>
        <v>71.666666666666671</v>
      </c>
      <c r="BK72" s="247"/>
      <c r="BL72" s="247"/>
      <c r="BM72" s="247"/>
      <c r="BN72" s="282">
        <f ca="1">IF(BN71="","",(BN71/$CC$11)*100)</f>
        <v>83.333333333333343</v>
      </c>
      <c r="BO72" s="247"/>
      <c r="BP72" s="261"/>
      <c r="BQ72" s="247"/>
      <c r="BR72" s="282">
        <f ca="1">IF(BR71="","",(BR71/$CC$11)*100)</f>
        <v>93.333333333333329</v>
      </c>
      <c r="BS72" s="247"/>
      <c r="BT72" s="261"/>
      <c r="BU72" s="247"/>
      <c r="BV72" s="282">
        <f ca="1">IF(BV71="","",(BV71/$CC$11)*100)</f>
        <v>80</v>
      </c>
      <c r="BW72" s="247"/>
      <c r="BX72" s="261"/>
      <c r="BY72" s="247"/>
      <c r="BZ72" s="282">
        <f ca="1">IF(BZ71="","",(BZ71/$CC$11)*100)</f>
        <v>46.666666666666664</v>
      </c>
    </row>
    <row r="73" spans="1:78" ht="16.5" customHeight="1" x14ac:dyDescent="0.25">
      <c r="B73" s="247"/>
      <c r="C73" s="247"/>
      <c r="D73" s="283" t="s">
        <v>57</v>
      </c>
      <c r="E73" s="247">
        <f ca="1">MAX(E11:E70)</f>
        <v>98</v>
      </c>
      <c r="F73" s="256"/>
      <c r="G73" s="256"/>
      <c r="H73" s="256"/>
      <c r="I73" s="258"/>
      <c r="J73" s="247"/>
      <c r="K73" s="247"/>
      <c r="L73" s="247"/>
      <c r="M73" s="247"/>
      <c r="N73" s="247"/>
      <c r="O73" s="247"/>
      <c r="P73" s="247"/>
      <c r="Q73" s="247"/>
      <c r="R73" s="247"/>
      <c r="S73" s="247"/>
      <c r="T73" s="247"/>
      <c r="U73" s="247"/>
      <c r="V73" s="247"/>
      <c r="W73" s="284"/>
      <c r="X73" s="284"/>
      <c r="Y73" s="285"/>
      <c r="Z73" s="506" t="s">
        <v>31</v>
      </c>
      <c r="AA73" s="506"/>
      <c r="AB73" s="506"/>
      <c r="AC73" s="506"/>
      <c r="AD73" s="506"/>
      <c r="AE73" s="506"/>
      <c r="AF73" s="506"/>
      <c r="AG73" s="506"/>
      <c r="AH73" s="506"/>
      <c r="AI73" s="506"/>
      <c r="AJ73" s="506"/>
      <c r="AK73" s="506"/>
      <c r="AL73" s="506"/>
      <c r="AM73" s="506"/>
      <c r="AN73" s="506"/>
      <c r="AO73" s="506"/>
      <c r="AP73" s="286">
        <f ca="1">IF(AP71&lt;45,0,IF(AP71&lt;55,1,IF(AP71&lt;65,2,3)))</f>
        <v>2</v>
      </c>
      <c r="AQ73" s="247"/>
      <c r="AR73" s="247"/>
      <c r="AS73" s="247"/>
      <c r="AT73" s="286">
        <f ca="1">IF(AT71&lt;45,0,IF(AT71&lt;55,1,IF(AT71&lt;65,2,3)))</f>
        <v>2</v>
      </c>
      <c r="AU73" s="247"/>
      <c r="AV73" s="261"/>
      <c r="AW73" s="247"/>
      <c r="AX73" s="286">
        <f ca="1">IF(AX71&lt;45,0,IF(AX71&lt;55,1,IF(AX71&lt;65,2,3)))</f>
        <v>2</v>
      </c>
      <c r="AY73" s="247"/>
      <c r="AZ73" s="261"/>
      <c r="BA73" s="247"/>
      <c r="BB73" s="286">
        <f ca="1">IF(BB71&lt;45,0,IF(BB71&lt;55,1,IF(BB71&lt;65,2,3)))</f>
        <v>2</v>
      </c>
      <c r="BC73" s="247"/>
      <c r="BD73" s="261"/>
      <c r="BE73" s="247"/>
      <c r="BF73" s="286">
        <f ca="1">IF(BF71&lt;45,0,IF(BF71&lt;55,1,IF(BF71&lt;65,2,3)))</f>
        <v>2</v>
      </c>
      <c r="BG73" s="282"/>
      <c r="BH73" s="282"/>
      <c r="BI73" s="282"/>
      <c r="BJ73" s="286">
        <f ca="1">IF(BJ71&lt;45,0,IF(BJ71&lt;55,1,IF(BJ71&lt;65,2,3)))</f>
        <v>0</v>
      </c>
      <c r="BK73" s="247"/>
      <c r="BL73" s="247"/>
      <c r="BM73" s="247"/>
      <c r="BN73" s="286">
        <f ca="1">IF(BN71&lt;45,0,IF(BN71&lt;55,1,IF(BN71&lt;65,2,3)))</f>
        <v>1</v>
      </c>
      <c r="BO73" s="247"/>
      <c r="BP73" s="261"/>
      <c r="BQ73" s="247"/>
      <c r="BR73" s="286">
        <f ca="1">IF(BR71&lt;45,0,IF(BR71&lt;55,1,IF(BR71&lt;65,2,3)))</f>
        <v>2</v>
      </c>
      <c r="BS73" s="247"/>
      <c r="BT73" s="261"/>
      <c r="BU73" s="247"/>
      <c r="BV73" s="286">
        <f ca="1">IF(BV71&lt;45,0,IF(BV71&lt;55,1,IF(BV71&lt;65,2,3)))</f>
        <v>1</v>
      </c>
      <c r="BW73" s="247"/>
      <c r="BX73" s="261"/>
      <c r="BY73" s="247"/>
      <c r="BZ73" s="286">
        <f ca="1">IF(BZ71&lt;45,0,IF(BZ71&lt;55,1,IF(BZ71&lt;65,2,3)))</f>
        <v>0</v>
      </c>
    </row>
    <row r="74" spans="1:78" ht="145.5" customHeight="1" x14ac:dyDescent="0.2">
      <c r="F74" s="287"/>
      <c r="G74" s="287"/>
      <c r="H74" s="287"/>
      <c r="W74" s="173"/>
      <c r="X74" s="173"/>
      <c r="Y74" s="173"/>
      <c r="Z74" s="173"/>
      <c r="AA74" s="288"/>
      <c r="AB74" s="288"/>
      <c r="AC74" s="288"/>
      <c r="AD74" s="288"/>
      <c r="AE74" s="288"/>
      <c r="AF74" s="288"/>
      <c r="AG74" s="288"/>
      <c r="AH74" s="288"/>
      <c r="AI74" s="288"/>
      <c r="AJ74" s="288"/>
      <c r="AK74" s="288"/>
      <c r="AL74" s="288"/>
      <c r="AM74" s="480" t="s">
        <v>58</v>
      </c>
      <c r="AN74" s="481"/>
      <c r="AO74" s="481"/>
      <c r="AP74" s="481"/>
      <c r="AQ74" s="481"/>
      <c r="AR74" s="481"/>
      <c r="AS74" s="481"/>
      <c r="AT74" s="481"/>
      <c r="AU74" s="481"/>
      <c r="AV74" s="482"/>
      <c r="AW74" s="289" t="s">
        <v>32</v>
      </c>
      <c r="AX74" s="290" t="s">
        <v>26</v>
      </c>
      <c r="AY74" s="290" t="s">
        <v>27</v>
      </c>
      <c r="AZ74" s="291" t="s">
        <v>28</v>
      </c>
      <c r="BA74" s="291" t="s">
        <v>29</v>
      </c>
      <c r="BB74" s="486" t="s">
        <v>58</v>
      </c>
      <c r="BC74" s="487"/>
      <c r="BD74" s="487"/>
      <c r="BE74" s="487"/>
      <c r="BF74" s="488"/>
      <c r="BG74" s="292"/>
      <c r="BH74" s="292"/>
      <c r="BI74" s="292"/>
      <c r="BJ74" s="489" t="s">
        <v>59</v>
      </c>
      <c r="BK74" s="490"/>
      <c r="BL74" s="490"/>
      <c r="BM74" s="490"/>
      <c r="BN74" s="490"/>
      <c r="BO74" s="490"/>
      <c r="BP74" s="491"/>
      <c r="BQ74" s="293" t="s">
        <v>32</v>
      </c>
      <c r="BR74" s="290" t="s">
        <v>26</v>
      </c>
      <c r="BS74" s="290" t="s">
        <v>27</v>
      </c>
      <c r="BT74" s="291" t="s">
        <v>28</v>
      </c>
      <c r="BU74" s="291" t="s">
        <v>29</v>
      </c>
      <c r="BV74" s="294" t="s">
        <v>373</v>
      </c>
      <c r="BW74" s="486" t="s">
        <v>374</v>
      </c>
      <c r="BX74" s="487"/>
      <c r="BY74" s="487"/>
      <c r="BZ74" s="488"/>
    </row>
    <row r="75" spans="1:78" ht="16.5" thickBot="1" x14ac:dyDescent="0.3">
      <c r="F75" s="287"/>
      <c r="G75" s="287"/>
      <c r="H75" s="287"/>
      <c r="W75" s="173"/>
      <c r="X75" s="173"/>
      <c r="Y75" s="173"/>
      <c r="Z75" s="288"/>
      <c r="AA75" s="288"/>
      <c r="AB75" s="288"/>
      <c r="AC75" s="288"/>
      <c r="AD75" s="288"/>
      <c r="AE75" s="288"/>
      <c r="AF75" s="288"/>
      <c r="AG75" s="288"/>
      <c r="AH75" s="288"/>
      <c r="AI75" s="288"/>
      <c r="AJ75" s="288"/>
      <c r="AK75" s="288"/>
      <c r="AL75" s="288"/>
      <c r="AM75" s="483"/>
      <c r="AN75" s="484"/>
      <c r="AO75" s="484"/>
      <c r="AP75" s="484"/>
      <c r="AQ75" s="484"/>
      <c r="AR75" s="484"/>
      <c r="AS75" s="484"/>
      <c r="AT75" s="484"/>
      <c r="AU75" s="484"/>
      <c r="AV75" s="485"/>
      <c r="AW75" s="295">
        <f ca="1">AP73</f>
        <v>2</v>
      </c>
      <c r="AX75" s="296">
        <f ca="1">AT73</f>
        <v>2</v>
      </c>
      <c r="AY75" s="297">
        <f ca="1">AX73</f>
        <v>2</v>
      </c>
      <c r="AZ75" s="296">
        <f ca="1">BB73</f>
        <v>2</v>
      </c>
      <c r="BA75" s="296">
        <f ca="1">BF73</f>
        <v>2</v>
      </c>
      <c r="BB75" s="497">
        <f ca="1">AVERAGE(AW75:BA75)</f>
        <v>2</v>
      </c>
      <c r="BC75" s="498"/>
      <c r="BD75" s="498"/>
      <c r="BE75" s="498"/>
      <c r="BF75" s="499"/>
      <c r="BG75" s="275"/>
      <c r="BH75" s="275"/>
      <c r="BI75" s="275"/>
      <c r="BJ75" s="492"/>
      <c r="BK75" s="493"/>
      <c r="BL75" s="493"/>
      <c r="BM75" s="493"/>
      <c r="BN75" s="493"/>
      <c r="BO75" s="493"/>
      <c r="BP75" s="494"/>
      <c r="BQ75" s="298">
        <f ca="1">BJ73</f>
        <v>0</v>
      </c>
      <c r="BR75" s="296">
        <f ca="1">BN73</f>
        <v>1</v>
      </c>
      <c r="BS75" s="297">
        <f ca="1">BR73</f>
        <v>2</v>
      </c>
      <c r="BT75" s="296">
        <f ca="1">BV73</f>
        <v>1</v>
      </c>
      <c r="BU75" s="296">
        <f ca="1">BZ73</f>
        <v>0</v>
      </c>
      <c r="BV75" s="299">
        <f ca="1">AVERAGE(BQ75:BT75)</f>
        <v>1</v>
      </c>
      <c r="BW75" s="497">
        <f ca="1">0.4*BB75+0.6*BV75</f>
        <v>1.4</v>
      </c>
      <c r="BX75" s="498"/>
      <c r="BY75" s="498"/>
      <c r="BZ75" s="499"/>
    </row>
    <row r="76" spans="1:78" x14ac:dyDescent="0.2">
      <c r="W76" s="173"/>
      <c r="X76" s="173"/>
      <c r="Y76" s="173"/>
      <c r="Z76" s="173"/>
      <c r="AA76" s="173"/>
      <c r="AB76" s="173"/>
      <c r="AC76" s="173"/>
      <c r="AD76" s="173"/>
      <c r="AE76" s="173"/>
      <c r="AF76" s="173"/>
      <c r="AG76" s="173"/>
      <c r="AH76" s="173"/>
      <c r="AI76" s="173"/>
      <c r="AJ76" s="173"/>
      <c r="AK76" s="173"/>
      <c r="AL76" s="173"/>
    </row>
    <row r="77" spans="1:78" x14ac:dyDescent="0.2">
      <c r="W77" s="173"/>
      <c r="X77" s="173"/>
      <c r="Y77" s="173"/>
      <c r="Z77" s="173"/>
      <c r="AA77" s="173"/>
      <c r="AB77" s="173"/>
      <c r="AC77" s="173"/>
      <c r="AD77" s="173"/>
      <c r="AE77" s="173"/>
      <c r="AF77" s="173"/>
      <c r="AG77" s="173"/>
      <c r="AH77" s="173"/>
      <c r="AI77" s="173"/>
      <c r="AJ77" s="173"/>
      <c r="AK77" s="173"/>
      <c r="AL77" s="173"/>
    </row>
    <row r="78" spans="1:78" x14ac:dyDescent="0.2">
      <c r="W78" s="173"/>
      <c r="X78" s="173"/>
      <c r="Y78" s="173"/>
      <c r="Z78" s="173"/>
      <c r="AA78" s="173"/>
      <c r="AB78" s="173"/>
      <c r="AC78" s="173"/>
      <c r="AD78" s="173"/>
      <c r="AE78" s="173"/>
      <c r="AF78" s="173"/>
      <c r="AG78" s="173"/>
      <c r="AH78" s="173"/>
      <c r="AI78" s="173"/>
      <c r="AJ78" s="173"/>
      <c r="AK78" s="173"/>
      <c r="AL78" s="173"/>
    </row>
    <row r="79" spans="1:78" x14ac:dyDescent="0.2">
      <c r="W79" s="173"/>
      <c r="X79" s="173"/>
      <c r="Y79" s="173"/>
      <c r="Z79" s="173"/>
      <c r="AA79" s="173"/>
      <c r="AB79" s="173"/>
      <c r="AC79" s="173"/>
      <c r="AD79" s="173"/>
      <c r="AE79" s="173"/>
      <c r="AF79" s="173"/>
      <c r="AG79" s="173"/>
      <c r="AH79" s="173"/>
      <c r="AI79" s="173"/>
      <c r="AJ79" s="173"/>
      <c r="AK79" s="173"/>
      <c r="AL79" s="173"/>
    </row>
    <row r="80" spans="1:78" ht="15.75" x14ac:dyDescent="0.2">
      <c r="W80" s="173"/>
      <c r="X80" s="173"/>
      <c r="Y80" s="173"/>
      <c r="Z80" s="173"/>
      <c r="AA80" s="173"/>
      <c r="AB80" s="173"/>
      <c r="AC80" s="173"/>
      <c r="AD80" s="173"/>
      <c r="AE80" s="173"/>
      <c r="AF80" s="173"/>
      <c r="AG80" s="173"/>
      <c r="AH80" s="173"/>
      <c r="AI80" s="173"/>
      <c r="AJ80" s="173"/>
      <c r="AK80" s="173"/>
      <c r="AL80" s="173"/>
      <c r="AM80" s="300"/>
      <c r="AN80" s="300"/>
      <c r="AO80" s="173"/>
      <c r="AP80" s="173"/>
      <c r="AQ80" s="173"/>
      <c r="AR80" s="173"/>
      <c r="AS80" s="173"/>
      <c r="AT80" s="173"/>
      <c r="AU80" s="173"/>
      <c r="AV80" s="173"/>
      <c r="AW80" s="173"/>
      <c r="AX80" s="173"/>
      <c r="AY80" s="275"/>
      <c r="AZ80" s="275"/>
      <c r="BA80" s="275"/>
      <c r="BB80" s="275"/>
      <c r="BG80" s="300"/>
      <c r="BH80" s="300"/>
      <c r="BI80" s="173"/>
      <c r="BJ80" s="173"/>
      <c r="BK80" s="173"/>
      <c r="BL80" s="173"/>
      <c r="BM80" s="173"/>
      <c r="BN80" s="173"/>
      <c r="BO80" s="173"/>
      <c r="BP80" s="173"/>
      <c r="BQ80" s="173"/>
      <c r="BR80" s="173"/>
      <c r="BS80" s="275"/>
      <c r="BT80" s="275"/>
      <c r="BU80" s="275"/>
      <c r="BV80" s="275"/>
    </row>
    <row r="81" spans="23:38" x14ac:dyDescent="0.2">
      <c r="W81" s="173"/>
      <c r="X81" s="173"/>
      <c r="Y81" s="173"/>
      <c r="Z81" s="173"/>
      <c r="AA81" s="173"/>
      <c r="AB81" s="173"/>
      <c r="AC81" s="173"/>
      <c r="AD81" s="173"/>
      <c r="AE81" s="173"/>
      <c r="AF81" s="173"/>
      <c r="AG81" s="173"/>
      <c r="AH81" s="173"/>
      <c r="AI81" s="173"/>
      <c r="AJ81" s="173"/>
      <c r="AK81" s="173"/>
      <c r="AL81" s="173"/>
    </row>
    <row r="82" spans="23:38" x14ac:dyDescent="0.2">
      <c r="W82" s="173"/>
      <c r="X82" s="173"/>
      <c r="Y82" s="173"/>
      <c r="Z82" s="173"/>
      <c r="AA82" s="173"/>
      <c r="AB82" s="173"/>
      <c r="AC82" s="173"/>
      <c r="AD82" s="173"/>
      <c r="AE82" s="173"/>
      <c r="AF82" s="173"/>
      <c r="AG82" s="173"/>
      <c r="AH82" s="173"/>
      <c r="AI82" s="173"/>
      <c r="AJ82" s="173"/>
      <c r="AK82" s="173"/>
      <c r="AL82" s="173"/>
    </row>
    <row r="83" spans="23:38" x14ac:dyDescent="0.2">
      <c r="W83" s="173"/>
      <c r="X83" s="173"/>
      <c r="Y83" s="173"/>
      <c r="Z83" s="173"/>
      <c r="AA83" s="173"/>
      <c r="AB83" s="173"/>
      <c r="AC83" s="173"/>
      <c r="AD83" s="173"/>
      <c r="AE83" s="173"/>
      <c r="AF83" s="173"/>
      <c r="AG83" s="173"/>
      <c r="AH83" s="173"/>
      <c r="AI83" s="173"/>
      <c r="AJ83" s="173"/>
      <c r="AK83" s="173"/>
      <c r="AL83" s="173"/>
    </row>
    <row r="84" spans="23:38" x14ac:dyDescent="0.2">
      <c r="W84" s="173"/>
      <c r="X84" s="173"/>
      <c r="Y84" s="173"/>
      <c r="Z84" s="173"/>
      <c r="AA84" s="173"/>
      <c r="AB84" s="173"/>
      <c r="AC84" s="173"/>
      <c r="AD84" s="173"/>
      <c r="AE84" s="173"/>
      <c r="AF84" s="173"/>
      <c r="AG84" s="173"/>
      <c r="AH84" s="173"/>
      <c r="AI84" s="173"/>
      <c r="AJ84" s="173"/>
      <c r="AK84" s="173"/>
      <c r="AL84" s="173"/>
    </row>
    <row r="85" spans="23:38" x14ac:dyDescent="0.2">
      <c r="W85" s="173"/>
      <c r="X85" s="173"/>
      <c r="Y85" s="173"/>
      <c r="Z85" s="173"/>
      <c r="AA85" s="173"/>
      <c r="AB85" s="173"/>
      <c r="AC85" s="173"/>
      <c r="AD85" s="173"/>
      <c r="AE85" s="173"/>
      <c r="AF85" s="173"/>
      <c r="AG85" s="173"/>
      <c r="AH85" s="173"/>
      <c r="AI85" s="173"/>
      <c r="AJ85" s="173"/>
      <c r="AK85" s="173"/>
      <c r="AL85" s="173"/>
    </row>
  </sheetData>
  <mergeCells count="27">
    <mergeCell ref="BW74:BZ74"/>
    <mergeCell ref="BB75:BF75"/>
    <mergeCell ref="BW75:BZ75"/>
    <mergeCell ref="Z72:AO72"/>
    <mergeCell ref="Z73:AO73"/>
    <mergeCell ref="AM74:AV75"/>
    <mergeCell ref="BB74:BF74"/>
    <mergeCell ref="BJ74:BP75"/>
    <mergeCell ref="CB2:CG2"/>
    <mergeCell ref="CC6:CG6"/>
    <mergeCell ref="CH6:CL6"/>
    <mergeCell ref="CC12:CH12"/>
    <mergeCell ref="Z71:AO71"/>
    <mergeCell ref="AM1:BF1"/>
    <mergeCell ref="BG1:BZ1"/>
    <mergeCell ref="B2:B4"/>
    <mergeCell ref="E2:E4"/>
    <mergeCell ref="AM2:AP2"/>
    <mergeCell ref="AQ2:AT2"/>
    <mergeCell ref="AU2:AX2"/>
    <mergeCell ref="AY2:BB2"/>
    <mergeCell ref="BC2:BF2"/>
    <mergeCell ref="BG2:BJ2"/>
    <mergeCell ref="BK2:BN2"/>
    <mergeCell ref="BO2:BR2"/>
    <mergeCell ref="BS2:BV2"/>
    <mergeCell ref="BW2:BZ2"/>
  </mergeCells>
  <conditionalFormatting sqref="B10:B70">
    <cfRule type="duplicateValues" dxfId="2"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82"/>
  <sheetViews>
    <sheetView topLeftCell="AQ1" zoomScale="90" zoomScaleNormal="90" workbookViewId="0">
      <selection activeCell="BI3" sqref="BI3"/>
    </sheetView>
  </sheetViews>
  <sheetFormatPr defaultColWidth="8.85546875" defaultRowHeight="12.75" x14ac:dyDescent="0.2"/>
  <cols>
    <col min="1" max="1" width="8.85546875" style="20"/>
    <col min="2" max="2" width="10.85546875" style="105" bestFit="1" customWidth="1"/>
    <col min="3" max="3" width="27.28515625" style="119" customWidth="1"/>
    <col min="4" max="4" width="10.85546875" style="20" customWidth="1"/>
    <col min="5" max="5" width="5.42578125" style="20" bestFit="1" customWidth="1"/>
    <col min="6" max="8" width="5.42578125" style="20" customWidth="1"/>
    <col min="9" max="9" width="4.7109375" style="20" customWidth="1"/>
    <col min="10" max="11" width="5" style="20" bestFit="1" customWidth="1"/>
    <col min="12" max="12" width="4.7109375" style="20" bestFit="1" customWidth="1"/>
    <col min="13" max="14" width="5" style="20" bestFit="1" customWidth="1"/>
    <col min="15" max="17" width="4.7109375" style="20" customWidth="1"/>
    <col min="18" max="18" width="6.140625" style="20" bestFit="1" customWidth="1"/>
    <col min="19" max="21" width="4.7109375" style="20" customWidth="1"/>
    <col min="22" max="22" width="6.140625" style="20" customWidth="1"/>
    <col min="23" max="24" width="4.7109375" style="20" customWidth="1"/>
    <col min="25" max="25" width="5.42578125" style="20" customWidth="1"/>
    <col min="26" max="26" width="6.140625" style="20" bestFit="1" customWidth="1"/>
    <col min="27" max="27" width="5.5703125" style="20" customWidth="1"/>
    <col min="28" max="29" width="5.5703125" style="20" bestFit="1" customWidth="1"/>
    <col min="30" max="30" width="6.140625" style="20" bestFit="1" customWidth="1"/>
    <col min="31" max="33" width="4.7109375" style="29" customWidth="1"/>
    <col min="34" max="34" width="6.140625" style="29" bestFit="1" customWidth="1"/>
    <col min="35" max="35" width="4.7109375" style="20" customWidth="1"/>
    <col min="36" max="36" width="5.5703125" style="20" bestFit="1" customWidth="1"/>
    <col min="37" max="37" width="4.7109375" style="20" customWidth="1"/>
    <col min="38" max="38" width="7.42578125" style="20" customWidth="1"/>
    <col min="39" max="39" width="5.28515625" style="20" bestFit="1" customWidth="1"/>
    <col min="40" max="40" width="5.5703125" style="20" bestFit="1" customWidth="1"/>
    <col min="41" max="41" width="5.28515625" style="20" bestFit="1" customWidth="1"/>
    <col min="42" max="42" width="6.140625" style="20" bestFit="1" customWidth="1"/>
    <col min="43" max="43" width="5.28515625" style="20" bestFit="1" customWidth="1"/>
    <col min="44" max="44" width="4.7109375" style="20" customWidth="1"/>
    <col min="45" max="45" width="6" style="20" customWidth="1"/>
    <col min="46" max="46" width="6.140625" style="20" bestFit="1" customWidth="1"/>
    <col min="47" max="47" width="6" style="20" customWidth="1"/>
    <col min="48" max="48" width="6.7109375" style="20" bestFit="1" customWidth="1"/>
    <col min="49" max="49" width="4.7109375" style="20" customWidth="1"/>
    <col min="50" max="50" width="6.140625" style="20" bestFit="1" customWidth="1"/>
    <col min="51" max="53" width="4.7109375" style="29" customWidth="1"/>
    <col min="54" max="54" width="6.140625" style="29" bestFit="1" customWidth="1"/>
    <col min="55" max="55" width="8.85546875" style="20"/>
    <col min="56" max="56" width="16.28515625" style="20" bestFit="1" customWidth="1"/>
    <col min="57" max="61" width="19.42578125" style="20" customWidth="1"/>
    <col min="62" max="62" width="16.7109375" style="20" customWidth="1"/>
    <col min="63" max="16384" width="8.85546875" style="20"/>
  </cols>
  <sheetData>
    <row r="1" spans="1:66" ht="13.5" thickBot="1" x14ac:dyDescent="0.25">
      <c r="A1" s="553" t="s">
        <v>61</v>
      </c>
      <c r="B1" s="556" t="s">
        <v>86</v>
      </c>
      <c r="C1" s="556" t="s">
        <v>43</v>
      </c>
      <c r="D1" s="9"/>
      <c r="E1" s="9"/>
      <c r="F1" s="9"/>
      <c r="G1" s="9"/>
      <c r="H1" s="9"/>
      <c r="I1" s="18"/>
      <c r="J1" s="18"/>
      <c r="K1" s="18"/>
      <c r="L1" s="18"/>
      <c r="M1" s="18"/>
      <c r="N1" s="19"/>
      <c r="O1" s="593" t="s">
        <v>44</v>
      </c>
      <c r="P1" s="594"/>
      <c r="Q1" s="594"/>
      <c r="R1" s="594"/>
      <c r="S1" s="594"/>
      <c r="T1" s="594"/>
      <c r="U1" s="594"/>
      <c r="V1" s="594"/>
      <c r="W1" s="594"/>
      <c r="X1" s="594"/>
      <c r="Y1" s="594"/>
      <c r="Z1" s="594"/>
      <c r="AA1" s="594"/>
      <c r="AB1" s="594"/>
      <c r="AC1" s="594"/>
      <c r="AD1" s="594"/>
      <c r="AE1" s="594"/>
      <c r="AF1" s="594"/>
      <c r="AG1" s="594"/>
      <c r="AH1" s="595"/>
      <c r="AI1" s="593" t="s">
        <v>45</v>
      </c>
      <c r="AJ1" s="594"/>
      <c r="AK1" s="594"/>
      <c r="AL1" s="594"/>
      <c r="AM1" s="594"/>
      <c r="AN1" s="594"/>
      <c r="AO1" s="594"/>
      <c r="AP1" s="594"/>
      <c r="AQ1" s="594"/>
      <c r="AR1" s="594"/>
      <c r="AS1" s="594"/>
      <c r="AT1" s="594"/>
      <c r="AU1" s="594"/>
      <c r="AV1" s="594"/>
      <c r="AW1" s="594"/>
      <c r="AX1" s="594"/>
      <c r="AY1" s="594"/>
      <c r="AZ1" s="594"/>
      <c r="BA1" s="594"/>
      <c r="BB1" s="595"/>
    </row>
    <row r="2" spans="1:66" ht="98.45" customHeight="1" x14ac:dyDescent="0.2">
      <c r="A2" s="554"/>
      <c r="B2" s="557"/>
      <c r="C2" s="557"/>
      <c r="D2" s="21"/>
      <c r="E2" s="22"/>
      <c r="F2" s="23"/>
      <c r="G2" s="23"/>
      <c r="H2" s="24"/>
      <c r="I2" s="25" t="s">
        <v>2</v>
      </c>
      <c r="J2" s="26" t="s">
        <v>3</v>
      </c>
      <c r="K2" s="26" t="s">
        <v>4</v>
      </c>
      <c r="L2" s="26" t="s">
        <v>41</v>
      </c>
      <c r="M2" s="27" t="s">
        <v>42</v>
      </c>
      <c r="N2" s="28" t="s">
        <v>8</v>
      </c>
      <c r="O2" s="596" t="s">
        <v>32</v>
      </c>
      <c r="P2" s="597"/>
      <c r="Q2" s="597"/>
      <c r="R2" s="597"/>
      <c r="S2" s="598" t="s">
        <v>26</v>
      </c>
      <c r="T2" s="598"/>
      <c r="U2" s="598"/>
      <c r="V2" s="598"/>
      <c r="W2" s="599" t="s">
        <v>27</v>
      </c>
      <c r="X2" s="599"/>
      <c r="Y2" s="599"/>
      <c r="Z2" s="599"/>
      <c r="AA2" s="600" t="s">
        <v>28</v>
      </c>
      <c r="AB2" s="600"/>
      <c r="AC2" s="600"/>
      <c r="AD2" s="600"/>
      <c r="AE2" s="601" t="s">
        <v>29</v>
      </c>
      <c r="AF2" s="601"/>
      <c r="AG2" s="601"/>
      <c r="AH2" s="602"/>
      <c r="AI2" s="596" t="s">
        <v>32</v>
      </c>
      <c r="AJ2" s="597"/>
      <c r="AK2" s="597"/>
      <c r="AL2" s="597"/>
      <c r="AM2" s="598" t="s">
        <v>26</v>
      </c>
      <c r="AN2" s="598"/>
      <c r="AO2" s="598"/>
      <c r="AP2" s="598"/>
      <c r="AQ2" s="599" t="s">
        <v>27</v>
      </c>
      <c r="AR2" s="599"/>
      <c r="AS2" s="599"/>
      <c r="AT2" s="599"/>
      <c r="AU2" s="600" t="s">
        <v>28</v>
      </c>
      <c r="AV2" s="600"/>
      <c r="AW2" s="600"/>
      <c r="AX2" s="600"/>
      <c r="AY2" s="601" t="s">
        <v>29</v>
      </c>
      <c r="AZ2" s="601"/>
      <c r="BA2" s="601"/>
      <c r="BB2" s="602"/>
      <c r="BD2" s="592"/>
      <c r="BE2" s="592"/>
      <c r="BF2" s="592"/>
      <c r="BG2" s="592"/>
      <c r="BH2" s="592"/>
      <c r="BI2" s="592"/>
      <c r="BJ2" s="29"/>
      <c r="BK2" s="29"/>
      <c r="BL2" s="29"/>
    </row>
    <row r="3" spans="1:66" ht="96" x14ac:dyDescent="0.2">
      <c r="A3" s="554"/>
      <c r="B3" s="557"/>
      <c r="C3" s="557"/>
      <c r="D3" s="21"/>
      <c r="E3" s="22"/>
      <c r="F3" s="23"/>
      <c r="G3" s="23"/>
      <c r="H3" s="24"/>
      <c r="I3" s="30" t="s">
        <v>9</v>
      </c>
      <c r="J3" s="31"/>
      <c r="K3" s="31"/>
      <c r="L3" s="31"/>
      <c r="M3" s="32"/>
      <c r="N3" s="33"/>
      <c r="O3" s="34" t="s">
        <v>46</v>
      </c>
      <c r="P3" s="35" t="s">
        <v>35</v>
      </c>
      <c r="Q3" s="35" t="s">
        <v>36</v>
      </c>
      <c r="R3" s="35" t="s">
        <v>47</v>
      </c>
      <c r="S3" s="36" t="s">
        <v>46</v>
      </c>
      <c r="T3" s="36" t="s">
        <v>35</v>
      </c>
      <c r="U3" s="36" t="s">
        <v>36</v>
      </c>
      <c r="V3" s="36" t="s">
        <v>47</v>
      </c>
      <c r="W3" s="37" t="s">
        <v>46</v>
      </c>
      <c r="X3" s="37" t="s">
        <v>35</v>
      </c>
      <c r="Y3" s="37" t="s">
        <v>36</v>
      </c>
      <c r="Z3" s="37" t="s">
        <v>47</v>
      </c>
      <c r="AA3" s="38" t="s">
        <v>46</v>
      </c>
      <c r="AB3" s="38" t="s">
        <v>35</v>
      </c>
      <c r="AC3" s="38" t="s">
        <v>36</v>
      </c>
      <c r="AD3" s="38" t="s">
        <v>47</v>
      </c>
      <c r="AE3" s="39" t="s">
        <v>46</v>
      </c>
      <c r="AF3" s="39" t="s">
        <v>35</v>
      </c>
      <c r="AG3" s="39" t="s">
        <v>36</v>
      </c>
      <c r="AH3" s="40" t="s">
        <v>47</v>
      </c>
      <c r="AI3" s="34" t="s">
        <v>46</v>
      </c>
      <c r="AJ3" s="35" t="s">
        <v>35</v>
      </c>
      <c r="AK3" s="35" t="s">
        <v>36</v>
      </c>
      <c r="AL3" s="35" t="s">
        <v>47</v>
      </c>
      <c r="AM3" s="36" t="s">
        <v>46</v>
      </c>
      <c r="AN3" s="36" t="s">
        <v>35</v>
      </c>
      <c r="AO3" s="36" t="s">
        <v>36</v>
      </c>
      <c r="AP3" s="36" t="s">
        <v>47</v>
      </c>
      <c r="AQ3" s="37" t="s">
        <v>46</v>
      </c>
      <c r="AR3" s="37" t="s">
        <v>35</v>
      </c>
      <c r="AS3" s="37" t="s">
        <v>36</v>
      </c>
      <c r="AT3" s="37" t="s">
        <v>47</v>
      </c>
      <c r="AU3" s="38" t="s">
        <v>46</v>
      </c>
      <c r="AV3" s="38" t="s">
        <v>35</v>
      </c>
      <c r="AW3" s="38" t="s">
        <v>36</v>
      </c>
      <c r="AX3" s="38" t="s">
        <v>47</v>
      </c>
      <c r="AY3" s="39" t="s">
        <v>46</v>
      </c>
      <c r="AZ3" s="39" t="s">
        <v>35</v>
      </c>
      <c r="BA3" s="39" t="s">
        <v>36</v>
      </c>
      <c r="BB3" s="40" t="s">
        <v>47</v>
      </c>
      <c r="BD3" s="303" t="s">
        <v>423</v>
      </c>
      <c r="BE3" s="375" t="s">
        <v>424</v>
      </c>
      <c r="BF3" s="376" t="s">
        <v>425</v>
      </c>
      <c r="BG3" s="375" t="s">
        <v>426</v>
      </c>
      <c r="BH3" s="375" t="s">
        <v>427</v>
      </c>
      <c r="BI3" s="375" t="s">
        <v>428</v>
      </c>
      <c r="BJ3" s="29"/>
      <c r="BK3" s="29"/>
      <c r="BL3" s="29"/>
    </row>
    <row r="4" spans="1:66" ht="56.25" thickBot="1" x14ac:dyDescent="0.25">
      <c r="A4" s="555"/>
      <c r="B4" s="558"/>
      <c r="C4" s="558"/>
      <c r="D4" s="21"/>
      <c r="E4" s="22"/>
      <c r="F4" s="23"/>
      <c r="G4" s="23"/>
      <c r="H4" s="24"/>
      <c r="I4" s="30" t="s">
        <v>1</v>
      </c>
      <c r="J4" s="31">
        <v>30</v>
      </c>
      <c r="K4" s="31">
        <v>30</v>
      </c>
      <c r="L4" s="31">
        <v>30</v>
      </c>
      <c r="M4" s="32">
        <v>15</v>
      </c>
      <c r="N4" s="41">
        <v>40</v>
      </c>
      <c r="O4" s="42"/>
      <c r="P4" s="43"/>
      <c r="Q4" s="43" t="s">
        <v>34</v>
      </c>
      <c r="R4" s="43"/>
      <c r="S4" s="44"/>
      <c r="T4" s="44"/>
      <c r="U4" s="44" t="s">
        <v>34</v>
      </c>
      <c r="V4" s="44"/>
      <c r="W4" s="45"/>
      <c r="X4" s="45"/>
      <c r="Y4" s="45" t="s">
        <v>34</v>
      </c>
      <c r="Z4" s="37"/>
      <c r="AA4" s="46"/>
      <c r="AB4" s="46"/>
      <c r="AC4" s="46" t="s">
        <v>34</v>
      </c>
      <c r="AD4" s="38"/>
      <c r="AE4" s="47"/>
      <c r="AF4" s="47"/>
      <c r="AG4" s="47" t="s">
        <v>34</v>
      </c>
      <c r="AH4" s="48"/>
      <c r="AI4" s="42"/>
      <c r="AJ4" s="43"/>
      <c r="AK4" s="43" t="s">
        <v>34</v>
      </c>
      <c r="AL4" s="43"/>
      <c r="AM4" s="44"/>
      <c r="AN4" s="44"/>
      <c r="AO4" s="44" t="s">
        <v>34</v>
      </c>
      <c r="AP4" s="36"/>
      <c r="AQ4" s="45"/>
      <c r="AR4" s="45"/>
      <c r="AS4" s="45" t="s">
        <v>34</v>
      </c>
      <c r="AT4" s="37"/>
      <c r="AU4" s="46"/>
      <c r="AV4" s="46"/>
      <c r="AW4" s="46" t="s">
        <v>34</v>
      </c>
      <c r="AX4" s="38"/>
      <c r="AY4" s="47"/>
      <c r="AZ4" s="47"/>
      <c r="BA4" s="47" t="s">
        <v>34</v>
      </c>
      <c r="BB4" s="40"/>
      <c r="BD4" s="207" t="s">
        <v>234</v>
      </c>
      <c r="BE4" s="208" t="s">
        <v>32</v>
      </c>
      <c r="BF4" s="207" t="s">
        <v>26</v>
      </c>
      <c r="BG4" s="207" t="s">
        <v>27</v>
      </c>
      <c r="BH4" s="207" t="s">
        <v>28</v>
      </c>
      <c r="BI4" s="207" t="s">
        <v>29</v>
      </c>
      <c r="BJ4" s="29"/>
      <c r="BK4" s="29"/>
      <c r="BL4" s="29"/>
    </row>
    <row r="5" spans="1:66" ht="25.5" x14ac:dyDescent="0.2">
      <c r="A5" s="562" t="s">
        <v>39</v>
      </c>
      <c r="B5" s="114">
        <v>0</v>
      </c>
      <c r="C5" s="114" t="s">
        <v>48</v>
      </c>
      <c r="D5" s="9"/>
      <c r="E5" s="9"/>
      <c r="F5" s="9"/>
      <c r="G5" s="9"/>
      <c r="H5" s="50"/>
      <c r="I5" s="51" t="s">
        <v>24</v>
      </c>
      <c r="J5" s="15" t="s">
        <v>25</v>
      </c>
      <c r="K5" s="16"/>
      <c r="L5" s="15"/>
      <c r="M5" s="15"/>
      <c r="N5" s="15" t="s">
        <v>25</v>
      </c>
      <c r="O5" s="42"/>
      <c r="P5" s="43"/>
      <c r="Q5" s="43"/>
      <c r="R5" s="43"/>
      <c r="S5" s="44"/>
      <c r="T5" s="44"/>
      <c r="U5" s="44"/>
      <c r="V5" s="44"/>
      <c r="W5" s="45"/>
      <c r="X5" s="45"/>
      <c r="Y5" s="45"/>
      <c r="Z5" s="45"/>
      <c r="AA5" s="46"/>
      <c r="AB5" s="46"/>
      <c r="AC5" s="46"/>
      <c r="AD5" s="46"/>
      <c r="AE5" s="47"/>
      <c r="AF5" s="47"/>
      <c r="AG5" s="47"/>
      <c r="AH5" s="48"/>
      <c r="AI5" s="42"/>
      <c r="AJ5" s="43"/>
      <c r="AK5" s="43"/>
      <c r="AL5" s="43"/>
      <c r="AM5" s="44"/>
      <c r="AN5" s="44"/>
      <c r="AO5" s="44"/>
      <c r="AP5" s="44"/>
      <c r="AQ5" s="45"/>
      <c r="AR5" s="45"/>
      <c r="AS5" s="45"/>
      <c r="AT5" s="45"/>
      <c r="AU5" s="46"/>
      <c r="AV5" s="46"/>
      <c r="AW5" s="46"/>
      <c r="AX5" s="46"/>
      <c r="AY5" s="47"/>
      <c r="AZ5" s="47"/>
      <c r="BA5" s="47"/>
      <c r="BB5" s="48"/>
    </row>
    <row r="6" spans="1:66" ht="25.5" x14ac:dyDescent="0.2">
      <c r="A6" s="563"/>
      <c r="B6" s="114">
        <v>1</v>
      </c>
      <c r="C6" s="114" t="s">
        <v>49</v>
      </c>
      <c r="D6" s="9"/>
      <c r="E6" s="9"/>
      <c r="F6" s="9"/>
      <c r="G6" s="9"/>
      <c r="H6" s="50"/>
      <c r="I6" s="51" t="s">
        <v>26</v>
      </c>
      <c r="J6" s="16"/>
      <c r="K6" s="15" t="s">
        <v>25</v>
      </c>
      <c r="L6" s="17"/>
      <c r="M6" s="15" t="s">
        <v>25</v>
      </c>
      <c r="N6" s="15" t="s">
        <v>25</v>
      </c>
      <c r="O6" s="42"/>
      <c r="P6" s="43"/>
      <c r="Q6" s="43"/>
      <c r="R6" s="43"/>
      <c r="S6" s="44"/>
      <c r="T6" s="44"/>
      <c r="U6" s="44"/>
      <c r="V6" s="44"/>
      <c r="W6" s="45"/>
      <c r="X6" s="45"/>
      <c r="Y6" s="45"/>
      <c r="Z6" s="45"/>
      <c r="AA6" s="46"/>
      <c r="AB6" s="46"/>
      <c r="AC6" s="46"/>
      <c r="AD6" s="46"/>
      <c r="AE6" s="47"/>
      <c r="AF6" s="47"/>
      <c r="AG6" s="47"/>
      <c r="AH6" s="48"/>
      <c r="AI6" s="42"/>
      <c r="AJ6" s="43"/>
      <c r="AK6" s="43"/>
      <c r="AL6" s="43"/>
      <c r="AM6" s="44"/>
      <c r="AN6" s="44"/>
      <c r="AO6" s="44"/>
      <c r="AP6" s="44"/>
      <c r="AQ6" s="45"/>
      <c r="AR6" s="45"/>
      <c r="AS6" s="45"/>
      <c r="AT6" s="45"/>
      <c r="AU6" s="46"/>
      <c r="AV6" s="46"/>
      <c r="AW6" s="46"/>
      <c r="AX6" s="46"/>
      <c r="AY6" s="47"/>
      <c r="AZ6" s="47"/>
      <c r="BA6" s="47"/>
      <c r="BB6" s="48"/>
    </row>
    <row r="7" spans="1:66" ht="25.5" x14ac:dyDescent="0.2">
      <c r="A7" s="563"/>
      <c r="B7" s="114">
        <v>2</v>
      </c>
      <c r="C7" s="114" t="s">
        <v>50</v>
      </c>
      <c r="D7" s="9"/>
      <c r="E7" s="9"/>
      <c r="F7" s="9"/>
      <c r="G7" s="9"/>
      <c r="H7" s="50"/>
      <c r="I7" s="51" t="s">
        <v>27</v>
      </c>
      <c r="J7" s="16"/>
      <c r="K7" s="16"/>
      <c r="L7" s="15" t="s">
        <v>25</v>
      </c>
      <c r="M7" s="15"/>
      <c r="N7" s="15" t="s">
        <v>25</v>
      </c>
      <c r="O7" s="42"/>
      <c r="P7" s="43"/>
      <c r="Q7" s="43"/>
      <c r="R7" s="43"/>
      <c r="S7" s="44"/>
      <c r="T7" s="44"/>
      <c r="U7" s="44"/>
      <c r="V7" s="44"/>
      <c r="W7" s="45"/>
      <c r="X7" s="45"/>
      <c r="Y7" s="45"/>
      <c r="Z7" s="45"/>
      <c r="AA7" s="46"/>
      <c r="AB7" s="46"/>
      <c r="AC7" s="46"/>
      <c r="AD7" s="46"/>
      <c r="AE7" s="47"/>
      <c r="AF7" s="47"/>
      <c r="AG7" s="47"/>
      <c r="AH7" s="48"/>
      <c r="AI7" s="42"/>
      <c r="AJ7" s="43"/>
      <c r="AK7" s="43"/>
      <c r="AL7" s="43"/>
      <c r="AM7" s="44"/>
      <c r="AN7" s="44"/>
      <c r="AO7" s="44"/>
      <c r="AP7" s="44"/>
      <c r="AQ7" s="45"/>
      <c r="AR7" s="45"/>
      <c r="AS7" s="45"/>
      <c r="AT7" s="45"/>
      <c r="AU7" s="46"/>
      <c r="AV7" s="46"/>
      <c r="AW7" s="46"/>
      <c r="AX7" s="46"/>
      <c r="AY7" s="47"/>
      <c r="AZ7" s="47"/>
      <c r="BA7" s="47"/>
      <c r="BB7" s="48"/>
    </row>
    <row r="8" spans="1:66" ht="26.25" thickBot="1" x14ac:dyDescent="0.25">
      <c r="A8" s="564"/>
      <c r="B8" s="114">
        <v>3</v>
      </c>
      <c r="C8" s="114" t="s">
        <v>51</v>
      </c>
      <c r="D8" s="9"/>
      <c r="E8" s="9"/>
      <c r="F8" s="9"/>
      <c r="G8" s="9"/>
      <c r="H8" s="50"/>
      <c r="I8" s="51" t="s">
        <v>28</v>
      </c>
      <c r="J8" s="15" t="s">
        <v>25</v>
      </c>
      <c r="K8" s="15" t="s">
        <v>25</v>
      </c>
      <c r="L8" s="15" t="s">
        <v>25</v>
      </c>
      <c r="M8" s="15"/>
      <c r="N8" s="15" t="s">
        <v>25</v>
      </c>
      <c r="O8" s="42"/>
      <c r="P8" s="43"/>
      <c r="Q8" s="43"/>
      <c r="R8" s="43"/>
      <c r="S8" s="44"/>
      <c r="T8" s="44"/>
      <c r="U8" s="44"/>
      <c r="V8" s="44"/>
      <c r="W8" s="45"/>
      <c r="X8" s="45"/>
      <c r="Y8" s="45"/>
      <c r="Z8" s="45"/>
      <c r="AA8" s="46"/>
      <c r="AB8" s="46"/>
      <c r="AC8" s="46"/>
      <c r="AD8" s="46"/>
      <c r="AE8" s="47"/>
      <c r="AF8" s="47"/>
      <c r="AG8" s="47"/>
      <c r="AH8" s="48"/>
      <c r="AI8" s="42"/>
      <c r="AJ8" s="43"/>
      <c r="AK8" s="43"/>
      <c r="AL8" s="43"/>
      <c r="AM8" s="44"/>
      <c r="AN8" s="44"/>
      <c r="AO8" s="44"/>
      <c r="AP8" s="44"/>
      <c r="AQ8" s="45"/>
      <c r="AR8" s="45"/>
      <c r="AS8" s="45"/>
      <c r="AT8" s="45"/>
      <c r="AU8" s="46"/>
      <c r="AV8" s="46"/>
      <c r="AW8" s="46"/>
      <c r="AX8" s="46"/>
      <c r="AY8" s="47"/>
      <c r="AZ8" s="47"/>
      <c r="BA8" s="47"/>
      <c r="BB8" s="48"/>
    </row>
    <row r="9" spans="1:66" ht="15" x14ac:dyDescent="0.2">
      <c r="A9" s="52" t="s">
        <v>52</v>
      </c>
      <c r="B9" s="115" t="s">
        <v>0</v>
      </c>
      <c r="C9" s="115" t="s">
        <v>38</v>
      </c>
      <c r="D9" s="53"/>
      <c r="E9" s="54" t="s">
        <v>53</v>
      </c>
      <c r="F9" s="55" t="s">
        <v>35</v>
      </c>
      <c r="G9" s="55" t="s">
        <v>54</v>
      </c>
      <c r="H9" s="56" t="s">
        <v>55</v>
      </c>
      <c r="I9" s="51" t="s">
        <v>29</v>
      </c>
      <c r="J9" s="15" t="s">
        <v>25</v>
      </c>
      <c r="K9" s="15" t="s">
        <v>25</v>
      </c>
      <c r="L9" s="15" t="s">
        <v>25</v>
      </c>
      <c r="M9" s="15" t="s">
        <v>25</v>
      </c>
      <c r="N9" s="15" t="s">
        <v>25</v>
      </c>
      <c r="O9" s="42"/>
      <c r="P9" s="43"/>
      <c r="Q9" s="43"/>
      <c r="R9" s="43"/>
      <c r="S9" s="44"/>
      <c r="T9" s="44"/>
      <c r="U9" s="44"/>
      <c r="V9" s="44"/>
      <c r="W9" s="45"/>
      <c r="X9" s="45"/>
      <c r="Y9" s="45"/>
      <c r="Z9" s="45"/>
      <c r="AA9" s="46"/>
      <c r="AB9" s="46"/>
      <c r="AC9" s="46"/>
      <c r="AD9" s="46"/>
      <c r="AE9" s="47"/>
      <c r="AF9" s="47"/>
      <c r="AG9" s="47"/>
      <c r="AH9" s="48"/>
      <c r="AI9" s="42"/>
      <c r="AJ9" s="43"/>
      <c r="AK9" s="43"/>
      <c r="AL9" s="43"/>
      <c r="AM9" s="44"/>
      <c r="AN9" s="44"/>
      <c r="AO9" s="44"/>
      <c r="AP9" s="44"/>
      <c r="AQ9" s="45"/>
      <c r="AR9" s="45"/>
      <c r="AS9" s="45"/>
      <c r="AT9" s="45"/>
      <c r="AU9" s="46"/>
      <c r="AV9" s="46"/>
      <c r="AW9" s="46"/>
      <c r="AX9" s="46"/>
      <c r="AY9" s="47"/>
      <c r="AZ9" s="47"/>
      <c r="BA9" s="47"/>
      <c r="BB9" s="48"/>
    </row>
    <row r="10" spans="1:66" ht="15" x14ac:dyDescent="0.2">
      <c r="A10" s="52"/>
      <c r="B10" s="115"/>
      <c r="C10" s="116"/>
      <c r="D10" s="53"/>
      <c r="E10" s="55">
        <v>100</v>
      </c>
      <c r="F10" s="55">
        <v>100</v>
      </c>
      <c r="G10" s="55">
        <v>40</v>
      </c>
      <c r="H10" s="56">
        <v>60</v>
      </c>
      <c r="I10" s="51"/>
      <c r="J10" s="57"/>
      <c r="K10" s="57"/>
      <c r="L10" s="58"/>
      <c r="M10" s="59"/>
      <c r="N10" s="60"/>
      <c r="O10" s="42"/>
      <c r="P10" s="43"/>
      <c r="Q10" s="43"/>
      <c r="R10" s="43"/>
      <c r="S10" s="44"/>
      <c r="T10" s="44"/>
      <c r="U10" s="44"/>
      <c r="V10" s="44"/>
      <c r="W10" s="45"/>
      <c r="X10" s="45"/>
      <c r="Y10" s="45"/>
      <c r="Z10" s="45"/>
      <c r="AA10" s="46"/>
      <c r="AB10" s="46"/>
      <c r="AC10" s="46"/>
      <c r="AD10" s="46"/>
      <c r="AE10" s="47"/>
      <c r="AF10" s="47"/>
      <c r="AG10" s="47"/>
      <c r="AH10" s="48"/>
      <c r="AI10" s="42"/>
      <c r="AJ10" s="43"/>
      <c r="AK10" s="43"/>
      <c r="AL10" s="43"/>
      <c r="AM10" s="44"/>
      <c r="AN10" s="44"/>
      <c r="AO10" s="44"/>
      <c r="AP10" s="44"/>
      <c r="AQ10" s="45"/>
      <c r="AR10" s="45"/>
      <c r="AS10" s="45"/>
      <c r="AT10" s="45"/>
      <c r="AU10" s="46"/>
      <c r="AV10" s="46"/>
      <c r="AW10" s="46"/>
      <c r="AX10" s="46"/>
      <c r="AY10" s="47"/>
      <c r="AZ10" s="47"/>
      <c r="BA10" s="47"/>
      <c r="BB10" s="48"/>
    </row>
    <row r="11" spans="1:66" x14ac:dyDescent="0.2">
      <c r="A11" s="61">
        <v>1</v>
      </c>
      <c r="B11" s="169" t="s">
        <v>102</v>
      </c>
      <c r="C11" s="169" t="s">
        <v>103</v>
      </c>
      <c r="D11" s="170" t="s">
        <v>110</v>
      </c>
      <c r="E11" s="62">
        <f ca="1">IF(D11="A+",RANDBETWEEN(97,98),IF(D11="A",RANDBETWEEN(86,88),IF(D11="B+",RANDBETWEEN(76,77),IF(D11="B",RANDBETWEEN(66,67),IF(D11="C+",RANDBETWEEN(56,57),IF(D11="C",RANDBETWEEN(48,50),IF(D11="D",RANDBETWEEN(40,45),IF(D11="E",RANDBETWEEN(26,30),IF(D11="F",RANDBETWEEN(24,25),RANDBETWEEN(15,18))))))))))</f>
        <v>76</v>
      </c>
      <c r="F11" s="63">
        <f t="shared" ref="F11:F70" si="0">SUM(G11:H11)</f>
        <v>53</v>
      </c>
      <c r="G11" s="63">
        <f t="shared" ref="G11:G42" si="1">ROUNDUP(SUM(J11:M11)/3,0)</f>
        <v>25</v>
      </c>
      <c r="H11" s="64">
        <f t="shared" ref="H11:H42" si="2">SUM(N11:N11)</f>
        <v>28</v>
      </c>
      <c r="I11" s="65"/>
      <c r="J11" s="9">
        <v>16</v>
      </c>
      <c r="K11" s="9">
        <v>24</v>
      </c>
      <c r="L11" s="9">
        <v>24</v>
      </c>
      <c r="M11" s="9">
        <v>11</v>
      </c>
      <c r="N11" s="50">
        <v>28</v>
      </c>
      <c r="O11" s="66">
        <f>SUM(J11)</f>
        <v>16</v>
      </c>
      <c r="P11" s="67">
        <f>SUMIFS($J$4,$J11,"&gt;=0")</f>
        <v>30</v>
      </c>
      <c r="Q11" s="9">
        <f>IFERROR(ROUND((O11/P11)*100,0),0)</f>
        <v>53</v>
      </c>
      <c r="R11" s="9" t="str">
        <f>IF(Q11&gt;60,"YES","NO")</f>
        <v>NO</v>
      </c>
      <c r="S11" s="66">
        <f>SUM(K11)</f>
        <v>24</v>
      </c>
      <c r="T11" s="67">
        <f>SUMIFS($K$4,$K11,"&gt;=0")</f>
        <v>30</v>
      </c>
      <c r="U11" s="9">
        <f>IFERROR(ROUND((S11/T11)*100,0),0)</f>
        <v>80</v>
      </c>
      <c r="V11" s="9" t="str">
        <f>IF(U11&gt;60,"YES","NO")</f>
        <v>YES</v>
      </c>
      <c r="W11" s="67">
        <f>L11</f>
        <v>24</v>
      </c>
      <c r="X11" s="67">
        <f>L4</f>
        <v>30</v>
      </c>
      <c r="Y11" s="9">
        <f>IFERROR(ROUND((W11/X11)*100,0),0)</f>
        <v>80</v>
      </c>
      <c r="Z11" s="9" t="str">
        <f>IF(Y11&gt;60,"YES","NO")</f>
        <v>YES</v>
      </c>
      <c r="AA11" s="67">
        <f>SUM(J11:L11)</f>
        <v>64</v>
      </c>
      <c r="AB11" s="67">
        <f>SUM(J4:L4)</f>
        <v>90</v>
      </c>
      <c r="AC11" s="9">
        <f>IFERROR(ROUND((AA11/AB11)*100,0),0)</f>
        <v>71</v>
      </c>
      <c r="AD11" s="9" t="str">
        <f>IF(AC11&gt;60,"YES","NO")</f>
        <v>YES</v>
      </c>
      <c r="AE11" s="67">
        <f>SUM(J11:L11)</f>
        <v>64</v>
      </c>
      <c r="AF11" s="67">
        <f>SUM(J4:L4)</f>
        <v>90</v>
      </c>
      <c r="AG11" s="9">
        <f>IFERROR(ROUND((AE11/AF11)*100,0),0)</f>
        <v>71</v>
      </c>
      <c r="AH11" s="9" t="str">
        <f>IF(AG11&gt;60,"YES","NO")</f>
        <v>YES</v>
      </c>
      <c r="AI11" s="66">
        <f>$N$11</f>
        <v>28</v>
      </c>
      <c r="AJ11" s="67">
        <f>$N$4</f>
        <v>40</v>
      </c>
      <c r="AK11" s="9">
        <f>IFERROR(ROUND((AI11/AJ11)*100,0),0)</f>
        <v>70</v>
      </c>
      <c r="AL11" s="9" t="str">
        <f>IF(AK11&gt;60,"YES","NO")</f>
        <v>YES</v>
      </c>
      <c r="AM11" s="66">
        <f>$N$11</f>
        <v>28</v>
      </c>
      <c r="AN11" s="67">
        <f>$N$4</f>
        <v>40</v>
      </c>
      <c r="AO11" s="9">
        <f>IFERROR(ROUND((AM11/AN11)*100,0),0)</f>
        <v>70</v>
      </c>
      <c r="AP11" s="9" t="str">
        <f>IF(AO11&gt;60,"YES","NO")</f>
        <v>YES</v>
      </c>
      <c r="AQ11" s="66">
        <f>$N$11</f>
        <v>28</v>
      </c>
      <c r="AR11" s="67">
        <f>$N$4</f>
        <v>40</v>
      </c>
      <c r="AS11" s="9">
        <f>IFERROR(ROUND((AQ11/AR11)*100,0),0)</f>
        <v>70</v>
      </c>
      <c r="AT11" s="9" t="str">
        <f>IF(AS11&gt;60,"YES","NO")</f>
        <v>YES</v>
      </c>
      <c r="AU11" s="66">
        <f>$N$11</f>
        <v>28</v>
      </c>
      <c r="AV11" s="67">
        <f>$N$4</f>
        <v>40</v>
      </c>
      <c r="AW11" s="9">
        <f>IFERROR(ROUND((AU11/AV11)*100,0),0)</f>
        <v>70</v>
      </c>
      <c r="AX11" s="9" t="str">
        <f>IF(AW11&gt;60,"YES","NO")</f>
        <v>YES</v>
      </c>
      <c r="AY11" s="66">
        <f>$N$11</f>
        <v>28</v>
      </c>
      <c r="AZ11" s="67">
        <f>$N$4</f>
        <v>40</v>
      </c>
      <c r="BA11" s="9">
        <f>IFERROR(ROUND((AY11/AZ11)*100,0),0)</f>
        <v>70</v>
      </c>
      <c r="BB11" s="9" t="str">
        <f>IF(BA11&gt;60,"YES","NO")</f>
        <v>YES</v>
      </c>
    </row>
    <row r="12" spans="1:66" x14ac:dyDescent="0.2">
      <c r="A12" s="61">
        <v>2</v>
      </c>
      <c r="B12" s="169" t="s">
        <v>105</v>
      </c>
      <c r="C12" s="169" t="s">
        <v>106</v>
      </c>
      <c r="D12" s="170" t="s">
        <v>104</v>
      </c>
      <c r="E12" s="62">
        <f t="shared" ref="E12:E70" ca="1" si="3">IF(D12="A+",RANDBETWEEN(97,98),IF(D12="A",RANDBETWEEN(86,88),IF(D12="B+",RANDBETWEEN(76,77),IF(D12="B",RANDBETWEEN(66,67),IF(D12="C+",RANDBETWEEN(56,57),IF(D12="C",RANDBETWEEN(48,50),IF(D12="D",RANDBETWEEN(40,45),IF(D12="E",RANDBETWEEN(26,30),IF(D12="F",RANDBETWEEN(24,25),RANDBETWEEN(15,18))))))))))</f>
        <v>57</v>
      </c>
      <c r="F12" s="63">
        <f t="shared" si="0"/>
        <v>35</v>
      </c>
      <c r="G12" s="63">
        <f t="shared" si="1"/>
        <v>17</v>
      </c>
      <c r="H12" s="64">
        <f t="shared" si="2"/>
        <v>18</v>
      </c>
      <c r="I12" s="65"/>
      <c r="J12" s="9">
        <v>12</v>
      </c>
      <c r="K12" s="9">
        <v>14</v>
      </c>
      <c r="L12" s="9">
        <v>17</v>
      </c>
      <c r="M12" s="9">
        <v>6</v>
      </c>
      <c r="N12" s="50">
        <v>18</v>
      </c>
      <c r="O12" s="66">
        <f t="shared" ref="O12:O70" si="4">SUM(J12)</f>
        <v>12</v>
      </c>
      <c r="P12" s="67">
        <f t="shared" ref="P12:P70" si="5">SUMIFS($J$4,$J12,"&gt;=0")</f>
        <v>30</v>
      </c>
      <c r="Q12" s="9">
        <f t="shared" ref="Q12:Q70" si="6">IFERROR(ROUND((O12/P12)*100,0),0)</f>
        <v>40</v>
      </c>
      <c r="R12" s="9" t="str">
        <f t="shared" ref="R12:R70" si="7">IF(Q12&gt;60,"YES","NO")</f>
        <v>NO</v>
      </c>
      <c r="S12" s="66">
        <f t="shared" ref="S12:S70" si="8">SUM(K12)</f>
        <v>14</v>
      </c>
      <c r="T12" s="67">
        <f t="shared" ref="T12:T70" si="9">SUMIFS($K$4,$K12,"&gt;=0")</f>
        <v>30</v>
      </c>
      <c r="U12" s="9">
        <f t="shared" ref="U12:U70" si="10">IFERROR(ROUND((S12/T12)*100,0),0)</f>
        <v>47</v>
      </c>
      <c r="V12" s="9" t="str">
        <f t="shared" ref="V12:V70" si="11">IF(U12&gt;60,"YES","NO")</f>
        <v>NO</v>
      </c>
      <c r="W12" s="67">
        <f t="shared" ref="W12:W70" si="12">L12</f>
        <v>17</v>
      </c>
      <c r="X12" s="67">
        <f t="shared" ref="X12:X70" si="13">L5</f>
        <v>0</v>
      </c>
      <c r="Y12" s="9">
        <f t="shared" ref="Y12:Y70" si="14">IFERROR(ROUND((W12/X12)*100,0),0)</f>
        <v>0</v>
      </c>
      <c r="Z12" s="9" t="str">
        <f t="shared" ref="Z12:Z70" si="15">IF(Y12&gt;60,"YES","NO")</f>
        <v>NO</v>
      </c>
      <c r="AA12" s="67">
        <f t="shared" ref="AA12:AA70" si="16">SUM(J12:L12)</f>
        <v>43</v>
      </c>
      <c r="AB12" s="67">
        <f t="shared" ref="AB12:AB70" si="17">SUM(J5:L5)</f>
        <v>0</v>
      </c>
      <c r="AC12" s="9">
        <f t="shared" ref="AC12:AC70" si="18">IFERROR(ROUND((AA12/AB12)*100,0),0)</f>
        <v>0</v>
      </c>
      <c r="AD12" s="9" t="str">
        <f t="shared" ref="AD12:AD70" si="19">IF(AC12&gt;60,"YES","NO")</f>
        <v>NO</v>
      </c>
      <c r="AE12" s="67">
        <f t="shared" ref="AE12:AE70" si="20">SUM(J12:L12)</f>
        <v>43</v>
      </c>
      <c r="AF12" s="67">
        <f t="shared" ref="AF12:AF70" si="21">SUM(J5:L5)</f>
        <v>0</v>
      </c>
      <c r="AG12" s="9">
        <f t="shared" ref="AG12:AG70" si="22">IFERROR(ROUND((AE12/AF12)*100,0),0)</f>
        <v>0</v>
      </c>
      <c r="AH12" s="9" t="str">
        <f t="shared" ref="AH12:AH70" si="23">IF(AG12&gt;60,"YES","NO")</f>
        <v>NO</v>
      </c>
      <c r="AI12" s="66">
        <f t="shared" ref="AI12:AI70" si="24">$N$11</f>
        <v>28</v>
      </c>
      <c r="AJ12" s="67">
        <f t="shared" ref="AJ12:AJ70" si="25">$N$4</f>
        <v>40</v>
      </c>
      <c r="AK12" s="9">
        <f t="shared" ref="AK12:AK70" si="26">IFERROR(ROUND((AI12/AJ12)*100,0),0)</f>
        <v>70</v>
      </c>
      <c r="AL12" s="9" t="str">
        <f t="shared" ref="AL12:AL70" si="27">IF(AK12&gt;60,"YES","NO")</f>
        <v>YES</v>
      </c>
      <c r="AM12" s="66">
        <f t="shared" ref="AM12:AM70" si="28">$N$11</f>
        <v>28</v>
      </c>
      <c r="AN12" s="67">
        <f t="shared" ref="AN12:AN70" si="29">$N$4</f>
        <v>40</v>
      </c>
      <c r="AO12" s="9">
        <f t="shared" ref="AO12:AO70" si="30">IFERROR(ROUND((AM12/AN12)*100,0),0)</f>
        <v>70</v>
      </c>
      <c r="AP12" s="9" t="str">
        <f t="shared" ref="AP12:AP70" si="31">IF(AO12&gt;60,"YES","NO")</f>
        <v>YES</v>
      </c>
      <c r="AQ12" s="66">
        <f t="shared" ref="AQ12:AQ70" si="32">$N$11</f>
        <v>28</v>
      </c>
      <c r="AR12" s="67">
        <f t="shared" ref="AR12:AR70" si="33">$N$4</f>
        <v>40</v>
      </c>
      <c r="AS12" s="9">
        <f t="shared" ref="AS12:AS70" si="34">IFERROR(ROUND((AQ12/AR12)*100,0),0)</f>
        <v>70</v>
      </c>
      <c r="AT12" s="9" t="str">
        <f t="shared" ref="AT12:AT70" si="35">IF(AS12&gt;60,"YES","NO")</f>
        <v>YES</v>
      </c>
      <c r="AU12" s="66">
        <f t="shared" ref="AU12:AU70" si="36">$N$11</f>
        <v>28</v>
      </c>
      <c r="AV12" s="67">
        <f t="shared" ref="AV12:AV70" si="37">$N$4</f>
        <v>40</v>
      </c>
      <c r="AW12" s="9">
        <f t="shared" ref="AW12:AW70" si="38">IFERROR(ROUND((AU12/AV12)*100,0),0)</f>
        <v>70</v>
      </c>
      <c r="AX12" s="9" t="str">
        <f t="shared" ref="AX12:AX70" si="39">IF(AW12&gt;60,"YES","NO")</f>
        <v>YES</v>
      </c>
      <c r="AY12" s="66">
        <f t="shared" ref="AY12:AY70" si="40">$N$11</f>
        <v>28</v>
      </c>
      <c r="AZ12" s="67">
        <f t="shared" ref="AZ12:AZ70" si="41">$N$4</f>
        <v>40</v>
      </c>
      <c r="BA12" s="9">
        <f t="shared" ref="BA12:BA70" si="42">IFERROR(ROUND((AY12/AZ12)*100,0),0)</f>
        <v>70</v>
      </c>
      <c r="BB12" s="9" t="str">
        <f t="shared" ref="BB12:BB70" si="43">IF(BA12&gt;60,"YES","NO")</f>
        <v>YES</v>
      </c>
    </row>
    <row r="13" spans="1:66" x14ac:dyDescent="0.2">
      <c r="A13" s="61">
        <v>3</v>
      </c>
      <c r="B13" s="169" t="s">
        <v>108</v>
      </c>
      <c r="C13" s="169" t="s">
        <v>109</v>
      </c>
      <c r="D13" s="170" t="s">
        <v>107</v>
      </c>
      <c r="E13" s="62">
        <f t="shared" ca="1" si="3"/>
        <v>66</v>
      </c>
      <c r="F13" s="63">
        <f t="shared" si="0"/>
        <v>42</v>
      </c>
      <c r="G13" s="63">
        <f t="shared" si="1"/>
        <v>22</v>
      </c>
      <c r="H13" s="64">
        <f t="shared" si="2"/>
        <v>20</v>
      </c>
      <c r="I13" s="65"/>
      <c r="J13" s="9">
        <v>14</v>
      </c>
      <c r="K13" s="9">
        <v>20</v>
      </c>
      <c r="L13" s="9">
        <v>20</v>
      </c>
      <c r="M13" s="9">
        <v>10</v>
      </c>
      <c r="N13" s="50">
        <v>20</v>
      </c>
      <c r="O13" s="66">
        <f t="shared" si="4"/>
        <v>14</v>
      </c>
      <c r="P13" s="67">
        <f t="shared" si="5"/>
        <v>30</v>
      </c>
      <c r="Q13" s="9">
        <f t="shared" si="6"/>
        <v>47</v>
      </c>
      <c r="R13" s="9" t="str">
        <f t="shared" si="7"/>
        <v>NO</v>
      </c>
      <c r="S13" s="66">
        <f t="shared" si="8"/>
        <v>20</v>
      </c>
      <c r="T13" s="67">
        <f t="shared" si="9"/>
        <v>30</v>
      </c>
      <c r="U13" s="9">
        <f t="shared" si="10"/>
        <v>67</v>
      </c>
      <c r="V13" s="9" t="str">
        <f t="shared" si="11"/>
        <v>YES</v>
      </c>
      <c r="W13" s="67">
        <f t="shared" si="12"/>
        <v>20</v>
      </c>
      <c r="X13" s="67">
        <f t="shared" si="13"/>
        <v>0</v>
      </c>
      <c r="Y13" s="9">
        <f t="shared" si="14"/>
        <v>0</v>
      </c>
      <c r="Z13" s="9" t="str">
        <f t="shared" si="15"/>
        <v>NO</v>
      </c>
      <c r="AA13" s="67">
        <f t="shared" si="16"/>
        <v>54</v>
      </c>
      <c r="AB13" s="67">
        <f t="shared" si="17"/>
        <v>0</v>
      </c>
      <c r="AC13" s="9">
        <f t="shared" si="18"/>
        <v>0</v>
      </c>
      <c r="AD13" s="9" t="str">
        <f t="shared" si="19"/>
        <v>NO</v>
      </c>
      <c r="AE13" s="67">
        <f t="shared" si="20"/>
        <v>54</v>
      </c>
      <c r="AF13" s="67">
        <f t="shared" si="21"/>
        <v>0</v>
      </c>
      <c r="AG13" s="9">
        <f t="shared" si="22"/>
        <v>0</v>
      </c>
      <c r="AH13" s="9" t="str">
        <f t="shared" si="23"/>
        <v>NO</v>
      </c>
      <c r="AI13" s="66">
        <f t="shared" si="24"/>
        <v>28</v>
      </c>
      <c r="AJ13" s="67">
        <f t="shared" si="25"/>
        <v>40</v>
      </c>
      <c r="AK13" s="9">
        <f t="shared" si="26"/>
        <v>70</v>
      </c>
      <c r="AL13" s="9" t="str">
        <f t="shared" si="27"/>
        <v>YES</v>
      </c>
      <c r="AM13" s="66">
        <f t="shared" si="28"/>
        <v>28</v>
      </c>
      <c r="AN13" s="67">
        <f t="shared" si="29"/>
        <v>40</v>
      </c>
      <c r="AO13" s="9">
        <f t="shared" si="30"/>
        <v>70</v>
      </c>
      <c r="AP13" s="9" t="str">
        <f t="shared" si="31"/>
        <v>YES</v>
      </c>
      <c r="AQ13" s="66">
        <f t="shared" si="32"/>
        <v>28</v>
      </c>
      <c r="AR13" s="67">
        <f t="shared" si="33"/>
        <v>40</v>
      </c>
      <c r="AS13" s="9">
        <f t="shared" si="34"/>
        <v>70</v>
      </c>
      <c r="AT13" s="9" t="str">
        <f t="shared" si="35"/>
        <v>YES</v>
      </c>
      <c r="AU13" s="66">
        <f t="shared" si="36"/>
        <v>28</v>
      </c>
      <c r="AV13" s="67">
        <f t="shared" si="37"/>
        <v>40</v>
      </c>
      <c r="AW13" s="9">
        <f t="shared" si="38"/>
        <v>70</v>
      </c>
      <c r="AX13" s="9" t="str">
        <f t="shared" si="39"/>
        <v>YES</v>
      </c>
      <c r="AY13" s="66">
        <f t="shared" si="40"/>
        <v>28</v>
      </c>
      <c r="AZ13" s="67">
        <f t="shared" si="41"/>
        <v>40</v>
      </c>
      <c r="BA13" s="9">
        <f t="shared" si="42"/>
        <v>70</v>
      </c>
      <c r="BB13" s="9" t="str">
        <f t="shared" si="43"/>
        <v>YES</v>
      </c>
    </row>
    <row r="14" spans="1:66" x14ac:dyDescent="0.2">
      <c r="A14" s="61">
        <v>4</v>
      </c>
      <c r="B14" s="169" t="s">
        <v>111</v>
      </c>
      <c r="C14" s="169" t="s">
        <v>112</v>
      </c>
      <c r="D14" s="170" t="s">
        <v>104</v>
      </c>
      <c r="E14" s="62">
        <f t="shared" ca="1" si="3"/>
        <v>56</v>
      </c>
      <c r="F14" s="63">
        <f t="shared" si="0"/>
        <v>40</v>
      </c>
      <c r="G14" s="63">
        <f t="shared" si="1"/>
        <v>17</v>
      </c>
      <c r="H14" s="64">
        <f t="shared" si="2"/>
        <v>23</v>
      </c>
      <c r="I14" s="65"/>
      <c r="J14" s="9">
        <v>12</v>
      </c>
      <c r="K14" s="9">
        <v>14</v>
      </c>
      <c r="L14" s="9">
        <v>18</v>
      </c>
      <c r="M14" s="9">
        <v>7</v>
      </c>
      <c r="N14" s="50">
        <v>23</v>
      </c>
      <c r="O14" s="66">
        <f t="shared" si="4"/>
        <v>12</v>
      </c>
      <c r="P14" s="67">
        <f t="shared" si="5"/>
        <v>30</v>
      </c>
      <c r="Q14" s="9">
        <f t="shared" si="6"/>
        <v>40</v>
      </c>
      <c r="R14" s="9" t="str">
        <f t="shared" si="7"/>
        <v>NO</v>
      </c>
      <c r="S14" s="66">
        <f t="shared" si="8"/>
        <v>14</v>
      </c>
      <c r="T14" s="67">
        <f t="shared" si="9"/>
        <v>30</v>
      </c>
      <c r="U14" s="9">
        <f t="shared" si="10"/>
        <v>47</v>
      </c>
      <c r="V14" s="9" t="str">
        <f t="shared" si="11"/>
        <v>NO</v>
      </c>
      <c r="W14" s="67">
        <f t="shared" si="12"/>
        <v>18</v>
      </c>
      <c r="X14" s="67" t="str">
        <f t="shared" si="13"/>
        <v>ü</v>
      </c>
      <c r="Y14" s="9">
        <f t="shared" si="14"/>
        <v>0</v>
      </c>
      <c r="Z14" s="9" t="str">
        <f t="shared" si="15"/>
        <v>NO</v>
      </c>
      <c r="AA14" s="67">
        <f t="shared" si="16"/>
        <v>44</v>
      </c>
      <c r="AB14" s="67">
        <f t="shared" si="17"/>
        <v>0</v>
      </c>
      <c r="AC14" s="9">
        <f t="shared" si="18"/>
        <v>0</v>
      </c>
      <c r="AD14" s="9" t="str">
        <f t="shared" si="19"/>
        <v>NO</v>
      </c>
      <c r="AE14" s="67">
        <f t="shared" si="20"/>
        <v>44</v>
      </c>
      <c r="AF14" s="67">
        <f t="shared" si="21"/>
        <v>0</v>
      </c>
      <c r="AG14" s="9">
        <f t="shared" si="22"/>
        <v>0</v>
      </c>
      <c r="AH14" s="9" t="str">
        <f t="shared" si="23"/>
        <v>NO</v>
      </c>
      <c r="AI14" s="66">
        <f t="shared" si="24"/>
        <v>28</v>
      </c>
      <c r="AJ14" s="67">
        <f t="shared" si="25"/>
        <v>40</v>
      </c>
      <c r="AK14" s="9">
        <f t="shared" si="26"/>
        <v>70</v>
      </c>
      <c r="AL14" s="9" t="str">
        <f t="shared" si="27"/>
        <v>YES</v>
      </c>
      <c r="AM14" s="66">
        <f t="shared" si="28"/>
        <v>28</v>
      </c>
      <c r="AN14" s="67">
        <f t="shared" si="29"/>
        <v>40</v>
      </c>
      <c r="AO14" s="9">
        <f t="shared" si="30"/>
        <v>70</v>
      </c>
      <c r="AP14" s="9" t="str">
        <f t="shared" si="31"/>
        <v>YES</v>
      </c>
      <c r="AQ14" s="66">
        <f t="shared" si="32"/>
        <v>28</v>
      </c>
      <c r="AR14" s="67">
        <f t="shared" si="33"/>
        <v>40</v>
      </c>
      <c r="AS14" s="9">
        <f t="shared" si="34"/>
        <v>70</v>
      </c>
      <c r="AT14" s="9" t="str">
        <f t="shared" si="35"/>
        <v>YES</v>
      </c>
      <c r="AU14" s="66">
        <f t="shared" si="36"/>
        <v>28</v>
      </c>
      <c r="AV14" s="67">
        <f t="shared" si="37"/>
        <v>40</v>
      </c>
      <c r="AW14" s="9">
        <f t="shared" si="38"/>
        <v>70</v>
      </c>
      <c r="AX14" s="9" t="str">
        <f t="shared" si="39"/>
        <v>YES</v>
      </c>
      <c r="AY14" s="66">
        <f t="shared" si="40"/>
        <v>28</v>
      </c>
      <c r="AZ14" s="67">
        <f t="shared" si="41"/>
        <v>40</v>
      </c>
      <c r="BA14" s="9">
        <f t="shared" si="42"/>
        <v>70</v>
      </c>
      <c r="BB14" s="9" t="str">
        <f t="shared" si="43"/>
        <v>YES</v>
      </c>
    </row>
    <row r="15" spans="1:66" x14ac:dyDescent="0.2">
      <c r="A15" s="61">
        <v>5</v>
      </c>
      <c r="B15" s="169" t="s">
        <v>113</v>
      </c>
      <c r="C15" s="169" t="s">
        <v>114</v>
      </c>
      <c r="D15" s="170" t="s">
        <v>110</v>
      </c>
      <c r="E15" s="62">
        <f t="shared" ca="1" si="3"/>
        <v>77</v>
      </c>
      <c r="F15" s="63">
        <f t="shared" si="0"/>
        <v>54</v>
      </c>
      <c r="G15" s="63">
        <f t="shared" si="1"/>
        <v>26</v>
      </c>
      <c r="H15" s="64">
        <f t="shared" si="2"/>
        <v>28</v>
      </c>
      <c r="I15" s="65"/>
      <c r="J15" s="9">
        <v>19</v>
      </c>
      <c r="K15" s="9">
        <v>21</v>
      </c>
      <c r="L15" s="9">
        <v>24</v>
      </c>
      <c r="M15" s="9">
        <v>12</v>
      </c>
      <c r="N15" s="50">
        <v>28</v>
      </c>
      <c r="O15" s="66">
        <f t="shared" si="4"/>
        <v>19</v>
      </c>
      <c r="P15" s="67">
        <f t="shared" si="5"/>
        <v>30</v>
      </c>
      <c r="Q15" s="9">
        <f t="shared" si="6"/>
        <v>63</v>
      </c>
      <c r="R15" s="9" t="str">
        <f t="shared" si="7"/>
        <v>YES</v>
      </c>
      <c r="S15" s="66">
        <f t="shared" si="8"/>
        <v>21</v>
      </c>
      <c r="T15" s="67">
        <f t="shared" si="9"/>
        <v>30</v>
      </c>
      <c r="U15" s="9">
        <f t="shared" si="10"/>
        <v>70</v>
      </c>
      <c r="V15" s="9" t="str">
        <f t="shared" si="11"/>
        <v>YES</v>
      </c>
      <c r="W15" s="67">
        <f t="shared" si="12"/>
        <v>24</v>
      </c>
      <c r="X15" s="67" t="str">
        <f t="shared" si="13"/>
        <v>ü</v>
      </c>
      <c r="Y15" s="9">
        <f t="shared" si="14"/>
        <v>0</v>
      </c>
      <c r="Z15" s="9" t="str">
        <f t="shared" si="15"/>
        <v>NO</v>
      </c>
      <c r="AA15" s="67">
        <f t="shared" si="16"/>
        <v>64</v>
      </c>
      <c r="AB15" s="67">
        <f t="shared" si="17"/>
        <v>0</v>
      </c>
      <c r="AC15" s="9">
        <f t="shared" si="18"/>
        <v>0</v>
      </c>
      <c r="AD15" s="9" t="str">
        <f t="shared" si="19"/>
        <v>NO</v>
      </c>
      <c r="AE15" s="67">
        <f t="shared" si="20"/>
        <v>64</v>
      </c>
      <c r="AF15" s="67">
        <f t="shared" si="21"/>
        <v>0</v>
      </c>
      <c r="AG15" s="9">
        <f t="shared" si="22"/>
        <v>0</v>
      </c>
      <c r="AH15" s="9" t="str">
        <f t="shared" si="23"/>
        <v>NO</v>
      </c>
      <c r="AI15" s="66">
        <f t="shared" si="24"/>
        <v>28</v>
      </c>
      <c r="AJ15" s="67">
        <f t="shared" si="25"/>
        <v>40</v>
      </c>
      <c r="AK15" s="9">
        <f t="shared" si="26"/>
        <v>70</v>
      </c>
      <c r="AL15" s="9" t="str">
        <f t="shared" si="27"/>
        <v>YES</v>
      </c>
      <c r="AM15" s="66">
        <f t="shared" si="28"/>
        <v>28</v>
      </c>
      <c r="AN15" s="67">
        <f t="shared" si="29"/>
        <v>40</v>
      </c>
      <c r="AO15" s="9">
        <f t="shared" si="30"/>
        <v>70</v>
      </c>
      <c r="AP15" s="9" t="str">
        <f t="shared" si="31"/>
        <v>YES</v>
      </c>
      <c r="AQ15" s="66">
        <f t="shared" si="32"/>
        <v>28</v>
      </c>
      <c r="AR15" s="67">
        <f t="shared" si="33"/>
        <v>40</v>
      </c>
      <c r="AS15" s="9">
        <f t="shared" si="34"/>
        <v>70</v>
      </c>
      <c r="AT15" s="9" t="str">
        <f t="shared" si="35"/>
        <v>YES</v>
      </c>
      <c r="AU15" s="66">
        <f t="shared" si="36"/>
        <v>28</v>
      </c>
      <c r="AV15" s="67">
        <f t="shared" si="37"/>
        <v>40</v>
      </c>
      <c r="AW15" s="9">
        <f t="shared" si="38"/>
        <v>70</v>
      </c>
      <c r="AX15" s="9" t="str">
        <f t="shared" si="39"/>
        <v>YES</v>
      </c>
      <c r="AY15" s="66">
        <f t="shared" si="40"/>
        <v>28</v>
      </c>
      <c r="AZ15" s="67">
        <f t="shared" si="41"/>
        <v>40</v>
      </c>
      <c r="BA15" s="9">
        <f t="shared" si="42"/>
        <v>70</v>
      </c>
      <c r="BB15" s="9" t="str">
        <f t="shared" si="43"/>
        <v>YES</v>
      </c>
      <c r="BK15" s="29"/>
      <c r="BL15" s="29"/>
      <c r="BM15" s="29"/>
      <c r="BN15" s="29"/>
    </row>
    <row r="16" spans="1:66" x14ac:dyDescent="0.2">
      <c r="A16" s="61">
        <v>6</v>
      </c>
      <c r="B16" s="169" t="s">
        <v>115</v>
      </c>
      <c r="C16" s="169" t="s">
        <v>116</v>
      </c>
      <c r="D16" s="170" t="s">
        <v>107</v>
      </c>
      <c r="E16" s="62">
        <f t="shared" ca="1" si="3"/>
        <v>67</v>
      </c>
      <c r="F16" s="63">
        <f t="shared" si="0"/>
        <v>44</v>
      </c>
      <c r="G16" s="63">
        <f t="shared" si="1"/>
        <v>20</v>
      </c>
      <c r="H16" s="64">
        <f t="shared" si="2"/>
        <v>24</v>
      </c>
      <c r="I16" s="65"/>
      <c r="J16" s="9">
        <v>14</v>
      </c>
      <c r="K16" s="9">
        <v>18</v>
      </c>
      <c r="L16" s="9">
        <v>20</v>
      </c>
      <c r="M16" s="9">
        <v>8</v>
      </c>
      <c r="N16" s="50">
        <v>24</v>
      </c>
      <c r="O16" s="66">
        <f t="shared" si="4"/>
        <v>14</v>
      </c>
      <c r="P16" s="67">
        <f t="shared" si="5"/>
        <v>30</v>
      </c>
      <c r="Q16" s="9">
        <f t="shared" si="6"/>
        <v>47</v>
      </c>
      <c r="R16" s="9" t="str">
        <f t="shared" si="7"/>
        <v>NO</v>
      </c>
      <c r="S16" s="66">
        <f t="shared" si="8"/>
        <v>18</v>
      </c>
      <c r="T16" s="67">
        <f t="shared" si="9"/>
        <v>30</v>
      </c>
      <c r="U16" s="9">
        <f t="shared" si="10"/>
        <v>60</v>
      </c>
      <c r="V16" s="9" t="str">
        <f t="shared" si="11"/>
        <v>NO</v>
      </c>
      <c r="W16" s="67">
        <f t="shared" si="12"/>
        <v>20</v>
      </c>
      <c r="X16" s="67" t="str">
        <f t="shared" si="13"/>
        <v>ü</v>
      </c>
      <c r="Y16" s="9">
        <f t="shared" si="14"/>
        <v>0</v>
      </c>
      <c r="Z16" s="9" t="str">
        <f t="shared" si="15"/>
        <v>NO</v>
      </c>
      <c r="AA16" s="67">
        <f t="shared" si="16"/>
        <v>52</v>
      </c>
      <c r="AB16" s="67">
        <f t="shared" si="17"/>
        <v>0</v>
      </c>
      <c r="AC16" s="9">
        <f t="shared" si="18"/>
        <v>0</v>
      </c>
      <c r="AD16" s="9" t="str">
        <f t="shared" si="19"/>
        <v>NO</v>
      </c>
      <c r="AE16" s="67">
        <f t="shared" si="20"/>
        <v>52</v>
      </c>
      <c r="AF16" s="67">
        <f t="shared" si="21"/>
        <v>0</v>
      </c>
      <c r="AG16" s="9">
        <f t="shared" si="22"/>
        <v>0</v>
      </c>
      <c r="AH16" s="9" t="str">
        <f t="shared" si="23"/>
        <v>NO</v>
      </c>
      <c r="AI16" s="66">
        <f t="shared" si="24"/>
        <v>28</v>
      </c>
      <c r="AJ16" s="67">
        <f t="shared" si="25"/>
        <v>40</v>
      </c>
      <c r="AK16" s="9">
        <f t="shared" si="26"/>
        <v>70</v>
      </c>
      <c r="AL16" s="9" t="str">
        <f t="shared" si="27"/>
        <v>YES</v>
      </c>
      <c r="AM16" s="66">
        <f t="shared" si="28"/>
        <v>28</v>
      </c>
      <c r="AN16" s="67">
        <f t="shared" si="29"/>
        <v>40</v>
      </c>
      <c r="AO16" s="9">
        <f t="shared" si="30"/>
        <v>70</v>
      </c>
      <c r="AP16" s="9" t="str">
        <f t="shared" si="31"/>
        <v>YES</v>
      </c>
      <c r="AQ16" s="66">
        <f t="shared" si="32"/>
        <v>28</v>
      </c>
      <c r="AR16" s="67">
        <f t="shared" si="33"/>
        <v>40</v>
      </c>
      <c r="AS16" s="9">
        <f t="shared" si="34"/>
        <v>70</v>
      </c>
      <c r="AT16" s="9" t="str">
        <f t="shared" si="35"/>
        <v>YES</v>
      </c>
      <c r="AU16" s="66">
        <f t="shared" si="36"/>
        <v>28</v>
      </c>
      <c r="AV16" s="67">
        <f t="shared" si="37"/>
        <v>40</v>
      </c>
      <c r="AW16" s="9">
        <f t="shared" si="38"/>
        <v>70</v>
      </c>
      <c r="AX16" s="9" t="str">
        <f t="shared" si="39"/>
        <v>YES</v>
      </c>
      <c r="AY16" s="66">
        <f t="shared" si="40"/>
        <v>28</v>
      </c>
      <c r="AZ16" s="67">
        <f t="shared" si="41"/>
        <v>40</v>
      </c>
      <c r="BA16" s="9">
        <f t="shared" si="42"/>
        <v>70</v>
      </c>
      <c r="BB16" s="9" t="str">
        <f t="shared" si="43"/>
        <v>YES</v>
      </c>
    </row>
    <row r="17" spans="1:54" x14ac:dyDescent="0.2">
      <c r="A17" s="61">
        <v>7</v>
      </c>
      <c r="B17" s="169" t="s">
        <v>117</v>
      </c>
      <c r="C17" s="169" t="s">
        <v>118</v>
      </c>
      <c r="D17" s="170" t="s">
        <v>107</v>
      </c>
      <c r="E17" s="62">
        <f t="shared" ca="1" si="3"/>
        <v>67</v>
      </c>
      <c r="F17" s="63">
        <f t="shared" si="0"/>
        <v>48</v>
      </c>
      <c r="G17" s="63">
        <f t="shared" si="1"/>
        <v>22</v>
      </c>
      <c r="H17" s="64">
        <f t="shared" si="2"/>
        <v>26</v>
      </c>
      <c r="I17" s="65"/>
      <c r="J17" s="9">
        <v>16</v>
      </c>
      <c r="K17" s="9">
        <v>18</v>
      </c>
      <c r="L17" s="9">
        <v>21</v>
      </c>
      <c r="M17" s="9">
        <v>11</v>
      </c>
      <c r="N17" s="50">
        <v>26</v>
      </c>
      <c r="O17" s="66">
        <f t="shared" si="4"/>
        <v>16</v>
      </c>
      <c r="P17" s="67">
        <f t="shared" si="5"/>
        <v>30</v>
      </c>
      <c r="Q17" s="9">
        <f t="shared" si="6"/>
        <v>53</v>
      </c>
      <c r="R17" s="9" t="str">
        <f t="shared" si="7"/>
        <v>NO</v>
      </c>
      <c r="S17" s="66">
        <f t="shared" si="8"/>
        <v>18</v>
      </c>
      <c r="T17" s="67">
        <f t="shared" si="9"/>
        <v>30</v>
      </c>
      <c r="U17" s="9">
        <f t="shared" si="10"/>
        <v>60</v>
      </c>
      <c r="V17" s="9" t="str">
        <f t="shared" si="11"/>
        <v>NO</v>
      </c>
      <c r="W17" s="67">
        <f t="shared" si="12"/>
        <v>21</v>
      </c>
      <c r="X17" s="67">
        <f t="shared" si="13"/>
        <v>0</v>
      </c>
      <c r="Y17" s="9">
        <f t="shared" si="14"/>
        <v>0</v>
      </c>
      <c r="Z17" s="9" t="str">
        <f t="shared" si="15"/>
        <v>NO</v>
      </c>
      <c r="AA17" s="67">
        <f t="shared" si="16"/>
        <v>55</v>
      </c>
      <c r="AB17" s="67">
        <f t="shared" si="17"/>
        <v>0</v>
      </c>
      <c r="AC17" s="9">
        <f t="shared" si="18"/>
        <v>0</v>
      </c>
      <c r="AD17" s="9" t="str">
        <f t="shared" si="19"/>
        <v>NO</v>
      </c>
      <c r="AE17" s="67">
        <f t="shared" si="20"/>
        <v>55</v>
      </c>
      <c r="AF17" s="67">
        <f t="shared" si="21"/>
        <v>0</v>
      </c>
      <c r="AG17" s="9">
        <f t="shared" si="22"/>
        <v>0</v>
      </c>
      <c r="AH17" s="9" t="str">
        <f t="shared" si="23"/>
        <v>NO</v>
      </c>
      <c r="AI17" s="66">
        <f t="shared" si="24"/>
        <v>28</v>
      </c>
      <c r="AJ17" s="67">
        <f t="shared" si="25"/>
        <v>40</v>
      </c>
      <c r="AK17" s="9">
        <f t="shared" si="26"/>
        <v>70</v>
      </c>
      <c r="AL17" s="9" t="str">
        <f t="shared" si="27"/>
        <v>YES</v>
      </c>
      <c r="AM17" s="66">
        <f t="shared" si="28"/>
        <v>28</v>
      </c>
      <c r="AN17" s="67">
        <f t="shared" si="29"/>
        <v>40</v>
      </c>
      <c r="AO17" s="9">
        <f t="shared" si="30"/>
        <v>70</v>
      </c>
      <c r="AP17" s="9" t="str">
        <f t="shared" si="31"/>
        <v>YES</v>
      </c>
      <c r="AQ17" s="66">
        <f t="shared" si="32"/>
        <v>28</v>
      </c>
      <c r="AR17" s="67">
        <f t="shared" si="33"/>
        <v>40</v>
      </c>
      <c r="AS17" s="9">
        <f t="shared" si="34"/>
        <v>70</v>
      </c>
      <c r="AT17" s="9" t="str">
        <f t="shared" si="35"/>
        <v>YES</v>
      </c>
      <c r="AU17" s="66">
        <f t="shared" si="36"/>
        <v>28</v>
      </c>
      <c r="AV17" s="67">
        <f t="shared" si="37"/>
        <v>40</v>
      </c>
      <c r="AW17" s="9">
        <f t="shared" si="38"/>
        <v>70</v>
      </c>
      <c r="AX17" s="9" t="str">
        <f t="shared" si="39"/>
        <v>YES</v>
      </c>
      <c r="AY17" s="66">
        <f t="shared" si="40"/>
        <v>28</v>
      </c>
      <c r="AZ17" s="67">
        <f t="shared" si="41"/>
        <v>40</v>
      </c>
      <c r="BA17" s="9">
        <f t="shared" si="42"/>
        <v>70</v>
      </c>
      <c r="BB17" s="9" t="str">
        <f t="shared" si="43"/>
        <v>YES</v>
      </c>
    </row>
    <row r="18" spans="1:54" x14ac:dyDescent="0.2">
      <c r="A18" s="61">
        <v>8</v>
      </c>
      <c r="B18" s="169" t="s">
        <v>119</v>
      </c>
      <c r="C18" s="169" t="s">
        <v>120</v>
      </c>
      <c r="D18" s="170" t="s">
        <v>104</v>
      </c>
      <c r="E18" s="62">
        <f t="shared" ca="1" si="3"/>
        <v>56</v>
      </c>
      <c r="F18" s="63">
        <f t="shared" si="0"/>
        <v>38</v>
      </c>
      <c r="G18" s="63">
        <f t="shared" si="1"/>
        <v>19</v>
      </c>
      <c r="H18" s="64">
        <f t="shared" si="2"/>
        <v>19</v>
      </c>
      <c r="I18" s="65"/>
      <c r="J18" s="9">
        <v>13</v>
      </c>
      <c r="K18" s="9">
        <v>16</v>
      </c>
      <c r="L18" s="9">
        <v>18</v>
      </c>
      <c r="M18" s="9">
        <v>8</v>
      </c>
      <c r="N18" s="50">
        <v>19</v>
      </c>
      <c r="O18" s="66">
        <f t="shared" si="4"/>
        <v>13</v>
      </c>
      <c r="P18" s="67">
        <f t="shared" si="5"/>
        <v>30</v>
      </c>
      <c r="Q18" s="9">
        <f t="shared" si="6"/>
        <v>43</v>
      </c>
      <c r="R18" s="9" t="str">
        <f t="shared" si="7"/>
        <v>NO</v>
      </c>
      <c r="S18" s="66">
        <f t="shared" si="8"/>
        <v>16</v>
      </c>
      <c r="T18" s="67">
        <f t="shared" si="9"/>
        <v>30</v>
      </c>
      <c r="U18" s="9">
        <f t="shared" si="10"/>
        <v>53</v>
      </c>
      <c r="V18" s="9" t="str">
        <f t="shared" si="11"/>
        <v>NO</v>
      </c>
      <c r="W18" s="67">
        <f t="shared" si="12"/>
        <v>18</v>
      </c>
      <c r="X18" s="67">
        <f t="shared" si="13"/>
        <v>24</v>
      </c>
      <c r="Y18" s="9">
        <f t="shared" si="14"/>
        <v>75</v>
      </c>
      <c r="Z18" s="9" t="str">
        <f t="shared" si="15"/>
        <v>YES</v>
      </c>
      <c r="AA18" s="67">
        <f t="shared" si="16"/>
        <v>47</v>
      </c>
      <c r="AB18" s="67">
        <f t="shared" si="17"/>
        <v>64</v>
      </c>
      <c r="AC18" s="9">
        <f t="shared" si="18"/>
        <v>73</v>
      </c>
      <c r="AD18" s="9" t="str">
        <f t="shared" si="19"/>
        <v>YES</v>
      </c>
      <c r="AE18" s="67">
        <f t="shared" si="20"/>
        <v>47</v>
      </c>
      <c r="AF18" s="67">
        <f t="shared" si="21"/>
        <v>64</v>
      </c>
      <c r="AG18" s="9">
        <f t="shared" si="22"/>
        <v>73</v>
      </c>
      <c r="AH18" s="9" t="str">
        <f t="shared" si="23"/>
        <v>YES</v>
      </c>
      <c r="AI18" s="66">
        <f t="shared" si="24"/>
        <v>28</v>
      </c>
      <c r="AJ18" s="67">
        <f t="shared" si="25"/>
        <v>40</v>
      </c>
      <c r="AK18" s="9">
        <f t="shared" si="26"/>
        <v>70</v>
      </c>
      <c r="AL18" s="9" t="str">
        <f t="shared" si="27"/>
        <v>YES</v>
      </c>
      <c r="AM18" s="66">
        <f t="shared" si="28"/>
        <v>28</v>
      </c>
      <c r="AN18" s="67">
        <f t="shared" si="29"/>
        <v>40</v>
      </c>
      <c r="AO18" s="9">
        <f t="shared" si="30"/>
        <v>70</v>
      </c>
      <c r="AP18" s="9" t="str">
        <f t="shared" si="31"/>
        <v>YES</v>
      </c>
      <c r="AQ18" s="66">
        <f t="shared" si="32"/>
        <v>28</v>
      </c>
      <c r="AR18" s="67">
        <f t="shared" si="33"/>
        <v>40</v>
      </c>
      <c r="AS18" s="9">
        <f t="shared" si="34"/>
        <v>70</v>
      </c>
      <c r="AT18" s="9" t="str">
        <f t="shared" si="35"/>
        <v>YES</v>
      </c>
      <c r="AU18" s="66">
        <f t="shared" si="36"/>
        <v>28</v>
      </c>
      <c r="AV18" s="67">
        <f t="shared" si="37"/>
        <v>40</v>
      </c>
      <c r="AW18" s="9">
        <f t="shared" si="38"/>
        <v>70</v>
      </c>
      <c r="AX18" s="9" t="str">
        <f t="shared" si="39"/>
        <v>YES</v>
      </c>
      <c r="AY18" s="66">
        <f t="shared" si="40"/>
        <v>28</v>
      </c>
      <c r="AZ18" s="67">
        <f t="shared" si="41"/>
        <v>40</v>
      </c>
      <c r="BA18" s="9">
        <f t="shared" si="42"/>
        <v>70</v>
      </c>
      <c r="BB18" s="9" t="str">
        <f t="shared" si="43"/>
        <v>YES</v>
      </c>
    </row>
    <row r="19" spans="1:54" x14ac:dyDescent="0.2">
      <c r="A19" s="61">
        <v>9</v>
      </c>
      <c r="B19" s="169" t="s">
        <v>121</v>
      </c>
      <c r="C19" s="169" t="s">
        <v>122</v>
      </c>
      <c r="D19" s="170" t="s">
        <v>107</v>
      </c>
      <c r="E19" s="62">
        <f t="shared" ca="1" si="3"/>
        <v>66</v>
      </c>
      <c r="F19" s="63">
        <f t="shared" si="0"/>
        <v>50</v>
      </c>
      <c r="G19" s="63">
        <f t="shared" si="1"/>
        <v>23</v>
      </c>
      <c r="H19" s="64">
        <f t="shared" si="2"/>
        <v>27</v>
      </c>
      <c r="I19" s="65"/>
      <c r="J19" s="9">
        <v>16</v>
      </c>
      <c r="K19" s="9">
        <v>20</v>
      </c>
      <c r="L19" s="9">
        <v>21</v>
      </c>
      <c r="M19" s="9">
        <v>10</v>
      </c>
      <c r="N19" s="50">
        <v>27</v>
      </c>
      <c r="O19" s="66">
        <f t="shared" si="4"/>
        <v>16</v>
      </c>
      <c r="P19" s="67">
        <f t="shared" si="5"/>
        <v>30</v>
      </c>
      <c r="Q19" s="9">
        <f t="shared" si="6"/>
        <v>53</v>
      </c>
      <c r="R19" s="9" t="str">
        <f t="shared" si="7"/>
        <v>NO</v>
      </c>
      <c r="S19" s="66">
        <f t="shared" si="8"/>
        <v>20</v>
      </c>
      <c r="T19" s="67">
        <f t="shared" si="9"/>
        <v>30</v>
      </c>
      <c r="U19" s="9">
        <f t="shared" si="10"/>
        <v>67</v>
      </c>
      <c r="V19" s="9" t="str">
        <f t="shared" si="11"/>
        <v>YES</v>
      </c>
      <c r="W19" s="67">
        <f t="shared" si="12"/>
        <v>21</v>
      </c>
      <c r="X19" s="67">
        <f t="shared" si="13"/>
        <v>17</v>
      </c>
      <c r="Y19" s="9">
        <f t="shared" si="14"/>
        <v>124</v>
      </c>
      <c r="Z19" s="9" t="str">
        <f t="shared" si="15"/>
        <v>YES</v>
      </c>
      <c r="AA19" s="67">
        <f t="shared" si="16"/>
        <v>57</v>
      </c>
      <c r="AB19" s="67">
        <f t="shared" si="17"/>
        <v>43</v>
      </c>
      <c r="AC19" s="9">
        <f t="shared" si="18"/>
        <v>133</v>
      </c>
      <c r="AD19" s="9" t="str">
        <f t="shared" si="19"/>
        <v>YES</v>
      </c>
      <c r="AE19" s="67">
        <f t="shared" si="20"/>
        <v>57</v>
      </c>
      <c r="AF19" s="67">
        <f t="shared" si="21"/>
        <v>43</v>
      </c>
      <c r="AG19" s="9">
        <f t="shared" si="22"/>
        <v>133</v>
      </c>
      <c r="AH19" s="9" t="str">
        <f t="shared" si="23"/>
        <v>YES</v>
      </c>
      <c r="AI19" s="66">
        <f t="shared" si="24"/>
        <v>28</v>
      </c>
      <c r="AJ19" s="67">
        <f t="shared" si="25"/>
        <v>40</v>
      </c>
      <c r="AK19" s="9">
        <f t="shared" si="26"/>
        <v>70</v>
      </c>
      <c r="AL19" s="9" t="str">
        <f t="shared" si="27"/>
        <v>YES</v>
      </c>
      <c r="AM19" s="66">
        <f t="shared" si="28"/>
        <v>28</v>
      </c>
      <c r="AN19" s="67">
        <f t="shared" si="29"/>
        <v>40</v>
      </c>
      <c r="AO19" s="9">
        <f t="shared" si="30"/>
        <v>70</v>
      </c>
      <c r="AP19" s="9" t="str">
        <f t="shared" si="31"/>
        <v>YES</v>
      </c>
      <c r="AQ19" s="66">
        <f t="shared" si="32"/>
        <v>28</v>
      </c>
      <c r="AR19" s="67">
        <f t="shared" si="33"/>
        <v>40</v>
      </c>
      <c r="AS19" s="9">
        <f t="shared" si="34"/>
        <v>70</v>
      </c>
      <c r="AT19" s="9" t="str">
        <f t="shared" si="35"/>
        <v>YES</v>
      </c>
      <c r="AU19" s="66">
        <f t="shared" si="36"/>
        <v>28</v>
      </c>
      <c r="AV19" s="67">
        <f t="shared" si="37"/>
        <v>40</v>
      </c>
      <c r="AW19" s="9">
        <f t="shared" si="38"/>
        <v>70</v>
      </c>
      <c r="AX19" s="9" t="str">
        <f t="shared" si="39"/>
        <v>YES</v>
      </c>
      <c r="AY19" s="66">
        <f t="shared" si="40"/>
        <v>28</v>
      </c>
      <c r="AZ19" s="67">
        <f t="shared" si="41"/>
        <v>40</v>
      </c>
      <c r="BA19" s="9">
        <f t="shared" si="42"/>
        <v>70</v>
      </c>
      <c r="BB19" s="9" t="str">
        <f t="shared" si="43"/>
        <v>YES</v>
      </c>
    </row>
    <row r="20" spans="1:54" x14ac:dyDescent="0.2">
      <c r="A20" s="61">
        <v>10</v>
      </c>
      <c r="B20" s="169" t="s">
        <v>123</v>
      </c>
      <c r="C20" s="169" t="s">
        <v>124</v>
      </c>
      <c r="D20" s="170" t="s">
        <v>107</v>
      </c>
      <c r="E20" s="62">
        <f t="shared" ca="1" si="3"/>
        <v>67</v>
      </c>
      <c r="F20" s="63">
        <f t="shared" si="0"/>
        <v>47</v>
      </c>
      <c r="G20" s="63">
        <f t="shared" si="1"/>
        <v>21</v>
      </c>
      <c r="H20" s="64">
        <f t="shared" si="2"/>
        <v>26</v>
      </c>
      <c r="I20" s="65"/>
      <c r="J20" s="9">
        <v>15</v>
      </c>
      <c r="K20" s="9">
        <v>20</v>
      </c>
      <c r="L20" s="9">
        <v>20</v>
      </c>
      <c r="M20" s="9">
        <v>8</v>
      </c>
      <c r="N20" s="50">
        <v>26</v>
      </c>
      <c r="O20" s="66">
        <f t="shared" si="4"/>
        <v>15</v>
      </c>
      <c r="P20" s="67">
        <f t="shared" si="5"/>
        <v>30</v>
      </c>
      <c r="Q20" s="9">
        <f t="shared" si="6"/>
        <v>50</v>
      </c>
      <c r="R20" s="9" t="str">
        <f t="shared" si="7"/>
        <v>NO</v>
      </c>
      <c r="S20" s="66">
        <f t="shared" si="8"/>
        <v>20</v>
      </c>
      <c r="T20" s="67">
        <f t="shared" si="9"/>
        <v>30</v>
      </c>
      <c r="U20" s="9">
        <f t="shared" si="10"/>
        <v>67</v>
      </c>
      <c r="V20" s="9" t="str">
        <f t="shared" si="11"/>
        <v>YES</v>
      </c>
      <c r="W20" s="67">
        <f t="shared" si="12"/>
        <v>20</v>
      </c>
      <c r="X20" s="67">
        <f t="shared" si="13"/>
        <v>20</v>
      </c>
      <c r="Y20" s="9">
        <f t="shared" si="14"/>
        <v>100</v>
      </c>
      <c r="Z20" s="9" t="str">
        <f t="shared" si="15"/>
        <v>YES</v>
      </c>
      <c r="AA20" s="67">
        <f t="shared" si="16"/>
        <v>55</v>
      </c>
      <c r="AB20" s="67">
        <f t="shared" si="17"/>
        <v>54</v>
      </c>
      <c r="AC20" s="9">
        <f t="shared" si="18"/>
        <v>102</v>
      </c>
      <c r="AD20" s="9" t="str">
        <f t="shared" si="19"/>
        <v>YES</v>
      </c>
      <c r="AE20" s="67">
        <f t="shared" si="20"/>
        <v>55</v>
      </c>
      <c r="AF20" s="67">
        <f t="shared" si="21"/>
        <v>54</v>
      </c>
      <c r="AG20" s="9">
        <f t="shared" si="22"/>
        <v>102</v>
      </c>
      <c r="AH20" s="9" t="str">
        <f t="shared" si="23"/>
        <v>YES</v>
      </c>
      <c r="AI20" s="66">
        <f t="shared" si="24"/>
        <v>28</v>
      </c>
      <c r="AJ20" s="67">
        <f t="shared" si="25"/>
        <v>40</v>
      </c>
      <c r="AK20" s="9">
        <f t="shared" si="26"/>
        <v>70</v>
      </c>
      <c r="AL20" s="9" t="str">
        <f t="shared" si="27"/>
        <v>YES</v>
      </c>
      <c r="AM20" s="66">
        <f t="shared" si="28"/>
        <v>28</v>
      </c>
      <c r="AN20" s="67">
        <f t="shared" si="29"/>
        <v>40</v>
      </c>
      <c r="AO20" s="9">
        <f t="shared" si="30"/>
        <v>70</v>
      </c>
      <c r="AP20" s="9" t="str">
        <f t="shared" si="31"/>
        <v>YES</v>
      </c>
      <c r="AQ20" s="66">
        <f t="shared" si="32"/>
        <v>28</v>
      </c>
      <c r="AR20" s="67">
        <f t="shared" si="33"/>
        <v>40</v>
      </c>
      <c r="AS20" s="9">
        <f t="shared" si="34"/>
        <v>70</v>
      </c>
      <c r="AT20" s="9" t="str">
        <f t="shared" si="35"/>
        <v>YES</v>
      </c>
      <c r="AU20" s="66">
        <f t="shared" si="36"/>
        <v>28</v>
      </c>
      <c r="AV20" s="67">
        <f t="shared" si="37"/>
        <v>40</v>
      </c>
      <c r="AW20" s="9">
        <f t="shared" si="38"/>
        <v>70</v>
      </c>
      <c r="AX20" s="9" t="str">
        <f t="shared" si="39"/>
        <v>YES</v>
      </c>
      <c r="AY20" s="66">
        <f t="shared" si="40"/>
        <v>28</v>
      </c>
      <c r="AZ20" s="67">
        <f t="shared" si="41"/>
        <v>40</v>
      </c>
      <c r="BA20" s="9">
        <f t="shared" si="42"/>
        <v>70</v>
      </c>
      <c r="BB20" s="9" t="str">
        <f t="shared" si="43"/>
        <v>YES</v>
      </c>
    </row>
    <row r="21" spans="1:54" x14ac:dyDescent="0.2">
      <c r="A21" s="61">
        <v>11</v>
      </c>
      <c r="B21" s="169" t="s">
        <v>125</v>
      </c>
      <c r="C21" s="169" t="s">
        <v>126</v>
      </c>
      <c r="D21" s="170" t="s">
        <v>107</v>
      </c>
      <c r="E21" s="62">
        <f t="shared" ca="1" si="3"/>
        <v>66</v>
      </c>
      <c r="F21" s="63">
        <f t="shared" si="0"/>
        <v>42</v>
      </c>
      <c r="G21" s="63">
        <f t="shared" si="1"/>
        <v>21</v>
      </c>
      <c r="H21" s="64">
        <f t="shared" si="2"/>
        <v>21</v>
      </c>
      <c r="I21" s="65"/>
      <c r="J21" s="9">
        <v>16</v>
      </c>
      <c r="K21" s="9">
        <v>16</v>
      </c>
      <c r="L21" s="9">
        <v>21</v>
      </c>
      <c r="M21" s="9">
        <v>9</v>
      </c>
      <c r="N21" s="50">
        <v>21</v>
      </c>
      <c r="O21" s="66">
        <f t="shared" si="4"/>
        <v>16</v>
      </c>
      <c r="P21" s="67">
        <f t="shared" si="5"/>
        <v>30</v>
      </c>
      <c r="Q21" s="9">
        <f t="shared" si="6"/>
        <v>53</v>
      </c>
      <c r="R21" s="9" t="str">
        <f t="shared" si="7"/>
        <v>NO</v>
      </c>
      <c r="S21" s="66">
        <f t="shared" si="8"/>
        <v>16</v>
      </c>
      <c r="T21" s="67">
        <f t="shared" si="9"/>
        <v>30</v>
      </c>
      <c r="U21" s="9">
        <f t="shared" si="10"/>
        <v>53</v>
      </c>
      <c r="V21" s="9" t="str">
        <f t="shared" si="11"/>
        <v>NO</v>
      </c>
      <c r="W21" s="67">
        <f t="shared" si="12"/>
        <v>21</v>
      </c>
      <c r="X21" s="67">
        <f t="shared" si="13"/>
        <v>18</v>
      </c>
      <c r="Y21" s="9">
        <f t="shared" si="14"/>
        <v>117</v>
      </c>
      <c r="Z21" s="9" t="str">
        <f t="shared" si="15"/>
        <v>YES</v>
      </c>
      <c r="AA21" s="67">
        <f t="shared" si="16"/>
        <v>53</v>
      </c>
      <c r="AB21" s="67">
        <f t="shared" si="17"/>
        <v>44</v>
      </c>
      <c r="AC21" s="9">
        <f t="shared" si="18"/>
        <v>120</v>
      </c>
      <c r="AD21" s="9" t="str">
        <f t="shared" si="19"/>
        <v>YES</v>
      </c>
      <c r="AE21" s="67">
        <f t="shared" si="20"/>
        <v>53</v>
      </c>
      <c r="AF21" s="67">
        <f t="shared" si="21"/>
        <v>44</v>
      </c>
      <c r="AG21" s="9">
        <f t="shared" si="22"/>
        <v>120</v>
      </c>
      <c r="AH21" s="9" t="str">
        <f t="shared" si="23"/>
        <v>YES</v>
      </c>
      <c r="AI21" s="66">
        <f t="shared" si="24"/>
        <v>28</v>
      </c>
      <c r="AJ21" s="67">
        <f t="shared" si="25"/>
        <v>40</v>
      </c>
      <c r="AK21" s="9">
        <f t="shared" si="26"/>
        <v>70</v>
      </c>
      <c r="AL21" s="9" t="str">
        <f t="shared" si="27"/>
        <v>YES</v>
      </c>
      <c r="AM21" s="66">
        <f t="shared" si="28"/>
        <v>28</v>
      </c>
      <c r="AN21" s="67">
        <f t="shared" si="29"/>
        <v>40</v>
      </c>
      <c r="AO21" s="9">
        <f t="shared" si="30"/>
        <v>70</v>
      </c>
      <c r="AP21" s="9" t="str">
        <f t="shared" si="31"/>
        <v>YES</v>
      </c>
      <c r="AQ21" s="66">
        <f t="shared" si="32"/>
        <v>28</v>
      </c>
      <c r="AR21" s="67">
        <f t="shared" si="33"/>
        <v>40</v>
      </c>
      <c r="AS21" s="9">
        <f t="shared" si="34"/>
        <v>70</v>
      </c>
      <c r="AT21" s="9" t="str">
        <f t="shared" si="35"/>
        <v>YES</v>
      </c>
      <c r="AU21" s="66">
        <f t="shared" si="36"/>
        <v>28</v>
      </c>
      <c r="AV21" s="67">
        <f t="shared" si="37"/>
        <v>40</v>
      </c>
      <c r="AW21" s="9">
        <f t="shared" si="38"/>
        <v>70</v>
      </c>
      <c r="AX21" s="9" t="str">
        <f t="shared" si="39"/>
        <v>YES</v>
      </c>
      <c r="AY21" s="66">
        <f t="shared" si="40"/>
        <v>28</v>
      </c>
      <c r="AZ21" s="67">
        <f t="shared" si="41"/>
        <v>40</v>
      </c>
      <c r="BA21" s="9">
        <f t="shared" si="42"/>
        <v>70</v>
      </c>
      <c r="BB21" s="9" t="str">
        <f t="shared" si="43"/>
        <v>YES</v>
      </c>
    </row>
    <row r="22" spans="1:54" x14ac:dyDescent="0.2">
      <c r="A22" s="61">
        <v>12</v>
      </c>
      <c r="B22" s="169" t="s">
        <v>127</v>
      </c>
      <c r="C22" s="169" t="s">
        <v>128</v>
      </c>
      <c r="D22" s="170" t="s">
        <v>107</v>
      </c>
      <c r="E22" s="62">
        <f t="shared" ca="1" si="3"/>
        <v>67</v>
      </c>
      <c r="F22" s="63">
        <f t="shared" si="0"/>
        <v>45</v>
      </c>
      <c r="G22" s="63">
        <f t="shared" si="1"/>
        <v>20</v>
      </c>
      <c r="H22" s="64">
        <f t="shared" si="2"/>
        <v>25</v>
      </c>
      <c r="I22" s="65"/>
      <c r="J22" s="9">
        <v>14</v>
      </c>
      <c r="K22" s="9">
        <v>16</v>
      </c>
      <c r="L22" s="9">
        <v>21</v>
      </c>
      <c r="M22" s="9">
        <v>8</v>
      </c>
      <c r="N22" s="50">
        <v>25</v>
      </c>
      <c r="O22" s="66">
        <f t="shared" si="4"/>
        <v>14</v>
      </c>
      <c r="P22" s="67">
        <f t="shared" si="5"/>
        <v>30</v>
      </c>
      <c r="Q22" s="9">
        <f t="shared" si="6"/>
        <v>47</v>
      </c>
      <c r="R22" s="9" t="str">
        <f t="shared" si="7"/>
        <v>NO</v>
      </c>
      <c r="S22" s="66">
        <f t="shared" si="8"/>
        <v>16</v>
      </c>
      <c r="T22" s="67">
        <f t="shared" si="9"/>
        <v>30</v>
      </c>
      <c r="U22" s="9">
        <f t="shared" si="10"/>
        <v>53</v>
      </c>
      <c r="V22" s="9" t="str">
        <f t="shared" si="11"/>
        <v>NO</v>
      </c>
      <c r="W22" s="67">
        <f t="shared" si="12"/>
        <v>21</v>
      </c>
      <c r="X22" s="67">
        <f t="shared" si="13"/>
        <v>24</v>
      </c>
      <c r="Y22" s="9">
        <f t="shared" si="14"/>
        <v>88</v>
      </c>
      <c r="Z22" s="9" t="str">
        <f t="shared" si="15"/>
        <v>YES</v>
      </c>
      <c r="AA22" s="67">
        <f t="shared" si="16"/>
        <v>51</v>
      </c>
      <c r="AB22" s="67">
        <f t="shared" si="17"/>
        <v>64</v>
      </c>
      <c r="AC22" s="9">
        <f t="shared" si="18"/>
        <v>80</v>
      </c>
      <c r="AD22" s="9" t="str">
        <f t="shared" si="19"/>
        <v>YES</v>
      </c>
      <c r="AE22" s="67">
        <f t="shared" si="20"/>
        <v>51</v>
      </c>
      <c r="AF22" s="67">
        <f t="shared" si="21"/>
        <v>64</v>
      </c>
      <c r="AG22" s="9">
        <f t="shared" si="22"/>
        <v>80</v>
      </c>
      <c r="AH22" s="9" t="str">
        <f t="shared" si="23"/>
        <v>YES</v>
      </c>
      <c r="AI22" s="66">
        <f t="shared" si="24"/>
        <v>28</v>
      </c>
      <c r="AJ22" s="67">
        <f t="shared" si="25"/>
        <v>40</v>
      </c>
      <c r="AK22" s="9">
        <f t="shared" si="26"/>
        <v>70</v>
      </c>
      <c r="AL22" s="9" t="str">
        <f t="shared" si="27"/>
        <v>YES</v>
      </c>
      <c r="AM22" s="66">
        <f t="shared" si="28"/>
        <v>28</v>
      </c>
      <c r="AN22" s="67">
        <f t="shared" si="29"/>
        <v>40</v>
      </c>
      <c r="AO22" s="9">
        <f t="shared" si="30"/>
        <v>70</v>
      </c>
      <c r="AP22" s="9" t="str">
        <f t="shared" si="31"/>
        <v>YES</v>
      </c>
      <c r="AQ22" s="66">
        <f t="shared" si="32"/>
        <v>28</v>
      </c>
      <c r="AR22" s="67">
        <f t="shared" si="33"/>
        <v>40</v>
      </c>
      <c r="AS22" s="9">
        <f t="shared" si="34"/>
        <v>70</v>
      </c>
      <c r="AT22" s="9" t="str">
        <f t="shared" si="35"/>
        <v>YES</v>
      </c>
      <c r="AU22" s="66">
        <f t="shared" si="36"/>
        <v>28</v>
      </c>
      <c r="AV22" s="67">
        <f t="shared" si="37"/>
        <v>40</v>
      </c>
      <c r="AW22" s="9">
        <f t="shared" si="38"/>
        <v>70</v>
      </c>
      <c r="AX22" s="9" t="str">
        <f t="shared" si="39"/>
        <v>YES</v>
      </c>
      <c r="AY22" s="66">
        <f t="shared" si="40"/>
        <v>28</v>
      </c>
      <c r="AZ22" s="67">
        <f t="shared" si="41"/>
        <v>40</v>
      </c>
      <c r="BA22" s="9">
        <f t="shared" si="42"/>
        <v>70</v>
      </c>
      <c r="BB22" s="9" t="str">
        <f t="shared" si="43"/>
        <v>YES</v>
      </c>
    </row>
    <row r="23" spans="1:54" x14ac:dyDescent="0.2">
      <c r="A23" s="61">
        <v>13</v>
      </c>
      <c r="B23" s="169" t="s">
        <v>129</v>
      </c>
      <c r="C23" s="169" t="s">
        <v>130</v>
      </c>
      <c r="D23" s="170" t="s">
        <v>107</v>
      </c>
      <c r="E23" s="62">
        <f t="shared" ca="1" si="3"/>
        <v>66</v>
      </c>
      <c r="F23" s="63">
        <f t="shared" si="0"/>
        <v>46</v>
      </c>
      <c r="G23" s="63">
        <f t="shared" si="1"/>
        <v>21</v>
      </c>
      <c r="H23" s="64">
        <f t="shared" si="2"/>
        <v>25</v>
      </c>
      <c r="I23" s="65"/>
      <c r="J23" s="9">
        <v>14</v>
      </c>
      <c r="K23" s="9">
        <v>20</v>
      </c>
      <c r="L23" s="9">
        <v>20</v>
      </c>
      <c r="M23" s="9">
        <v>8</v>
      </c>
      <c r="N23" s="50">
        <v>25</v>
      </c>
      <c r="O23" s="66">
        <f t="shared" si="4"/>
        <v>14</v>
      </c>
      <c r="P23" s="67">
        <f t="shared" si="5"/>
        <v>30</v>
      </c>
      <c r="Q23" s="9">
        <f t="shared" si="6"/>
        <v>47</v>
      </c>
      <c r="R23" s="9" t="str">
        <f t="shared" si="7"/>
        <v>NO</v>
      </c>
      <c r="S23" s="66">
        <f t="shared" si="8"/>
        <v>20</v>
      </c>
      <c r="T23" s="67">
        <f t="shared" si="9"/>
        <v>30</v>
      </c>
      <c r="U23" s="9">
        <f t="shared" si="10"/>
        <v>67</v>
      </c>
      <c r="V23" s="9" t="str">
        <f t="shared" si="11"/>
        <v>YES</v>
      </c>
      <c r="W23" s="67">
        <f t="shared" si="12"/>
        <v>20</v>
      </c>
      <c r="X23" s="67">
        <f t="shared" si="13"/>
        <v>20</v>
      </c>
      <c r="Y23" s="9">
        <f t="shared" si="14"/>
        <v>100</v>
      </c>
      <c r="Z23" s="9" t="str">
        <f t="shared" si="15"/>
        <v>YES</v>
      </c>
      <c r="AA23" s="67">
        <f t="shared" si="16"/>
        <v>54</v>
      </c>
      <c r="AB23" s="67">
        <f t="shared" si="17"/>
        <v>52</v>
      </c>
      <c r="AC23" s="9">
        <f t="shared" si="18"/>
        <v>104</v>
      </c>
      <c r="AD23" s="9" t="str">
        <f t="shared" si="19"/>
        <v>YES</v>
      </c>
      <c r="AE23" s="67">
        <f t="shared" si="20"/>
        <v>54</v>
      </c>
      <c r="AF23" s="67">
        <f t="shared" si="21"/>
        <v>52</v>
      </c>
      <c r="AG23" s="9">
        <f t="shared" si="22"/>
        <v>104</v>
      </c>
      <c r="AH23" s="9" t="str">
        <f t="shared" si="23"/>
        <v>YES</v>
      </c>
      <c r="AI23" s="66">
        <f t="shared" si="24"/>
        <v>28</v>
      </c>
      <c r="AJ23" s="67">
        <f t="shared" si="25"/>
        <v>40</v>
      </c>
      <c r="AK23" s="9">
        <f t="shared" si="26"/>
        <v>70</v>
      </c>
      <c r="AL23" s="9" t="str">
        <f t="shared" si="27"/>
        <v>YES</v>
      </c>
      <c r="AM23" s="66">
        <f t="shared" si="28"/>
        <v>28</v>
      </c>
      <c r="AN23" s="67">
        <f t="shared" si="29"/>
        <v>40</v>
      </c>
      <c r="AO23" s="9">
        <f t="shared" si="30"/>
        <v>70</v>
      </c>
      <c r="AP23" s="9" t="str">
        <f t="shared" si="31"/>
        <v>YES</v>
      </c>
      <c r="AQ23" s="66">
        <f t="shared" si="32"/>
        <v>28</v>
      </c>
      <c r="AR23" s="67">
        <f t="shared" si="33"/>
        <v>40</v>
      </c>
      <c r="AS23" s="9">
        <f t="shared" si="34"/>
        <v>70</v>
      </c>
      <c r="AT23" s="9" t="str">
        <f t="shared" si="35"/>
        <v>YES</v>
      </c>
      <c r="AU23" s="66">
        <f t="shared" si="36"/>
        <v>28</v>
      </c>
      <c r="AV23" s="67">
        <f t="shared" si="37"/>
        <v>40</v>
      </c>
      <c r="AW23" s="9">
        <f t="shared" si="38"/>
        <v>70</v>
      </c>
      <c r="AX23" s="9" t="str">
        <f t="shared" si="39"/>
        <v>YES</v>
      </c>
      <c r="AY23" s="66">
        <f t="shared" si="40"/>
        <v>28</v>
      </c>
      <c r="AZ23" s="67">
        <f t="shared" si="41"/>
        <v>40</v>
      </c>
      <c r="BA23" s="9">
        <f t="shared" si="42"/>
        <v>70</v>
      </c>
      <c r="BB23" s="9" t="str">
        <f t="shared" si="43"/>
        <v>YES</v>
      </c>
    </row>
    <row r="24" spans="1:54" x14ac:dyDescent="0.2">
      <c r="A24" s="61">
        <v>14</v>
      </c>
      <c r="B24" s="169" t="s">
        <v>131</v>
      </c>
      <c r="C24" s="169" t="s">
        <v>132</v>
      </c>
      <c r="D24" s="170" t="s">
        <v>107</v>
      </c>
      <c r="E24" s="62">
        <f t="shared" ca="1" si="3"/>
        <v>66</v>
      </c>
      <c r="F24" s="63">
        <f t="shared" si="0"/>
        <v>46</v>
      </c>
      <c r="G24" s="63">
        <f t="shared" si="1"/>
        <v>23</v>
      </c>
      <c r="H24" s="64">
        <f t="shared" si="2"/>
        <v>23</v>
      </c>
      <c r="I24" s="65"/>
      <c r="J24" s="9">
        <v>15</v>
      </c>
      <c r="K24" s="9">
        <v>21</v>
      </c>
      <c r="L24" s="9">
        <v>21</v>
      </c>
      <c r="M24" s="9">
        <v>10</v>
      </c>
      <c r="N24" s="50">
        <v>23</v>
      </c>
      <c r="O24" s="66">
        <f t="shared" si="4"/>
        <v>15</v>
      </c>
      <c r="P24" s="67">
        <f t="shared" si="5"/>
        <v>30</v>
      </c>
      <c r="Q24" s="9">
        <f t="shared" si="6"/>
        <v>50</v>
      </c>
      <c r="R24" s="9" t="str">
        <f t="shared" si="7"/>
        <v>NO</v>
      </c>
      <c r="S24" s="66">
        <f t="shared" si="8"/>
        <v>21</v>
      </c>
      <c r="T24" s="67">
        <f t="shared" si="9"/>
        <v>30</v>
      </c>
      <c r="U24" s="9">
        <f t="shared" si="10"/>
        <v>70</v>
      </c>
      <c r="V24" s="9" t="str">
        <f t="shared" si="11"/>
        <v>YES</v>
      </c>
      <c r="W24" s="67">
        <f t="shared" si="12"/>
        <v>21</v>
      </c>
      <c r="X24" s="67">
        <f t="shared" si="13"/>
        <v>21</v>
      </c>
      <c r="Y24" s="9">
        <f t="shared" si="14"/>
        <v>100</v>
      </c>
      <c r="Z24" s="9" t="str">
        <f t="shared" si="15"/>
        <v>YES</v>
      </c>
      <c r="AA24" s="67">
        <f t="shared" si="16"/>
        <v>57</v>
      </c>
      <c r="AB24" s="67">
        <f t="shared" si="17"/>
        <v>55</v>
      </c>
      <c r="AC24" s="9">
        <f t="shared" si="18"/>
        <v>104</v>
      </c>
      <c r="AD24" s="9" t="str">
        <f t="shared" si="19"/>
        <v>YES</v>
      </c>
      <c r="AE24" s="67">
        <f t="shared" si="20"/>
        <v>57</v>
      </c>
      <c r="AF24" s="67">
        <f t="shared" si="21"/>
        <v>55</v>
      </c>
      <c r="AG24" s="9">
        <f t="shared" si="22"/>
        <v>104</v>
      </c>
      <c r="AH24" s="9" t="str">
        <f t="shared" si="23"/>
        <v>YES</v>
      </c>
      <c r="AI24" s="66">
        <f t="shared" si="24"/>
        <v>28</v>
      </c>
      <c r="AJ24" s="67">
        <f t="shared" si="25"/>
        <v>40</v>
      </c>
      <c r="AK24" s="9">
        <f t="shared" si="26"/>
        <v>70</v>
      </c>
      <c r="AL24" s="9" t="str">
        <f t="shared" si="27"/>
        <v>YES</v>
      </c>
      <c r="AM24" s="66">
        <f t="shared" si="28"/>
        <v>28</v>
      </c>
      <c r="AN24" s="67">
        <f t="shared" si="29"/>
        <v>40</v>
      </c>
      <c r="AO24" s="9">
        <f t="shared" si="30"/>
        <v>70</v>
      </c>
      <c r="AP24" s="9" t="str">
        <f t="shared" si="31"/>
        <v>YES</v>
      </c>
      <c r="AQ24" s="66">
        <f t="shared" si="32"/>
        <v>28</v>
      </c>
      <c r="AR24" s="67">
        <f t="shared" si="33"/>
        <v>40</v>
      </c>
      <c r="AS24" s="9">
        <f t="shared" si="34"/>
        <v>70</v>
      </c>
      <c r="AT24" s="9" t="str">
        <f t="shared" si="35"/>
        <v>YES</v>
      </c>
      <c r="AU24" s="66">
        <f t="shared" si="36"/>
        <v>28</v>
      </c>
      <c r="AV24" s="67">
        <f t="shared" si="37"/>
        <v>40</v>
      </c>
      <c r="AW24" s="9">
        <f t="shared" si="38"/>
        <v>70</v>
      </c>
      <c r="AX24" s="9" t="str">
        <f t="shared" si="39"/>
        <v>YES</v>
      </c>
      <c r="AY24" s="66">
        <f t="shared" si="40"/>
        <v>28</v>
      </c>
      <c r="AZ24" s="67">
        <f t="shared" si="41"/>
        <v>40</v>
      </c>
      <c r="BA24" s="9">
        <f t="shared" si="42"/>
        <v>70</v>
      </c>
      <c r="BB24" s="9" t="str">
        <f t="shared" si="43"/>
        <v>YES</v>
      </c>
    </row>
    <row r="25" spans="1:54" x14ac:dyDescent="0.2">
      <c r="A25" s="61">
        <v>15</v>
      </c>
      <c r="B25" s="169" t="s">
        <v>133</v>
      </c>
      <c r="C25" s="169" t="s">
        <v>134</v>
      </c>
      <c r="D25" s="170" t="s">
        <v>110</v>
      </c>
      <c r="E25" s="62">
        <f t="shared" ca="1" si="3"/>
        <v>76</v>
      </c>
      <c r="F25" s="63">
        <f t="shared" si="0"/>
        <v>50</v>
      </c>
      <c r="G25" s="63">
        <f t="shared" si="1"/>
        <v>23</v>
      </c>
      <c r="H25" s="64">
        <f t="shared" si="2"/>
        <v>27</v>
      </c>
      <c r="I25" s="65"/>
      <c r="J25" s="9">
        <v>15</v>
      </c>
      <c r="K25" s="9">
        <v>19</v>
      </c>
      <c r="L25" s="9">
        <v>24</v>
      </c>
      <c r="M25" s="9">
        <v>9</v>
      </c>
      <c r="N25" s="50">
        <v>27</v>
      </c>
      <c r="O25" s="66">
        <f t="shared" si="4"/>
        <v>15</v>
      </c>
      <c r="P25" s="67">
        <f t="shared" si="5"/>
        <v>30</v>
      </c>
      <c r="Q25" s="9">
        <f t="shared" si="6"/>
        <v>50</v>
      </c>
      <c r="R25" s="9" t="str">
        <f t="shared" si="7"/>
        <v>NO</v>
      </c>
      <c r="S25" s="66">
        <f t="shared" si="8"/>
        <v>19</v>
      </c>
      <c r="T25" s="67">
        <f t="shared" si="9"/>
        <v>30</v>
      </c>
      <c r="U25" s="9">
        <f t="shared" si="10"/>
        <v>63</v>
      </c>
      <c r="V25" s="9" t="str">
        <f t="shared" si="11"/>
        <v>YES</v>
      </c>
      <c r="W25" s="67">
        <f t="shared" si="12"/>
        <v>24</v>
      </c>
      <c r="X25" s="67">
        <f t="shared" si="13"/>
        <v>18</v>
      </c>
      <c r="Y25" s="9">
        <f t="shared" si="14"/>
        <v>133</v>
      </c>
      <c r="Z25" s="9" t="str">
        <f t="shared" si="15"/>
        <v>YES</v>
      </c>
      <c r="AA25" s="67">
        <f t="shared" si="16"/>
        <v>58</v>
      </c>
      <c r="AB25" s="67">
        <f t="shared" si="17"/>
        <v>47</v>
      </c>
      <c r="AC25" s="9">
        <f t="shared" si="18"/>
        <v>123</v>
      </c>
      <c r="AD25" s="9" t="str">
        <f t="shared" si="19"/>
        <v>YES</v>
      </c>
      <c r="AE25" s="67">
        <f t="shared" si="20"/>
        <v>58</v>
      </c>
      <c r="AF25" s="67">
        <f t="shared" si="21"/>
        <v>47</v>
      </c>
      <c r="AG25" s="9">
        <f t="shared" si="22"/>
        <v>123</v>
      </c>
      <c r="AH25" s="9" t="str">
        <f t="shared" si="23"/>
        <v>YES</v>
      </c>
      <c r="AI25" s="66">
        <f t="shared" si="24"/>
        <v>28</v>
      </c>
      <c r="AJ25" s="67">
        <f t="shared" si="25"/>
        <v>40</v>
      </c>
      <c r="AK25" s="9">
        <f t="shared" si="26"/>
        <v>70</v>
      </c>
      <c r="AL25" s="9" t="str">
        <f t="shared" si="27"/>
        <v>YES</v>
      </c>
      <c r="AM25" s="66">
        <f t="shared" si="28"/>
        <v>28</v>
      </c>
      <c r="AN25" s="67">
        <f t="shared" si="29"/>
        <v>40</v>
      </c>
      <c r="AO25" s="9">
        <f t="shared" si="30"/>
        <v>70</v>
      </c>
      <c r="AP25" s="9" t="str">
        <f t="shared" si="31"/>
        <v>YES</v>
      </c>
      <c r="AQ25" s="66">
        <f t="shared" si="32"/>
        <v>28</v>
      </c>
      <c r="AR25" s="67">
        <f t="shared" si="33"/>
        <v>40</v>
      </c>
      <c r="AS25" s="9">
        <f t="shared" si="34"/>
        <v>70</v>
      </c>
      <c r="AT25" s="9" t="str">
        <f t="shared" si="35"/>
        <v>YES</v>
      </c>
      <c r="AU25" s="66">
        <f t="shared" si="36"/>
        <v>28</v>
      </c>
      <c r="AV25" s="67">
        <f t="shared" si="37"/>
        <v>40</v>
      </c>
      <c r="AW25" s="9">
        <f t="shared" si="38"/>
        <v>70</v>
      </c>
      <c r="AX25" s="9" t="str">
        <f t="shared" si="39"/>
        <v>YES</v>
      </c>
      <c r="AY25" s="66">
        <f t="shared" si="40"/>
        <v>28</v>
      </c>
      <c r="AZ25" s="67">
        <f t="shared" si="41"/>
        <v>40</v>
      </c>
      <c r="BA25" s="9">
        <f t="shared" si="42"/>
        <v>70</v>
      </c>
      <c r="BB25" s="9" t="str">
        <f t="shared" si="43"/>
        <v>YES</v>
      </c>
    </row>
    <row r="26" spans="1:54" x14ac:dyDescent="0.2">
      <c r="A26" s="61">
        <v>16</v>
      </c>
      <c r="B26" s="169" t="s">
        <v>135</v>
      </c>
      <c r="C26" s="169" t="s">
        <v>136</v>
      </c>
      <c r="D26" s="170" t="s">
        <v>110</v>
      </c>
      <c r="E26" s="62">
        <f t="shared" ca="1" si="3"/>
        <v>76</v>
      </c>
      <c r="F26" s="63">
        <f t="shared" si="0"/>
        <v>50</v>
      </c>
      <c r="G26" s="63">
        <f t="shared" si="1"/>
        <v>25</v>
      </c>
      <c r="H26" s="64">
        <f t="shared" si="2"/>
        <v>25</v>
      </c>
      <c r="I26" s="65"/>
      <c r="J26" s="9">
        <v>18</v>
      </c>
      <c r="K26" s="9">
        <v>22</v>
      </c>
      <c r="L26" s="9">
        <v>24</v>
      </c>
      <c r="M26" s="9">
        <v>10</v>
      </c>
      <c r="N26" s="50">
        <v>25</v>
      </c>
      <c r="O26" s="66">
        <f t="shared" si="4"/>
        <v>18</v>
      </c>
      <c r="P26" s="67">
        <f t="shared" si="5"/>
        <v>30</v>
      </c>
      <c r="Q26" s="9">
        <f t="shared" si="6"/>
        <v>60</v>
      </c>
      <c r="R26" s="9" t="str">
        <f t="shared" si="7"/>
        <v>NO</v>
      </c>
      <c r="S26" s="66">
        <f t="shared" si="8"/>
        <v>22</v>
      </c>
      <c r="T26" s="67">
        <f t="shared" si="9"/>
        <v>30</v>
      </c>
      <c r="U26" s="9">
        <f t="shared" si="10"/>
        <v>73</v>
      </c>
      <c r="V26" s="9" t="str">
        <f t="shared" si="11"/>
        <v>YES</v>
      </c>
      <c r="W26" s="67">
        <f t="shared" si="12"/>
        <v>24</v>
      </c>
      <c r="X26" s="67">
        <f t="shared" si="13"/>
        <v>21</v>
      </c>
      <c r="Y26" s="9">
        <f t="shared" si="14"/>
        <v>114</v>
      </c>
      <c r="Z26" s="9" t="str">
        <f t="shared" si="15"/>
        <v>YES</v>
      </c>
      <c r="AA26" s="67">
        <f t="shared" si="16"/>
        <v>64</v>
      </c>
      <c r="AB26" s="67">
        <f t="shared" si="17"/>
        <v>57</v>
      </c>
      <c r="AC26" s="9">
        <f t="shared" si="18"/>
        <v>112</v>
      </c>
      <c r="AD26" s="9" t="str">
        <f t="shared" si="19"/>
        <v>YES</v>
      </c>
      <c r="AE26" s="67">
        <f t="shared" si="20"/>
        <v>64</v>
      </c>
      <c r="AF26" s="67">
        <f t="shared" si="21"/>
        <v>57</v>
      </c>
      <c r="AG26" s="9">
        <f t="shared" si="22"/>
        <v>112</v>
      </c>
      <c r="AH26" s="9" t="str">
        <f t="shared" si="23"/>
        <v>YES</v>
      </c>
      <c r="AI26" s="66">
        <f t="shared" si="24"/>
        <v>28</v>
      </c>
      <c r="AJ26" s="67">
        <f t="shared" si="25"/>
        <v>40</v>
      </c>
      <c r="AK26" s="9">
        <f t="shared" si="26"/>
        <v>70</v>
      </c>
      <c r="AL26" s="9" t="str">
        <f t="shared" si="27"/>
        <v>YES</v>
      </c>
      <c r="AM26" s="66">
        <f t="shared" si="28"/>
        <v>28</v>
      </c>
      <c r="AN26" s="67">
        <f t="shared" si="29"/>
        <v>40</v>
      </c>
      <c r="AO26" s="9">
        <f t="shared" si="30"/>
        <v>70</v>
      </c>
      <c r="AP26" s="9" t="str">
        <f t="shared" si="31"/>
        <v>YES</v>
      </c>
      <c r="AQ26" s="66">
        <f t="shared" si="32"/>
        <v>28</v>
      </c>
      <c r="AR26" s="67">
        <f t="shared" si="33"/>
        <v>40</v>
      </c>
      <c r="AS26" s="9">
        <f t="shared" si="34"/>
        <v>70</v>
      </c>
      <c r="AT26" s="9" t="str">
        <f t="shared" si="35"/>
        <v>YES</v>
      </c>
      <c r="AU26" s="66">
        <f t="shared" si="36"/>
        <v>28</v>
      </c>
      <c r="AV26" s="67">
        <f t="shared" si="37"/>
        <v>40</v>
      </c>
      <c r="AW26" s="9">
        <f t="shared" si="38"/>
        <v>70</v>
      </c>
      <c r="AX26" s="9" t="str">
        <f t="shared" si="39"/>
        <v>YES</v>
      </c>
      <c r="AY26" s="66">
        <f t="shared" si="40"/>
        <v>28</v>
      </c>
      <c r="AZ26" s="67">
        <f t="shared" si="41"/>
        <v>40</v>
      </c>
      <c r="BA26" s="9">
        <f t="shared" si="42"/>
        <v>70</v>
      </c>
      <c r="BB26" s="9" t="str">
        <f t="shared" si="43"/>
        <v>YES</v>
      </c>
    </row>
    <row r="27" spans="1:54" x14ac:dyDescent="0.2">
      <c r="A27" s="61">
        <v>17</v>
      </c>
      <c r="B27" s="169" t="s">
        <v>137</v>
      </c>
      <c r="C27" s="169" t="s">
        <v>138</v>
      </c>
      <c r="D27" s="170" t="s">
        <v>107</v>
      </c>
      <c r="E27" s="62">
        <f t="shared" ca="1" si="3"/>
        <v>66</v>
      </c>
      <c r="F27" s="63">
        <f t="shared" si="0"/>
        <v>47</v>
      </c>
      <c r="G27" s="63">
        <f t="shared" si="1"/>
        <v>21</v>
      </c>
      <c r="H27" s="64">
        <f t="shared" si="2"/>
        <v>26</v>
      </c>
      <c r="I27" s="65"/>
      <c r="J27" s="9">
        <v>15</v>
      </c>
      <c r="K27" s="9">
        <v>16</v>
      </c>
      <c r="L27" s="9">
        <v>20</v>
      </c>
      <c r="M27" s="9">
        <v>10</v>
      </c>
      <c r="N27" s="50">
        <v>26</v>
      </c>
      <c r="O27" s="66">
        <f t="shared" si="4"/>
        <v>15</v>
      </c>
      <c r="P27" s="67">
        <f t="shared" si="5"/>
        <v>30</v>
      </c>
      <c r="Q27" s="9">
        <f t="shared" si="6"/>
        <v>50</v>
      </c>
      <c r="R27" s="9" t="str">
        <f t="shared" si="7"/>
        <v>NO</v>
      </c>
      <c r="S27" s="66">
        <f t="shared" si="8"/>
        <v>16</v>
      </c>
      <c r="T27" s="67">
        <f t="shared" si="9"/>
        <v>30</v>
      </c>
      <c r="U27" s="9">
        <f t="shared" si="10"/>
        <v>53</v>
      </c>
      <c r="V27" s="9" t="str">
        <f t="shared" si="11"/>
        <v>NO</v>
      </c>
      <c r="W27" s="67">
        <f t="shared" si="12"/>
        <v>20</v>
      </c>
      <c r="X27" s="67">
        <f t="shared" si="13"/>
        <v>20</v>
      </c>
      <c r="Y27" s="9">
        <f t="shared" si="14"/>
        <v>100</v>
      </c>
      <c r="Z27" s="9" t="str">
        <f t="shared" si="15"/>
        <v>YES</v>
      </c>
      <c r="AA27" s="67">
        <f t="shared" si="16"/>
        <v>51</v>
      </c>
      <c r="AB27" s="67">
        <f t="shared" si="17"/>
        <v>55</v>
      </c>
      <c r="AC27" s="9">
        <f t="shared" si="18"/>
        <v>93</v>
      </c>
      <c r="AD27" s="9" t="str">
        <f t="shared" si="19"/>
        <v>YES</v>
      </c>
      <c r="AE27" s="67">
        <f t="shared" si="20"/>
        <v>51</v>
      </c>
      <c r="AF27" s="67">
        <f t="shared" si="21"/>
        <v>55</v>
      </c>
      <c r="AG27" s="9">
        <f t="shared" si="22"/>
        <v>93</v>
      </c>
      <c r="AH27" s="9" t="str">
        <f t="shared" si="23"/>
        <v>YES</v>
      </c>
      <c r="AI27" s="66">
        <f t="shared" si="24"/>
        <v>28</v>
      </c>
      <c r="AJ27" s="67">
        <f t="shared" si="25"/>
        <v>40</v>
      </c>
      <c r="AK27" s="9">
        <f t="shared" si="26"/>
        <v>70</v>
      </c>
      <c r="AL27" s="9" t="str">
        <f t="shared" si="27"/>
        <v>YES</v>
      </c>
      <c r="AM27" s="66">
        <f t="shared" si="28"/>
        <v>28</v>
      </c>
      <c r="AN27" s="67">
        <f t="shared" si="29"/>
        <v>40</v>
      </c>
      <c r="AO27" s="9">
        <f t="shared" si="30"/>
        <v>70</v>
      </c>
      <c r="AP27" s="9" t="str">
        <f t="shared" si="31"/>
        <v>YES</v>
      </c>
      <c r="AQ27" s="66">
        <f t="shared" si="32"/>
        <v>28</v>
      </c>
      <c r="AR27" s="67">
        <f t="shared" si="33"/>
        <v>40</v>
      </c>
      <c r="AS27" s="9">
        <f t="shared" si="34"/>
        <v>70</v>
      </c>
      <c r="AT27" s="9" t="str">
        <f t="shared" si="35"/>
        <v>YES</v>
      </c>
      <c r="AU27" s="66">
        <f t="shared" si="36"/>
        <v>28</v>
      </c>
      <c r="AV27" s="67">
        <f t="shared" si="37"/>
        <v>40</v>
      </c>
      <c r="AW27" s="9">
        <f t="shared" si="38"/>
        <v>70</v>
      </c>
      <c r="AX27" s="9" t="str">
        <f t="shared" si="39"/>
        <v>YES</v>
      </c>
      <c r="AY27" s="66">
        <f t="shared" si="40"/>
        <v>28</v>
      </c>
      <c r="AZ27" s="67">
        <f t="shared" si="41"/>
        <v>40</v>
      </c>
      <c r="BA27" s="9">
        <f t="shared" si="42"/>
        <v>70</v>
      </c>
      <c r="BB27" s="9" t="str">
        <f t="shared" si="43"/>
        <v>YES</v>
      </c>
    </row>
    <row r="28" spans="1:54" x14ac:dyDescent="0.2">
      <c r="A28" s="61">
        <v>18</v>
      </c>
      <c r="B28" s="169" t="s">
        <v>139</v>
      </c>
      <c r="C28" s="169" t="s">
        <v>140</v>
      </c>
      <c r="D28" s="170" t="s">
        <v>107</v>
      </c>
      <c r="E28" s="62">
        <f t="shared" ca="1" si="3"/>
        <v>66</v>
      </c>
      <c r="F28" s="63">
        <f t="shared" si="0"/>
        <v>46</v>
      </c>
      <c r="G28" s="63">
        <f t="shared" si="1"/>
        <v>21</v>
      </c>
      <c r="H28" s="64">
        <f t="shared" si="2"/>
        <v>25</v>
      </c>
      <c r="I28" s="65"/>
      <c r="J28" s="9">
        <v>14</v>
      </c>
      <c r="K28" s="9">
        <v>19</v>
      </c>
      <c r="L28" s="9">
        <v>21</v>
      </c>
      <c r="M28" s="9">
        <v>9</v>
      </c>
      <c r="N28" s="50">
        <v>25</v>
      </c>
      <c r="O28" s="66">
        <f t="shared" si="4"/>
        <v>14</v>
      </c>
      <c r="P28" s="67">
        <f t="shared" si="5"/>
        <v>30</v>
      </c>
      <c r="Q28" s="9">
        <f t="shared" si="6"/>
        <v>47</v>
      </c>
      <c r="R28" s="9" t="str">
        <f t="shared" si="7"/>
        <v>NO</v>
      </c>
      <c r="S28" s="66">
        <f t="shared" si="8"/>
        <v>19</v>
      </c>
      <c r="T28" s="67">
        <f t="shared" si="9"/>
        <v>30</v>
      </c>
      <c r="U28" s="9">
        <f t="shared" si="10"/>
        <v>63</v>
      </c>
      <c r="V28" s="9" t="str">
        <f t="shared" si="11"/>
        <v>YES</v>
      </c>
      <c r="W28" s="67">
        <f t="shared" si="12"/>
        <v>21</v>
      </c>
      <c r="X28" s="67">
        <f t="shared" si="13"/>
        <v>21</v>
      </c>
      <c r="Y28" s="9">
        <f t="shared" si="14"/>
        <v>100</v>
      </c>
      <c r="Z28" s="9" t="str">
        <f t="shared" si="15"/>
        <v>YES</v>
      </c>
      <c r="AA28" s="67">
        <f t="shared" si="16"/>
        <v>54</v>
      </c>
      <c r="AB28" s="67">
        <f t="shared" si="17"/>
        <v>53</v>
      </c>
      <c r="AC28" s="9">
        <f t="shared" si="18"/>
        <v>102</v>
      </c>
      <c r="AD28" s="9" t="str">
        <f t="shared" si="19"/>
        <v>YES</v>
      </c>
      <c r="AE28" s="67">
        <f t="shared" si="20"/>
        <v>54</v>
      </c>
      <c r="AF28" s="67">
        <f t="shared" si="21"/>
        <v>53</v>
      </c>
      <c r="AG28" s="9">
        <f t="shared" si="22"/>
        <v>102</v>
      </c>
      <c r="AH28" s="9" t="str">
        <f t="shared" si="23"/>
        <v>YES</v>
      </c>
      <c r="AI28" s="66">
        <f t="shared" si="24"/>
        <v>28</v>
      </c>
      <c r="AJ28" s="67">
        <f t="shared" si="25"/>
        <v>40</v>
      </c>
      <c r="AK28" s="9">
        <f t="shared" si="26"/>
        <v>70</v>
      </c>
      <c r="AL28" s="9" t="str">
        <f t="shared" si="27"/>
        <v>YES</v>
      </c>
      <c r="AM28" s="66">
        <f t="shared" si="28"/>
        <v>28</v>
      </c>
      <c r="AN28" s="67">
        <f t="shared" si="29"/>
        <v>40</v>
      </c>
      <c r="AO28" s="9">
        <f t="shared" si="30"/>
        <v>70</v>
      </c>
      <c r="AP28" s="9" t="str">
        <f t="shared" si="31"/>
        <v>YES</v>
      </c>
      <c r="AQ28" s="66">
        <f t="shared" si="32"/>
        <v>28</v>
      </c>
      <c r="AR28" s="67">
        <f t="shared" si="33"/>
        <v>40</v>
      </c>
      <c r="AS28" s="9">
        <f t="shared" si="34"/>
        <v>70</v>
      </c>
      <c r="AT28" s="9" t="str">
        <f t="shared" si="35"/>
        <v>YES</v>
      </c>
      <c r="AU28" s="66">
        <f t="shared" si="36"/>
        <v>28</v>
      </c>
      <c r="AV28" s="67">
        <f t="shared" si="37"/>
        <v>40</v>
      </c>
      <c r="AW28" s="9">
        <f t="shared" si="38"/>
        <v>70</v>
      </c>
      <c r="AX28" s="9" t="str">
        <f t="shared" si="39"/>
        <v>YES</v>
      </c>
      <c r="AY28" s="66">
        <f t="shared" si="40"/>
        <v>28</v>
      </c>
      <c r="AZ28" s="67">
        <f t="shared" si="41"/>
        <v>40</v>
      </c>
      <c r="BA28" s="9">
        <f t="shared" si="42"/>
        <v>70</v>
      </c>
      <c r="BB28" s="9" t="str">
        <f t="shared" si="43"/>
        <v>YES</v>
      </c>
    </row>
    <row r="29" spans="1:54" x14ac:dyDescent="0.2">
      <c r="A29" s="61">
        <v>19</v>
      </c>
      <c r="B29" s="169" t="s">
        <v>141</v>
      </c>
      <c r="C29" s="169" t="s">
        <v>142</v>
      </c>
      <c r="D29" s="170" t="s">
        <v>107</v>
      </c>
      <c r="E29" s="62">
        <f t="shared" ca="1" si="3"/>
        <v>67</v>
      </c>
      <c r="F29" s="63">
        <f t="shared" si="0"/>
        <v>46</v>
      </c>
      <c r="G29" s="63">
        <f t="shared" si="1"/>
        <v>20</v>
      </c>
      <c r="H29" s="64">
        <f t="shared" si="2"/>
        <v>26</v>
      </c>
      <c r="I29" s="65"/>
      <c r="J29" s="9">
        <v>13</v>
      </c>
      <c r="K29" s="9">
        <v>18</v>
      </c>
      <c r="L29" s="9">
        <v>20</v>
      </c>
      <c r="M29" s="9">
        <v>8</v>
      </c>
      <c r="N29" s="50">
        <v>26</v>
      </c>
      <c r="O29" s="66">
        <f t="shared" si="4"/>
        <v>13</v>
      </c>
      <c r="P29" s="67">
        <f t="shared" si="5"/>
        <v>30</v>
      </c>
      <c r="Q29" s="9">
        <f t="shared" si="6"/>
        <v>43</v>
      </c>
      <c r="R29" s="9" t="str">
        <f t="shared" si="7"/>
        <v>NO</v>
      </c>
      <c r="S29" s="66">
        <f t="shared" si="8"/>
        <v>18</v>
      </c>
      <c r="T29" s="67">
        <f t="shared" si="9"/>
        <v>30</v>
      </c>
      <c r="U29" s="9">
        <f t="shared" si="10"/>
        <v>60</v>
      </c>
      <c r="V29" s="9" t="str">
        <f t="shared" si="11"/>
        <v>NO</v>
      </c>
      <c r="W29" s="67">
        <f t="shared" si="12"/>
        <v>20</v>
      </c>
      <c r="X29" s="67">
        <f t="shared" si="13"/>
        <v>21</v>
      </c>
      <c r="Y29" s="9">
        <f t="shared" si="14"/>
        <v>95</v>
      </c>
      <c r="Z29" s="9" t="str">
        <f t="shared" si="15"/>
        <v>YES</v>
      </c>
      <c r="AA29" s="67">
        <f t="shared" si="16"/>
        <v>51</v>
      </c>
      <c r="AB29" s="67">
        <f t="shared" si="17"/>
        <v>51</v>
      </c>
      <c r="AC29" s="9">
        <f t="shared" si="18"/>
        <v>100</v>
      </c>
      <c r="AD29" s="9" t="str">
        <f t="shared" si="19"/>
        <v>YES</v>
      </c>
      <c r="AE29" s="67">
        <f t="shared" si="20"/>
        <v>51</v>
      </c>
      <c r="AF29" s="67">
        <f t="shared" si="21"/>
        <v>51</v>
      </c>
      <c r="AG29" s="9">
        <f t="shared" si="22"/>
        <v>100</v>
      </c>
      <c r="AH29" s="9" t="str">
        <f t="shared" si="23"/>
        <v>YES</v>
      </c>
      <c r="AI29" s="66">
        <f t="shared" si="24"/>
        <v>28</v>
      </c>
      <c r="AJ29" s="67">
        <f t="shared" si="25"/>
        <v>40</v>
      </c>
      <c r="AK29" s="9">
        <f t="shared" si="26"/>
        <v>70</v>
      </c>
      <c r="AL29" s="9" t="str">
        <f t="shared" si="27"/>
        <v>YES</v>
      </c>
      <c r="AM29" s="66">
        <f t="shared" si="28"/>
        <v>28</v>
      </c>
      <c r="AN29" s="67">
        <f t="shared" si="29"/>
        <v>40</v>
      </c>
      <c r="AO29" s="9">
        <f t="shared" si="30"/>
        <v>70</v>
      </c>
      <c r="AP29" s="9" t="str">
        <f t="shared" si="31"/>
        <v>YES</v>
      </c>
      <c r="AQ29" s="66">
        <f t="shared" si="32"/>
        <v>28</v>
      </c>
      <c r="AR29" s="67">
        <f t="shared" si="33"/>
        <v>40</v>
      </c>
      <c r="AS29" s="9">
        <f t="shared" si="34"/>
        <v>70</v>
      </c>
      <c r="AT29" s="9" t="str">
        <f t="shared" si="35"/>
        <v>YES</v>
      </c>
      <c r="AU29" s="66">
        <f t="shared" si="36"/>
        <v>28</v>
      </c>
      <c r="AV29" s="67">
        <f t="shared" si="37"/>
        <v>40</v>
      </c>
      <c r="AW29" s="9">
        <f t="shared" si="38"/>
        <v>70</v>
      </c>
      <c r="AX29" s="9" t="str">
        <f t="shared" si="39"/>
        <v>YES</v>
      </c>
      <c r="AY29" s="66">
        <f t="shared" si="40"/>
        <v>28</v>
      </c>
      <c r="AZ29" s="67">
        <f t="shared" si="41"/>
        <v>40</v>
      </c>
      <c r="BA29" s="9">
        <f t="shared" si="42"/>
        <v>70</v>
      </c>
      <c r="BB29" s="9" t="str">
        <f t="shared" si="43"/>
        <v>YES</v>
      </c>
    </row>
    <row r="30" spans="1:54" x14ac:dyDescent="0.2">
      <c r="A30" s="61">
        <v>20</v>
      </c>
      <c r="B30" s="169" t="s">
        <v>143</v>
      </c>
      <c r="C30" s="169" t="s">
        <v>144</v>
      </c>
      <c r="D30" s="170" t="s">
        <v>107</v>
      </c>
      <c r="E30" s="62">
        <f t="shared" ca="1" si="3"/>
        <v>66</v>
      </c>
      <c r="F30" s="63">
        <f t="shared" si="0"/>
        <v>47</v>
      </c>
      <c r="G30" s="63">
        <f t="shared" si="1"/>
        <v>21</v>
      </c>
      <c r="H30" s="64">
        <f t="shared" si="2"/>
        <v>26</v>
      </c>
      <c r="I30" s="65"/>
      <c r="J30" s="9">
        <v>16</v>
      </c>
      <c r="K30" s="9">
        <v>17</v>
      </c>
      <c r="L30" s="9">
        <v>20</v>
      </c>
      <c r="M30" s="9">
        <v>10</v>
      </c>
      <c r="N30" s="50">
        <v>26</v>
      </c>
      <c r="O30" s="66">
        <f t="shared" si="4"/>
        <v>16</v>
      </c>
      <c r="P30" s="67">
        <f t="shared" si="5"/>
        <v>30</v>
      </c>
      <c r="Q30" s="9">
        <f t="shared" si="6"/>
        <v>53</v>
      </c>
      <c r="R30" s="9" t="str">
        <f t="shared" si="7"/>
        <v>NO</v>
      </c>
      <c r="S30" s="66">
        <f t="shared" si="8"/>
        <v>17</v>
      </c>
      <c r="T30" s="67">
        <f t="shared" si="9"/>
        <v>30</v>
      </c>
      <c r="U30" s="9">
        <f t="shared" si="10"/>
        <v>57</v>
      </c>
      <c r="V30" s="9" t="str">
        <f t="shared" si="11"/>
        <v>NO</v>
      </c>
      <c r="W30" s="67">
        <f t="shared" si="12"/>
        <v>20</v>
      </c>
      <c r="X30" s="67">
        <f t="shared" si="13"/>
        <v>20</v>
      </c>
      <c r="Y30" s="9">
        <f t="shared" si="14"/>
        <v>100</v>
      </c>
      <c r="Z30" s="9" t="str">
        <f t="shared" si="15"/>
        <v>YES</v>
      </c>
      <c r="AA30" s="67">
        <f t="shared" si="16"/>
        <v>53</v>
      </c>
      <c r="AB30" s="67">
        <f t="shared" si="17"/>
        <v>54</v>
      </c>
      <c r="AC30" s="9">
        <f t="shared" si="18"/>
        <v>98</v>
      </c>
      <c r="AD30" s="9" t="str">
        <f t="shared" si="19"/>
        <v>YES</v>
      </c>
      <c r="AE30" s="67">
        <f t="shared" si="20"/>
        <v>53</v>
      </c>
      <c r="AF30" s="67">
        <f t="shared" si="21"/>
        <v>54</v>
      </c>
      <c r="AG30" s="9">
        <f t="shared" si="22"/>
        <v>98</v>
      </c>
      <c r="AH30" s="9" t="str">
        <f t="shared" si="23"/>
        <v>YES</v>
      </c>
      <c r="AI30" s="66">
        <f t="shared" si="24"/>
        <v>28</v>
      </c>
      <c r="AJ30" s="67">
        <f t="shared" si="25"/>
        <v>40</v>
      </c>
      <c r="AK30" s="9">
        <f t="shared" si="26"/>
        <v>70</v>
      </c>
      <c r="AL30" s="9" t="str">
        <f t="shared" si="27"/>
        <v>YES</v>
      </c>
      <c r="AM30" s="66">
        <f t="shared" si="28"/>
        <v>28</v>
      </c>
      <c r="AN30" s="67">
        <f t="shared" si="29"/>
        <v>40</v>
      </c>
      <c r="AO30" s="9">
        <f t="shared" si="30"/>
        <v>70</v>
      </c>
      <c r="AP30" s="9" t="str">
        <f t="shared" si="31"/>
        <v>YES</v>
      </c>
      <c r="AQ30" s="66">
        <f t="shared" si="32"/>
        <v>28</v>
      </c>
      <c r="AR30" s="67">
        <f t="shared" si="33"/>
        <v>40</v>
      </c>
      <c r="AS30" s="9">
        <f t="shared" si="34"/>
        <v>70</v>
      </c>
      <c r="AT30" s="9" t="str">
        <f t="shared" si="35"/>
        <v>YES</v>
      </c>
      <c r="AU30" s="66">
        <f t="shared" si="36"/>
        <v>28</v>
      </c>
      <c r="AV30" s="67">
        <f t="shared" si="37"/>
        <v>40</v>
      </c>
      <c r="AW30" s="9">
        <f t="shared" si="38"/>
        <v>70</v>
      </c>
      <c r="AX30" s="9" t="str">
        <f t="shared" si="39"/>
        <v>YES</v>
      </c>
      <c r="AY30" s="66">
        <f t="shared" si="40"/>
        <v>28</v>
      </c>
      <c r="AZ30" s="67">
        <f t="shared" si="41"/>
        <v>40</v>
      </c>
      <c r="BA30" s="9">
        <f t="shared" si="42"/>
        <v>70</v>
      </c>
      <c r="BB30" s="9" t="str">
        <f t="shared" si="43"/>
        <v>YES</v>
      </c>
    </row>
    <row r="31" spans="1:54" x14ac:dyDescent="0.2">
      <c r="A31" s="61">
        <v>21</v>
      </c>
      <c r="B31" s="169" t="s">
        <v>146</v>
      </c>
      <c r="C31" s="169" t="s">
        <v>147</v>
      </c>
      <c r="D31" s="170" t="s">
        <v>107</v>
      </c>
      <c r="E31" s="62">
        <f t="shared" ca="1" si="3"/>
        <v>67</v>
      </c>
      <c r="F31" s="63">
        <f t="shared" si="0"/>
        <v>45</v>
      </c>
      <c r="G31" s="63">
        <f t="shared" si="1"/>
        <v>19</v>
      </c>
      <c r="H31" s="64">
        <f t="shared" si="2"/>
        <v>26</v>
      </c>
      <c r="I31" s="65"/>
      <c r="J31" s="9">
        <v>13</v>
      </c>
      <c r="K31" s="9">
        <v>16</v>
      </c>
      <c r="L31" s="9">
        <v>20</v>
      </c>
      <c r="M31" s="9">
        <v>8</v>
      </c>
      <c r="N31" s="50">
        <v>26</v>
      </c>
      <c r="O31" s="66">
        <f t="shared" si="4"/>
        <v>13</v>
      </c>
      <c r="P31" s="67">
        <f t="shared" si="5"/>
        <v>30</v>
      </c>
      <c r="Q31" s="9">
        <f t="shared" si="6"/>
        <v>43</v>
      </c>
      <c r="R31" s="9" t="str">
        <f t="shared" si="7"/>
        <v>NO</v>
      </c>
      <c r="S31" s="66">
        <f t="shared" si="8"/>
        <v>16</v>
      </c>
      <c r="T31" s="67">
        <f t="shared" si="9"/>
        <v>30</v>
      </c>
      <c r="U31" s="9">
        <f t="shared" si="10"/>
        <v>53</v>
      </c>
      <c r="V31" s="9" t="str">
        <f t="shared" si="11"/>
        <v>NO</v>
      </c>
      <c r="W31" s="67">
        <f t="shared" si="12"/>
        <v>20</v>
      </c>
      <c r="X31" s="67">
        <f t="shared" si="13"/>
        <v>21</v>
      </c>
      <c r="Y31" s="9">
        <f t="shared" si="14"/>
        <v>95</v>
      </c>
      <c r="Z31" s="9" t="str">
        <f t="shared" si="15"/>
        <v>YES</v>
      </c>
      <c r="AA31" s="67">
        <f t="shared" si="16"/>
        <v>49</v>
      </c>
      <c r="AB31" s="67">
        <f t="shared" si="17"/>
        <v>57</v>
      </c>
      <c r="AC31" s="9">
        <f t="shared" si="18"/>
        <v>86</v>
      </c>
      <c r="AD31" s="9" t="str">
        <f t="shared" si="19"/>
        <v>YES</v>
      </c>
      <c r="AE31" s="67">
        <f t="shared" si="20"/>
        <v>49</v>
      </c>
      <c r="AF31" s="67">
        <f t="shared" si="21"/>
        <v>57</v>
      </c>
      <c r="AG31" s="9">
        <f t="shared" si="22"/>
        <v>86</v>
      </c>
      <c r="AH31" s="9" t="str">
        <f t="shared" si="23"/>
        <v>YES</v>
      </c>
      <c r="AI31" s="66">
        <f t="shared" si="24"/>
        <v>28</v>
      </c>
      <c r="AJ31" s="67">
        <f t="shared" si="25"/>
        <v>40</v>
      </c>
      <c r="AK31" s="9">
        <f t="shared" si="26"/>
        <v>70</v>
      </c>
      <c r="AL31" s="9" t="str">
        <f t="shared" si="27"/>
        <v>YES</v>
      </c>
      <c r="AM31" s="66">
        <f t="shared" si="28"/>
        <v>28</v>
      </c>
      <c r="AN31" s="67">
        <f t="shared" si="29"/>
        <v>40</v>
      </c>
      <c r="AO31" s="9">
        <f t="shared" si="30"/>
        <v>70</v>
      </c>
      <c r="AP31" s="9" t="str">
        <f t="shared" si="31"/>
        <v>YES</v>
      </c>
      <c r="AQ31" s="66">
        <f t="shared" si="32"/>
        <v>28</v>
      </c>
      <c r="AR31" s="67">
        <f t="shared" si="33"/>
        <v>40</v>
      </c>
      <c r="AS31" s="9">
        <f t="shared" si="34"/>
        <v>70</v>
      </c>
      <c r="AT31" s="9" t="str">
        <f t="shared" si="35"/>
        <v>YES</v>
      </c>
      <c r="AU31" s="66">
        <f t="shared" si="36"/>
        <v>28</v>
      </c>
      <c r="AV31" s="67">
        <f t="shared" si="37"/>
        <v>40</v>
      </c>
      <c r="AW31" s="9">
        <f t="shared" si="38"/>
        <v>70</v>
      </c>
      <c r="AX31" s="9" t="str">
        <f t="shared" si="39"/>
        <v>YES</v>
      </c>
      <c r="AY31" s="66">
        <f t="shared" si="40"/>
        <v>28</v>
      </c>
      <c r="AZ31" s="67">
        <f t="shared" si="41"/>
        <v>40</v>
      </c>
      <c r="BA31" s="9">
        <f t="shared" si="42"/>
        <v>70</v>
      </c>
      <c r="BB31" s="9" t="str">
        <f t="shared" si="43"/>
        <v>YES</v>
      </c>
    </row>
    <row r="32" spans="1:54" x14ac:dyDescent="0.2">
      <c r="A32" s="61">
        <v>22</v>
      </c>
      <c r="B32" s="169" t="s">
        <v>148</v>
      </c>
      <c r="C32" s="169" t="s">
        <v>149</v>
      </c>
      <c r="D32" s="170" t="s">
        <v>107</v>
      </c>
      <c r="E32" s="62">
        <f t="shared" ca="1" si="3"/>
        <v>66</v>
      </c>
      <c r="F32" s="63">
        <f t="shared" si="0"/>
        <v>42</v>
      </c>
      <c r="G32" s="63">
        <f t="shared" si="1"/>
        <v>21</v>
      </c>
      <c r="H32" s="64">
        <f t="shared" si="2"/>
        <v>21</v>
      </c>
      <c r="I32" s="65"/>
      <c r="J32" s="9">
        <v>14</v>
      </c>
      <c r="K32" s="9">
        <v>19</v>
      </c>
      <c r="L32" s="9">
        <v>21</v>
      </c>
      <c r="M32" s="9">
        <v>9</v>
      </c>
      <c r="N32" s="50">
        <v>21</v>
      </c>
      <c r="O32" s="66">
        <f t="shared" si="4"/>
        <v>14</v>
      </c>
      <c r="P32" s="67">
        <f t="shared" si="5"/>
        <v>30</v>
      </c>
      <c r="Q32" s="9">
        <f t="shared" si="6"/>
        <v>47</v>
      </c>
      <c r="R32" s="9" t="str">
        <f t="shared" si="7"/>
        <v>NO</v>
      </c>
      <c r="S32" s="66">
        <f t="shared" si="8"/>
        <v>19</v>
      </c>
      <c r="T32" s="67">
        <f t="shared" si="9"/>
        <v>30</v>
      </c>
      <c r="U32" s="9">
        <f t="shared" si="10"/>
        <v>63</v>
      </c>
      <c r="V32" s="9" t="str">
        <f t="shared" si="11"/>
        <v>YES</v>
      </c>
      <c r="W32" s="67">
        <f t="shared" si="12"/>
        <v>21</v>
      </c>
      <c r="X32" s="67">
        <f t="shared" si="13"/>
        <v>24</v>
      </c>
      <c r="Y32" s="9">
        <f t="shared" si="14"/>
        <v>88</v>
      </c>
      <c r="Z32" s="9" t="str">
        <f t="shared" si="15"/>
        <v>YES</v>
      </c>
      <c r="AA32" s="67">
        <f t="shared" si="16"/>
        <v>54</v>
      </c>
      <c r="AB32" s="67">
        <f t="shared" si="17"/>
        <v>58</v>
      </c>
      <c r="AC32" s="9">
        <f t="shared" si="18"/>
        <v>93</v>
      </c>
      <c r="AD32" s="9" t="str">
        <f t="shared" si="19"/>
        <v>YES</v>
      </c>
      <c r="AE32" s="67">
        <f t="shared" si="20"/>
        <v>54</v>
      </c>
      <c r="AF32" s="67">
        <f t="shared" si="21"/>
        <v>58</v>
      </c>
      <c r="AG32" s="9">
        <f t="shared" si="22"/>
        <v>93</v>
      </c>
      <c r="AH32" s="9" t="str">
        <f t="shared" si="23"/>
        <v>YES</v>
      </c>
      <c r="AI32" s="66">
        <f t="shared" si="24"/>
        <v>28</v>
      </c>
      <c r="AJ32" s="67">
        <f t="shared" si="25"/>
        <v>40</v>
      </c>
      <c r="AK32" s="9">
        <f t="shared" si="26"/>
        <v>70</v>
      </c>
      <c r="AL32" s="9" t="str">
        <f t="shared" si="27"/>
        <v>YES</v>
      </c>
      <c r="AM32" s="66">
        <f t="shared" si="28"/>
        <v>28</v>
      </c>
      <c r="AN32" s="67">
        <f t="shared" si="29"/>
        <v>40</v>
      </c>
      <c r="AO32" s="9">
        <f t="shared" si="30"/>
        <v>70</v>
      </c>
      <c r="AP32" s="9" t="str">
        <f t="shared" si="31"/>
        <v>YES</v>
      </c>
      <c r="AQ32" s="66">
        <f t="shared" si="32"/>
        <v>28</v>
      </c>
      <c r="AR32" s="67">
        <f t="shared" si="33"/>
        <v>40</v>
      </c>
      <c r="AS32" s="9">
        <f t="shared" si="34"/>
        <v>70</v>
      </c>
      <c r="AT32" s="9" t="str">
        <f t="shared" si="35"/>
        <v>YES</v>
      </c>
      <c r="AU32" s="66">
        <f t="shared" si="36"/>
        <v>28</v>
      </c>
      <c r="AV32" s="67">
        <f t="shared" si="37"/>
        <v>40</v>
      </c>
      <c r="AW32" s="9">
        <f t="shared" si="38"/>
        <v>70</v>
      </c>
      <c r="AX32" s="9" t="str">
        <f t="shared" si="39"/>
        <v>YES</v>
      </c>
      <c r="AY32" s="66">
        <f t="shared" si="40"/>
        <v>28</v>
      </c>
      <c r="AZ32" s="67">
        <f t="shared" si="41"/>
        <v>40</v>
      </c>
      <c r="BA32" s="9">
        <f t="shared" si="42"/>
        <v>70</v>
      </c>
      <c r="BB32" s="9" t="str">
        <f t="shared" si="43"/>
        <v>YES</v>
      </c>
    </row>
    <row r="33" spans="1:54" x14ac:dyDescent="0.2">
      <c r="A33" s="61">
        <v>23</v>
      </c>
      <c r="B33" s="169" t="s">
        <v>150</v>
      </c>
      <c r="C33" s="169" t="s">
        <v>151</v>
      </c>
      <c r="D33" s="170" t="s">
        <v>107</v>
      </c>
      <c r="E33" s="62">
        <f t="shared" ca="1" si="3"/>
        <v>67</v>
      </c>
      <c r="F33" s="63">
        <f t="shared" si="0"/>
        <v>46</v>
      </c>
      <c r="G33" s="63">
        <f t="shared" si="1"/>
        <v>20</v>
      </c>
      <c r="H33" s="64">
        <f t="shared" si="2"/>
        <v>26</v>
      </c>
      <c r="I33" s="65"/>
      <c r="J33" s="9">
        <v>13</v>
      </c>
      <c r="K33" s="9">
        <v>18</v>
      </c>
      <c r="L33" s="9">
        <v>20</v>
      </c>
      <c r="M33" s="9">
        <v>8</v>
      </c>
      <c r="N33" s="50">
        <v>26</v>
      </c>
      <c r="O33" s="66">
        <f t="shared" si="4"/>
        <v>13</v>
      </c>
      <c r="P33" s="67">
        <f t="shared" si="5"/>
        <v>30</v>
      </c>
      <c r="Q33" s="9">
        <f t="shared" si="6"/>
        <v>43</v>
      </c>
      <c r="R33" s="9" t="str">
        <f t="shared" si="7"/>
        <v>NO</v>
      </c>
      <c r="S33" s="66">
        <f t="shared" si="8"/>
        <v>18</v>
      </c>
      <c r="T33" s="67">
        <f t="shared" si="9"/>
        <v>30</v>
      </c>
      <c r="U33" s="9">
        <f t="shared" si="10"/>
        <v>60</v>
      </c>
      <c r="V33" s="9" t="str">
        <f t="shared" si="11"/>
        <v>NO</v>
      </c>
      <c r="W33" s="67">
        <f t="shared" si="12"/>
        <v>20</v>
      </c>
      <c r="X33" s="67">
        <f t="shared" si="13"/>
        <v>24</v>
      </c>
      <c r="Y33" s="9">
        <f t="shared" si="14"/>
        <v>83</v>
      </c>
      <c r="Z33" s="9" t="str">
        <f t="shared" si="15"/>
        <v>YES</v>
      </c>
      <c r="AA33" s="67">
        <f t="shared" si="16"/>
        <v>51</v>
      </c>
      <c r="AB33" s="67">
        <f t="shared" si="17"/>
        <v>64</v>
      </c>
      <c r="AC33" s="9">
        <f t="shared" si="18"/>
        <v>80</v>
      </c>
      <c r="AD33" s="9" t="str">
        <f t="shared" si="19"/>
        <v>YES</v>
      </c>
      <c r="AE33" s="67">
        <f t="shared" si="20"/>
        <v>51</v>
      </c>
      <c r="AF33" s="67">
        <f t="shared" si="21"/>
        <v>64</v>
      </c>
      <c r="AG33" s="9">
        <f t="shared" si="22"/>
        <v>80</v>
      </c>
      <c r="AH33" s="9" t="str">
        <f t="shared" si="23"/>
        <v>YES</v>
      </c>
      <c r="AI33" s="66">
        <f t="shared" si="24"/>
        <v>28</v>
      </c>
      <c r="AJ33" s="67">
        <f t="shared" si="25"/>
        <v>40</v>
      </c>
      <c r="AK33" s="9">
        <f t="shared" si="26"/>
        <v>70</v>
      </c>
      <c r="AL33" s="9" t="str">
        <f t="shared" si="27"/>
        <v>YES</v>
      </c>
      <c r="AM33" s="66">
        <f t="shared" si="28"/>
        <v>28</v>
      </c>
      <c r="AN33" s="67">
        <f t="shared" si="29"/>
        <v>40</v>
      </c>
      <c r="AO33" s="9">
        <f t="shared" si="30"/>
        <v>70</v>
      </c>
      <c r="AP33" s="9" t="str">
        <f t="shared" si="31"/>
        <v>YES</v>
      </c>
      <c r="AQ33" s="66">
        <f t="shared" si="32"/>
        <v>28</v>
      </c>
      <c r="AR33" s="67">
        <f t="shared" si="33"/>
        <v>40</v>
      </c>
      <c r="AS33" s="9">
        <f t="shared" si="34"/>
        <v>70</v>
      </c>
      <c r="AT33" s="9" t="str">
        <f t="shared" si="35"/>
        <v>YES</v>
      </c>
      <c r="AU33" s="66">
        <f t="shared" si="36"/>
        <v>28</v>
      </c>
      <c r="AV33" s="67">
        <f t="shared" si="37"/>
        <v>40</v>
      </c>
      <c r="AW33" s="9">
        <f t="shared" si="38"/>
        <v>70</v>
      </c>
      <c r="AX33" s="9" t="str">
        <f t="shared" si="39"/>
        <v>YES</v>
      </c>
      <c r="AY33" s="66">
        <f t="shared" si="40"/>
        <v>28</v>
      </c>
      <c r="AZ33" s="67">
        <f t="shared" si="41"/>
        <v>40</v>
      </c>
      <c r="BA33" s="9">
        <f t="shared" si="42"/>
        <v>70</v>
      </c>
      <c r="BB33" s="9" t="str">
        <f t="shared" si="43"/>
        <v>YES</v>
      </c>
    </row>
    <row r="34" spans="1:54" x14ac:dyDescent="0.2">
      <c r="A34" s="61">
        <v>24</v>
      </c>
      <c r="B34" s="169" t="s">
        <v>152</v>
      </c>
      <c r="C34" s="169" t="s">
        <v>153</v>
      </c>
      <c r="D34" s="170" t="s">
        <v>107</v>
      </c>
      <c r="E34" s="62">
        <f t="shared" ca="1" si="3"/>
        <v>67</v>
      </c>
      <c r="F34" s="63">
        <f t="shared" si="0"/>
        <v>44</v>
      </c>
      <c r="G34" s="63">
        <f t="shared" si="1"/>
        <v>21</v>
      </c>
      <c r="H34" s="64">
        <f t="shared" si="2"/>
        <v>23</v>
      </c>
      <c r="I34" s="65"/>
      <c r="J34" s="9">
        <v>15</v>
      </c>
      <c r="K34" s="9">
        <v>16</v>
      </c>
      <c r="L34" s="9">
        <v>21</v>
      </c>
      <c r="M34" s="9">
        <v>10</v>
      </c>
      <c r="N34" s="50">
        <v>23</v>
      </c>
      <c r="O34" s="66">
        <f t="shared" si="4"/>
        <v>15</v>
      </c>
      <c r="P34" s="67">
        <f t="shared" si="5"/>
        <v>30</v>
      </c>
      <c r="Q34" s="9">
        <f t="shared" si="6"/>
        <v>50</v>
      </c>
      <c r="R34" s="9" t="str">
        <f t="shared" si="7"/>
        <v>NO</v>
      </c>
      <c r="S34" s="66">
        <f t="shared" si="8"/>
        <v>16</v>
      </c>
      <c r="T34" s="67">
        <f t="shared" si="9"/>
        <v>30</v>
      </c>
      <c r="U34" s="9">
        <f t="shared" si="10"/>
        <v>53</v>
      </c>
      <c r="V34" s="9" t="str">
        <f t="shared" si="11"/>
        <v>NO</v>
      </c>
      <c r="W34" s="67">
        <f t="shared" si="12"/>
        <v>21</v>
      </c>
      <c r="X34" s="67">
        <f t="shared" si="13"/>
        <v>20</v>
      </c>
      <c r="Y34" s="9">
        <f t="shared" si="14"/>
        <v>105</v>
      </c>
      <c r="Z34" s="9" t="str">
        <f t="shared" si="15"/>
        <v>YES</v>
      </c>
      <c r="AA34" s="67">
        <f t="shared" si="16"/>
        <v>52</v>
      </c>
      <c r="AB34" s="67">
        <f t="shared" si="17"/>
        <v>51</v>
      </c>
      <c r="AC34" s="9">
        <f t="shared" si="18"/>
        <v>102</v>
      </c>
      <c r="AD34" s="9" t="str">
        <f t="shared" si="19"/>
        <v>YES</v>
      </c>
      <c r="AE34" s="67">
        <f t="shared" si="20"/>
        <v>52</v>
      </c>
      <c r="AF34" s="67">
        <f t="shared" si="21"/>
        <v>51</v>
      </c>
      <c r="AG34" s="9">
        <f t="shared" si="22"/>
        <v>102</v>
      </c>
      <c r="AH34" s="9" t="str">
        <f t="shared" si="23"/>
        <v>YES</v>
      </c>
      <c r="AI34" s="66">
        <f t="shared" si="24"/>
        <v>28</v>
      </c>
      <c r="AJ34" s="67">
        <f t="shared" si="25"/>
        <v>40</v>
      </c>
      <c r="AK34" s="9">
        <f t="shared" si="26"/>
        <v>70</v>
      </c>
      <c r="AL34" s="9" t="str">
        <f t="shared" si="27"/>
        <v>YES</v>
      </c>
      <c r="AM34" s="66">
        <f t="shared" si="28"/>
        <v>28</v>
      </c>
      <c r="AN34" s="67">
        <f t="shared" si="29"/>
        <v>40</v>
      </c>
      <c r="AO34" s="9">
        <f t="shared" si="30"/>
        <v>70</v>
      </c>
      <c r="AP34" s="9" t="str">
        <f t="shared" si="31"/>
        <v>YES</v>
      </c>
      <c r="AQ34" s="66">
        <f t="shared" si="32"/>
        <v>28</v>
      </c>
      <c r="AR34" s="67">
        <f t="shared" si="33"/>
        <v>40</v>
      </c>
      <c r="AS34" s="9">
        <f t="shared" si="34"/>
        <v>70</v>
      </c>
      <c r="AT34" s="9" t="str">
        <f t="shared" si="35"/>
        <v>YES</v>
      </c>
      <c r="AU34" s="66">
        <f t="shared" si="36"/>
        <v>28</v>
      </c>
      <c r="AV34" s="67">
        <f t="shared" si="37"/>
        <v>40</v>
      </c>
      <c r="AW34" s="9">
        <f t="shared" si="38"/>
        <v>70</v>
      </c>
      <c r="AX34" s="9" t="str">
        <f t="shared" si="39"/>
        <v>YES</v>
      </c>
      <c r="AY34" s="66">
        <f t="shared" si="40"/>
        <v>28</v>
      </c>
      <c r="AZ34" s="67">
        <f t="shared" si="41"/>
        <v>40</v>
      </c>
      <c r="BA34" s="9">
        <f t="shared" si="42"/>
        <v>70</v>
      </c>
      <c r="BB34" s="9" t="str">
        <f t="shared" si="43"/>
        <v>YES</v>
      </c>
    </row>
    <row r="35" spans="1:54" x14ac:dyDescent="0.2">
      <c r="A35" s="61">
        <v>25</v>
      </c>
      <c r="B35" s="169" t="s">
        <v>154</v>
      </c>
      <c r="C35" s="169" t="s">
        <v>155</v>
      </c>
      <c r="D35" s="170" t="s">
        <v>107</v>
      </c>
      <c r="E35" s="62">
        <f t="shared" ca="1" si="3"/>
        <v>66</v>
      </c>
      <c r="F35" s="63">
        <f t="shared" si="0"/>
        <v>48</v>
      </c>
      <c r="G35" s="63">
        <f t="shared" si="1"/>
        <v>22</v>
      </c>
      <c r="H35" s="64">
        <f t="shared" si="2"/>
        <v>26</v>
      </c>
      <c r="I35" s="65"/>
      <c r="J35" s="9">
        <v>15</v>
      </c>
      <c r="K35" s="9">
        <v>20</v>
      </c>
      <c r="L35" s="9">
        <v>21</v>
      </c>
      <c r="M35" s="9">
        <v>10</v>
      </c>
      <c r="N35" s="50">
        <v>26</v>
      </c>
      <c r="O35" s="66">
        <f t="shared" si="4"/>
        <v>15</v>
      </c>
      <c r="P35" s="67">
        <f t="shared" si="5"/>
        <v>30</v>
      </c>
      <c r="Q35" s="9">
        <f t="shared" si="6"/>
        <v>50</v>
      </c>
      <c r="R35" s="9" t="str">
        <f t="shared" si="7"/>
        <v>NO</v>
      </c>
      <c r="S35" s="66">
        <f t="shared" si="8"/>
        <v>20</v>
      </c>
      <c r="T35" s="67">
        <f t="shared" si="9"/>
        <v>30</v>
      </c>
      <c r="U35" s="9">
        <f t="shared" si="10"/>
        <v>67</v>
      </c>
      <c r="V35" s="9" t="str">
        <f t="shared" si="11"/>
        <v>YES</v>
      </c>
      <c r="W35" s="67">
        <f t="shared" si="12"/>
        <v>21</v>
      </c>
      <c r="X35" s="67">
        <f t="shared" si="13"/>
        <v>21</v>
      </c>
      <c r="Y35" s="9">
        <f t="shared" si="14"/>
        <v>100</v>
      </c>
      <c r="Z35" s="9" t="str">
        <f t="shared" si="15"/>
        <v>YES</v>
      </c>
      <c r="AA35" s="67">
        <f t="shared" si="16"/>
        <v>56</v>
      </c>
      <c r="AB35" s="67">
        <f t="shared" si="17"/>
        <v>54</v>
      </c>
      <c r="AC35" s="9">
        <f t="shared" si="18"/>
        <v>104</v>
      </c>
      <c r="AD35" s="9" t="str">
        <f t="shared" si="19"/>
        <v>YES</v>
      </c>
      <c r="AE35" s="67">
        <f t="shared" si="20"/>
        <v>56</v>
      </c>
      <c r="AF35" s="67">
        <f t="shared" si="21"/>
        <v>54</v>
      </c>
      <c r="AG35" s="9">
        <f t="shared" si="22"/>
        <v>104</v>
      </c>
      <c r="AH35" s="9" t="str">
        <f t="shared" si="23"/>
        <v>YES</v>
      </c>
      <c r="AI35" s="66">
        <f t="shared" si="24"/>
        <v>28</v>
      </c>
      <c r="AJ35" s="67">
        <f t="shared" si="25"/>
        <v>40</v>
      </c>
      <c r="AK35" s="9">
        <f t="shared" si="26"/>
        <v>70</v>
      </c>
      <c r="AL35" s="9" t="str">
        <f t="shared" si="27"/>
        <v>YES</v>
      </c>
      <c r="AM35" s="66">
        <f t="shared" si="28"/>
        <v>28</v>
      </c>
      <c r="AN35" s="67">
        <f t="shared" si="29"/>
        <v>40</v>
      </c>
      <c r="AO35" s="9">
        <f t="shared" si="30"/>
        <v>70</v>
      </c>
      <c r="AP35" s="9" t="str">
        <f t="shared" si="31"/>
        <v>YES</v>
      </c>
      <c r="AQ35" s="66">
        <f t="shared" si="32"/>
        <v>28</v>
      </c>
      <c r="AR35" s="67">
        <f t="shared" si="33"/>
        <v>40</v>
      </c>
      <c r="AS35" s="9">
        <f t="shared" si="34"/>
        <v>70</v>
      </c>
      <c r="AT35" s="9" t="str">
        <f t="shared" si="35"/>
        <v>YES</v>
      </c>
      <c r="AU35" s="66">
        <f t="shared" si="36"/>
        <v>28</v>
      </c>
      <c r="AV35" s="67">
        <f t="shared" si="37"/>
        <v>40</v>
      </c>
      <c r="AW35" s="9">
        <f t="shared" si="38"/>
        <v>70</v>
      </c>
      <c r="AX35" s="9" t="str">
        <f t="shared" si="39"/>
        <v>YES</v>
      </c>
      <c r="AY35" s="66">
        <f t="shared" si="40"/>
        <v>28</v>
      </c>
      <c r="AZ35" s="67">
        <f t="shared" si="41"/>
        <v>40</v>
      </c>
      <c r="BA35" s="9">
        <f t="shared" si="42"/>
        <v>70</v>
      </c>
      <c r="BB35" s="9" t="str">
        <f t="shared" si="43"/>
        <v>YES</v>
      </c>
    </row>
    <row r="36" spans="1:54" x14ac:dyDescent="0.2">
      <c r="A36" s="61">
        <v>26</v>
      </c>
      <c r="B36" s="169" t="s">
        <v>156</v>
      </c>
      <c r="C36" s="169" t="s">
        <v>157</v>
      </c>
      <c r="D36" s="170" t="s">
        <v>107</v>
      </c>
      <c r="E36" s="62">
        <f t="shared" ca="1" si="3"/>
        <v>67</v>
      </c>
      <c r="F36" s="63">
        <f t="shared" si="0"/>
        <v>49</v>
      </c>
      <c r="G36" s="63">
        <f t="shared" si="1"/>
        <v>22</v>
      </c>
      <c r="H36" s="64">
        <f t="shared" si="2"/>
        <v>27</v>
      </c>
      <c r="I36" s="65"/>
      <c r="J36" s="9">
        <v>14</v>
      </c>
      <c r="K36" s="9">
        <v>19</v>
      </c>
      <c r="L36" s="9">
        <v>21</v>
      </c>
      <c r="M36" s="9">
        <v>11</v>
      </c>
      <c r="N36" s="50">
        <v>27</v>
      </c>
      <c r="O36" s="66">
        <f t="shared" si="4"/>
        <v>14</v>
      </c>
      <c r="P36" s="67">
        <f t="shared" si="5"/>
        <v>30</v>
      </c>
      <c r="Q36" s="9">
        <f t="shared" si="6"/>
        <v>47</v>
      </c>
      <c r="R36" s="9" t="str">
        <f t="shared" si="7"/>
        <v>NO</v>
      </c>
      <c r="S36" s="66">
        <f t="shared" si="8"/>
        <v>19</v>
      </c>
      <c r="T36" s="67">
        <f t="shared" si="9"/>
        <v>30</v>
      </c>
      <c r="U36" s="9">
        <f t="shared" si="10"/>
        <v>63</v>
      </c>
      <c r="V36" s="9" t="str">
        <f t="shared" si="11"/>
        <v>YES</v>
      </c>
      <c r="W36" s="67">
        <f t="shared" si="12"/>
        <v>21</v>
      </c>
      <c r="X36" s="67">
        <f t="shared" si="13"/>
        <v>20</v>
      </c>
      <c r="Y36" s="9">
        <f t="shared" si="14"/>
        <v>105</v>
      </c>
      <c r="Z36" s="9" t="str">
        <f t="shared" si="15"/>
        <v>YES</v>
      </c>
      <c r="AA36" s="67">
        <f t="shared" si="16"/>
        <v>54</v>
      </c>
      <c r="AB36" s="67">
        <f t="shared" si="17"/>
        <v>51</v>
      </c>
      <c r="AC36" s="9">
        <f t="shared" si="18"/>
        <v>106</v>
      </c>
      <c r="AD36" s="9" t="str">
        <f t="shared" si="19"/>
        <v>YES</v>
      </c>
      <c r="AE36" s="67">
        <f t="shared" si="20"/>
        <v>54</v>
      </c>
      <c r="AF36" s="67">
        <f t="shared" si="21"/>
        <v>51</v>
      </c>
      <c r="AG36" s="9">
        <f t="shared" si="22"/>
        <v>106</v>
      </c>
      <c r="AH36" s="9" t="str">
        <f t="shared" si="23"/>
        <v>YES</v>
      </c>
      <c r="AI36" s="66">
        <f t="shared" si="24"/>
        <v>28</v>
      </c>
      <c r="AJ36" s="67">
        <f t="shared" si="25"/>
        <v>40</v>
      </c>
      <c r="AK36" s="9">
        <f t="shared" si="26"/>
        <v>70</v>
      </c>
      <c r="AL36" s="9" t="str">
        <f t="shared" si="27"/>
        <v>YES</v>
      </c>
      <c r="AM36" s="66">
        <f t="shared" si="28"/>
        <v>28</v>
      </c>
      <c r="AN36" s="67">
        <f t="shared" si="29"/>
        <v>40</v>
      </c>
      <c r="AO36" s="9">
        <f t="shared" si="30"/>
        <v>70</v>
      </c>
      <c r="AP36" s="9" t="str">
        <f t="shared" si="31"/>
        <v>YES</v>
      </c>
      <c r="AQ36" s="66">
        <f t="shared" si="32"/>
        <v>28</v>
      </c>
      <c r="AR36" s="67">
        <f t="shared" si="33"/>
        <v>40</v>
      </c>
      <c r="AS36" s="9">
        <f t="shared" si="34"/>
        <v>70</v>
      </c>
      <c r="AT36" s="9" t="str">
        <f t="shared" si="35"/>
        <v>YES</v>
      </c>
      <c r="AU36" s="66">
        <f t="shared" si="36"/>
        <v>28</v>
      </c>
      <c r="AV36" s="67">
        <f t="shared" si="37"/>
        <v>40</v>
      </c>
      <c r="AW36" s="9">
        <f t="shared" si="38"/>
        <v>70</v>
      </c>
      <c r="AX36" s="9" t="str">
        <f t="shared" si="39"/>
        <v>YES</v>
      </c>
      <c r="AY36" s="66">
        <f t="shared" si="40"/>
        <v>28</v>
      </c>
      <c r="AZ36" s="67">
        <f t="shared" si="41"/>
        <v>40</v>
      </c>
      <c r="BA36" s="9">
        <f t="shared" si="42"/>
        <v>70</v>
      </c>
      <c r="BB36" s="9" t="str">
        <f t="shared" si="43"/>
        <v>YES</v>
      </c>
    </row>
    <row r="37" spans="1:54" x14ac:dyDescent="0.2">
      <c r="A37" s="61">
        <v>27</v>
      </c>
      <c r="B37" s="169" t="s">
        <v>158</v>
      </c>
      <c r="C37" s="169" t="s">
        <v>159</v>
      </c>
      <c r="D37" s="170" t="s">
        <v>107</v>
      </c>
      <c r="E37" s="62">
        <f t="shared" ca="1" si="3"/>
        <v>66</v>
      </c>
      <c r="F37" s="63">
        <f t="shared" si="0"/>
        <v>41</v>
      </c>
      <c r="G37" s="63">
        <f t="shared" si="1"/>
        <v>21</v>
      </c>
      <c r="H37" s="64">
        <f t="shared" si="2"/>
        <v>20</v>
      </c>
      <c r="I37" s="65"/>
      <c r="J37" s="9">
        <v>13</v>
      </c>
      <c r="K37" s="9">
        <v>19</v>
      </c>
      <c r="L37" s="9">
        <v>20</v>
      </c>
      <c r="M37" s="9">
        <v>9</v>
      </c>
      <c r="N37" s="50">
        <v>20</v>
      </c>
      <c r="O37" s="66">
        <f t="shared" si="4"/>
        <v>13</v>
      </c>
      <c r="P37" s="67">
        <f t="shared" si="5"/>
        <v>30</v>
      </c>
      <c r="Q37" s="9">
        <f t="shared" si="6"/>
        <v>43</v>
      </c>
      <c r="R37" s="9" t="str">
        <f t="shared" si="7"/>
        <v>NO</v>
      </c>
      <c r="S37" s="66">
        <f t="shared" si="8"/>
        <v>19</v>
      </c>
      <c r="T37" s="67">
        <f t="shared" si="9"/>
        <v>30</v>
      </c>
      <c r="U37" s="9">
        <f t="shared" si="10"/>
        <v>63</v>
      </c>
      <c r="V37" s="9" t="str">
        <f t="shared" si="11"/>
        <v>YES</v>
      </c>
      <c r="W37" s="67">
        <f t="shared" si="12"/>
        <v>20</v>
      </c>
      <c r="X37" s="67">
        <f t="shared" si="13"/>
        <v>20</v>
      </c>
      <c r="Y37" s="9">
        <f t="shared" si="14"/>
        <v>100</v>
      </c>
      <c r="Z37" s="9" t="str">
        <f t="shared" si="15"/>
        <v>YES</v>
      </c>
      <c r="AA37" s="67">
        <f t="shared" si="16"/>
        <v>52</v>
      </c>
      <c r="AB37" s="67">
        <f t="shared" si="17"/>
        <v>53</v>
      </c>
      <c r="AC37" s="9">
        <f t="shared" si="18"/>
        <v>98</v>
      </c>
      <c r="AD37" s="9" t="str">
        <f t="shared" si="19"/>
        <v>YES</v>
      </c>
      <c r="AE37" s="67">
        <f t="shared" si="20"/>
        <v>52</v>
      </c>
      <c r="AF37" s="67">
        <f t="shared" si="21"/>
        <v>53</v>
      </c>
      <c r="AG37" s="9">
        <f t="shared" si="22"/>
        <v>98</v>
      </c>
      <c r="AH37" s="9" t="str">
        <f t="shared" si="23"/>
        <v>YES</v>
      </c>
      <c r="AI37" s="66">
        <f t="shared" si="24"/>
        <v>28</v>
      </c>
      <c r="AJ37" s="67">
        <f t="shared" si="25"/>
        <v>40</v>
      </c>
      <c r="AK37" s="9">
        <f t="shared" si="26"/>
        <v>70</v>
      </c>
      <c r="AL37" s="9" t="str">
        <f t="shared" si="27"/>
        <v>YES</v>
      </c>
      <c r="AM37" s="66">
        <f t="shared" si="28"/>
        <v>28</v>
      </c>
      <c r="AN37" s="67">
        <f t="shared" si="29"/>
        <v>40</v>
      </c>
      <c r="AO37" s="9">
        <f t="shared" si="30"/>
        <v>70</v>
      </c>
      <c r="AP37" s="9" t="str">
        <f t="shared" si="31"/>
        <v>YES</v>
      </c>
      <c r="AQ37" s="66">
        <f t="shared" si="32"/>
        <v>28</v>
      </c>
      <c r="AR37" s="67">
        <f t="shared" si="33"/>
        <v>40</v>
      </c>
      <c r="AS37" s="9">
        <f t="shared" si="34"/>
        <v>70</v>
      </c>
      <c r="AT37" s="9" t="str">
        <f t="shared" si="35"/>
        <v>YES</v>
      </c>
      <c r="AU37" s="66">
        <f t="shared" si="36"/>
        <v>28</v>
      </c>
      <c r="AV37" s="67">
        <f t="shared" si="37"/>
        <v>40</v>
      </c>
      <c r="AW37" s="9">
        <f t="shared" si="38"/>
        <v>70</v>
      </c>
      <c r="AX37" s="9" t="str">
        <f t="shared" si="39"/>
        <v>YES</v>
      </c>
      <c r="AY37" s="66">
        <f t="shared" si="40"/>
        <v>28</v>
      </c>
      <c r="AZ37" s="67">
        <f t="shared" si="41"/>
        <v>40</v>
      </c>
      <c r="BA37" s="9">
        <f t="shared" si="42"/>
        <v>70</v>
      </c>
      <c r="BB37" s="9" t="str">
        <f t="shared" si="43"/>
        <v>YES</v>
      </c>
    </row>
    <row r="38" spans="1:54" x14ac:dyDescent="0.2">
      <c r="A38" s="61">
        <v>28</v>
      </c>
      <c r="B38" s="169" t="s">
        <v>160</v>
      </c>
      <c r="C38" s="169" t="s">
        <v>161</v>
      </c>
      <c r="D38" s="170" t="s">
        <v>104</v>
      </c>
      <c r="E38" s="62">
        <f t="shared" ca="1" si="3"/>
        <v>56</v>
      </c>
      <c r="F38" s="63">
        <f t="shared" si="0"/>
        <v>35</v>
      </c>
      <c r="G38" s="63">
        <f t="shared" si="1"/>
        <v>17</v>
      </c>
      <c r="H38" s="64">
        <f t="shared" si="2"/>
        <v>18</v>
      </c>
      <c r="I38" s="65"/>
      <c r="J38" s="9">
        <v>12</v>
      </c>
      <c r="K38" s="9">
        <v>15</v>
      </c>
      <c r="L38" s="9">
        <v>17</v>
      </c>
      <c r="M38" s="9">
        <v>7</v>
      </c>
      <c r="N38" s="50">
        <v>18</v>
      </c>
      <c r="O38" s="66">
        <f t="shared" si="4"/>
        <v>12</v>
      </c>
      <c r="P38" s="67">
        <f t="shared" si="5"/>
        <v>30</v>
      </c>
      <c r="Q38" s="9">
        <f t="shared" si="6"/>
        <v>40</v>
      </c>
      <c r="R38" s="9" t="str">
        <f t="shared" si="7"/>
        <v>NO</v>
      </c>
      <c r="S38" s="66">
        <f t="shared" si="8"/>
        <v>15</v>
      </c>
      <c r="T38" s="67">
        <f t="shared" si="9"/>
        <v>30</v>
      </c>
      <c r="U38" s="9">
        <f t="shared" si="10"/>
        <v>50</v>
      </c>
      <c r="V38" s="9" t="str">
        <f t="shared" si="11"/>
        <v>NO</v>
      </c>
      <c r="W38" s="67">
        <f t="shared" si="12"/>
        <v>17</v>
      </c>
      <c r="X38" s="67">
        <f t="shared" si="13"/>
        <v>20</v>
      </c>
      <c r="Y38" s="9">
        <f t="shared" si="14"/>
        <v>85</v>
      </c>
      <c r="Z38" s="9" t="str">
        <f t="shared" si="15"/>
        <v>YES</v>
      </c>
      <c r="AA38" s="67">
        <f t="shared" si="16"/>
        <v>44</v>
      </c>
      <c r="AB38" s="67">
        <f t="shared" si="17"/>
        <v>49</v>
      </c>
      <c r="AC38" s="9">
        <f t="shared" si="18"/>
        <v>90</v>
      </c>
      <c r="AD38" s="9" t="str">
        <f t="shared" si="19"/>
        <v>YES</v>
      </c>
      <c r="AE38" s="67">
        <f t="shared" si="20"/>
        <v>44</v>
      </c>
      <c r="AF38" s="67">
        <f t="shared" si="21"/>
        <v>49</v>
      </c>
      <c r="AG38" s="9">
        <f t="shared" si="22"/>
        <v>90</v>
      </c>
      <c r="AH38" s="9" t="str">
        <f t="shared" si="23"/>
        <v>YES</v>
      </c>
      <c r="AI38" s="66">
        <f t="shared" si="24"/>
        <v>28</v>
      </c>
      <c r="AJ38" s="67">
        <f t="shared" si="25"/>
        <v>40</v>
      </c>
      <c r="AK38" s="9">
        <f t="shared" si="26"/>
        <v>70</v>
      </c>
      <c r="AL38" s="9" t="str">
        <f t="shared" si="27"/>
        <v>YES</v>
      </c>
      <c r="AM38" s="66">
        <f t="shared" si="28"/>
        <v>28</v>
      </c>
      <c r="AN38" s="67">
        <f t="shared" si="29"/>
        <v>40</v>
      </c>
      <c r="AO38" s="9">
        <f t="shared" si="30"/>
        <v>70</v>
      </c>
      <c r="AP38" s="9" t="str">
        <f t="shared" si="31"/>
        <v>YES</v>
      </c>
      <c r="AQ38" s="66">
        <f t="shared" si="32"/>
        <v>28</v>
      </c>
      <c r="AR38" s="67">
        <f t="shared" si="33"/>
        <v>40</v>
      </c>
      <c r="AS38" s="9">
        <f t="shared" si="34"/>
        <v>70</v>
      </c>
      <c r="AT38" s="9" t="str">
        <f t="shared" si="35"/>
        <v>YES</v>
      </c>
      <c r="AU38" s="66">
        <f t="shared" si="36"/>
        <v>28</v>
      </c>
      <c r="AV38" s="67">
        <f t="shared" si="37"/>
        <v>40</v>
      </c>
      <c r="AW38" s="9">
        <f t="shared" si="38"/>
        <v>70</v>
      </c>
      <c r="AX38" s="9" t="str">
        <f t="shared" si="39"/>
        <v>YES</v>
      </c>
      <c r="AY38" s="66">
        <f t="shared" si="40"/>
        <v>28</v>
      </c>
      <c r="AZ38" s="67">
        <f t="shared" si="41"/>
        <v>40</v>
      </c>
      <c r="BA38" s="9">
        <f t="shared" si="42"/>
        <v>70</v>
      </c>
      <c r="BB38" s="9" t="str">
        <f t="shared" si="43"/>
        <v>YES</v>
      </c>
    </row>
    <row r="39" spans="1:54" x14ac:dyDescent="0.2">
      <c r="A39" s="61">
        <v>29</v>
      </c>
      <c r="B39" s="169" t="s">
        <v>162</v>
      </c>
      <c r="C39" s="169" t="s">
        <v>163</v>
      </c>
      <c r="D39" s="170" t="s">
        <v>107</v>
      </c>
      <c r="E39" s="62">
        <f t="shared" ca="1" si="3"/>
        <v>67</v>
      </c>
      <c r="F39" s="63">
        <f t="shared" si="0"/>
        <v>41</v>
      </c>
      <c r="G39" s="63">
        <f t="shared" si="1"/>
        <v>20</v>
      </c>
      <c r="H39" s="64">
        <f t="shared" si="2"/>
        <v>21</v>
      </c>
      <c r="I39" s="65"/>
      <c r="J39" s="9">
        <v>14</v>
      </c>
      <c r="K39" s="9">
        <v>16</v>
      </c>
      <c r="L39" s="9">
        <v>21</v>
      </c>
      <c r="M39" s="9">
        <v>9</v>
      </c>
      <c r="N39" s="50">
        <v>21</v>
      </c>
      <c r="O39" s="66">
        <f t="shared" si="4"/>
        <v>14</v>
      </c>
      <c r="P39" s="67">
        <f t="shared" si="5"/>
        <v>30</v>
      </c>
      <c r="Q39" s="9">
        <f t="shared" si="6"/>
        <v>47</v>
      </c>
      <c r="R39" s="9" t="str">
        <f t="shared" si="7"/>
        <v>NO</v>
      </c>
      <c r="S39" s="66">
        <f t="shared" si="8"/>
        <v>16</v>
      </c>
      <c r="T39" s="67">
        <f t="shared" si="9"/>
        <v>30</v>
      </c>
      <c r="U39" s="9">
        <f t="shared" si="10"/>
        <v>53</v>
      </c>
      <c r="V39" s="9" t="str">
        <f t="shared" si="11"/>
        <v>NO</v>
      </c>
      <c r="W39" s="67">
        <f t="shared" si="12"/>
        <v>21</v>
      </c>
      <c r="X39" s="67">
        <f t="shared" si="13"/>
        <v>21</v>
      </c>
      <c r="Y39" s="9">
        <f t="shared" si="14"/>
        <v>100</v>
      </c>
      <c r="Z39" s="9" t="str">
        <f t="shared" si="15"/>
        <v>YES</v>
      </c>
      <c r="AA39" s="67">
        <f t="shared" si="16"/>
        <v>51</v>
      </c>
      <c r="AB39" s="67">
        <f t="shared" si="17"/>
        <v>54</v>
      </c>
      <c r="AC39" s="9">
        <f t="shared" si="18"/>
        <v>94</v>
      </c>
      <c r="AD39" s="9" t="str">
        <f t="shared" si="19"/>
        <v>YES</v>
      </c>
      <c r="AE39" s="67">
        <f t="shared" si="20"/>
        <v>51</v>
      </c>
      <c r="AF39" s="67">
        <f t="shared" si="21"/>
        <v>54</v>
      </c>
      <c r="AG39" s="9">
        <f t="shared" si="22"/>
        <v>94</v>
      </c>
      <c r="AH39" s="9" t="str">
        <f t="shared" si="23"/>
        <v>YES</v>
      </c>
      <c r="AI39" s="66">
        <f t="shared" si="24"/>
        <v>28</v>
      </c>
      <c r="AJ39" s="67">
        <f t="shared" si="25"/>
        <v>40</v>
      </c>
      <c r="AK39" s="9">
        <f t="shared" si="26"/>
        <v>70</v>
      </c>
      <c r="AL39" s="9" t="str">
        <f t="shared" si="27"/>
        <v>YES</v>
      </c>
      <c r="AM39" s="66">
        <f t="shared" si="28"/>
        <v>28</v>
      </c>
      <c r="AN39" s="67">
        <f t="shared" si="29"/>
        <v>40</v>
      </c>
      <c r="AO39" s="9">
        <f t="shared" si="30"/>
        <v>70</v>
      </c>
      <c r="AP39" s="9" t="str">
        <f t="shared" si="31"/>
        <v>YES</v>
      </c>
      <c r="AQ39" s="66">
        <f t="shared" si="32"/>
        <v>28</v>
      </c>
      <c r="AR39" s="67">
        <f t="shared" si="33"/>
        <v>40</v>
      </c>
      <c r="AS39" s="9">
        <f t="shared" si="34"/>
        <v>70</v>
      </c>
      <c r="AT39" s="9" t="str">
        <f t="shared" si="35"/>
        <v>YES</v>
      </c>
      <c r="AU39" s="66">
        <f t="shared" si="36"/>
        <v>28</v>
      </c>
      <c r="AV39" s="67">
        <f t="shared" si="37"/>
        <v>40</v>
      </c>
      <c r="AW39" s="9">
        <f t="shared" si="38"/>
        <v>70</v>
      </c>
      <c r="AX39" s="9" t="str">
        <f t="shared" si="39"/>
        <v>YES</v>
      </c>
      <c r="AY39" s="66">
        <f t="shared" si="40"/>
        <v>28</v>
      </c>
      <c r="AZ39" s="67">
        <f t="shared" si="41"/>
        <v>40</v>
      </c>
      <c r="BA39" s="9">
        <f t="shared" si="42"/>
        <v>70</v>
      </c>
      <c r="BB39" s="9" t="str">
        <f t="shared" si="43"/>
        <v>YES</v>
      </c>
    </row>
    <row r="40" spans="1:54" x14ac:dyDescent="0.2">
      <c r="A40" s="61">
        <v>30</v>
      </c>
      <c r="B40" s="169" t="s">
        <v>164</v>
      </c>
      <c r="C40" s="169" t="s">
        <v>165</v>
      </c>
      <c r="D40" s="170" t="s">
        <v>145</v>
      </c>
      <c r="E40" s="62">
        <f t="shared" ca="1" si="3"/>
        <v>86</v>
      </c>
      <c r="F40" s="63">
        <f t="shared" si="0"/>
        <v>60</v>
      </c>
      <c r="G40" s="63">
        <f t="shared" si="1"/>
        <v>27</v>
      </c>
      <c r="H40" s="64">
        <f t="shared" si="2"/>
        <v>33</v>
      </c>
      <c r="I40" s="65"/>
      <c r="J40" s="9">
        <v>20</v>
      </c>
      <c r="K40" s="9">
        <v>23</v>
      </c>
      <c r="L40" s="9">
        <v>27</v>
      </c>
      <c r="M40" s="9">
        <v>10</v>
      </c>
      <c r="N40" s="50">
        <v>33</v>
      </c>
      <c r="O40" s="66">
        <f t="shared" si="4"/>
        <v>20</v>
      </c>
      <c r="P40" s="67">
        <f t="shared" si="5"/>
        <v>30</v>
      </c>
      <c r="Q40" s="9">
        <f t="shared" si="6"/>
        <v>67</v>
      </c>
      <c r="R40" s="9" t="str">
        <f t="shared" si="7"/>
        <v>YES</v>
      </c>
      <c r="S40" s="66">
        <f t="shared" si="8"/>
        <v>23</v>
      </c>
      <c r="T40" s="67">
        <f t="shared" si="9"/>
        <v>30</v>
      </c>
      <c r="U40" s="9">
        <f t="shared" si="10"/>
        <v>77</v>
      </c>
      <c r="V40" s="9" t="str">
        <f t="shared" si="11"/>
        <v>YES</v>
      </c>
      <c r="W40" s="67">
        <f t="shared" si="12"/>
        <v>27</v>
      </c>
      <c r="X40" s="67">
        <f t="shared" si="13"/>
        <v>20</v>
      </c>
      <c r="Y40" s="9">
        <f t="shared" si="14"/>
        <v>135</v>
      </c>
      <c r="Z40" s="9" t="str">
        <f t="shared" si="15"/>
        <v>YES</v>
      </c>
      <c r="AA40" s="67">
        <f t="shared" si="16"/>
        <v>70</v>
      </c>
      <c r="AB40" s="67">
        <f t="shared" si="17"/>
        <v>51</v>
      </c>
      <c r="AC40" s="9">
        <f t="shared" si="18"/>
        <v>137</v>
      </c>
      <c r="AD40" s="9" t="str">
        <f t="shared" si="19"/>
        <v>YES</v>
      </c>
      <c r="AE40" s="67">
        <f t="shared" si="20"/>
        <v>70</v>
      </c>
      <c r="AF40" s="67">
        <f t="shared" si="21"/>
        <v>51</v>
      </c>
      <c r="AG40" s="9">
        <f t="shared" si="22"/>
        <v>137</v>
      </c>
      <c r="AH40" s="9" t="str">
        <f t="shared" si="23"/>
        <v>YES</v>
      </c>
      <c r="AI40" s="66">
        <f t="shared" si="24"/>
        <v>28</v>
      </c>
      <c r="AJ40" s="67">
        <f t="shared" si="25"/>
        <v>40</v>
      </c>
      <c r="AK40" s="9">
        <f t="shared" si="26"/>
        <v>70</v>
      </c>
      <c r="AL40" s="9" t="str">
        <f t="shared" si="27"/>
        <v>YES</v>
      </c>
      <c r="AM40" s="66">
        <f t="shared" si="28"/>
        <v>28</v>
      </c>
      <c r="AN40" s="67">
        <f t="shared" si="29"/>
        <v>40</v>
      </c>
      <c r="AO40" s="9">
        <f t="shared" si="30"/>
        <v>70</v>
      </c>
      <c r="AP40" s="9" t="str">
        <f t="shared" si="31"/>
        <v>YES</v>
      </c>
      <c r="AQ40" s="66">
        <f t="shared" si="32"/>
        <v>28</v>
      </c>
      <c r="AR40" s="67">
        <f t="shared" si="33"/>
        <v>40</v>
      </c>
      <c r="AS40" s="9">
        <f t="shared" si="34"/>
        <v>70</v>
      </c>
      <c r="AT40" s="9" t="str">
        <f t="shared" si="35"/>
        <v>YES</v>
      </c>
      <c r="AU40" s="66">
        <f t="shared" si="36"/>
        <v>28</v>
      </c>
      <c r="AV40" s="67">
        <f t="shared" si="37"/>
        <v>40</v>
      </c>
      <c r="AW40" s="9">
        <f t="shared" si="38"/>
        <v>70</v>
      </c>
      <c r="AX40" s="9" t="str">
        <f t="shared" si="39"/>
        <v>YES</v>
      </c>
      <c r="AY40" s="66">
        <f t="shared" si="40"/>
        <v>28</v>
      </c>
      <c r="AZ40" s="67">
        <f t="shared" si="41"/>
        <v>40</v>
      </c>
      <c r="BA40" s="9">
        <f t="shared" si="42"/>
        <v>70</v>
      </c>
      <c r="BB40" s="9" t="str">
        <f t="shared" si="43"/>
        <v>YES</v>
      </c>
    </row>
    <row r="41" spans="1:54" x14ac:dyDescent="0.2">
      <c r="A41" s="61">
        <v>31</v>
      </c>
      <c r="B41" s="169" t="s">
        <v>166</v>
      </c>
      <c r="C41" s="169" t="s">
        <v>167</v>
      </c>
      <c r="D41" s="170" t="s">
        <v>107</v>
      </c>
      <c r="E41" s="62">
        <f t="shared" ca="1" si="3"/>
        <v>66</v>
      </c>
      <c r="F41" s="63">
        <f t="shared" si="0"/>
        <v>43</v>
      </c>
      <c r="G41" s="63">
        <f t="shared" si="1"/>
        <v>21</v>
      </c>
      <c r="H41" s="64">
        <f t="shared" si="2"/>
        <v>22</v>
      </c>
      <c r="I41" s="65"/>
      <c r="J41" s="9">
        <v>15</v>
      </c>
      <c r="K41" s="9">
        <v>18</v>
      </c>
      <c r="L41" s="9">
        <v>20</v>
      </c>
      <c r="M41" s="9">
        <v>8</v>
      </c>
      <c r="N41" s="50">
        <v>22</v>
      </c>
      <c r="O41" s="66">
        <f t="shared" si="4"/>
        <v>15</v>
      </c>
      <c r="P41" s="67">
        <f t="shared" si="5"/>
        <v>30</v>
      </c>
      <c r="Q41" s="9">
        <f t="shared" si="6"/>
        <v>50</v>
      </c>
      <c r="R41" s="9" t="str">
        <f t="shared" si="7"/>
        <v>NO</v>
      </c>
      <c r="S41" s="66">
        <f t="shared" si="8"/>
        <v>18</v>
      </c>
      <c r="T41" s="67">
        <f t="shared" si="9"/>
        <v>30</v>
      </c>
      <c r="U41" s="9">
        <f t="shared" si="10"/>
        <v>60</v>
      </c>
      <c r="V41" s="9" t="str">
        <f t="shared" si="11"/>
        <v>NO</v>
      </c>
      <c r="W41" s="67">
        <f t="shared" si="12"/>
        <v>20</v>
      </c>
      <c r="X41" s="67">
        <f t="shared" si="13"/>
        <v>21</v>
      </c>
      <c r="Y41" s="9">
        <f t="shared" si="14"/>
        <v>95</v>
      </c>
      <c r="Z41" s="9" t="str">
        <f t="shared" si="15"/>
        <v>YES</v>
      </c>
      <c r="AA41" s="67">
        <f t="shared" si="16"/>
        <v>53</v>
      </c>
      <c r="AB41" s="67">
        <f t="shared" si="17"/>
        <v>52</v>
      </c>
      <c r="AC41" s="9">
        <f t="shared" si="18"/>
        <v>102</v>
      </c>
      <c r="AD41" s="9" t="str">
        <f t="shared" si="19"/>
        <v>YES</v>
      </c>
      <c r="AE41" s="67">
        <f t="shared" si="20"/>
        <v>53</v>
      </c>
      <c r="AF41" s="67">
        <f t="shared" si="21"/>
        <v>52</v>
      </c>
      <c r="AG41" s="9">
        <f t="shared" si="22"/>
        <v>102</v>
      </c>
      <c r="AH41" s="9" t="str">
        <f t="shared" si="23"/>
        <v>YES</v>
      </c>
      <c r="AI41" s="66">
        <f t="shared" si="24"/>
        <v>28</v>
      </c>
      <c r="AJ41" s="67">
        <f t="shared" si="25"/>
        <v>40</v>
      </c>
      <c r="AK41" s="9">
        <f t="shared" si="26"/>
        <v>70</v>
      </c>
      <c r="AL41" s="9" t="str">
        <f t="shared" si="27"/>
        <v>YES</v>
      </c>
      <c r="AM41" s="66">
        <f t="shared" si="28"/>
        <v>28</v>
      </c>
      <c r="AN41" s="67">
        <f t="shared" si="29"/>
        <v>40</v>
      </c>
      <c r="AO41" s="9">
        <f t="shared" si="30"/>
        <v>70</v>
      </c>
      <c r="AP41" s="9" t="str">
        <f t="shared" si="31"/>
        <v>YES</v>
      </c>
      <c r="AQ41" s="66">
        <f t="shared" si="32"/>
        <v>28</v>
      </c>
      <c r="AR41" s="67">
        <f t="shared" si="33"/>
        <v>40</v>
      </c>
      <c r="AS41" s="9">
        <f t="shared" si="34"/>
        <v>70</v>
      </c>
      <c r="AT41" s="9" t="str">
        <f t="shared" si="35"/>
        <v>YES</v>
      </c>
      <c r="AU41" s="66">
        <f t="shared" si="36"/>
        <v>28</v>
      </c>
      <c r="AV41" s="67">
        <f t="shared" si="37"/>
        <v>40</v>
      </c>
      <c r="AW41" s="9">
        <f t="shared" si="38"/>
        <v>70</v>
      </c>
      <c r="AX41" s="9" t="str">
        <f t="shared" si="39"/>
        <v>YES</v>
      </c>
      <c r="AY41" s="66">
        <f t="shared" si="40"/>
        <v>28</v>
      </c>
      <c r="AZ41" s="67">
        <f t="shared" si="41"/>
        <v>40</v>
      </c>
      <c r="BA41" s="9">
        <f t="shared" si="42"/>
        <v>70</v>
      </c>
      <c r="BB41" s="9" t="str">
        <f t="shared" si="43"/>
        <v>YES</v>
      </c>
    </row>
    <row r="42" spans="1:54" x14ac:dyDescent="0.2">
      <c r="A42" s="61">
        <v>32</v>
      </c>
      <c r="B42" s="169" t="s">
        <v>168</v>
      </c>
      <c r="C42" s="169" t="s">
        <v>169</v>
      </c>
      <c r="D42" s="170" t="s">
        <v>107</v>
      </c>
      <c r="E42" s="62">
        <f t="shared" ca="1" si="3"/>
        <v>67</v>
      </c>
      <c r="F42" s="63">
        <f t="shared" si="0"/>
        <v>47</v>
      </c>
      <c r="G42" s="63">
        <f t="shared" si="1"/>
        <v>20</v>
      </c>
      <c r="H42" s="64">
        <f t="shared" si="2"/>
        <v>27</v>
      </c>
      <c r="I42" s="65"/>
      <c r="J42" s="9">
        <v>15</v>
      </c>
      <c r="K42" s="9">
        <v>16</v>
      </c>
      <c r="L42" s="9">
        <v>20</v>
      </c>
      <c r="M42" s="9">
        <v>8</v>
      </c>
      <c r="N42" s="50">
        <v>27</v>
      </c>
      <c r="O42" s="66">
        <f t="shared" si="4"/>
        <v>15</v>
      </c>
      <c r="P42" s="67">
        <f t="shared" si="5"/>
        <v>30</v>
      </c>
      <c r="Q42" s="9">
        <f t="shared" si="6"/>
        <v>50</v>
      </c>
      <c r="R42" s="9" t="str">
        <f t="shared" si="7"/>
        <v>NO</v>
      </c>
      <c r="S42" s="66">
        <f t="shared" si="8"/>
        <v>16</v>
      </c>
      <c r="T42" s="67">
        <f t="shared" si="9"/>
        <v>30</v>
      </c>
      <c r="U42" s="9">
        <f t="shared" si="10"/>
        <v>53</v>
      </c>
      <c r="V42" s="9" t="str">
        <f t="shared" si="11"/>
        <v>NO</v>
      </c>
      <c r="W42" s="67">
        <f t="shared" si="12"/>
        <v>20</v>
      </c>
      <c r="X42" s="67">
        <f t="shared" si="13"/>
        <v>21</v>
      </c>
      <c r="Y42" s="9">
        <f t="shared" si="14"/>
        <v>95</v>
      </c>
      <c r="Z42" s="9" t="str">
        <f t="shared" si="15"/>
        <v>YES</v>
      </c>
      <c r="AA42" s="67">
        <f t="shared" si="16"/>
        <v>51</v>
      </c>
      <c r="AB42" s="67">
        <f t="shared" si="17"/>
        <v>56</v>
      </c>
      <c r="AC42" s="9">
        <f t="shared" si="18"/>
        <v>91</v>
      </c>
      <c r="AD42" s="9" t="str">
        <f t="shared" si="19"/>
        <v>YES</v>
      </c>
      <c r="AE42" s="67">
        <f t="shared" si="20"/>
        <v>51</v>
      </c>
      <c r="AF42" s="67">
        <f t="shared" si="21"/>
        <v>56</v>
      </c>
      <c r="AG42" s="9">
        <f t="shared" si="22"/>
        <v>91</v>
      </c>
      <c r="AH42" s="9" t="str">
        <f t="shared" si="23"/>
        <v>YES</v>
      </c>
      <c r="AI42" s="66">
        <f t="shared" si="24"/>
        <v>28</v>
      </c>
      <c r="AJ42" s="67">
        <f t="shared" si="25"/>
        <v>40</v>
      </c>
      <c r="AK42" s="9">
        <f t="shared" si="26"/>
        <v>70</v>
      </c>
      <c r="AL42" s="9" t="str">
        <f t="shared" si="27"/>
        <v>YES</v>
      </c>
      <c r="AM42" s="66">
        <f t="shared" si="28"/>
        <v>28</v>
      </c>
      <c r="AN42" s="67">
        <f t="shared" si="29"/>
        <v>40</v>
      </c>
      <c r="AO42" s="9">
        <f t="shared" si="30"/>
        <v>70</v>
      </c>
      <c r="AP42" s="9" t="str">
        <f t="shared" si="31"/>
        <v>YES</v>
      </c>
      <c r="AQ42" s="66">
        <f t="shared" si="32"/>
        <v>28</v>
      </c>
      <c r="AR42" s="67">
        <f t="shared" si="33"/>
        <v>40</v>
      </c>
      <c r="AS42" s="9">
        <f t="shared" si="34"/>
        <v>70</v>
      </c>
      <c r="AT42" s="9" t="str">
        <f t="shared" si="35"/>
        <v>YES</v>
      </c>
      <c r="AU42" s="66">
        <f t="shared" si="36"/>
        <v>28</v>
      </c>
      <c r="AV42" s="67">
        <f t="shared" si="37"/>
        <v>40</v>
      </c>
      <c r="AW42" s="9">
        <f t="shared" si="38"/>
        <v>70</v>
      </c>
      <c r="AX42" s="9" t="str">
        <f t="shared" si="39"/>
        <v>YES</v>
      </c>
      <c r="AY42" s="66">
        <f t="shared" si="40"/>
        <v>28</v>
      </c>
      <c r="AZ42" s="67">
        <f t="shared" si="41"/>
        <v>40</v>
      </c>
      <c r="BA42" s="9">
        <f t="shared" si="42"/>
        <v>70</v>
      </c>
      <c r="BB42" s="9" t="str">
        <f t="shared" si="43"/>
        <v>YES</v>
      </c>
    </row>
    <row r="43" spans="1:54" x14ac:dyDescent="0.2">
      <c r="A43" s="61">
        <v>33</v>
      </c>
      <c r="B43" s="169" t="s">
        <v>170</v>
      </c>
      <c r="C43" s="169" t="s">
        <v>171</v>
      </c>
      <c r="D43" s="170" t="s">
        <v>145</v>
      </c>
      <c r="E43" s="62">
        <f t="shared" ca="1" si="3"/>
        <v>88</v>
      </c>
      <c r="F43" s="63">
        <f t="shared" si="0"/>
        <v>60</v>
      </c>
      <c r="G43" s="63">
        <f t="shared" ref="G43:G70" si="44">ROUNDUP(SUM(J43:M43)/3,0)</f>
        <v>29</v>
      </c>
      <c r="H43" s="64">
        <f t="shared" ref="H43:H70" si="45">SUM(N43:N43)</f>
        <v>31</v>
      </c>
      <c r="I43" s="65"/>
      <c r="J43" s="9">
        <v>22</v>
      </c>
      <c r="K43" s="9">
        <v>27</v>
      </c>
      <c r="L43" s="9">
        <v>27</v>
      </c>
      <c r="M43" s="9">
        <v>9</v>
      </c>
      <c r="N43" s="50">
        <v>31</v>
      </c>
      <c r="O43" s="66">
        <f t="shared" si="4"/>
        <v>22</v>
      </c>
      <c r="P43" s="67">
        <f t="shared" si="5"/>
        <v>30</v>
      </c>
      <c r="Q43" s="9">
        <f t="shared" si="6"/>
        <v>73</v>
      </c>
      <c r="R43" s="9" t="str">
        <f t="shared" si="7"/>
        <v>YES</v>
      </c>
      <c r="S43" s="66">
        <f t="shared" si="8"/>
        <v>27</v>
      </c>
      <c r="T43" s="67">
        <f t="shared" si="9"/>
        <v>30</v>
      </c>
      <c r="U43" s="9">
        <f t="shared" si="10"/>
        <v>90</v>
      </c>
      <c r="V43" s="9" t="str">
        <f t="shared" si="11"/>
        <v>YES</v>
      </c>
      <c r="W43" s="67">
        <f t="shared" si="12"/>
        <v>27</v>
      </c>
      <c r="X43" s="67">
        <f t="shared" si="13"/>
        <v>21</v>
      </c>
      <c r="Y43" s="9">
        <f t="shared" si="14"/>
        <v>129</v>
      </c>
      <c r="Z43" s="9" t="str">
        <f t="shared" si="15"/>
        <v>YES</v>
      </c>
      <c r="AA43" s="67">
        <f t="shared" si="16"/>
        <v>76</v>
      </c>
      <c r="AB43" s="67">
        <f t="shared" si="17"/>
        <v>54</v>
      </c>
      <c r="AC43" s="9">
        <f t="shared" si="18"/>
        <v>141</v>
      </c>
      <c r="AD43" s="9" t="str">
        <f t="shared" si="19"/>
        <v>YES</v>
      </c>
      <c r="AE43" s="67">
        <f t="shared" si="20"/>
        <v>76</v>
      </c>
      <c r="AF43" s="67">
        <f t="shared" si="21"/>
        <v>54</v>
      </c>
      <c r="AG43" s="9">
        <f t="shared" si="22"/>
        <v>141</v>
      </c>
      <c r="AH43" s="9" t="str">
        <f t="shared" si="23"/>
        <v>YES</v>
      </c>
      <c r="AI43" s="66">
        <f t="shared" si="24"/>
        <v>28</v>
      </c>
      <c r="AJ43" s="67">
        <f t="shared" si="25"/>
        <v>40</v>
      </c>
      <c r="AK43" s="9">
        <f t="shared" si="26"/>
        <v>70</v>
      </c>
      <c r="AL43" s="9" t="str">
        <f t="shared" si="27"/>
        <v>YES</v>
      </c>
      <c r="AM43" s="66">
        <f t="shared" si="28"/>
        <v>28</v>
      </c>
      <c r="AN43" s="67">
        <f t="shared" si="29"/>
        <v>40</v>
      </c>
      <c r="AO43" s="9">
        <f t="shared" si="30"/>
        <v>70</v>
      </c>
      <c r="AP43" s="9" t="str">
        <f t="shared" si="31"/>
        <v>YES</v>
      </c>
      <c r="AQ43" s="66">
        <f t="shared" si="32"/>
        <v>28</v>
      </c>
      <c r="AR43" s="67">
        <f t="shared" si="33"/>
        <v>40</v>
      </c>
      <c r="AS43" s="9">
        <f t="shared" si="34"/>
        <v>70</v>
      </c>
      <c r="AT43" s="9" t="str">
        <f t="shared" si="35"/>
        <v>YES</v>
      </c>
      <c r="AU43" s="66">
        <f t="shared" si="36"/>
        <v>28</v>
      </c>
      <c r="AV43" s="67">
        <f t="shared" si="37"/>
        <v>40</v>
      </c>
      <c r="AW43" s="9">
        <f t="shared" si="38"/>
        <v>70</v>
      </c>
      <c r="AX43" s="9" t="str">
        <f t="shared" si="39"/>
        <v>YES</v>
      </c>
      <c r="AY43" s="66">
        <f t="shared" si="40"/>
        <v>28</v>
      </c>
      <c r="AZ43" s="67">
        <f t="shared" si="41"/>
        <v>40</v>
      </c>
      <c r="BA43" s="9">
        <f t="shared" si="42"/>
        <v>70</v>
      </c>
      <c r="BB43" s="9" t="str">
        <f t="shared" si="43"/>
        <v>YES</v>
      </c>
    </row>
    <row r="44" spans="1:54" x14ac:dyDescent="0.2">
      <c r="A44" s="61">
        <v>34</v>
      </c>
      <c r="B44" s="169" t="s">
        <v>172</v>
      </c>
      <c r="C44" s="169" t="s">
        <v>173</v>
      </c>
      <c r="D44" s="170" t="s">
        <v>110</v>
      </c>
      <c r="E44" s="62">
        <f t="shared" ca="1" si="3"/>
        <v>76</v>
      </c>
      <c r="F44" s="63">
        <f t="shared" si="0"/>
        <v>56</v>
      </c>
      <c r="G44" s="63">
        <f t="shared" si="44"/>
        <v>25</v>
      </c>
      <c r="H44" s="64">
        <f t="shared" si="45"/>
        <v>31</v>
      </c>
      <c r="I44" s="65"/>
      <c r="J44" s="9">
        <v>19</v>
      </c>
      <c r="K44" s="9">
        <v>23</v>
      </c>
      <c r="L44" s="9">
        <v>23</v>
      </c>
      <c r="M44" s="9">
        <v>8</v>
      </c>
      <c r="N44" s="50">
        <v>31</v>
      </c>
      <c r="O44" s="66">
        <f t="shared" si="4"/>
        <v>19</v>
      </c>
      <c r="P44" s="67">
        <f t="shared" si="5"/>
        <v>30</v>
      </c>
      <c r="Q44" s="9">
        <f t="shared" si="6"/>
        <v>63</v>
      </c>
      <c r="R44" s="9" t="str">
        <f t="shared" si="7"/>
        <v>YES</v>
      </c>
      <c r="S44" s="66">
        <f t="shared" si="8"/>
        <v>23</v>
      </c>
      <c r="T44" s="67">
        <f t="shared" si="9"/>
        <v>30</v>
      </c>
      <c r="U44" s="9">
        <f t="shared" si="10"/>
        <v>77</v>
      </c>
      <c r="V44" s="9" t="str">
        <f t="shared" si="11"/>
        <v>YES</v>
      </c>
      <c r="W44" s="67">
        <f t="shared" si="12"/>
        <v>23</v>
      </c>
      <c r="X44" s="67">
        <f t="shared" si="13"/>
        <v>20</v>
      </c>
      <c r="Y44" s="9">
        <f t="shared" si="14"/>
        <v>115</v>
      </c>
      <c r="Z44" s="9" t="str">
        <f t="shared" si="15"/>
        <v>YES</v>
      </c>
      <c r="AA44" s="67">
        <f t="shared" si="16"/>
        <v>65</v>
      </c>
      <c r="AB44" s="67">
        <f t="shared" si="17"/>
        <v>52</v>
      </c>
      <c r="AC44" s="9">
        <f t="shared" si="18"/>
        <v>125</v>
      </c>
      <c r="AD44" s="9" t="str">
        <f t="shared" si="19"/>
        <v>YES</v>
      </c>
      <c r="AE44" s="67">
        <f t="shared" si="20"/>
        <v>65</v>
      </c>
      <c r="AF44" s="67">
        <f t="shared" si="21"/>
        <v>52</v>
      </c>
      <c r="AG44" s="9">
        <f t="shared" si="22"/>
        <v>125</v>
      </c>
      <c r="AH44" s="9" t="str">
        <f t="shared" si="23"/>
        <v>YES</v>
      </c>
      <c r="AI44" s="66">
        <f t="shared" si="24"/>
        <v>28</v>
      </c>
      <c r="AJ44" s="67">
        <f t="shared" si="25"/>
        <v>40</v>
      </c>
      <c r="AK44" s="9">
        <f t="shared" si="26"/>
        <v>70</v>
      </c>
      <c r="AL44" s="9" t="str">
        <f t="shared" si="27"/>
        <v>YES</v>
      </c>
      <c r="AM44" s="66">
        <f t="shared" si="28"/>
        <v>28</v>
      </c>
      <c r="AN44" s="67">
        <f t="shared" si="29"/>
        <v>40</v>
      </c>
      <c r="AO44" s="9">
        <f t="shared" si="30"/>
        <v>70</v>
      </c>
      <c r="AP44" s="9" t="str">
        <f t="shared" si="31"/>
        <v>YES</v>
      </c>
      <c r="AQ44" s="66">
        <f t="shared" si="32"/>
        <v>28</v>
      </c>
      <c r="AR44" s="67">
        <f t="shared" si="33"/>
        <v>40</v>
      </c>
      <c r="AS44" s="9">
        <f t="shared" si="34"/>
        <v>70</v>
      </c>
      <c r="AT44" s="9" t="str">
        <f t="shared" si="35"/>
        <v>YES</v>
      </c>
      <c r="AU44" s="66">
        <f t="shared" si="36"/>
        <v>28</v>
      </c>
      <c r="AV44" s="67">
        <f t="shared" si="37"/>
        <v>40</v>
      </c>
      <c r="AW44" s="9">
        <f t="shared" si="38"/>
        <v>70</v>
      </c>
      <c r="AX44" s="9" t="str">
        <f t="shared" si="39"/>
        <v>YES</v>
      </c>
      <c r="AY44" s="66">
        <f t="shared" si="40"/>
        <v>28</v>
      </c>
      <c r="AZ44" s="67">
        <f t="shared" si="41"/>
        <v>40</v>
      </c>
      <c r="BA44" s="9">
        <f t="shared" si="42"/>
        <v>70</v>
      </c>
      <c r="BB44" s="9" t="str">
        <f t="shared" si="43"/>
        <v>YES</v>
      </c>
    </row>
    <row r="45" spans="1:54" x14ac:dyDescent="0.2">
      <c r="A45" s="61">
        <v>35</v>
      </c>
      <c r="B45" s="169" t="s">
        <v>174</v>
      </c>
      <c r="C45" s="169" t="s">
        <v>175</v>
      </c>
      <c r="D45" s="170" t="s">
        <v>107</v>
      </c>
      <c r="E45" s="62">
        <f t="shared" ca="1" si="3"/>
        <v>67</v>
      </c>
      <c r="F45" s="63">
        <f t="shared" si="0"/>
        <v>47</v>
      </c>
      <c r="G45" s="63">
        <f t="shared" si="44"/>
        <v>21</v>
      </c>
      <c r="H45" s="64">
        <f t="shared" si="45"/>
        <v>26</v>
      </c>
      <c r="I45" s="65"/>
      <c r="J45" s="9">
        <v>15</v>
      </c>
      <c r="K45" s="9">
        <v>18</v>
      </c>
      <c r="L45" s="9">
        <v>21</v>
      </c>
      <c r="M45" s="9">
        <v>8</v>
      </c>
      <c r="N45" s="50">
        <v>26</v>
      </c>
      <c r="O45" s="66">
        <f t="shared" si="4"/>
        <v>15</v>
      </c>
      <c r="P45" s="67">
        <f t="shared" si="5"/>
        <v>30</v>
      </c>
      <c r="Q45" s="9">
        <f t="shared" si="6"/>
        <v>50</v>
      </c>
      <c r="R45" s="9" t="str">
        <f t="shared" si="7"/>
        <v>NO</v>
      </c>
      <c r="S45" s="66">
        <f t="shared" si="8"/>
        <v>18</v>
      </c>
      <c r="T45" s="67">
        <f t="shared" si="9"/>
        <v>30</v>
      </c>
      <c r="U45" s="9">
        <f t="shared" si="10"/>
        <v>60</v>
      </c>
      <c r="V45" s="9" t="str">
        <f t="shared" si="11"/>
        <v>NO</v>
      </c>
      <c r="W45" s="67">
        <f t="shared" si="12"/>
        <v>21</v>
      </c>
      <c r="X45" s="67">
        <f t="shared" si="13"/>
        <v>17</v>
      </c>
      <c r="Y45" s="9">
        <f t="shared" si="14"/>
        <v>124</v>
      </c>
      <c r="Z45" s="9" t="str">
        <f t="shared" si="15"/>
        <v>YES</v>
      </c>
      <c r="AA45" s="67">
        <f t="shared" si="16"/>
        <v>54</v>
      </c>
      <c r="AB45" s="67">
        <f t="shared" si="17"/>
        <v>44</v>
      </c>
      <c r="AC45" s="9">
        <f t="shared" si="18"/>
        <v>123</v>
      </c>
      <c r="AD45" s="9" t="str">
        <f t="shared" si="19"/>
        <v>YES</v>
      </c>
      <c r="AE45" s="67">
        <f t="shared" si="20"/>
        <v>54</v>
      </c>
      <c r="AF45" s="67">
        <f t="shared" si="21"/>
        <v>44</v>
      </c>
      <c r="AG45" s="9">
        <f t="shared" si="22"/>
        <v>123</v>
      </c>
      <c r="AH45" s="9" t="str">
        <f t="shared" si="23"/>
        <v>YES</v>
      </c>
      <c r="AI45" s="66">
        <f t="shared" si="24"/>
        <v>28</v>
      </c>
      <c r="AJ45" s="67">
        <f t="shared" si="25"/>
        <v>40</v>
      </c>
      <c r="AK45" s="9">
        <f t="shared" si="26"/>
        <v>70</v>
      </c>
      <c r="AL45" s="9" t="str">
        <f t="shared" si="27"/>
        <v>YES</v>
      </c>
      <c r="AM45" s="66">
        <f t="shared" si="28"/>
        <v>28</v>
      </c>
      <c r="AN45" s="67">
        <f t="shared" si="29"/>
        <v>40</v>
      </c>
      <c r="AO45" s="9">
        <f t="shared" si="30"/>
        <v>70</v>
      </c>
      <c r="AP45" s="9" t="str">
        <f t="shared" si="31"/>
        <v>YES</v>
      </c>
      <c r="AQ45" s="66">
        <f t="shared" si="32"/>
        <v>28</v>
      </c>
      <c r="AR45" s="67">
        <f t="shared" si="33"/>
        <v>40</v>
      </c>
      <c r="AS45" s="9">
        <f t="shared" si="34"/>
        <v>70</v>
      </c>
      <c r="AT45" s="9" t="str">
        <f t="shared" si="35"/>
        <v>YES</v>
      </c>
      <c r="AU45" s="66">
        <f t="shared" si="36"/>
        <v>28</v>
      </c>
      <c r="AV45" s="67">
        <f t="shared" si="37"/>
        <v>40</v>
      </c>
      <c r="AW45" s="9">
        <f t="shared" si="38"/>
        <v>70</v>
      </c>
      <c r="AX45" s="9" t="str">
        <f t="shared" si="39"/>
        <v>YES</v>
      </c>
      <c r="AY45" s="66">
        <f t="shared" si="40"/>
        <v>28</v>
      </c>
      <c r="AZ45" s="67">
        <f t="shared" si="41"/>
        <v>40</v>
      </c>
      <c r="BA45" s="9">
        <f t="shared" si="42"/>
        <v>70</v>
      </c>
      <c r="BB45" s="9" t="str">
        <f t="shared" si="43"/>
        <v>YES</v>
      </c>
    </row>
    <row r="46" spans="1:54" x14ac:dyDescent="0.2">
      <c r="A46" s="61">
        <v>36</v>
      </c>
      <c r="B46" s="169" t="s">
        <v>176</v>
      </c>
      <c r="C46" s="169" t="s">
        <v>177</v>
      </c>
      <c r="D46" s="170" t="s">
        <v>110</v>
      </c>
      <c r="E46" s="62">
        <f t="shared" ca="1" si="3"/>
        <v>76</v>
      </c>
      <c r="F46" s="63">
        <f t="shared" si="0"/>
        <v>53</v>
      </c>
      <c r="G46" s="63">
        <f t="shared" si="44"/>
        <v>23</v>
      </c>
      <c r="H46" s="64">
        <f t="shared" si="45"/>
        <v>30</v>
      </c>
      <c r="I46" s="65"/>
      <c r="J46" s="9">
        <v>16</v>
      </c>
      <c r="K46" s="9">
        <v>19</v>
      </c>
      <c r="L46" s="9">
        <v>23</v>
      </c>
      <c r="M46" s="9">
        <v>11</v>
      </c>
      <c r="N46" s="50">
        <v>30</v>
      </c>
      <c r="O46" s="66">
        <f t="shared" si="4"/>
        <v>16</v>
      </c>
      <c r="P46" s="67">
        <f t="shared" si="5"/>
        <v>30</v>
      </c>
      <c r="Q46" s="9">
        <f t="shared" si="6"/>
        <v>53</v>
      </c>
      <c r="R46" s="9" t="str">
        <f t="shared" si="7"/>
        <v>NO</v>
      </c>
      <c r="S46" s="66">
        <f t="shared" si="8"/>
        <v>19</v>
      </c>
      <c r="T46" s="67">
        <f t="shared" si="9"/>
        <v>30</v>
      </c>
      <c r="U46" s="9">
        <f t="shared" si="10"/>
        <v>63</v>
      </c>
      <c r="V46" s="9" t="str">
        <f t="shared" si="11"/>
        <v>YES</v>
      </c>
      <c r="W46" s="67">
        <f t="shared" si="12"/>
        <v>23</v>
      </c>
      <c r="X46" s="67">
        <f t="shared" si="13"/>
        <v>21</v>
      </c>
      <c r="Y46" s="9">
        <f t="shared" si="14"/>
        <v>110</v>
      </c>
      <c r="Z46" s="9" t="str">
        <f t="shared" si="15"/>
        <v>YES</v>
      </c>
      <c r="AA46" s="67">
        <f t="shared" si="16"/>
        <v>58</v>
      </c>
      <c r="AB46" s="67">
        <f t="shared" si="17"/>
        <v>51</v>
      </c>
      <c r="AC46" s="9">
        <f t="shared" si="18"/>
        <v>114</v>
      </c>
      <c r="AD46" s="9" t="str">
        <f t="shared" si="19"/>
        <v>YES</v>
      </c>
      <c r="AE46" s="67">
        <f t="shared" si="20"/>
        <v>58</v>
      </c>
      <c r="AF46" s="67">
        <f t="shared" si="21"/>
        <v>51</v>
      </c>
      <c r="AG46" s="9">
        <f t="shared" si="22"/>
        <v>114</v>
      </c>
      <c r="AH46" s="9" t="str">
        <f t="shared" si="23"/>
        <v>YES</v>
      </c>
      <c r="AI46" s="66">
        <f t="shared" si="24"/>
        <v>28</v>
      </c>
      <c r="AJ46" s="67">
        <f t="shared" si="25"/>
        <v>40</v>
      </c>
      <c r="AK46" s="9">
        <f t="shared" si="26"/>
        <v>70</v>
      </c>
      <c r="AL46" s="9" t="str">
        <f t="shared" si="27"/>
        <v>YES</v>
      </c>
      <c r="AM46" s="66">
        <f t="shared" si="28"/>
        <v>28</v>
      </c>
      <c r="AN46" s="67">
        <f t="shared" si="29"/>
        <v>40</v>
      </c>
      <c r="AO46" s="9">
        <f t="shared" si="30"/>
        <v>70</v>
      </c>
      <c r="AP46" s="9" t="str">
        <f t="shared" si="31"/>
        <v>YES</v>
      </c>
      <c r="AQ46" s="66">
        <f t="shared" si="32"/>
        <v>28</v>
      </c>
      <c r="AR46" s="67">
        <f t="shared" si="33"/>
        <v>40</v>
      </c>
      <c r="AS46" s="9">
        <f t="shared" si="34"/>
        <v>70</v>
      </c>
      <c r="AT46" s="9" t="str">
        <f t="shared" si="35"/>
        <v>YES</v>
      </c>
      <c r="AU46" s="66">
        <f t="shared" si="36"/>
        <v>28</v>
      </c>
      <c r="AV46" s="67">
        <f t="shared" si="37"/>
        <v>40</v>
      </c>
      <c r="AW46" s="9">
        <f t="shared" si="38"/>
        <v>70</v>
      </c>
      <c r="AX46" s="9" t="str">
        <f t="shared" si="39"/>
        <v>YES</v>
      </c>
      <c r="AY46" s="66">
        <f t="shared" si="40"/>
        <v>28</v>
      </c>
      <c r="AZ46" s="67">
        <f t="shared" si="41"/>
        <v>40</v>
      </c>
      <c r="BA46" s="9">
        <f t="shared" si="42"/>
        <v>70</v>
      </c>
      <c r="BB46" s="9" t="str">
        <f t="shared" si="43"/>
        <v>YES</v>
      </c>
    </row>
    <row r="47" spans="1:54" x14ac:dyDescent="0.2">
      <c r="A47" s="61">
        <v>37</v>
      </c>
      <c r="B47" s="169" t="s">
        <v>178</v>
      </c>
      <c r="C47" s="169" t="s">
        <v>179</v>
      </c>
      <c r="D47" s="170" t="s">
        <v>107</v>
      </c>
      <c r="E47" s="62">
        <f t="shared" ca="1" si="3"/>
        <v>67</v>
      </c>
      <c r="F47" s="63">
        <f t="shared" si="0"/>
        <v>39</v>
      </c>
      <c r="G47" s="63">
        <f t="shared" si="44"/>
        <v>19</v>
      </c>
      <c r="H47" s="64">
        <f t="shared" si="45"/>
        <v>20</v>
      </c>
      <c r="I47" s="65"/>
      <c r="J47" s="9">
        <v>14</v>
      </c>
      <c r="K47" s="9">
        <v>16</v>
      </c>
      <c r="L47" s="9">
        <v>20</v>
      </c>
      <c r="M47" s="9">
        <v>7</v>
      </c>
      <c r="N47" s="50">
        <v>20</v>
      </c>
      <c r="O47" s="66">
        <f t="shared" si="4"/>
        <v>14</v>
      </c>
      <c r="P47" s="67">
        <f t="shared" si="5"/>
        <v>30</v>
      </c>
      <c r="Q47" s="9">
        <f t="shared" si="6"/>
        <v>47</v>
      </c>
      <c r="R47" s="9" t="str">
        <f t="shared" si="7"/>
        <v>NO</v>
      </c>
      <c r="S47" s="66">
        <f t="shared" si="8"/>
        <v>16</v>
      </c>
      <c r="T47" s="67">
        <f t="shared" si="9"/>
        <v>30</v>
      </c>
      <c r="U47" s="9">
        <f t="shared" si="10"/>
        <v>53</v>
      </c>
      <c r="V47" s="9" t="str">
        <f t="shared" si="11"/>
        <v>NO</v>
      </c>
      <c r="W47" s="67">
        <f t="shared" si="12"/>
        <v>20</v>
      </c>
      <c r="X47" s="67">
        <f t="shared" si="13"/>
        <v>27</v>
      </c>
      <c r="Y47" s="9">
        <f t="shared" si="14"/>
        <v>74</v>
      </c>
      <c r="Z47" s="9" t="str">
        <f t="shared" si="15"/>
        <v>YES</v>
      </c>
      <c r="AA47" s="67">
        <f t="shared" si="16"/>
        <v>50</v>
      </c>
      <c r="AB47" s="67">
        <f t="shared" si="17"/>
        <v>70</v>
      </c>
      <c r="AC47" s="9">
        <f t="shared" si="18"/>
        <v>71</v>
      </c>
      <c r="AD47" s="9" t="str">
        <f t="shared" si="19"/>
        <v>YES</v>
      </c>
      <c r="AE47" s="67">
        <f t="shared" si="20"/>
        <v>50</v>
      </c>
      <c r="AF47" s="67">
        <f t="shared" si="21"/>
        <v>70</v>
      </c>
      <c r="AG47" s="9">
        <f t="shared" si="22"/>
        <v>71</v>
      </c>
      <c r="AH47" s="9" t="str">
        <f t="shared" si="23"/>
        <v>YES</v>
      </c>
      <c r="AI47" s="66">
        <f t="shared" si="24"/>
        <v>28</v>
      </c>
      <c r="AJ47" s="67">
        <f t="shared" si="25"/>
        <v>40</v>
      </c>
      <c r="AK47" s="9">
        <f t="shared" si="26"/>
        <v>70</v>
      </c>
      <c r="AL47" s="9" t="str">
        <f t="shared" si="27"/>
        <v>YES</v>
      </c>
      <c r="AM47" s="66">
        <f t="shared" si="28"/>
        <v>28</v>
      </c>
      <c r="AN47" s="67">
        <f t="shared" si="29"/>
        <v>40</v>
      </c>
      <c r="AO47" s="9">
        <f t="shared" si="30"/>
        <v>70</v>
      </c>
      <c r="AP47" s="9" t="str">
        <f t="shared" si="31"/>
        <v>YES</v>
      </c>
      <c r="AQ47" s="66">
        <f t="shared" si="32"/>
        <v>28</v>
      </c>
      <c r="AR47" s="67">
        <f t="shared" si="33"/>
        <v>40</v>
      </c>
      <c r="AS47" s="9">
        <f t="shared" si="34"/>
        <v>70</v>
      </c>
      <c r="AT47" s="9" t="str">
        <f t="shared" si="35"/>
        <v>YES</v>
      </c>
      <c r="AU47" s="66">
        <f t="shared" si="36"/>
        <v>28</v>
      </c>
      <c r="AV47" s="67">
        <f t="shared" si="37"/>
        <v>40</v>
      </c>
      <c r="AW47" s="9">
        <f t="shared" si="38"/>
        <v>70</v>
      </c>
      <c r="AX47" s="9" t="str">
        <f t="shared" si="39"/>
        <v>YES</v>
      </c>
      <c r="AY47" s="66">
        <f t="shared" si="40"/>
        <v>28</v>
      </c>
      <c r="AZ47" s="67">
        <f t="shared" si="41"/>
        <v>40</v>
      </c>
      <c r="BA47" s="9">
        <f t="shared" si="42"/>
        <v>70</v>
      </c>
      <c r="BB47" s="9" t="str">
        <f t="shared" si="43"/>
        <v>YES</v>
      </c>
    </row>
    <row r="48" spans="1:54" x14ac:dyDescent="0.2">
      <c r="A48" s="61">
        <v>38</v>
      </c>
      <c r="B48" s="169" t="s">
        <v>180</v>
      </c>
      <c r="C48" s="169" t="s">
        <v>181</v>
      </c>
      <c r="D48" s="170" t="s">
        <v>107</v>
      </c>
      <c r="E48" s="62">
        <f t="shared" ca="1" si="3"/>
        <v>66</v>
      </c>
      <c r="F48" s="63">
        <f t="shared" si="0"/>
        <v>43</v>
      </c>
      <c r="G48" s="63">
        <f t="shared" si="44"/>
        <v>20</v>
      </c>
      <c r="H48" s="64">
        <f t="shared" si="45"/>
        <v>23</v>
      </c>
      <c r="I48" s="65"/>
      <c r="J48" s="9">
        <v>13</v>
      </c>
      <c r="K48" s="9">
        <v>18</v>
      </c>
      <c r="L48" s="9">
        <v>20</v>
      </c>
      <c r="M48" s="9">
        <v>7</v>
      </c>
      <c r="N48" s="50">
        <v>23</v>
      </c>
      <c r="O48" s="66">
        <f t="shared" si="4"/>
        <v>13</v>
      </c>
      <c r="P48" s="67">
        <f t="shared" si="5"/>
        <v>30</v>
      </c>
      <c r="Q48" s="9">
        <f t="shared" si="6"/>
        <v>43</v>
      </c>
      <c r="R48" s="9" t="str">
        <f t="shared" si="7"/>
        <v>NO</v>
      </c>
      <c r="S48" s="66">
        <f t="shared" si="8"/>
        <v>18</v>
      </c>
      <c r="T48" s="67">
        <f t="shared" si="9"/>
        <v>30</v>
      </c>
      <c r="U48" s="9">
        <f t="shared" si="10"/>
        <v>60</v>
      </c>
      <c r="V48" s="9" t="str">
        <f t="shared" si="11"/>
        <v>NO</v>
      </c>
      <c r="W48" s="67">
        <f t="shared" si="12"/>
        <v>20</v>
      </c>
      <c r="X48" s="67">
        <f t="shared" si="13"/>
        <v>20</v>
      </c>
      <c r="Y48" s="9">
        <f t="shared" si="14"/>
        <v>100</v>
      </c>
      <c r="Z48" s="9" t="str">
        <f t="shared" si="15"/>
        <v>YES</v>
      </c>
      <c r="AA48" s="67">
        <f t="shared" si="16"/>
        <v>51</v>
      </c>
      <c r="AB48" s="67">
        <f t="shared" si="17"/>
        <v>53</v>
      </c>
      <c r="AC48" s="9">
        <f t="shared" si="18"/>
        <v>96</v>
      </c>
      <c r="AD48" s="9" t="str">
        <f t="shared" si="19"/>
        <v>YES</v>
      </c>
      <c r="AE48" s="67">
        <f t="shared" si="20"/>
        <v>51</v>
      </c>
      <c r="AF48" s="67">
        <f t="shared" si="21"/>
        <v>53</v>
      </c>
      <c r="AG48" s="9">
        <f t="shared" si="22"/>
        <v>96</v>
      </c>
      <c r="AH48" s="9" t="str">
        <f t="shared" si="23"/>
        <v>YES</v>
      </c>
      <c r="AI48" s="66">
        <f t="shared" si="24"/>
        <v>28</v>
      </c>
      <c r="AJ48" s="67">
        <f t="shared" si="25"/>
        <v>40</v>
      </c>
      <c r="AK48" s="9">
        <f t="shared" si="26"/>
        <v>70</v>
      </c>
      <c r="AL48" s="9" t="str">
        <f t="shared" si="27"/>
        <v>YES</v>
      </c>
      <c r="AM48" s="66">
        <f t="shared" si="28"/>
        <v>28</v>
      </c>
      <c r="AN48" s="67">
        <f t="shared" si="29"/>
        <v>40</v>
      </c>
      <c r="AO48" s="9">
        <f t="shared" si="30"/>
        <v>70</v>
      </c>
      <c r="AP48" s="9" t="str">
        <f t="shared" si="31"/>
        <v>YES</v>
      </c>
      <c r="AQ48" s="66">
        <f t="shared" si="32"/>
        <v>28</v>
      </c>
      <c r="AR48" s="67">
        <f t="shared" si="33"/>
        <v>40</v>
      </c>
      <c r="AS48" s="9">
        <f t="shared" si="34"/>
        <v>70</v>
      </c>
      <c r="AT48" s="9" t="str">
        <f t="shared" si="35"/>
        <v>YES</v>
      </c>
      <c r="AU48" s="66">
        <f t="shared" si="36"/>
        <v>28</v>
      </c>
      <c r="AV48" s="67">
        <f t="shared" si="37"/>
        <v>40</v>
      </c>
      <c r="AW48" s="9">
        <f t="shared" si="38"/>
        <v>70</v>
      </c>
      <c r="AX48" s="9" t="str">
        <f t="shared" si="39"/>
        <v>YES</v>
      </c>
      <c r="AY48" s="66">
        <f t="shared" si="40"/>
        <v>28</v>
      </c>
      <c r="AZ48" s="67">
        <f t="shared" si="41"/>
        <v>40</v>
      </c>
      <c r="BA48" s="9">
        <f t="shared" si="42"/>
        <v>70</v>
      </c>
      <c r="BB48" s="9" t="str">
        <f t="shared" si="43"/>
        <v>YES</v>
      </c>
    </row>
    <row r="49" spans="1:54" x14ac:dyDescent="0.2">
      <c r="A49" s="61">
        <v>39</v>
      </c>
      <c r="B49" s="169" t="s">
        <v>182</v>
      </c>
      <c r="C49" s="169" t="s">
        <v>183</v>
      </c>
      <c r="D49" s="170" t="s">
        <v>110</v>
      </c>
      <c r="E49" s="62">
        <f t="shared" ca="1" si="3"/>
        <v>76</v>
      </c>
      <c r="F49" s="63">
        <f t="shared" si="0"/>
        <v>49</v>
      </c>
      <c r="G49" s="63">
        <f t="shared" si="44"/>
        <v>23</v>
      </c>
      <c r="H49" s="64">
        <f t="shared" si="45"/>
        <v>26</v>
      </c>
      <c r="I49" s="65"/>
      <c r="J49" s="9">
        <v>15</v>
      </c>
      <c r="K49" s="9">
        <v>20</v>
      </c>
      <c r="L49" s="9">
        <v>23</v>
      </c>
      <c r="M49" s="9">
        <v>10</v>
      </c>
      <c r="N49" s="50">
        <v>26</v>
      </c>
      <c r="O49" s="66">
        <f t="shared" si="4"/>
        <v>15</v>
      </c>
      <c r="P49" s="67">
        <f t="shared" si="5"/>
        <v>30</v>
      </c>
      <c r="Q49" s="9">
        <f t="shared" si="6"/>
        <v>50</v>
      </c>
      <c r="R49" s="9" t="str">
        <f t="shared" si="7"/>
        <v>NO</v>
      </c>
      <c r="S49" s="66">
        <f t="shared" si="8"/>
        <v>20</v>
      </c>
      <c r="T49" s="67">
        <f t="shared" si="9"/>
        <v>30</v>
      </c>
      <c r="U49" s="9">
        <f t="shared" si="10"/>
        <v>67</v>
      </c>
      <c r="V49" s="9" t="str">
        <f t="shared" si="11"/>
        <v>YES</v>
      </c>
      <c r="W49" s="67">
        <f t="shared" si="12"/>
        <v>23</v>
      </c>
      <c r="X49" s="67">
        <f t="shared" si="13"/>
        <v>20</v>
      </c>
      <c r="Y49" s="9">
        <f t="shared" si="14"/>
        <v>115</v>
      </c>
      <c r="Z49" s="9" t="str">
        <f t="shared" si="15"/>
        <v>YES</v>
      </c>
      <c r="AA49" s="67">
        <f t="shared" si="16"/>
        <v>58</v>
      </c>
      <c r="AB49" s="67">
        <f t="shared" si="17"/>
        <v>51</v>
      </c>
      <c r="AC49" s="9">
        <f t="shared" si="18"/>
        <v>114</v>
      </c>
      <c r="AD49" s="9" t="str">
        <f t="shared" si="19"/>
        <v>YES</v>
      </c>
      <c r="AE49" s="67">
        <f t="shared" si="20"/>
        <v>58</v>
      </c>
      <c r="AF49" s="67">
        <f t="shared" si="21"/>
        <v>51</v>
      </c>
      <c r="AG49" s="9">
        <f t="shared" si="22"/>
        <v>114</v>
      </c>
      <c r="AH49" s="9" t="str">
        <f t="shared" si="23"/>
        <v>YES</v>
      </c>
      <c r="AI49" s="66">
        <f t="shared" si="24"/>
        <v>28</v>
      </c>
      <c r="AJ49" s="67">
        <f t="shared" si="25"/>
        <v>40</v>
      </c>
      <c r="AK49" s="9">
        <f t="shared" si="26"/>
        <v>70</v>
      </c>
      <c r="AL49" s="9" t="str">
        <f t="shared" si="27"/>
        <v>YES</v>
      </c>
      <c r="AM49" s="66">
        <f t="shared" si="28"/>
        <v>28</v>
      </c>
      <c r="AN49" s="67">
        <f t="shared" si="29"/>
        <v>40</v>
      </c>
      <c r="AO49" s="9">
        <f t="shared" si="30"/>
        <v>70</v>
      </c>
      <c r="AP49" s="9" t="str">
        <f t="shared" si="31"/>
        <v>YES</v>
      </c>
      <c r="AQ49" s="66">
        <f t="shared" si="32"/>
        <v>28</v>
      </c>
      <c r="AR49" s="67">
        <f t="shared" si="33"/>
        <v>40</v>
      </c>
      <c r="AS49" s="9">
        <f t="shared" si="34"/>
        <v>70</v>
      </c>
      <c r="AT49" s="9" t="str">
        <f t="shared" si="35"/>
        <v>YES</v>
      </c>
      <c r="AU49" s="66">
        <f t="shared" si="36"/>
        <v>28</v>
      </c>
      <c r="AV49" s="67">
        <f t="shared" si="37"/>
        <v>40</v>
      </c>
      <c r="AW49" s="9">
        <f t="shared" si="38"/>
        <v>70</v>
      </c>
      <c r="AX49" s="9" t="str">
        <f t="shared" si="39"/>
        <v>YES</v>
      </c>
      <c r="AY49" s="66">
        <f t="shared" si="40"/>
        <v>28</v>
      </c>
      <c r="AZ49" s="67">
        <f t="shared" si="41"/>
        <v>40</v>
      </c>
      <c r="BA49" s="9">
        <f t="shared" si="42"/>
        <v>70</v>
      </c>
      <c r="BB49" s="9" t="str">
        <f t="shared" si="43"/>
        <v>YES</v>
      </c>
    </row>
    <row r="50" spans="1:54" x14ac:dyDescent="0.2">
      <c r="A50" s="61">
        <v>40</v>
      </c>
      <c r="B50" s="169" t="s">
        <v>184</v>
      </c>
      <c r="C50" s="169" t="s">
        <v>185</v>
      </c>
      <c r="D50" s="170" t="s">
        <v>104</v>
      </c>
      <c r="E50" s="62">
        <f t="shared" ca="1" si="3"/>
        <v>56</v>
      </c>
      <c r="F50" s="63">
        <f t="shared" si="0"/>
        <v>41</v>
      </c>
      <c r="G50" s="63">
        <f t="shared" si="44"/>
        <v>18</v>
      </c>
      <c r="H50" s="64">
        <f t="shared" si="45"/>
        <v>23</v>
      </c>
      <c r="I50" s="65"/>
      <c r="J50" s="9">
        <v>12</v>
      </c>
      <c r="K50" s="9">
        <v>16</v>
      </c>
      <c r="L50" s="9">
        <v>18</v>
      </c>
      <c r="M50" s="9">
        <v>6</v>
      </c>
      <c r="N50" s="50">
        <v>23</v>
      </c>
      <c r="O50" s="66">
        <f t="shared" si="4"/>
        <v>12</v>
      </c>
      <c r="P50" s="67">
        <f t="shared" si="5"/>
        <v>30</v>
      </c>
      <c r="Q50" s="9">
        <f t="shared" si="6"/>
        <v>40</v>
      </c>
      <c r="R50" s="9" t="str">
        <f t="shared" si="7"/>
        <v>NO</v>
      </c>
      <c r="S50" s="66">
        <f t="shared" si="8"/>
        <v>16</v>
      </c>
      <c r="T50" s="67">
        <f t="shared" si="9"/>
        <v>30</v>
      </c>
      <c r="U50" s="9">
        <f t="shared" si="10"/>
        <v>53</v>
      </c>
      <c r="V50" s="9" t="str">
        <f t="shared" si="11"/>
        <v>NO</v>
      </c>
      <c r="W50" s="67">
        <f t="shared" si="12"/>
        <v>18</v>
      </c>
      <c r="X50" s="67">
        <f t="shared" si="13"/>
        <v>27</v>
      </c>
      <c r="Y50" s="9">
        <f t="shared" si="14"/>
        <v>67</v>
      </c>
      <c r="Z50" s="9" t="str">
        <f t="shared" si="15"/>
        <v>YES</v>
      </c>
      <c r="AA50" s="67">
        <f t="shared" si="16"/>
        <v>46</v>
      </c>
      <c r="AB50" s="67">
        <f t="shared" si="17"/>
        <v>76</v>
      </c>
      <c r="AC50" s="9">
        <f t="shared" si="18"/>
        <v>61</v>
      </c>
      <c r="AD50" s="9" t="str">
        <f t="shared" si="19"/>
        <v>YES</v>
      </c>
      <c r="AE50" s="67">
        <f t="shared" si="20"/>
        <v>46</v>
      </c>
      <c r="AF50" s="67">
        <f t="shared" si="21"/>
        <v>76</v>
      </c>
      <c r="AG50" s="9">
        <f t="shared" si="22"/>
        <v>61</v>
      </c>
      <c r="AH50" s="9" t="str">
        <f t="shared" si="23"/>
        <v>YES</v>
      </c>
      <c r="AI50" s="66">
        <f t="shared" si="24"/>
        <v>28</v>
      </c>
      <c r="AJ50" s="67">
        <f t="shared" si="25"/>
        <v>40</v>
      </c>
      <c r="AK50" s="9">
        <f t="shared" si="26"/>
        <v>70</v>
      </c>
      <c r="AL50" s="9" t="str">
        <f t="shared" si="27"/>
        <v>YES</v>
      </c>
      <c r="AM50" s="66">
        <f t="shared" si="28"/>
        <v>28</v>
      </c>
      <c r="AN50" s="67">
        <f t="shared" si="29"/>
        <v>40</v>
      </c>
      <c r="AO50" s="9">
        <f t="shared" si="30"/>
        <v>70</v>
      </c>
      <c r="AP50" s="9" t="str">
        <f t="shared" si="31"/>
        <v>YES</v>
      </c>
      <c r="AQ50" s="66">
        <f t="shared" si="32"/>
        <v>28</v>
      </c>
      <c r="AR50" s="67">
        <f t="shared" si="33"/>
        <v>40</v>
      </c>
      <c r="AS50" s="9">
        <f t="shared" si="34"/>
        <v>70</v>
      </c>
      <c r="AT50" s="9" t="str">
        <f t="shared" si="35"/>
        <v>YES</v>
      </c>
      <c r="AU50" s="66">
        <f t="shared" si="36"/>
        <v>28</v>
      </c>
      <c r="AV50" s="67">
        <f t="shared" si="37"/>
        <v>40</v>
      </c>
      <c r="AW50" s="9">
        <f t="shared" si="38"/>
        <v>70</v>
      </c>
      <c r="AX50" s="9" t="str">
        <f t="shared" si="39"/>
        <v>YES</v>
      </c>
      <c r="AY50" s="66">
        <f t="shared" si="40"/>
        <v>28</v>
      </c>
      <c r="AZ50" s="67">
        <f t="shared" si="41"/>
        <v>40</v>
      </c>
      <c r="BA50" s="9">
        <f t="shared" si="42"/>
        <v>70</v>
      </c>
      <c r="BB50" s="9" t="str">
        <f t="shared" si="43"/>
        <v>YES</v>
      </c>
    </row>
    <row r="51" spans="1:54" x14ac:dyDescent="0.2">
      <c r="A51" s="61">
        <v>41</v>
      </c>
      <c r="B51" s="169" t="s">
        <v>186</v>
      </c>
      <c r="C51" s="169" t="s">
        <v>187</v>
      </c>
      <c r="D51" s="170" t="s">
        <v>107</v>
      </c>
      <c r="E51" s="62">
        <f t="shared" ca="1" si="3"/>
        <v>66</v>
      </c>
      <c r="F51" s="63">
        <f t="shared" si="0"/>
        <v>47</v>
      </c>
      <c r="G51" s="63">
        <f t="shared" si="44"/>
        <v>21</v>
      </c>
      <c r="H51" s="64">
        <f t="shared" si="45"/>
        <v>26</v>
      </c>
      <c r="I51" s="65"/>
      <c r="J51" s="9">
        <v>15</v>
      </c>
      <c r="K51" s="9">
        <v>17</v>
      </c>
      <c r="L51" s="9">
        <v>20</v>
      </c>
      <c r="M51" s="9">
        <v>10</v>
      </c>
      <c r="N51" s="50">
        <v>26</v>
      </c>
      <c r="O51" s="66">
        <f t="shared" si="4"/>
        <v>15</v>
      </c>
      <c r="P51" s="67">
        <f t="shared" si="5"/>
        <v>30</v>
      </c>
      <c r="Q51" s="9">
        <f t="shared" si="6"/>
        <v>50</v>
      </c>
      <c r="R51" s="9" t="str">
        <f t="shared" si="7"/>
        <v>NO</v>
      </c>
      <c r="S51" s="66">
        <f t="shared" si="8"/>
        <v>17</v>
      </c>
      <c r="T51" s="67">
        <f t="shared" si="9"/>
        <v>30</v>
      </c>
      <c r="U51" s="9">
        <f t="shared" si="10"/>
        <v>57</v>
      </c>
      <c r="V51" s="9" t="str">
        <f t="shared" si="11"/>
        <v>NO</v>
      </c>
      <c r="W51" s="67">
        <f t="shared" si="12"/>
        <v>20</v>
      </c>
      <c r="X51" s="67">
        <f t="shared" si="13"/>
        <v>23</v>
      </c>
      <c r="Y51" s="9">
        <f t="shared" si="14"/>
        <v>87</v>
      </c>
      <c r="Z51" s="9" t="str">
        <f t="shared" si="15"/>
        <v>YES</v>
      </c>
      <c r="AA51" s="67">
        <f t="shared" si="16"/>
        <v>52</v>
      </c>
      <c r="AB51" s="67">
        <f t="shared" si="17"/>
        <v>65</v>
      </c>
      <c r="AC51" s="9">
        <f t="shared" si="18"/>
        <v>80</v>
      </c>
      <c r="AD51" s="9" t="str">
        <f t="shared" si="19"/>
        <v>YES</v>
      </c>
      <c r="AE51" s="67">
        <f t="shared" si="20"/>
        <v>52</v>
      </c>
      <c r="AF51" s="67">
        <f t="shared" si="21"/>
        <v>65</v>
      </c>
      <c r="AG51" s="9">
        <f t="shared" si="22"/>
        <v>80</v>
      </c>
      <c r="AH51" s="9" t="str">
        <f t="shared" si="23"/>
        <v>YES</v>
      </c>
      <c r="AI51" s="66">
        <f t="shared" si="24"/>
        <v>28</v>
      </c>
      <c r="AJ51" s="67">
        <f t="shared" si="25"/>
        <v>40</v>
      </c>
      <c r="AK51" s="9">
        <f t="shared" si="26"/>
        <v>70</v>
      </c>
      <c r="AL51" s="9" t="str">
        <f t="shared" si="27"/>
        <v>YES</v>
      </c>
      <c r="AM51" s="66">
        <f t="shared" si="28"/>
        <v>28</v>
      </c>
      <c r="AN51" s="67">
        <f t="shared" si="29"/>
        <v>40</v>
      </c>
      <c r="AO51" s="9">
        <f t="shared" si="30"/>
        <v>70</v>
      </c>
      <c r="AP51" s="9" t="str">
        <f t="shared" si="31"/>
        <v>YES</v>
      </c>
      <c r="AQ51" s="66">
        <f t="shared" si="32"/>
        <v>28</v>
      </c>
      <c r="AR51" s="67">
        <f t="shared" si="33"/>
        <v>40</v>
      </c>
      <c r="AS51" s="9">
        <f t="shared" si="34"/>
        <v>70</v>
      </c>
      <c r="AT51" s="9" t="str">
        <f t="shared" si="35"/>
        <v>YES</v>
      </c>
      <c r="AU51" s="66">
        <f t="shared" si="36"/>
        <v>28</v>
      </c>
      <c r="AV51" s="67">
        <f t="shared" si="37"/>
        <v>40</v>
      </c>
      <c r="AW51" s="9">
        <f t="shared" si="38"/>
        <v>70</v>
      </c>
      <c r="AX51" s="9" t="str">
        <f t="shared" si="39"/>
        <v>YES</v>
      </c>
      <c r="AY51" s="66">
        <f t="shared" si="40"/>
        <v>28</v>
      </c>
      <c r="AZ51" s="67">
        <f t="shared" si="41"/>
        <v>40</v>
      </c>
      <c r="BA51" s="9">
        <f t="shared" si="42"/>
        <v>70</v>
      </c>
      <c r="BB51" s="9" t="str">
        <f t="shared" si="43"/>
        <v>YES</v>
      </c>
    </row>
    <row r="52" spans="1:54" x14ac:dyDescent="0.2">
      <c r="A52" s="61">
        <v>42</v>
      </c>
      <c r="B52" s="169" t="s">
        <v>188</v>
      </c>
      <c r="C52" s="169" t="s">
        <v>189</v>
      </c>
      <c r="D52" s="170" t="s">
        <v>107</v>
      </c>
      <c r="E52" s="62">
        <f t="shared" ca="1" si="3"/>
        <v>67</v>
      </c>
      <c r="F52" s="63">
        <f t="shared" si="0"/>
        <v>41</v>
      </c>
      <c r="G52" s="63">
        <f t="shared" si="44"/>
        <v>20</v>
      </c>
      <c r="H52" s="64">
        <f t="shared" si="45"/>
        <v>21</v>
      </c>
      <c r="I52" s="65"/>
      <c r="J52" s="9">
        <v>15</v>
      </c>
      <c r="K52" s="9">
        <v>16</v>
      </c>
      <c r="L52" s="9">
        <v>21</v>
      </c>
      <c r="M52" s="9">
        <v>7</v>
      </c>
      <c r="N52" s="50">
        <v>21</v>
      </c>
      <c r="O52" s="66">
        <f t="shared" si="4"/>
        <v>15</v>
      </c>
      <c r="P52" s="67">
        <f t="shared" si="5"/>
        <v>30</v>
      </c>
      <c r="Q52" s="9">
        <f t="shared" si="6"/>
        <v>50</v>
      </c>
      <c r="R52" s="9" t="str">
        <f t="shared" si="7"/>
        <v>NO</v>
      </c>
      <c r="S52" s="66">
        <f t="shared" si="8"/>
        <v>16</v>
      </c>
      <c r="T52" s="67">
        <f t="shared" si="9"/>
        <v>30</v>
      </c>
      <c r="U52" s="9">
        <f t="shared" si="10"/>
        <v>53</v>
      </c>
      <c r="V52" s="9" t="str">
        <f t="shared" si="11"/>
        <v>NO</v>
      </c>
      <c r="W52" s="67">
        <f t="shared" si="12"/>
        <v>21</v>
      </c>
      <c r="X52" s="67">
        <f t="shared" si="13"/>
        <v>21</v>
      </c>
      <c r="Y52" s="9">
        <f t="shared" si="14"/>
        <v>100</v>
      </c>
      <c r="Z52" s="9" t="str">
        <f t="shared" si="15"/>
        <v>YES</v>
      </c>
      <c r="AA52" s="67">
        <f t="shared" si="16"/>
        <v>52</v>
      </c>
      <c r="AB52" s="67">
        <f t="shared" si="17"/>
        <v>54</v>
      </c>
      <c r="AC52" s="9">
        <f t="shared" si="18"/>
        <v>96</v>
      </c>
      <c r="AD52" s="9" t="str">
        <f t="shared" si="19"/>
        <v>YES</v>
      </c>
      <c r="AE52" s="67">
        <f t="shared" si="20"/>
        <v>52</v>
      </c>
      <c r="AF52" s="67">
        <f t="shared" si="21"/>
        <v>54</v>
      </c>
      <c r="AG52" s="9">
        <f t="shared" si="22"/>
        <v>96</v>
      </c>
      <c r="AH52" s="9" t="str">
        <f t="shared" si="23"/>
        <v>YES</v>
      </c>
      <c r="AI52" s="66">
        <f t="shared" si="24"/>
        <v>28</v>
      </c>
      <c r="AJ52" s="67">
        <f t="shared" si="25"/>
        <v>40</v>
      </c>
      <c r="AK52" s="9">
        <f t="shared" si="26"/>
        <v>70</v>
      </c>
      <c r="AL52" s="9" t="str">
        <f t="shared" si="27"/>
        <v>YES</v>
      </c>
      <c r="AM52" s="66">
        <f t="shared" si="28"/>
        <v>28</v>
      </c>
      <c r="AN52" s="67">
        <f t="shared" si="29"/>
        <v>40</v>
      </c>
      <c r="AO52" s="9">
        <f t="shared" si="30"/>
        <v>70</v>
      </c>
      <c r="AP52" s="9" t="str">
        <f t="shared" si="31"/>
        <v>YES</v>
      </c>
      <c r="AQ52" s="66">
        <f t="shared" si="32"/>
        <v>28</v>
      </c>
      <c r="AR52" s="67">
        <f t="shared" si="33"/>
        <v>40</v>
      </c>
      <c r="AS52" s="9">
        <f t="shared" si="34"/>
        <v>70</v>
      </c>
      <c r="AT52" s="9" t="str">
        <f t="shared" si="35"/>
        <v>YES</v>
      </c>
      <c r="AU52" s="66">
        <f t="shared" si="36"/>
        <v>28</v>
      </c>
      <c r="AV52" s="67">
        <f t="shared" si="37"/>
        <v>40</v>
      </c>
      <c r="AW52" s="9">
        <f t="shared" si="38"/>
        <v>70</v>
      </c>
      <c r="AX52" s="9" t="str">
        <f t="shared" si="39"/>
        <v>YES</v>
      </c>
      <c r="AY52" s="66">
        <f t="shared" si="40"/>
        <v>28</v>
      </c>
      <c r="AZ52" s="67">
        <f t="shared" si="41"/>
        <v>40</v>
      </c>
      <c r="BA52" s="9">
        <f t="shared" si="42"/>
        <v>70</v>
      </c>
      <c r="BB52" s="9" t="str">
        <f t="shared" si="43"/>
        <v>YES</v>
      </c>
    </row>
    <row r="53" spans="1:54" x14ac:dyDescent="0.2">
      <c r="A53" s="61">
        <v>43</v>
      </c>
      <c r="B53" s="169" t="s">
        <v>190</v>
      </c>
      <c r="C53" s="169" t="s">
        <v>191</v>
      </c>
      <c r="D53" s="170" t="s">
        <v>104</v>
      </c>
      <c r="E53" s="62">
        <f t="shared" ca="1" si="3"/>
        <v>57</v>
      </c>
      <c r="F53" s="63">
        <f t="shared" si="0"/>
        <v>41</v>
      </c>
      <c r="G53" s="63">
        <f t="shared" si="44"/>
        <v>18</v>
      </c>
      <c r="H53" s="64">
        <f t="shared" si="45"/>
        <v>23</v>
      </c>
      <c r="I53" s="65"/>
      <c r="J53" s="9">
        <v>12</v>
      </c>
      <c r="K53" s="9">
        <v>17</v>
      </c>
      <c r="L53" s="9">
        <v>18</v>
      </c>
      <c r="M53" s="9">
        <v>7</v>
      </c>
      <c r="N53" s="50">
        <v>23</v>
      </c>
      <c r="O53" s="66">
        <f t="shared" si="4"/>
        <v>12</v>
      </c>
      <c r="P53" s="67">
        <f t="shared" si="5"/>
        <v>30</v>
      </c>
      <c r="Q53" s="9">
        <f t="shared" si="6"/>
        <v>40</v>
      </c>
      <c r="R53" s="9" t="str">
        <f t="shared" si="7"/>
        <v>NO</v>
      </c>
      <c r="S53" s="66">
        <f t="shared" si="8"/>
        <v>17</v>
      </c>
      <c r="T53" s="67">
        <f t="shared" si="9"/>
        <v>30</v>
      </c>
      <c r="U53" s="9">
        <f t="shared" si="10"/>
        <v>57</v>
      </c>
      <c r="V53" s="9" t="str">
        <f t="shared" si="11"/>
        <v>NO</v>
      </c>
      <c r="W53" s="67">
        <f t="shared" si="12"/>
        <v>18</v>
      </c>
      <c r="X53" s="67">
        <f t="shared" si="13"/>
        <v>23</v>
      </c>
      <c r="Y53" s="9">
        <f t="shared" si="14"/>
        <v>78</v>
      </c>
      <c r="Z53" s="9" t="str">
        <f t="shared" si="15"/>
        <v>YES</v>
      </c>
      <c r="AA53" s="67">
        <f t="shared" si="16"/>
        <v>47</v>
      </c>
      <c r="AB53" s="67">
        <f t="shared" si="17"/>
        <v>58</v>
      </c>
      <c r="AC53" s="9">
        <f t="shared" si="18"/>
        <v>81</v>
      </c>
      <c r="AD53" s="9" t="str">
        <f t="shared" si="19"/>
        <v>YES</v>
      </c>
      <c r="AE53" s="67">
        <f t="shared" si="20"/>
        <v>47</v>
      </c>
      <c r="AF53" s="67">
        <f t="shared" si="21"/>
        <v>58</v>
      </c>
      <c r="AG53" s="9">
        <f t="shared" si="22"/>
        <v>81</v>
      </c>
      <c r="AH53" s="9" t="str">
        <f t="shared" si="23"/>
        <v>YES</v>
      </c>
      <c r="AI53" s="66">
        <f t="shared" si="24"/>
        <v>28</v>
      </c>
      <c r="AJ53" s="67">
        <f t="shared" si="25"/>
        <v>40</v>
      </c>
      <c r="AK53" s="9">
        <f t="shared" si="26"/>
        <v>70</v>
      </c>
      <c r="AL53" s="9" t="str">
        <f t="shared" si="27"/>
        <v>YES</v>
      </c>
      <c r="AM53" s="66">
        <f t="shared" si="28"/>
        <v>28</v>
      </c>
      <c r="AN53" s="67">
        <f t="shared" si="29"/>
        <v>40</v>
      </c>
      <c r="AO53" s="9">
        <f t="shared" si="30"/>
        <v>70</v>
      </c>
      <c r="AP53" s="9" t="str">
        <f t="shared" si="31"/>
        <v>YES</v>
      </c>
      <c r="AQ53" s="66">
        <f t="shared" si="32"/>
        <v>28</v>
      </c>
      <c r="AR53" s="67">
        <f t="shared" si="33"/>
        <v>40</v>
      </c>
      <c r="AS53" s="9">
        <f t="shared" si="34"/>
        <v>70</v>
      </c>
      <c r="AT53" s="9" t="str">
        <f t="shared" si="35"/>
        <v>YES</v>
      </c>
      <c r="AU53" s="66">
        <f t="shared" si="36"/>
        <v>28</v>
      </c>
      <c r="AV53" s="67">
        <f t="shared" si="37"/>
        <v>40</v>
      </c>
      <c r="AW53" s="9">
        <f t="shared" si="38"/>
        <v>70</v>
      </c>
      <c r="AX53" s="9" t="str">
        <f t="shared" si="39"/>
        <v>YES</v>
      </c>
      <c r="AY53" s="66">
        <f t="shared" si="40"/>
        <v>28</v>
      </c>
      <c r="AZ53" s="67">
        <f t="shared" si="41"/>
        <v>40</v>
      </c>
      <c r="BA53" s="9">
        <f t="shared" si="42"/>
        <v>70</v>
      </c>
      <c r="BB53" s="9" t="str">
        <f t="shared" si="43"/>
        <v>YES</v>
      </c>
    </row>
    <row r="54" spans="1:54" x14ac:dyDescent="0.2">
      <c r="A54" s="61">
        <v>44</v>
      </c>
      <c r="B54" s="169" t="s">
        <v>192</v>
      </c>
      <c r="C54" s="169" t="s">
        <v>193</v>
      </c>
      <c r="D54" s="170" t="s">
        <v>104</v>
      </c>
      <c r="E54" s="62">
        <f t="shared" ca="1" si="3"/>
        <v>56</v>
      </c>
      <c r="F54" s="63">
        <f t="shared" si="0"/>
        <v>38</v>
      </c>
      <c r="G54" s="63">
        <f t="shared" si="44"/>
        <v>18</v>
      </c>
      <c r="H54" s="64">
        <f t="shared" si="45"/>
        <v>20</v>
      </c>
      <c r="I54" s="65"/>
      <c r="J54" s="9">
        <v>12</v>
      </c>
      <c r="K54" s="9">
        <v>16</v>
      </c>
      <c r="L54" s="9">
        <v>17</v>
      </c>
      <c r="M54" s="9">
        <v>9</v>
      </c>
      <c r="N54" s="50">
        <v>20</v>
      </c>
      <c r="O54" s="66">
        <f t="shared" si="4"/>
        <v>12</v>
      </c>
      <c r="P54" s="67">
        <f t="shared" si="5"/>
        <v>30</v>
      </c>
      <c r="Q54" s="9">
        <f t="shared" si="6"/>
        <v>40</v>
      </c>
      <c r="R54" s="9" t="str">
        <f t="shared" si="7"/>
        <v>NO</v>
      </c>
      <c r="S54" s="66">
        <f t="shared" si="8"/>
        <v>16</v>
      </c>
      <c r="T54" s="67">
        <f t="shared" si="9"/>
        <v>30</v>
      </c>
      <c r="U54" s="9">
        <f t="shared" si="10"/>
        <v>53</v>
      </c>
      <c r="V54" s="9" t="str">
        <f t="shared" si="11"/>
        <v>NO</v>
      </c>
      <c r="W54" s="67">
        <f t="shared" si="12"/>
        <v>17</v>
      </c>
      <c r="X54" s="67">
        <f t="shared" si="13"/>
        <v>20</v>
      </c>
      <c r="Y54" s="9">
        <f t="shared" si="14"/>
        <v>85</v>
      </c>
      <c r="Z54" s="9" t="str">
        <f t="shared" si="15"/>
        <v>YES</v>
      </c>
      <c r="AA54" s="67">
        <f t="shared" si="16"/>
        <v>45</v>
      </c>
      <c r="AB54" s="67">
        <f t="shared" si="17"/>
        <v>50</v>
      </c>
      <c r="AC54" s="9">
        <f t="shared" si="18"/>
        <v>90</v>
      </c>
      <c r="AD54" s="9" t="str">
        <f t="shared" si="19"/>
        <v>YES</v>
      </c>
      <c r="AE54" s="67">
        <f t="shared" si="20"/>
        <v>45</v>
      </c>
      <c r="AF54" s="67">
        <f t="shared" si="21"/>
        <v>50</v>
      </c>
      <c r="AG54" s="9">
        <f t="shared" si="22"/>
        <v>90</v>
      </c>
      <c r="AH54" s="9" t="str">
        <f t="shared" si="23"/>
        <v>YES</v>
      </c>
      <c r="AI54" s="66">
        <f t="shared" si="24"/>
        <v>28</v>
      </c>
      <c r="AJ54" s="67">
        <f t="shared" si="25"/>
        <v>40</v>
      </c>
      <c r="AK54" s="9">
        <f t="shared" si="26"/>
        <v>70</v>
      </c>
      <c r="AL54" s="9" t="str">
        <f t="shared" si="27"/>
        <v>YES</v>
      </c>
      <c r="AM54" s="66">
        <f t="shared" si="28"/>
        <v>28</v>
      </c>
      <c r="AN54" s="67">
        <f t="shared" si="29"/>
        <v>40</v>
      </c>
      <c r="AO54" s="9">
        <f t="shared" si="30"/>
        <v>70</v>
      </c>
      <c r="AP54" s="9" t="str">
        <f t="shared" si="31"/>
        <v>YES</v>
      </c>
      <c r="AQ54" s="66">
        <f t="shared" si="32"/>
        <v>28</v>
      </c>
      <c r="AR54" s="67">
        <f t="shared" si="33"/>
        <v>40</v>
      </c>
      <c r="AS54" s="9">
        <f t="shared" si="34"/>
        <v>70</v>
      </c>
      <c r="AT54" s="9" t="str">
        <f t="shared" si="35"/>
        <v>YES</v>
      </c>
      <c r="AU54" s="66">
        <f t="shared" si="36"/>
        <v>28</v>
      </c>
      <c r="AV54" s="67">
        <f t="shared" si="37"/>
        <v>40</v>
      </c>
      <c r="AW54" s="9">
        <f t="shared" si="38"/>
        <v>70</v>
      </c>
      <c r="AX54" s="9" t="str">
        <f t="shared" si="39"/>
        <v>YES</v>
      </c>
      <c r="AY54" s="66">
        <f t="shared" si="40"/>
        <v>28</v>
      </c>
      <c r="AZ54" s="67">
        <f t="shared" si="41"/>
        <v>40</v>
      </c>
      <c r="BA54" s="9">
        <f t="shared" si="42"/>
        <v>70</v>
      </c>
      <c r="BB54" s="9" t="str">
        <f t="shared" si="43"/>
        <v>YES</v>
      </c>
    </row>
    <row r="55" spans="1:54" x14ac:dyDescent="0.2">
      <c r="A55" s="61">
        <v>45</v>
      </c>
      <c r="B55" s="169" t="s">
        <v>194</v>
      </c>
      <c r="C55" s="169" t="s">
        <v>195</v>
      </c>
      <c r="D55" s="170" t="s">
        <v>145</v>
      </c>
      <c r="E55" s="62">
        <f t="shared" ca="1" si="3"/>
        <v>86</v>
      </c>
      <c r="F55" s="63">
        <f t="shared" si="0"/>
        <v>61</v>
      </c>
      <c r="G55" s="63">
        <f t="shared" si="44"/>
        <v>28</v>
      </c>
      <c r="H55" s="64">
        <f t="shared" si="45"/>
        <v>33</v>
      </c>
      <c r="I55" s="65"/>
      <c r="J55" s="9">
        <v>17</v>
      </c>
      <c r="K55" s="9">
        <v>26</v>
      </c>
      <c r="L55" s="9">
        <v>27</v>
      </c>
      <c r="M55" s="9">
        <v>13</v>
      </c>
      <c r="N55" s="50">
        <v>33</v>
      </c>
      <c r="O55" s="66">
        <f t="shared" si="4"/>
        <v>17</v>
      </c>
      <c r="P55" s="67">
        <f t="shared" si="5"/>
        <v>30</v>
      </c>
      <c r="Q55" s="9">
        <f t="shared" si="6"/>
        <v>57</v>
      </c>
      <c r="R55" s="9" t="str">
        <f t="shared" si="7"/>
        <v>NO</v>
      </c>
      <c r="S55" s="66">
        <f t="shared" si="8"/>
        <v>26</v>
      </c>
      <c r="T55" s="67">
        <f t="shared" si="9"/>
        <v>30</v>
      </c>
      <c r="U55" s="9">
        <f t="shared" si="10"/>
        <v>87</v>
      </c>
      <c r="V55" s="9" t="str">
        <f t="shared" si="11"/>
        <v>YES</v>
      </c>
      <c r="W55" s="67">
        <f t="shared" si="12"/>
        <v>27</v>
      </c>
      <c r="X55" s="67">
        <f t="shared" si="13"/>
        <v>20</v>
      </c>
      <c r="Y55" s="9">
        <f t="shared" si="14"/>
        <v>135</v>
      </c>
      <c r="Z55" s="9" t="str">
        <f t="shared" si="15"/>
        <v>YES</v>
      </c>
      <c r="AA55" s="67">
        <f t="shared" si="16"/>
        <v>70</v>
      </c>
      <c r="AB55" s="67">
        <f t="shared" si="17"/>
        <v>51</v>
      </c>
      <c r="AC55" s="9">
        <f t="shared" si="18"/>
        <v>137</v>
      </c>
      <c r="AD55" s="9" t="str">
        <f t="shared" si="19"/>
        <v>YES</v>
      </c>
      <c r="AE55" s="67">
        <f t="shared" si="20"/>
        <v>70</v>
      </c>
      <c r="AF55" s="67">
        <f t="shared" si="21"/>
        <v>51</v>
      </c>
      <c r="AG55" s="9">
        <f t="shared" si="22"/>
        <v>137</v>
      </c>
      <c r="AH55" s="9" t="str">
        <f t="shared" si="23"/>
        <v>YES</v>
      </c>
      <c r="AI55" s="66">
        <f t="shared" si="24"/>
        <v>28</v>
      </c>
      <c r="AJ55" s="67">
        <f t="shared" si="25"/>
        <v>40</v>
      </c>
      <c r="AK55" s="9">
        <f t="shared" si="26"/>
        <v>70</v>
      </c>
      <c r="AL55" s="9" t="str">
        <f t="shared" si="27"/>
        <v>YES</v>
      </c>
      <c r="AM55" s="66">
        <f t="shared" si="28"/>
        <v>28</v>
      </c>
      <c r="AN55" s="67">
        <f t="shared" si="29"/>
        <v>40</v>
      </c>
      <c r="AO55" s="9">
        <f t="shared" si="30"/>
        <v>70</v>
      </c>
      <c r="AP55" s="9" t="str">
        <f t="shared" si="31"/>
        <v>YES</v>
      </c>
      <c r="AQ55" s="66">
        <f t="shared" si="32"/>
        <v>28</v>
      </c>
      <c r="AR55" s="67">
        <f t="shared" si="33"/>
        <v>40</v>
      </c>
      <c r="AS55" s="9">
        <f t="shared" si="34"/>
        <v>70</v>
      </c>
      <c r="AT55" s="9" t="str">
        <f t="shared" si="35"/>
        <v>YES</v>
      </c>
      <c r="AU55" s="66">
        <f t="shared" si="36"/>
        <v>28</v>
      </c>
      <c r="AV55" s="67">
        <f t="shared" si="37"/>
        <v>40</v>
      </c>
      <c r="AW55" s="9">
        <f t="shared" si="38"/>
        <v>70</v>
      </c>
      <c r="AX55" s="9" t="str">
        <f t="shared" si="39"/>
        <v>YES</v>
      </c>
      <c r="AY55" s="66">
        <f t="shared" si="40"/>
        <v>28</v>
      </c>
      <c r="AZ55" s="67">
        <f t="shared" si="41"/>
        <v>40</v>
      </c>
      <c r="BA55" s="9">
        <f t="shared" si="42"/>
        <v>70</v>
      </c>
      <c r="BB55" s="9" t="str">
        <f t="shared" si="43"/>
        <v>YES</v>
      </c>
    </row>
    <row r="56" spans="1:54" x14ac:dyDescent="0.2">
      <c r="A56" s="61">
        <v>46</v>
      </c>
      <c r="B56" s="169" t="s">
        <v>196</v>
      </c>
      <c r="C56" s="169" t="s">
        <v>197</v>
      </c>
      <c r="D56" s="170" t="s">
        <v>110</v>
      </c>
      <c r="E56" s="62">
        <f t="shared" ca="1" si="3"/>
        <v>77</v>
      </c>
      <c r="F56" s="63">
        <f t="shared" si="0"/>
        <v>55</v>
      </c>
      <c r="G56" s="63">
        <f t="shared" si="44"/>
        <v>24</v>
      </c>
      <c r="H56" s="64">
        <f t="shared" si="45"/>
        <v>31</v>
      </c>
      <c r="I56" s="65"/>
      <c r="J56" s="9">
        <v>16</v>
      </c>
      <c r="K56" s="9">
        <v>21</v>
      </c>
      <c r="L56" s="9">
        <v>24</v>
      </c>
      <c r="M56" s="9">
        <v>9</v>
      </c>
      <c r="N56" s="50">
        <v>31</v>
      </c>
      <c r="O56" s="66">
        <f t="shared" si="4"/>
        <v>16</v>
      </c>
      <c r="P56" s="67">
        <f t="shared" si="5"/>
        <v>30</v>
      </c>
      <c r="Q56" s="9">
        <f t="shared" si="6"/>
        <v>53</v>
      </c>
      <c r="R56" s="9" t="str">
        <f t="shared" si="7"/>
        <v>NO</v>
      </c>
      <c r="S56" s="66">
        <f t="shared" si="8"/>
        <v>21</v>
      </c>
      <c r="T56" s="67">
        <f t="shared" si="9"/>
        <v>30</v>
      </c>
      <c r="U56" s="9">
        <f t="shared" si="10"/>
        <v>70</v>
      </c>
      <c r="V56" s="9" t="str">
        <f t="shared" si="11"/>
        <v>YES</v>
      </c>
      <c r="W56" s="67">
        <f t="shared" si="12"/>
        <v>24</v>
      </c>
      <c r="X56" s="67">
        <f t="shared" si="13"/>
        <v>23</v>
      </c>
      <c r="Y56" s="9">
        <f t="shared" si="14"/>
        <v>104</v>
      </c>
      <c r="Z56" s="9" t="str">
        <f t="shared" si="15"/>
        <v>YES</v>
      </c>
      <c r="AA56" s="67">
        <f t="shared" si="16"/>
        <v>61</v>
      </c>
      <c r="AB56" s="67">
        <f t="shared" si="17"/>
        <v>58</v>
      </c>
      <c r="AC56" s="9">
        <f t="shared" si="18"/>
        <v>105</v>
      </c>
      <c r="AD56" s="9" t="str">
        <f t="shared" si="19"/>
        <v>YES</v>
      </c>
      <c r="AE56" s="67">
        <f t="shared" si="20"/>
        <v>61</v>
      </c>
      <c r="AF56" s="67">
        <f t="shared" si="21"/>
        <v>58</v>
      </c>
      <c r="AG56" s="9">
        <f t="shared" si="22"/>
        <v>105</v>
      </c>
      <c r="AH56" s="9" t="str">
        <f t="shared" si="23"/>
        <v>YES</v>
      </c>
      <c r="AI56" s="66">
        <f t="shared" si="24"/>
        <v>28</v>
      </c>
      <c r="AJ56" s="67">
        <f t="shared" si="25"/>
        <v>40</v>
      </c>
      <c r="AK56" s="9">
        <f t="shared" si="26"/>
        <v>70</v>
      </c>
      <c r="AL56" s="9" t="str">
        <f t="shared" si="27"/>
        <v>YES</v>
      </c>
      <c r="AM56" s="66">
        <f t="shared" si="28"/>
        <v>28</v>
      </c>
      <c r="AN56" s="67">
        <f t="shared" si="29"/>
        <v>40</v>
      </c>
      <c r="AO56" s="9">
        <f t="shared" si="30"/>
        <v>70</v>
      </c>
      <c r="AP56" s="9" t="str">
        <f t="shared" si="31"/>
        <v>YES</v>
      </c>
      <c r="AQ56" s="66">
        <f t="shared" si="32"/>
        <v>28</v>
      </c>
      <c r="AR56" s="67">
        <f t="shared" si="33"/>
        <v>40</v>
      </c>
      <c r="AS56" s="9">
        <f t="shared" si="34"/>
        <v>70</v>
      </c>
      <c r="AT56" s="9" t="str">
        <f t="shared" si="35"/>
        <v>YES</v>
      </c>
      <c r="AU56" s="66">
        <f t="shared" si="36"/>
        <v>28</v>
      </c>
      <c r="AV56" s="67">
        <f t="shared" si="37"/>
        <v>40</v>
      </c>
      <c r="AW56" s="9">
        <f t="shared" si="38"/>
        <v>70</v>
      </c>
      <c r="AX56" s="9" t="str">
        <f t="shared" si="39"/>
        <v>YES</v>
      </c>
      <c r="AY56" s="66">
        <f t="shared" si="40"/>
        <v>28</v>
      </c>
      <c r="AZ56" s="67">
        <f t="shared" si="41"/>
        <v>40</v>
      </c>
      <c r="BA56" s="9">
        <f t="shared" si="42"/>
        <v>70</v>
      </c>
      <c r="BB56" s="9" t="str">
        <f t="shared" si="43"/>
        <v>YES</v>
      </c>
    </row>
    <row r="57" spans="1:54" x14ac:dyDescent="0.2">
      <c r="A57" s="61">
        <v>47</v>
      </c>
      <c r="B57" s="169" t="s">
        <v>198</v>
      </c>
      <c r="C57" s="169" t="s">
        <v>199</v>
      </c>
      <c r="D57" s="170" t="s">
        <v>110</v>
      </c>
      <c r="E57" s="62">
        <f t="shared" ca="1" si="3"/>
        <v>77</v>
      </c>
      <c r="F57" s="63">
        <f t="shared" si="0"/>
        <v>53</v>
      </c>
      <c r="G57" s="63">
        <f t="shared" si="44"/>
        <v>25</v>
      </c>
      <c r="H57" s="64">
        <f t="shared" si="45"/>
        <v>28</v>
      </c>
      <c r="I57" s="65"/>
      <c r="J57" s="9">
        <v>16</v>
      </c>
      <c r="K57" s="9">
        <v>22</v>
      </c>
      <c r="L57" s="9">
        <v>24</v>
      </c>
      <c r="M57" s="9">
        <v>11</v>
      </c>
      <c r="N57" s="50">
        <v>28</v>
      </c>
      <c r="O57" s="66">
        <f t="shared" si="4"/>
        <v>16</v>
      </c>
      <c r="P57" s="67">
        <f t="shared" si="5"/>
        <v>30</v>
      </c>
      <c r="Q57" s="9">
        <f t="shared" si="6"/>
        <v>53</v>
      </c>
      <c r="R57" s="9" t="str">
        <f t="shared" si="7"/>
        <v>NO</v>
      </c>
      <c r="S57" s="66">
        <f t="shared" si="8"/>
        <v>22</v>
      </c>
      <c r="T57" s="67">
        <f t="shared" si="9"/>
        <v>30</v>
      </c>
      <c r="U57" s="9">
        <f t="shared" si="10"/>
        <v>73</v>
      </c>
      <c r="V57" s="9" t="str">
        <f t="shared" si="11"/>
        <v>YES</v>
      </c>
      <c r="W57" s="67">
        <f t="shared" si="12"/>
        <v>24</v>
      </c>
      <c r="X57" s="67">
        <f t="shared" si="13"/>
        <v>18</v>
      </c>
      <c r="Y57" s="9">
        <f t="shared" si="14"/>
        <v>133</v>
      </c>
      <c r="Z57" s="9" t="str">
        <f t="shared" si="15"/>
        <v>YES</v>
      </c>
      <c r="AA57" s="67">
        <f t="shared" si="16"/>
        <v>62</v>
      </c>
      <c r="AB57" s="67">
        <f t="shared" si="17"/>
        <v>46</v>
      </c>
      <c r="AC57" s="9">
        <f t="shared" si="18"/>
        <v>135</v>
      </c>
      <c r="AD57" s="9" t="str">
        <f t="shared" si="19"/>
        <v>YES</v>
      </c>
      <c r="AE57" s="67">
        <f t="shared" si="20"/>
        <v>62</v>
      </c>
      <c r="AF57" s="67">
        <f t="shared" si="21"/>
        <v>46</v>
      </c>
      <c r="AG57" s="9">
        <f t="shared" si="22"/>
        <v>135</v>
      </c>
      <c r="AH57" s="9" t="str">
        <f t="shared" si="23"/>
        <v>YES</v>
      </c>
      <c r="AI57" s="66">
        <f t="shared" si="24"/>
        <v>28</v>
      </c>
      <c r="AJ57" s="67">
        <f t="shared" si="25"/>
        <v>40</v>
      </c>
      <c r="AK57" s="9">
        <f t="shared" si="26"/>
        <v>70</v>
      </c>
      <c r="AL57" s="9" t="str">
        <f t="shared" si="27"/>
        <v>YES</v>
      </c>
      <c r="AM57" s="66">
        <f t="shared" si="28"/>
        <v>28</v>
      </c>
      <c r="AN57" s="67">
        <f t="shared" si="29"/>
        <v>40</v>
      </c>
      <c r="AO57" s="9">
        <f t="shared" si="30"/>
        <v>70</v>
      </c>
      <c r="AP57" s="9" t="str">
        <f t="shared" si="31"/>
        <v>YES</v>
      </c>
      <c r="AQ57" s="66">
        <f t="shared" si="32"/>
        <v>28</v>
      </c>
      <c r="AR57" s="67">
        <f t="shared" si="33"/>
        <v>40</v>
      </c>
      <c r="AS57" s="9">
        <f t="shared" si="34"/>
        <v>70</v>
      </c>
      <c r="AT57" s="9" t="str">
        <f t="shared" si="35"/>
        <v>YES</v>
      </c>
      <c r="AU57" s="66">
        <f t="shared" si="36"/>
        <v>28</v>
      </c>
      <c r="AV57" s="67">
        <f t="shared" si="37"/>
        <v>40</v>
      </c>
      <c r="AW57" s="9">
        <f t="shared" si="38"/>
        <v>70</v>
      </c>
      <c r="AX57" s="9" t="str">
        <f t="shared" si="39"/>
        <v>YES</v>
      </c>
      <c r="AY57" s="66">
        <f t="shared" si="40"/>
        <v>28</v>
      </c>
      <c r="AZ57" s="67">
        <f t="shared" si="41"/>
        <v>40</v>
      </c>
      <c r="BA57" s="9">
        <f t="shared" si="42"/>
        <v>70</v>
      </c>
      <c r="BB57" s="9" t="str">
        <f t="shared" si="43"/>
        <v>YES</v>
      </c>
    </row>
    <row r="58" spans="1:54" x14ac:dyDescent="0.2">
      <c r="A58" s="61">
        <v>48</v>
      </c>
      <c r="B58" s="169" t="s">
        <v>200</v>
      </c>
      <c r="C58" s="169" t="s">
        <v>201</v>
      </c>
      <c r="D58" s="170" t="s">
        <v>110</v>
      </c>
      <c r="E58" s="62">
        <f t="shared" ca="1" si="3"/>
        <v>76</v>
      </c>
      <c r="F58" s="63">
        <f t="shared" si="0"/>
        <v>57</v>
      </c>
      <c r="G58" s="63">
        <f t="shared" si="44"/>
        <v>26</v>
      </c>
      <c r="H58" s="64">
        <f t="shared" si="45"/>
        <v>31</v>
      </c>
      <c r="I58" s="65"/>
      <c r="J58" s="9">
        <v>18</v>
      </c>
      <c r="K58" s="9">
        <v>24</v>
      </c>
      <c r="L58" s="9">
        <v>24</v>
      </c>
      <c r="M58" s="9">
        <v>12</v>
      </c>
      <c r="N58" s="50">
        <v>31</v>
      </c>
      <c r="O58" s="66">
        <f t="shared" si="4"/>
        <v>18</v>
      </c>
      <c r="P58" s="67">
        <f t="shared" si="5"/>
        <v>30</v>
      </c>
      <c r="Q58" s="9">
        <f t="shared" si="6"/>
        <v>60</v>
      </c>
      <c r="R58" s="9" t="str">
        <f t="shared" si="7"/>
        <v>NO</v>
      </c>
      <c r="S58" s="66">
        <f t="shared" si="8"/>
        <v>24</v>
      </c>
      <c r="T58" s="67">
        <f t="shared" si="9"/>
        <v>30</v>
      </c>
      <c r="U58" s="9">
        <f t="shared" si="10"/>
        <v>80</v>
      </c>
      <c r="V58" s="9" t="str">
        <f t="shared" si="11"/>
        <v>YES</v>
      </c>
      <c r="W58" s="67">
        <f t="shared" si="12"/>
        <v>24</v>
      </c>
      <c r="X58" s="67">
        <f t="shared" si="13"/>
        <v>20</v>
      </c>
      <c r="Y58" s="9">
        <f t="shared" si="14"/>
        <v>120</v>
      </c>
      <c r="Z58" s="9" t="str">
        <f t="shared" si="15"/>
        <v>YES</v>
      </c>
      <c r="AA58" s="67">
        <f t="shared" si="16"/>
        <v>66</v>
      </c>
      <c r="AB58" s="67">
        <f t="shared" si="17"/>
        <v>52</v>
      </c>
      <c r="AC58" s="9">
        <f t="shared" si="18"/>
        <v>127</v>
      </c>
      <c r="AD58" s="9" t="str">
        <f t="shared" si="19"/>
        <v>YES</v>
      </c>
      <c r="AE58" s="67">
        <f t="shared" si="20"/>
        <v>66</v>
      </c>
      <c r="AF58" s="67">
        <f t="shared" si="21"/>
        <v>52</v>
      </c>
      <c r="AG58" s="9">
        <f t="shared" si="22"/>
        <v>127</v>
      </c>
      <c r="AH58" s="9" t="str">
        <f t="shared" si="23"/>
        <v>YES</v>
      </c>
      <c r="AI58" s="66">
        <f t="shared" si="24"/>
        <v>28</v>
      </c>
      <c r="AJ58" s="67">
        <f t="shared" si="25"/>
        <v>40</v>
      </c>
      <c r="AK58" s="9">
        <f t="shared" si="26"/>
        <v>70</v>
      </c>
      <c r="AL58" s="9" t="str">
        <f t="shared" si="27"/>
        <v>YES</v>
      </c>
      <c r="AM58" s="66">
        <f t="shared" si="28"/>
        <v>28</v>
      </c>
      <c r="AN58" s="67">
        <f t="shared" si="29"/>
        <v>40</v>
      </c>
      <c r="AO58" s="9">
        <f t="shared" si="30"/>
        <v>70</v>
      </c>
      <c r="AP58" s="9" t="str">
        <f t="shared" si="31"/>
        <v>YES</v>
      </c>
      <c r="AQ58" s="66">
        <f t="shared" si="32"/>
        <v>28</v>
      </c>
      <c r="AR58" s="67">
        <f t="shared" si="33"/>
        <v>40</v>
      </c>
      <c r="AS58" s="9">
        <f t="shared" si="34"/>
        <v>70</v>
      </c>
      <c r="AT58" s="9" t="str">
        <f t="shared" si="35"/>
        <v>YES</v>
      </c>
      <c r="AU58" s="66">
        <f t="shared" si="36"/>
        <v>28</v>
      </c>
      <c r="AV58" s="67">
        <f t="shared" si="37"/>
        <v>40</v>
      </c>
      <c r="AW58" s="9">
        <f t="shared" si="38"/>
        <v>70</v>
      </c>
      <c r="AX58" s="9" t="str">
        <f t="shared" si="39"/>
        <v>YES</v>
      </c>
      <c r="AY58" s="66">
        <f t="shared" si="40"/>
        <v>28</v>
      </c>
      <c r="AZ58" s="67">
        <f t="shared" si="41"/>
        <v>40</v>
      </c>
      <c r="BA58" s="9">
        <f t="shared" si="42"/>
        <v>70</v>
      </c>
      <c r="BB58" s="9" t="str">
        <f t="shared" si="43"/>
        <v>YES</v>
      </c>
    </row>
    <row r="59" spans="1:54" x14ac:dyDescent="0.2">
      <c r="A59" s="61">
        <v>49</v>
      </c>
      <c r="B59" s="169" t="s">
        <v>202</v>
      </c>
      <c r="C59" s="169" t="s">
        <v>203</v>
      </c>
      <c r="D59" s="170" t="s">
        <v>107</v>
      </c>
      <c r="E59" s="62">
        <f t="shared" ca="1" si="3"/>
        <v>67</v>
      </c>
      <c r="F59" s="63">
        <f t="shared" si="0"/>
        <v>42</v>
      </c>
      <c r="G59" s="63">
        <f t="shared" si="44"/>
        <v>21</v>
      </c>
      <c r="H59" s="64">
        <f t="shared" si="45"/>
        <v>21</v>
      </c>
      <c r="I59" s="65"/>
      <c r="J59" s="9">
        <v>14</v>
      </c>
      <c r="K59" s="9">
        <v>17</v>
      </c>
      <c r="L59" s="9">
        <v>21</v>
      </c>
      <c r="M59" s="9">
        <v>10</v>
      </c>
      <c r="N59" s="50">
        <v>21</v>
      </c>
      <c r="O59" s="66">
        <f t="shared" si="4"/>
        <v>14</v>
      </c>
      <c r="P59" s="67">
        <f t="shared" si="5"/>
        <v>30</v>
      </c>
      <c r="Q59" s="9">
        <f t="shared" si="6"/>
        <v>47</v>
      </c>
      <c r="R59" s="9" t="str">
        <f t="shared" si="7"/>
        <v>NO</v>
      </c>
      <c r="S59" s="66">
        <f t="shared" si="8"/>
        <v>17</v>
      </c>
      <c r="T59" s="67">
        <f t="shared" si="9"/>
        <v>30</v>
      </c>
      <c r="U59" s="9">
        <f t="shared" si="10"/>
        <v>57</v>
      </c>
      <c r="V59" s="9" t="str">
        <f t="shared" si="11"/>
        <v>NO</v>
      </c>
      <c r="W59" s="67">
        <f t="shared" si="12"/>
        <v>21</v>
      </c>
      <c r="X59" s="67">
        <f t="shared" si="13"/>
        <v>21</v>
      </c>
      <c r="Y59" s="9">
        <f t="shared" si="14"/>
        <v>100</v>
      </c>
      <c r="Z59" s="9" t="str">
        <f t="shared" si="15"/>
        <v>YES</v>
      </c>
      <c r="AA59" s="67">
        <f t="shared" si="16"/>
        <v>52</v>
      </c>
      <c r="AB59" s="67">
        <f t="shared" si="17"/>
        <v>52</v>
      </c>
      <c r="AC59" s="9">
        <f t="shared" si="18"/>
        <v>100</v>
      </c>
      <c r="AD59" s="9" t="str">
        <f t="shared" si="19"/>
        <v>YES</v>
      </c>
      <c r="AE59" s="67">
        <f t="shared" si="20"/>
        <v>52</v>
      </c>
      <c r="AF59" s="67">
        <f t="shared" si="21"/>
        <v>52</v>
      </c>
      <c r="AG59" s="9">
        <f t="shared" si="22"/>
        <v>100</v>
      </c>
      <c r="AH59" s="9" t="str">
        <f t="shared" si="23"/>
        <v>YES</v>
      </c>
      <c r="AI59" s="66">
        <f t="shared" si="24"/>
        <v>28</v>
      </c>
      <c r="AJ59" s="67">
        <f t="shared" si="25"/>
        <v>40</v>
      </c>
      <c r="AK59" s="9">
        <f t="shared" si="26"/>
        <v>70</v>
      </c>
      <c r="AL59" s="9" t="str">
        <f t="shared" si="27"/>
        <v>YES</v>
      </c>
      <c r="AM59" s="66">
        <f t="shared" si="28"/>
        <v>28</v>
      </c>
      <c r="AN59" s="67">
        <f t="shared" si="29"/>
        <v>40</v>
      </c>
      <c r="AO59" s="9">
        <f t="shared" si="30"/>
        <v>70</v>
      </c>
      <c r="AP59" s="9" t="str">
        <f t="shared" si="31"/>
        <v>YES</v>
      </c>
      <c r="AQ59" s="66">
        <f t="shared" si="32"/>
        <v>28</v>
      </c>
      <c r="AR59" s="67">
        <f t="shared" si="33"/>
        <v>40</v>
      </c>
      <c r="AS59" s="9">
        <f t="shared" si="34"/>
        <v>70</v>
      </c>
      <c r="AT59" s="9" t="str">
        <f t="shared" si="35"/>
        <v>YES</v>
      </c>
      <c r="AU59" s="66">
        <f t="shared" si="36"/>
        <v>28</v>
      </c>
      <c r="AV59" s="67">
        <f t="shared" si="37"/>
        <v>40</v>
      </c>
      <c r="AW59" s="9">
        <f t="shared" si="38"/>
        <v>70</v>
      </c>
      <c r="AX59" s="9" t="str">
        <f t="shared" si="39"/>
        <v>YES</v>
      </c>
      <c r="AY59" s="66">
        <f t="shared" si="40"/>
        <v>28</v>
      </c>
      <c r="AZ59" s="67">
        <f t="shared" si="41"/>
        <v>40</v>
      </c>
      <c r="BA59" s="9">
        <f t="shared" si="42"/>
        <v>70</v>
      </c>
      <c r="BB59" s="9" t="str">
        <f t="shared" si="43"/>
        <v>YES</v>
      </c>
    </row>
    <row r="60" spans="1:54" x14ac:dyDescent="0.2">
      <c r="A60" s="61">
        <v>50</v>
      </c>
      <c r="B60" s="169" t="s">
        <v>204</v>
      </c>
      <c r="C60" s="169" t="s">
        <v>205</v>
      </c>
      <c r="D60" s="170" t="s">
        <v>107</v>
      </c>
      <c r="E60" s="62">
        <f t="shared" ca="1" si="3"/>
        <v>66</v>
      </c>
      <c r="F60" s="63">
        <f t="shared" si="0"/>
        <v>48</v>
      </c>
      <c r="G60" s="63">
        <f t="shared" si="44"/>
        <v>22</v>
      </c>
      <c r="H60" s="64">
        <f t="shared" si="45"/>
        <v>26</v>
      </c>
      <c r="I60" s="65"/>
      <c r="J60" s="9">
        <v>16</v>
      </c>
      <c r="K60" s="9">
        <v>20</v>
      </c>
      <c r="L60" s="9">
        <v>20</v>
      </c>
      <c r="M60" s="9">
        <v>10</v>
      </c>
      <c r="N60" s="50">
        <v>26</v>
      </c>
      <c r="O60" s="66">
        <f t="shared" si="4"/>
        <v>16</v>
      </c>
      <c r="P60" s="67">
        <f t="shared" si="5"/>
        <v>30</v>
      </c>
      <c r="Q60" s="9">
        <f t="shared" si="6"/>
        <v>53</v>
      </c>
      <c r="R60" s="9" t="str">
        <f t="shared" si="7"/>
        <v>NO</v>
      </c>
      <c r="S60" s="66">
        <f t="shared" si="8"/>
        <v>20</v>
      </c>
      <c r="T60" s="67">
        <f t="shared" si="9"/>
        <v>30</v>
      </c>
      <c r="U60" s="9">
        <f t="shared" si="10"/>
        <v>67</v>
      </c>
      <c r="V60" s="9" t="str">
        <f t="shared" si="11"/>
        <v>YES</v>
      </c>
      <c r="W60" s="67">
        <f t="shared" si="12"/>
        <v>20</v>
      </c>
      <c r="X60" s="67">
        <f t="shared" si="13"/>
        <v>18</v>
      </c>
      <c r="Y60" s="9">
        <f t="shared" si="14"/>
        <v>111</v>
      </c>
      <c r="Z60" s="9" t="str">
        <f t="shared" si="15"/>
        <v>YES</v>
      </c>
      <c r="AA60" s="67">
        <f t="shared" si="16"/>
        <v>56</v>
      </c>
      <c r="AB60" s="67">
        <f t="shared" si="17"/>
        <v>47</v>
      </c>
      <c r="AC60" s="9">
        <f t="shared" si="18"/>
        <v>119</v>
      </c>
      <c r="AD60" s="9" t="str">
        <f t="shared" si="19"/>
        <v>YES</v>
      </c>
      <c r="AE60" s="67">
        <f t="shared" si="20"/>
        <v>56</v>
      </c>
      <c r="AF60" s="67">
        <f t="shared" si="21"/>
        <v>47</v>
      </c>
      <c r="AG60" s="9">
        <f t="shared" si="22"/>
        <v>119</v>
      </c>
      <c r="AH60" s="9" t="str">
        <f t="shared" si="23"/>
        <v>YES</v>
      </c>
      <c r="AI60" s="66">
        <f t="shared" si="24"/>
        <v>28</v>
      </c>
      <c r="AJ60" s="67">
        <f t="shared" si="25"/>
        <v>40</v>
      </c>
      <c r="AK60" s="9">
        <f t="shared" si="26"/>
        <v>70</v>
      </c>
      <c r="AL60" s="9" t="str">
        <f t="shared" si="27"/>
        <v>YES</v>
      </c>
      <c r="AM60" s="66">
        <f t="shared" si="28"/>
        <v>28</v>
      </c>
      <c r="AN60" s="67">
        <f t="shared" si="29"/>
        <v>40</v>
      </c>
      <c r="AO60" s="9">
        <f t="shared" si="30"/>
        <v>70</v>
      </c>
      <c r="AP60" s="9" t="str">
        <f t="shared" si="31"/>
        <v>YES</v>
      </c>
      <c r="AQ60" s="66">
        <f t="shared" si="32"/>
        <v>28</v>
      </c>
      <c r="AR60" s="67">
        <f t="shared" si="33"/>
        <v>40</v>
      </c>
      <c r="AS60" s="9">
        <f t="shared" si="34"/>
        <v>70</v>
      </c>
      <c r="AT60" s="9" t="str">
        <f t="shared" si="35"/>
        <v>YES</v>
      </c>
      <c r="AU60" s="66">
        <f t="shared" si="36"/>
        <v>28</v>
      </c>
      <c r="AV60" s="67">
        <f t="shared" si="37"/>
        <v>40</v>
      </c>
      <c r="AW60" s="9">
        <f t="shared" si="38"/>
        <v>70</v>
      </c>
      <c r="AX60" s="9" t="str">
        <f t="shared" si="39"/>
        <v>YES</v>
      </c>
      <c r="AY60" s="66">
        <f t="shared" si="40"/>
        <v>28</v>
      </c>
      <c r="AZ60" s="67">
        <f t="shared" si="41"/>
        <v>40</v>
      </c>
      <c r="BA60" s="9">
        <f t="shared" si="42"/>
        <v>70</v>
      </c>
      <c r="BB60" s="9" t="str">
        <f t="shared" si="43"/>
        <v>YES</v>
      </c>
    </row>
    <row r="61" spans="1:54" x14ac:dyDescent="0.2">
      <c r="A61" s="61">
        <v>51</v>
      </c>
      <c r="B61" s="169" t="s">
        <v>206</v>
      </c>
      <c r="C61" s="169" t="s">
        <v>207</v>
      </c>
      <c r="D61" s="170" t="s">
        <v>107</v>
      </c>
      <c r="E61" s="62">
        <f t="shared" ca="1" si="3"/>
        <v>66</v>
      </c>
      <c r="F61" s="63">
        <f t="shared" si="0"/>
        <v>43</v>
      </c>
      <c r="G61" s="63">
        <f t="shared" si="44"/>
        <v>20</v>
      </c>
      <c r="H61" s="64">
        <f t="shared" si="45"/>
        <v>23</v>
      </c>
      <c r="I61" s="65"/>
      <c r="J61" s="9">
        <v>14</v>
      </c>
      <c r="K61" s="9">
        <v>17</v>
      </c>
      <c r="L61" s="9">
        <v>21</v>
      </c>
      <c r="M61" s="9">
        <v>7</v>
      </c>
      <c r="N61" s="50">
        <v>23</v>
      </c>
      <c r="O61" s="66">
        <f t="shared" si="4"/>
        <v>14</v>
      </c>
      <c r="P61" s="67">
        <f t="shared" si="5"/>
        <v>30</v>
      </c>
      <c r="Q61" s="9">
        <f t="shared" si="6"/>
        <v>47</v>
      </c>
      <c r="R61" s="9" t="str">
        <f t="shared" si="7"/>
        <v>NO</v>
      </c>
      <c r="S61" s="66">
        <f t="shared" si="8"/>
        <v>17</v>
      </c>
      <c r="T61" s="67">
        <f t="shared" si="9"/>
        <v>30</v>
      </c>
      <c r="U61" s="9">
        <f t="shared" si="10"/>
        <v>57</v>
      </c>
      <c r="V61" s="9" t="str">
        <f t="shared" si="11"/>
        <v>NO</v>
      </c>
      <c r="W61" s="67">
        <f t="shared" si="12"/>
        <v>21</v>
      </c>
      <c r="X61" s="67">
        <f t="shared" si="13"/>
        <v>17</v>
      </c>
      <c r="Y61" s="9">
        <f t="shared" si="14"/>
        <v>124</v>
      </c>
      <c r="Z61" s="9" t="str">
        <f t="shared" si="15"/>
        <v>YES</v>
      </c>
      <c r="AA61" s="67">
        <f t="shared" si="16"/>
        <v>52</v>
      </c>
      <c r="AB61" s="67">
        <f t="shared" si="17"/>
        <v>45</v>
      </c>
      <c r="AC61" s="9">
        <f t="shared" si="18"/>
        <v>116</v>
      </c>
      <c r="AD61" s="9" t="str">
        <f t="shared" si="19"/>
        <v>YES</v>
      </c>
      <c r="AE61" s="67">
        <f t="shared" si="20"/>
        <v>52</v>
      </c>
      <c r="AF61" s="67">
        <f t="shared" si="21"/>
        <v>45</v>
      </c>
      <c r="AG61" s="9">
        <f t="shared" si="22"/>
        <v>116</v>
      </c>
      <c r="AH61" s="9" t="str">
        <f t="shared" si="23"/>
        <v>YES</v>
      </c>
      <c r="AI61" s="66">
        <f t="shared" si="24"/>
        <v>28</v>
      </c>
      <c r="AJ61" s="67">
        <f t="shared" si="25"/>
        <v>40</v>
      </c>
      <c r="AK61" s="9">
        <f t="shared" si="26"/>
        <v>70</v>
      </c>
      <c r="AL61" s="9" t="str">
        <f t="shared" si="27"/>
        <v>YES</v>
      </c>
      <c r="AM61" s="66">
        <f t="shared" si="28"/>
        <v>28</v>
      </c>
      <c r="AN61" s="67">
        <f t="shared" si="29"/>
        <v>40</v>
      </c>
      <c r="AO61" s="9">
        <f t="shared" si="30"/>
        <v>70</v>
      </c>
      <c r="AP61" s="9" t="str">
        <f t="shared" si="31"/>
        <v>YES</v>
      </c>
      <c r="AQ61" s="66">
        <f t="shared" si="32"/>
        <v>28</v>
      </c>
      <c r="AR61" s="67">
        <f t="shared" si="33"/>
        <v>40</v>
      </c>
      <c r="AS61" s="9">
        <f t="shared" si="34"/>
        <v>70</v>
      </c>
      <c r="AT61" s="9" t="str">
        <f t="shared" si="35"/>
        <v>YES</v>
      </c>
      <c r="AU61" s="66">
        <f t="shared" si="36"/>
        <v>28</v>
      </c>
      <c r="AV61" s="67">
        <f t="shared" si="37"/>
        <v>40</v>
      </c>
      <c r="AW61" s="9">
        <f t="shared" si="38"/>
        <v>70</v>
      </c>
      <c r="AX61" s="9" t="str">
        <f t="shared" si="39"/>
        <v>YES</v>
      </c>
      <c r="AY61" s="66">
        <f t="shared" si="40"/>
        <v>28</v>
      </c>
      <c r="AZ61" s="67">
        <f t="shared" si="41"/>
        <v>40</v>
      </c>
      <c r="BA61" s="9">
        <f t="shared" si="42"/>
        <v>70</v>
      </c>
      <c r="BB61" s="9" t="str">
        <f t="shared" si="43"/>
        <v>YES</v>
      </c>
    </row>
    <row r="62" spans="1:54" x14ac:dyDescent="0.2">
      <c r="A62" s="61">
        <v>52</v>
      </c>
      <c r="B62" s="169" t="s">
        <v>208</v>
      </c>
      <c r="C62" s="169" t="s">
        <v>209</v>
      </c>
      <c r="D62" s="170" t="s">
        <v>110</v>
      </c>
      <c r="E62" s="62">
        <f t="shared" ca="1" si="3"/>
        <v>76</v>
      </c>
      <c r="F62" s="63">
        <f t="shared" si="0"/>
        <v>54</v>
      </c>
      <c r="G62" s="63">
        <f t="shared" si="44"/>
        <v>25</v>
      </c>
      <c r="H62" s="64">
        <f t="shared" si="45"/>
        <v>29</v>
      </c>
      <c r="I62" s="65"/>
      <c r="J62" s="9">
        <v>19</v>
      </c>
      <c r="K62" s="9">
        <v>18</v>
      </c>
      <c r="L62" s="9">
        <v>24</v>
      </c>
      <c r="M62" s="9">
        <v>12</v>
      </c>
      <c r="N62" s="50">
        <v>29</v>
      </c>
      <c r="O62" s="66">
        <f t="shared" si="4"/>
        <v>19</v>
      </c>
      <c r="P62" s="67">
        <f t="shared" si="5"/>
        <v>30</v>
      </c>
      <c r="Q62" s="9">
        <f t="shared" si="6"/>
        <v>63</v>
      </c>
      <c r="R62" s="9" t="str">
        <f t="shared" si="7"/>
        <v>YES</v>
      </c>
      <c r="S62" s="66">
        <f t="shared" si="8"/>
        <v>18</v>
      </c>
      <c r="T62" s="67">
        <f t="shared" si="9"/>
        <v>30</v>
      </c>
      <c r="U62" s="9">
        <f t="shared" si="10"/>
        <v>60</v>
      </c>
      <c r="V62" s="9" t="str">
        <f t="shared" si="11"/>
        <v>NO</v>
      </c>
      <c r="W62" s="67">
        <f t="shared" si="12"/>
        <v>24</v>
      </c>
      <c r="X62" s="67">
        <f t="shared" si="13"/>
        <v>27</v>
      </c>
      <c r="Y62" s="9">
        <f t="shared" si="14"/>
        <v>89</v>
      </c>
      <c r="Z62" s="9" t="str">
        <f t="shared" si="15"/>
        <v>YES</v>
      </c>
      <c r="AA62" s="67">
        <f t="shared" si="16"/>
        <v>61</v>
      </c>
      <c r="AB62" s="67">
        <f t="shared" si="17"/>
        <v>70</v>
      </c>
      <c r="AC62" s="9">
        <f t="shared" si="18"/>
        <v>87</v>
      </c>
      <c r="AD62" s="9" t="str">
        <f t="shared" si="19"/>
        <v>YES</v>
      </c>
      <c r="AE62" s="67">
        <f t="shared" si="20"/>
        <v>61</v>
      </c>
      <c r="AF62" s="67">
        <f t="shared" si="21"/>
        <v>70</v>
      </c>
      <c r="AG62" s="9">
        <f t="shared" si="22"/>
        <v>87</v>
      </c>
      <c r="AH62" s="9" t="str">
        <f t="shared" si="23"/>
        <v>YES</v>
      </c>
      <c r="AI62" s="66">
        <f t="shared" si="24"/>
        <v>28</v>
      </c>
      <c r="AJ62" s="67">
        <f t="shared" si="25"/>
        <v>40</v>
      </c>
      <c r="AK62" s="9">
        <f t="shared" si="26"/>
        <v>70</v>
      </c>
      <c r="AL62" s="9" t="str">
        <f t="shared" si="27"/>
        <v>YES</v>
      </c>
      <c r="AM62" s="66">
        <f t="shared" si="28"/>
        <v>28</v>
      </c>
      <c r="AN62" s="67">
        <f t="shared" si="29"/>
        <v>40</v>
      </c>
      <c r="AO62" s="9">
        <f t="shared" si="30"/>
        <v>70</v>
      </c>
      <c r="AP62" s="9" t="str">
        <f t="shared" si="31"/>
        <v>YES</v>
      </c>
      <c r="AQ62" s="66">
        <f t="shared" si="32"/>
        <v>28</v>
      </c>
      <c r="AR62" s="67">
        <f t="shared" si="33"/>
        <v>40</v>
      </c>
      <c r="AS62" s="9">
        <f t="shared" si="34"/>
        <v>70</v>
      </c>
      <c r="AT62" s="9" t="str">
        <f t="shared" si="35"/>
        <v>YES</v>
      </c>
      <c r="AU62" s="66">
        <f t="shared" si="36"/>
        <v>28</v>
      </c>
      <c r="AV62" s="67">
        <f t="shared" si="37"/>
        <v>40</v>
      </c>
      <c r="AW62" s="9">
        <f t="shared" si="38"/>
        <v>70</v>
      </c>
      <c r="AX62" s="9" t="str">
        <f t="shared" si="39"/>
        <v>YES</v>
      </c>
      <c r="AY62" s="66">
        <f t="shared" si="40"/>
        <v>28</v>
      </c>
      <c r="AZ62" s="67">
        <f t="shared" si="41"/>
        <v>40</v>
      </c>
      <c r="BA62" s="9">
        <f t="shared" si="42"/>
        <v>70</v>
      </c>
      <c r="BB62" s="9" t="str">
        <f t="shared" si="43"/>
        <v>YES</v>
      </c>
    </row>
    <row r="63" spans="1:54" x14ac:dyDescent="0.2">
      <c r="A63" s="61">
        <v>53</v>
      </c>
      <c r="B63" s="169" t="s">
        <v>210</v>
      </c>
      <c r="C63" s="169" t="s">
        <v>211</v>
      </c>
      <c r="D63" s="170" t="s">
        <v>110</v>
      </c>
      <c r="E63" s="62">
        <f t="shared" ca="1" si="3"/>
        <v>77</v>
      </c>
      <c r="F63" s="63">
        <f t="shared" si="0"/>
        <v>48</v>
      </c>
      <c r="G63" s="63">
        <f t="shared" si="44"/>
        <v>23</v>
      </c>
      <c r="H63" s="64">
        <f t="shared" si="45"/>
        <v>25</v>
      </c>
      <c r="I63" s="65"/>
      <c r="J63" s="9">
        <v>15</v>
      </c>
      <c r="K63" s="9">
        <v>19</v>
      </c>
      <c r="L63" s="9">
        <v>23</v>
      </c>
      <c r="M63" s="9">
        <v>10</v>
      </c>
      <c r="N63" s="50">
        <v>25</v>
      </c>
      <c r="O63" s="66">
        <f t="shared" si="4"/>
        <v>15</v>
      </c>
      <c r="P63" s="67">
        <f t="shared" si="5"/>
        <v>30</v>
      </c>
      <c r="Q63" s="9">
        <f t="shared" si="6"/>
        <v>50</v>
      </c>
      <c r="R63" s="9" t="str">
        <f t="shared" si="7"/>
        <v>NO</v>
      </c>
      <c r="S63" s="66">
        <f t="shared" si="8"/>
        <v>19</v>
      </c>
      <c r="T63" s="67">
        <f t="shared" si="9"/>
        <v>30</v>
      </c>
      <c r="U63" s="9">
        <f t="shared" si="10"/>
        <v>63</v>
      </c>
      <c r="V63" s="9" t="str">
        <f t="shared" si="11"/>
        <v>YES</v>
      </c>
      <c r="W63" s="67">
        <f t="shared" si="12"/>
        <v>23</v>
      </c>
      <c r="X63" s="67">
        <f t="shared" si="13"/>
        <v>24</v>
      </c>
      <c r="Y63" s="9">
        <f t="shared" si="14"/>
        <v>96</v>
      </c>
      <c r="Z63" s="9" t="str">
        <f t="shared" si="15"/>
        <v>YES</v>
      </c>
      <c r="AA63" s="67">
        <f t="shared" si="16"/>
        <v>57</v>
      </c>
      <c r="AB63" s="67">
        <f t="shared" si="17"/>
        <v>61</v>
      </c>
      <c r="AC63" s="9">
        <f t="shared" si="18"/>
        <v>93</v>
      </c>
      <c r="AD63" s="9" t="str">
        <f t="shared" si="19"/>
        <v>YES</v>
      </c>
      <c r="AE63" s="67">
        <f t="shared" si="20"/>
        <v>57</v>
      </c>
      <c r="AF63" s="67">
        <f t="shared" si="21"/>
        <v>61</v>
      </c>
      <c r="AG63" s="9">
        <f t="shared" si="22"/>
        <v>93</v>
      </c>
      <c r="AH63" s="9" t="str">
        <f t="shared" si="23"/>
        <v>YES</v>
      </c>
      <c r="AI63" s="66">
        <f t="shared" si="24"/>
        <v>28</v>
      </c>
      <c r="AJ63" s="67">
        <f t="shared" si="25"/>
        <v>40</v>
      </c>
      <c r="AK63" s="9">
        <f t="shared" si="26"/>
        <v>70</v>
      </c>
      <c r="AL63" s="9" t="str">
        <f t="shared" si="27"/>
        <v>YES</v>
      </c>
      <c r="AM63" s="66">
        <f t="shared" si="28"/>
        <v>28</v>
      </c>
      <c r="AN63" s="67">
        <f t="shared" si="29"/>
        <v>40</v>
      </c>
      <c r="AO63" s="9">
        <f t="shared" si="30"/>
        <v>70</v>
      </c>
      <c r="AP63" s="9" t="str">
        <f t="shared" si="31"/>
        <v>YES</v>
      </c>
      <c r="AQ63" s="66">
        <f t="shared" si="32"/>
        <v>28</v>
      </c>
      <c r="AR63" s="67">
        <f t="shared" si="33"/>
        <v>40</v>
      </c>
      <c r="AS63" s="9">
        <f t="shared" si="34"/>
        <v>70</v>
      </c>
      <c r="AT63" s="9" t="str">
        <f t="shared" si="35"/>
        <v>YES</v>
      </c>
      <c r="AU63" s="66">
        <f t="shared" si="36"/>
        <v>28</v>
      </c>
      <c r="AV63" s="67">
        <f t="shared" si="37"/>
        <v>40</v>
      </c>
      <c r="AW63" s="9">
        <f t="shared" si="38"/>
        <v>70</v>
      </c>
      <c r="AX63" s="9" t="str">
        <f t="shared" si="39"/>
        <v>YES</v>
      </c>
      <c r="AY63" s="66">
        <f t="shared" si="40"/>
        <v>28</v>
      </c>
      <c r="AZ63" s="67">
        <f t="shared" si="41"/>
        <v>40</v>
      </c>
      <c r="BA63" s="9">
        <f t="shared" si="42"/>
        <v>70</v>
      </c>
      <c r="BB63" s="9" t="str">
        <f t="shared" si="43"/>
        <v>YES</v>
      </c>
    </row>
    <row r="64" spans="1:54" x14ac:dyDescent="0.2">
      <c r="A64" s="61">
        <v>54</v>
      </c>
      <c r="B64" s="169" t="s">
        <v>212</v>
      </c>
      <c r="C64" s="169" t="s">
        <v>213</v>
      </c>
      <c r="D64" s="170" t="s">
        <v>110</v>
      </c>
      <c r="E64" s="62">
        <f t="shared" ca="1" si="3"/>
        <v>77</v>
      </c>
      <c r="F64" s="63">
        <f t="shared" si="0"/>
        <v>47</v>
      </c>
      <c r="G64" s="63">
        <f t="shared" si="44"/>
        <v>23</v>
      </c>
      <c r="H64" s="64">
        <f t="shared" si="45"/>
        <v>24</v>
      </c>
      <c r="I64" s="65"/>
      <c r="J64" s="9">
        <v>15</v>
      </c>
      <c r="K64" s="9">
        <v>23</v>
      </c>
      <c r="L64" s="9">
        <v>23</v>
      </c>
      <c r="M64" s="9">
        <v>8</v>
      </c>
      <c r="N64" s="50">
        <v>24</v>
      </c>
      <c r="O64" s="66">
        <f t="shared" si="4"/>
        <v>15</v>
      </c>
      <c r="P64" s="67">
        <f t="shared" si="5"/>
        <v>30</v>
      </c>
      <c r="Q64" s="9">
        <f t="shared" si="6"/>
        <v>50</v>
      </c>
      <c r="R64" s="9" t="str">
        <f t="shared" si="7"/>
        <v>NO</v>
      </c>
      <c r="S64" s="66">
        <f t="shared" si="8"/>
        <v>23</v>
      </c>
      <c r="T64" s="67">
        <f t="shared" si="9"/>
        <v>30</v>
      </c>
      <c r="U64" s="9">
        <f t="shared" si="10"/>
        <v>77</v>
      </c>
      <c r="V64" s="9" t="str">
        <f t="shared" si="11"/>
        <v>YES</v>
      </c>
      <c r="W64" s="67">
        <f t="shared" si="12"/>
        <v>23</v>
      </c>
      <c r="X64" s="67">
        <f t="shared" si="13"/>
        <v>24</v>
      </c>
      <c r="Y64" s="9">
        <f t="shared" si="14"/>
        <v>96</v>
      </c>
      <c r="Z64" s="9" t="str">
        <f t="shared" si="15"/>
        <v>YES</v>
      </c>
      <c r="AA64" s="67">
        <f t="shared" si="16"/>
        <v>61</v>
      </c>
      <c r="AB64" s="67">
        <f t="shared" si="17"/>
        <v>62</v>
      </c>
      <c r="AC64" s="9">
        <f t="shared" si="18"/>
        <v>98</v>
      </c>
      <c r="AD64" s="9" t="str">
        <f t="shared" si="19"/>
        <v>YES</v>
      </c>
      <c r="AE64" s="67">
        <f t="shared" si="20"/>
        <v>61</v>
      </c>
      <c r="AF64" s="67">
        <f t="shared" si="21"/>
        <v>62</v>
      </c>
      <c r="AG64" s="9">
        <f t="shared" si="22"/>
        <v>98</v>
      </c>
      <c r="AH64" s="9" t="str">
        <f t="shared" si="23"/>
        <v>YES</v>
      </c>
      <c r="AI64" s="66">
        <f t="shared" si="24"/>
        <v>28</v>
      </c>
      <c r="AJ64" s="67">
        <f t="shared" si="25"/>
        <v>40</v>
      </c>
      <c r="AK64" s="9">
        <f t="shared" si="26"/>
        <v>70</v>
      </c>
      <c r="AL64" s="9" t="str">
        <f t="shared" si="27"/>
        <v>YES</v>
      </c>
      <c r="AM64" s="66">
        <f t="shared" si="28"/>
        <v>28</v>
      </c>
      <c r="AN64" s="67">
        <f t="shared" si="29"/>
        <v>40</v>
      </c>
      <c r="AO64" s="9">
        <f t="shared" si="30"/>
        <v>70</v>
      </c>
      <c r="AP64" s="9" t="str">
        <f t="shared" si="31"/>
        <v>YES</v>
      </c>
      <c r="AQ64" s="66">
        <f t="shared" si="32"/>
        <v>28</v>
      </c>
      <c r="AR64" s="67">
        <f t="shared" si="33"/>
        <v>40</v>
      </c>
      <c r="AS64" s="9">
        <f t="shared" si="34"/>
        <v>70</v>
      </c>
      <c r="AT64" s="9" t="str">
        <f t="shared" si="35"/>
        <v>YES</v>
      </c>
      <c r="AU64" s="66">
        <f t="shared" si="36"/>
        <v>28</v>
      </c>
      <c r="AV64" s="67">
        <f t="shared" si="37"/>
        <v>40</v>
      </c>
      <c r="AW64" s="9">
        <f t="shared" si="38"/>
        <v>70</v>
      </c>
      <c r="AX64" s="9" t="str">
        <f t="shared" si="39"/>
        <v>YES</v>
      </c>
      <c r="AY64" s="66">
        <f t="shared" si="40"/>
        <v>28</v>
      </c>
      <c r="AZ64" s="67">
        <f t="shared" si="41"/>
        <v>40</v>
      </c>
      <c r="BA64" s="9">
        <f t="shared" si="42"/>
        <v>70</v>
      </c>
      <c r="BB64" s="9" t="str">
        <f t="shared" si="43"/>
        <v>YES</v>
      </c>
    </row>
    <row r="65" spans="1:55" x14ac:dyDescent="0.2">
      <c r="A65" s="61">
        <v>55</v>
      </c>
      <c r="B65" s="169" t="s">
        <v>214</v>
      </c>
      <c r="C65" s="169" t="s">
        <v>215</v>
      </c>
      <c r="D65" s="170" t="s">
        <v>110</v>
      </c>
      <c r="E65" s="62">
        <f t="shared" ca="1" si="3"/>
        <v>76</v>
      </c>
      <c r="F65" s="63">
        <f t="shared" si="0"/>
        <v>49</v>
      </c>
      <c r="G65" s="63">
        <f t="shared" si="44"/>
        <v>22</v>
      </c>
      <c r="H65" s="64">
        <f t="shared" si="45"/>
        <v>27</v>
      </c>
      <c r="I65" s="65"/>
      <c r="J65" s="9">
        <v>15</v>
      </c>
      <c r="K65" s="9">
        <v>18</v>
      </c>
      <c r="L65" s="9">
        <v>23</v>
      </c>
      <c r="M65" s="9">
        <v>9</v>
      </c>
      <c r="N65" s="50">
        <v>27</v>
      </c>
      <c r="O65" s="66">
        <f t="shared" si="4"/>
        <v>15</v>
      </c>
      <c r="P65" s="67">
        <f t="shared" si="5"/>
        <v>30</v>
      </c>
      <c r="Q65" s="9">
        <f t="shared" si="6"/>
        <v>50</v>
      </c>
      <c r="R65" s="9" t="str">
        <f t="shared" si="7"/>
        <v>NO</v>
      </c>
      <c r="S65" s="66">
        <f t="shared" si="8"/>
        <v>18</v>
      </c>
      <c r="T65" s="67">
        <f t="shared" si="9"/>
        <v>30</v>
      </c>
      <c r="U65" s="9">
        <f t="shared" si="10"/>
        <v>60</v>
      </c>
      <c r="V65" s="9" t="str">
        <f t="shared" si="11"/>
        <v>NO</v>
      </c>
      <c r="W65" s="67">
        <f t="shared" si="12"/>
        <v>23</v>
      </c>
      <c r="X65" s="67">
        <f t="shared" si="13"/>
        <v>24</v>
      </c>
      <c r="Y65" s="9">
        <f t="shared" si="14"/>
        <v>96</v>
      </c>
      <c r="Z65" s="9" t="str">
        <f t="shared" si="15"/>
        <v>YES</v>
      </c>
      <c r="AA65" s="67">
        <f t="shared" si="16"/>
        <v>56</v>
      </c>
      <c r="AB65" s="67">
        <f t="shared" si="17"/>
        <v>66</v>
      </c>
      <c r="AC65" s="9">
        <f t="shared" si="18"/>
        <v>85</v>
      </c>
      <c r="AD65" s="9" t="str">
        <f t="shared" si="19"/>
        <v>YES</v>
      </c>
      <c r="AE65" s="67">
        <f t="shared" si="20"/>
        <v>56</v>
      </c>
      <c r="AF65" s="67">
        <f t="shared" si="21"/>
        <v>66</v>
      </c>
      <c r="AG65" s="9">
        <f t="shared" si="22"/>
        <v>85</v>
      </c>
      <c r="AH65" s="9" t="str">
        <f t="shared" si="23"/>
        <v>YES</v>
      </c>
      <c r="AI65" s="66">
        <f t="shared" si="24"/>
        <v>28</v>
      </c>
      <c r="AJ65" s="67">
        <f t="shared" si="25"/>
        <v>40</v>
      </c>
      <c r="AK65" s="9">
        <f t="shared" si="26"/>
        <v>70</v>
      </c>
      <c r="AL65" s="9" t="str">
        <f t="shared" si="27"/>
        <v>YES</v>
      </c>
      <c r="AM65" s="66">
        <f t="shared" si="28"/>
        <v>28</v>
      </c>
      <c r="AN65" s="67">
        <f t="shared" si="29"/>
        <v>40</v>
      </c>
      <c r="AO65" s="9">
        <f t="shared" si="30"/>
        <v>70</v>
      </c>
      <c r="AP65" s="9" t="str">
        <f t="shared" si="31"/>
        <v>YES</v>
      </c>
      <c r="AQ65" s="66">
        <f t="shared" si="32"/>
        <v>28</v>
      </c>
      <c r="AR65" s="67">
        <f t="shared" si="33"/>
        <v>40</v>
      </c>
      <c r="AS65" s="9">
        <f t="shared" si="34"/>
        <v>70</v>
      </c>
      <c r="AT65" s="9" t="str">
        <f t="shared" si="35"/>
        <v>YES</v>
      </c>
      <c r="AU65" s="66">
        <f t="shared" si="36"/>
        <v>28</v>
      </c>
      <c r="AV65" s="67">
        <f t="shared" si="37"/>
        <v>40</v>
      </c>
      <c r="AW65" s="9">
        <f t="shared" si="38"/>
        <v>70</v>
      </c>
      <c r="AX65" s="9" t="str">
        <f t="shared" si="39"/>
        <v>YES</v>
      </c>
      <c r="AY65" s="66">
        <f t="shared" si="40"/>
        <v>28</v>
      </c>
      <c r="AZ65" s="67">
        <f t="shared" si="41"/>
        <v>40</v>
      </c>
      <c r="BA65" s="9">
        <f t="shared" si="42"/>
        <v>70</v>
      </c>
      <c r="BB65" s="9" t="str">
        <f t="shared" si="43"/>
        <v>YES</v>
      </c>
    </row>
    <row r="66" spans="1:55" x14ac:dyDescent="0.2">
      <c r="A66" s="61">
        <v>56</v>
      </c>
      <c r="B66" s="169" t="s">
        <v>216</v>
      </c>
      <c r="C66" s="169" t="s">
        <v>217</v>
      </c>
      <c r="D66" s="170" t="s">
        <v>110</v>
      </c>
      <c r="E66" s="62">
        <f t="shared" ca="1" si="3"/>
        <v>76</v>
      </c>
      <c r="F66" s="63">
        <f t="shared" si="0"/>
        <v>52</v>
      </c>
      <c r="G66" s="63">
        <f t="shared" si="44"/>
        <v>24</v>
      </c>
      <c r="H66" s="64">
        <f t="shared" si="45"/>
        <v>28</v>
      </c>
      <c r="I66" s="65"/>
      <c r="J66" s="9">
        <v>19</v>
      </c>
      <c r="K66" s="9">
        <v>19</v>
      </c>
      <c r="L66" s="9">
        <v>23</v>
      </c>
      <c r="M66" s="9">
        <v>10</v>
      </c>
      <c r="N66" s="50">
        <v>28</v>
      </c>
      <c r="O66" s="66">
        <f t="shared" si="4"/>
        <v>19</v>
      </c>
      <c r="P66" s="67">
        <f t="shared" si="5"/>
        <v>30</v>
      </c>
      <c r="Q66" s="9">
        <f t="shared" si="6"/>
        <v>63</v>
      </c>
      <c r="R66" s="9" t="str">
        <f t="shared" si="7"/>
        <v>YES</v>
      </c>
      <c r="S66" s="66">
        <f t="shared" si="8"/>
        <v>19</v>
      </c>
      <c r="T66" s="67">
        <f t="shared" si="9"/>
        <v>30</v>
      </c>
      <c r="U66" s="9">
        <f t="shared" si="10"/>
        <v>63</v>
      </c>
      <c r="V66" s="9" t="str">
        <f t="shared" si="11"/>
        <v>YES</v>
      </c>
      <c r="W66" s="67">
        <f t="shared" si="12"/>
        <v>23</v>
      </c>
      <c r="X66" s="67">
        <f t="shared" si="13"/>
        <v>21</v>
      </c>
      <c r="Y66" s="9">
        <f t="shared" si="14"/>
        <v>110</v>
      </c>
      <c r="Z66" s="9" t="str">
        <f t="shared" si="15"/>
        <v>YES</v>
      </c>
      <c r="AA66" s="67">
        <f t="shared" si="16"/>
        <v>61</v>
      </c>
      <c r="AB66" s="67">
        <f t="shared" si="17"/>
        <v>52</v>
      </c>
      <c r="AC66" s="9">
        <f t="shared" si="18"/>
        <v>117</v>
      </c>
      <c r="AD66" s="9" t="str">
        <f t="shared" si="19"/>
        <v>YES</v>
      </c>
      <c r="AE66" s="67">
        <f t="shared" si="20"/>
        <v>61</v>
      </c>
      <c r="AF66" s="67">
        <f t="shared" si="21"/>
        <v>52</v>
      </c>
      <c r="AG66" s="9">
        <f t="shared" si="22"/>
        <v>117</v>
      </c>
      <c r="AH66" s="9" t="str">
        <f t="shared" si="23"/>
        <v>YES</v>
      </c>
      <c r="AI66" s="66">
        <f t="shared" si="24"/>
        <v>28</v>
      </c>
      <c r="AJ66" s="67">
        <f t="shared" si="25"/>
        <v>40</v>
      </c>
      <c r="AK66" s="9">
        <f t="shared" si="26"/>
        <v>70</v>
      </c>
      <c r="AL66" s="9" t="str">
        <f t="shared" si="27"/>
        <v>YES</v>
      </c>
      <c r="AM66" s="66">
        <f t="shared" si="28"/>
        <v>28</v>
      </c>
      <c r="AN66" s="67">
        <f t="shared" si="29"/>
        <v>40</v>
      </c>
      <c r="AO66" s="9">
        <f t="shared" si="30"/>
        <v>70</v>
      </c>
      <c r="AP66" s="9" t="str">
        <f t="shared" si="31"/>
        <v>YES</v>
      </c>
      <c r="AQ66" s="66">
        <f t="shared" si="32"/>
        <v>28</v>
      </c>
      <c r="AR66" s="67">
        <f t="shared" si="33"/>
        <v>40</v>
      </c>
      <c r="AS66" s="9">
        <f t="shared" si="34"/>
        <v>70</v>
      </c>
      <c r="AT66" s="9" t="str">
        <f t="shared" si="35"/>
        <v>YES</v>
      </c>
      <c r="AU66" s="66">
        <f t="shared" si="36"/>
        <v>28</v>
      </c>
      <c r="AV66" s="67">
        <f t="shared" si="37"/>
        <v>40</v>
      </c>
      <c r="AW66" s="9">
        <f t="shared" si="38"/>
        <v>70</v>
      </c>
      <c r="AX66" s="9" t="str">
        <f t="shared" si="39"/>
        <v>YES</v>
      </c>
      <c r="AY66" s="66">
        <f t="shared" si="40"/>
        <v>28</v>
      </c>
      <c r="AZ66" s="67">
        <f t="shared" si="41"/>
        <v>40</v>
      </c>
      <c r="BA66" s="9">
        <f t="shared" si="42"/>
        <v>70</v>
      </c>
      <c r="BB66" s="9" t="str">
        <f t="shared" si="43"/>
        <v>YES</v>
      </c>
    </row>
    <row r="67" spans="1:55" x14ac:dyDescent="0.2">
      <c r="A67" s="61">
        <v>57</v>
      </c>
      <c r="B67" s="169" t="s">
        <v>218</v>
      </c>
      <c r="C67" s="169" t="s">
        <v>219</v>
      </c>
      <c r="D67" s="170" t="s">
        <v>104</v>
      </c>
      <c r="E67" s="62">
        <f t="shared" ca="1" si="3"/>
        <v>56</v>
      </c>
      <c r="F67" s="63">
        <f t="shared" si="0"/>
        <v>36</v>
      </c>
      <c r="G67" s="63">
        <f t="shared" si="44"/>
        <v>18</v>
      </c>
      <c r="H67" s="64">
        <f t="shared" si="45"/>
        <v>18</v>
      </c>
      <c r="I67" s="65"/>
      <c r="J67" s="9">
        <v>14</v>
      </c>
      <c r="K67" s="9">
        <v>14</v>
      </c>
      <c r="L67" s="9">
        <v>18</v>
      </c>
      <c r="M67" s="9">
        <v>6</v>
      </c>
      <c r="N67" s="50">
        <v>18</v>
      </c>
      <c r="O67" s="66">
        <f t="shared" si="4"/>
        <v>14</v>
      </c>
      <c r="P67" s="67">
        <f t="shared" si="5"/>
        <v>30</v>
      </c>
      <c r="Q67" s="9">
        <f t="shared" si="6"/>
        <v>47</v>
      </c>
      <c r="R67" s="9" t="str">
        <f t="shared" si="7"/>
        <v>NO</v>
      </c>
      <c r="S67" s="66">
        <f t="shared" si="8"/>
        <v>14</v>
      </c>
      <c r="T67" s="67">
        <f t="shared" si="9"/>
        <v>30</v>
      </c>
      <c r="U67" s="9">
        <f t="shared" si="10"/>
        <v>47</v>
      </c>
      <c r="V67" s="9" t="str">
        <f t="shared" si="11"/>
        <v>NO</v>
      </c>
      <c r="W67" s="67">
        <f t="shared" si="12"/>
        <v>18</v>
      </c>
      <c r="X67" s="67">
        <f t="shared" si="13"/>
        <v>20</v>
      </c>
      <c r="Y67" s="9">
        <f t="shared" si="14"/>
        <v>90</v>
      </c>
      <c r="Z67" s="9" t="str">
        <f t="shared" si="15"/>
        <v>YES</v>
      </c>
      <c r="AA67" s="67">
        <f t="shared" si="16"/>
        <v>46</v>
      </c>
      <c r="AB67" s="67">
        <f t="shared" si="17"/>
        <v>56</v>
      </c>
      <c r="AC67" s="9">
        <f t="shared" si="18"/>
        <v>82</v>
      </c>
      <c r="AD67" s="9" t="str">
        <f t="shared" si="19"/>
        <v>YES</v>
      </c>
      <c r="AE67" s="67">
        <f t="shared" si="20"/>
        <v>46</v>
      </c>
      <c r="AF67" s="67">
        <f t="shared" si="21"/>
        <v>56</v>
      </c>
      <c r="AG67" s="9">
        <f t="shared" si="22"/>
        <v>82</v>
      </c>
      <c r="AH67" s="9" t="str">
        <f t="shared" si="23"/>
        <v>YES</v>
      </c>
      <c r="AI67" s="66">
        <f t="shared" si="24"/>
        <v>28</v>
      </c>
      <c r="AJ67" s="67">
        <f t="shared" si="25"/>
        <v>40</v>
      </c>
      <c r="AK67" s="9">
        <f t="shared" si="26"/>
        <v>70</v>
      </c>
      <c r="AL67" s="9" t="str">
        <f t="shared" si="27"/>
        <v>YES</v>
      </c>
      <c r="AM67" s="66">
        <f t="shared" si="28"/>
        <v>28</v>
      </c>
      <c r="AN67" s="67">
        <f t="shared" si="29"/>
        <v>40</v>
      </c>
      <c r="AO67" s="9">
        <f t="shared" si="30"/>
        <v>70</v>
      </c>
      <c r="AP67" s="9" t="str">
        <f t="shared" si="31"/>
        <v>YES</v>
      </c>
      <c r="AQ67" s="66">
        <f t="shared" si="32"/>
        <v>28</v>
      </c>
      <c r="AR67" s="67">
        <f t="shared" si="33"/>
        <v>40</v>
      </c>
      <c r="AS67" s="9">
        <f t="shared" si="34"/>
        <v>70</v>
      </c>
      <c r="AT67" s="9" t="str">
        <f t="shared" si="35"/>
        <v>YES</v>
      </c>
      <c r="AU67" s="66">
        <f t="shared" si="36"/>
        <v>28</v>
      </c>
      <c r="AV67" s="67">
        <f t="shared" si="37"/>
        <v>40</v>
      </c>
      <c r="AW67" s="9">
        <f t="shared" si="38"/>
        <v>70</v>
      </c>
      <c r="AX67" s="9" t="str">
        <f t="shared" si="39"/>
        <v>YES</v>
      </c>
      <c r="AY67" s="66">
        <f t="shared" si="40"/>
        <v>28</v>
      </c>
      <c r="AZ67" s="67">
        <f t="shared" si="41"/>
        <v>40</v>
      </c>
      <c r="BA67" s="9">
        <f t="shared" si="42"/>
        <v>70</v>
      </c>
      <c r="BB67" s="9" t="str">
        <f t="shared" si="43"/>
        <v>YES</v>
      </c>
    </row>
    <row r="68" spans="1:55" x14ac:dyDescent="0.2">
      <c r="A68" s="61">
        <v>58</v>
      </c>
      <c r="B68" s="169" t="s">
        <v>220</v>
      </c>
      <c r="C68" s="169" t="s">
        <v>221</v>
      </c>
      <c r="D68" s="170" t="s">
        <v>107</v>
      </c>
      <c r="E68" s="62">
        <f t="shared" ca="1" si="3"/>
        <v>67</v>
      </c>
      <c r="F68" s="63">
        <f t="shared" si="0"/>
        <v>46</v>
      </c>
      <c r="G68" s="63">
        <f t="shared" si="44"/>
        <v>22</v>
      </c>
      <c r="H68" s="64">
        <f t="shared" si="45"/>
        <v>24</v>
      </c>
      <c r="I68" s="65"/>
      <c r="J68" s="9">
        <v>15</v>
      </c>
      <c r="K68" s="9">
        <v>19</v>
      </c>
      <c r="L68" s="9">
        <v>21</v>
      </c>
      <c r="M68" s="9">
        <v>9</v>
      </c>
      <c r="N68" s="50">
        <v>24</v>
      </c>
      <c r="O68" s="66">
        <f t="shared" si="4"/>
        <v>15</v>
      </c>
      <c r="P68" s="67">
        <f t="shared" si="5"/>
        <v>30</v>
      </c>
      <c r="Q68" s="9">
        <f t="shared" si="6"/>
        <v>50</v>
      </c>
      <c r="R68" s="9" t="str">
        <f t="shared" si="7"/>
        <v>NO</v>
      </c>
      <c r="S68" s="66">
        <f t="shared" si="8"/>
        <v>19</v>
      </c>
      <c r="T68" s="67">
        <f t="shared" si="9"/>
        <v>30</v>
      </c>
      <c r="U68" s="9">
        <f t="shared" si="10"/>
        <v>63</v>
      </c>
      <c r="V68" s="9" t="str">
        <f t="shared" si="11"/>
        <v>YES</v>
      </c>
      <c r="W68" s="67">
        <f t="shared" si="12"/>
        <v>21</v>
      </c>
      <c r="X68" s="67">
        <f t="shared" si="13"/>
        <v>21</v>
      </c>
      <c r="Y68" s="9">
        <f t="shared" si="14"/>
        <v>100</v>
      </c>
      <c r="Z68" s="9" t="str">
        <f t="shared" si="15"/>
        <v>YES</v>
      </c>
      <c r="AA68" s="67">
        <f t="shared" si="16"/>
        <v>55</v>
      </c>
      <c r="AB68" s="67">
        <f t="shared" si="17"/>
        <v>52</v>
      </c>
      <c r="AC68" s="9">
        <f t="shared" si="18"/>
        <v>106</v>
      </c>
      <c r="AD68" s="9" t="str">
        <f t="shared" si="19"/>
        <v>YES</v>
      </c>
      <c r="AE68" s="67">
        <f t="shared" si="20"/>
        <v>55</v>
      </c>
      <c r="AF68" s="67">
        <f t="shared" si="21"/>
        <v>52</v>
      </c>
      <c r="AG68" s="9">
        <f t="shared" si="22"/>
        <v>106</v>
      </c>
      <c r="AH68" s="9" t="str">
        <f t="shared" si="23"/>
        <v>YES</v>
      </c>
      <c r="AI68" s="66">
        <f t="shared" si="24"/>
        <v>28</v>
      </c>
      <c r="AJ68" s="67">
        <f t="shared" si="25"/>
        <v>40</v>
      </c>
      <c r="AK68" s="9">
        <f t="shared" si="26"/>
        <v>70</v>
      </c>
      <c r="AL68" s="9" t="str">
        <f t="shared" si="27"/>
        <v>YES</v>
      </c>
      <c r="AM68" s="66">
        <f t="shared" si="28"/>
        <v>28</v>
      </c>
      <c r="AN68" s="67">
        <f t="shared" si="29"/>
        <v>40</v>
      </c>
      <c r="AO68" s="9">
        <f t="shared" si="30"/>
        <v>70</v>
      </c>
      <c r="AP68" s="9" t="str">
        <f t="shared" si="31"/>
        <v>YES</v>
      </c>
      <c r="AQ68" s="66">
        <f t="shared" si="32"/>
        <v>28</v>
      </c>
      <c r="AR68" s="67">
        <f t="shared" si="33"/>
        <v>40</v>
      </c>
      <c r="AS68" s="9">
        <f t="shared" si="34"/>
        <v>70</v>
      </c>
      <c r="AT68" s="9" t="str">
        <f t="shared" si="35"/>
        <v>YES</v>
      </c>
      <c r="AU68" s="66">
        <f t="shared" si="36"/>
        <v>28</v>
      </c>
      <c r="AV68" s="67">
        <f t="shared" si="37"/>
        <v>40</v>
      </c>
      <c r="AW68" s="9">
        <f t="shared" si="38"/>
        <v>70</v>
      </c>
      <c r="AX68" s="9" t="str">
        <f t="shared" si="39"/>
        <v>YES</v>
      </c>
      <c r="AY68" s="66">
        <f t="shared" si="40"/>
        <v>28</v>
      </c>
      <c r="AZ68" s="67">
        <f t="shared" si="41"/>
        <v>40</v>
      </c>
      <c r="BA68" s="9">
        <f t="shared" si="42"/>
        <v>70</v>
      </c>
      <c r="BB68" s="9" t="str">
        <f t="shared" si="43"/>
        <v>YES</v>
      </c>
    </row>
    <row r="69" spans="1:55" x14ac:dyDescent="0.2">
      <c r="A69" s="61">
        <v>59</v>
      </c>
      <c r="B69" s="169" t="s">
        <v>222</v>
      </c>
      <c r="C69" s="169" t="s">
        <v>223</v>
      </c>
      <c r="D69" s="170" t="s">
        <v>107</v>
      </c>
      <c r="E69" s="62">
        <f t="shared" ca="1" si="3"/>
        <v>66</v>
      </c>
      <c r="F69" s="63">
        <f t="shared" si="0"/>
        <v>45</v>
      </c>
      <c r="G69" s="63">
        <f t="shared" si="44"/>
        <v>20</v>
      </c>
      <c r="H69" s="64">
        <f t="shared" si="45"/>
        <v>25</v>
      </c>
      <c r="I69" s="65"/>
      <c r="J69" s="9">
        <v>14</v>
      </c>
      <c r="K69" s="9">
        <v>16</v>
      </c>
      <c r="L69" s="9">
        <v>20</v>
      </c>
      <c r="M69" s="9">
        <v>8</v>
      </c>
      <c r="N69" s="50">
        <v>25</v>
      </c>
      <c r="O69" s="66">
        <f t="shared" si="4"/>
        <v>14</v>
      </c>
      <c r="P69" s="67">
        <f t="shared" si="5"/>
        <v>30</v>
      </c>
      <c r="Q69" s="9">
        <f t="shared" si="6"/>
        <v>47</v>
      </c>
      <c r="R69" s="9" t="str">
        <f t="shared" si="7"/>
        <v>NO</v>
      </c>
      <c r="S69" s="66">
        <f t="shared" si="8"/>
        <v>16</v>
      </c>
      <c r="T69" s="67">
        <f t="shared" si="9"/>
        <v>30</v>
      </c>
      <c r="U69" s="9">
        <f t="shared" si="10"/>
        <v>53</v>
      </c>
      <c r="V69" s="9" t="str">
        <f t="shared" si="11"/>
        <v>NO</v>
      </c>
      <c r="W69" s="67">
        <f t="shared" si="12"/>
        <v>20</v>
      </c>
      <c r="X69" s="67">
        <f t="shared" si="13"/>
        <v>24</v>
      </c>
      <c r="Y69" s="9">
        <f t="shared" si="14"/>
        <v>83</v>
      </c>
      <c r="Z69" s="9" t="str">
        <f t="shared" si="15"/>
        <v>YES</v>
      </c>
      <c r="AA69" s="67">
        <f t="shared" si="16"/>
        <v>50</v>
      </c>
      <c r="AB69" s="67">
        <f t="shared" si="17"/>
        <v>61</v>
      </c>
      <c r="AC69" s="9">
        <f t="shared" si="18"/>
        <v>82</v>
      </c>
      <c r="AD69" s="9" t="str">
        <f t="shared" si="19"/>
        <v>YES</v>
      </c>
      <c r="AE69" s="67">
        <f t="shared" si="20"/>
        <v>50</v>
      </c>
      <c r="AF69" s="67">
        <f t="shared" si="21"/>
        <v>61</v>
      </c>
      <c r="AG69" s="9">
        <f t="shared" si="22"/>
        <v>82</v>
      </c>
      <c r="AH69" s="9" t="str">
        <f t="shared" si="23"/>
        <v>YES</v>
      </c>
      <c r="AI69" s="66">
        <f t="shared" si="24"/>
        <v>28</v>
      </c>
      <c r="AJ69" s="67">
        <f t="shared" si="25"/>
        <v>40</v>
      </c>
      <c r="AK69" s="9">
        <f t="shared" si="26"/>
        <v>70</v>
      </c>
      <c r="AL69" s="9" t="str">
        <f t="shared" si="27"/>
        <v>YES</v>
      </c>
      <c r="AM69" s="66">
        <f t="shared" si="28"/>
        <v>28</v>
      </c>
      <c r="AN69" s="67">
        <f t="shared" si="29"/>
        <v>40</v>
      </c>
      <c r="AO69" s="9">
        <f t="shared" si="30"/>
        <v>70</v>
      </c>
      <c r="AP69" s="9" t="str">
        <f t="shared" si="31"/>
        <v>YES</v>
      </c>
      <c r="AQ69" s="66">
        <f t="shared" si="32"/>
        <v>28</v>
      </c>
      <c r="AR69" s="67">
        <f t="shared" si="33"/>
        <v>40</v>
      </c>
      <c r="AS69" s="9">
        <f t="shared" si="34"/>
        <v>70</v>
      </c>
      <c r="AT69" s="9" t="str">
        <f t="shared" si="35"/>
        <v>YES</v>
      </c>
      <c r="AU69" s="66">
        <f t="shared" si="36"/>
        <v>28</v>
      </c>
      <c r="AV69" s="67">
        <f t="shared" si="37"/>
        <v>40</v>
      </c>
      <c r="AW69" s="9">
        <f t="shared" si="38"/>
        <v>70</v>
      </c>
      <c r="AX69" s="9" t="str">
        <f t="shared" si="39"/>
        <v>YES</v>
      </c>
      <c r="AY69" s="66">
        <f t="shared" si="40"/>
        <v>28</v>
      </c>
      <c r="AZ69" s="67">
        <f t="shared" si="41"/>
        <v>40</v>
      </c>
      <c r="BA69" s="9">
        <f t="shared" si="42"/>
        <v>70</v>
      </c>
      <c r="BB69" s="9" t="str">
        <f t="shared" si="43"/>
        <v>YES</v>
      </c>
    </row>
    <row r="70" spans="1:55" x14ac:dyDescent="0.2">
      <c r="A70" s="61">
        <v>60</v>
      </c>
      <c r="B70" s="169" t="s">
        <v>224</v>
      </c>
      <c r="C70" s="169" t="s">
        <v>225</v>
      </c>
      <c r="D70" s="170" t="s">
        <v>107</v>
      </c>
      <c r="E70" s="62">
        <f t="shared" ca="1" si="3"/>
        <v>67</v>
      </c>
      <c r="F70" s="63">
        <f t="shared" si="0"/>
        <v>41</v>
      </c>
      <c r="G70" s="63">
        <f t="shared" si="44"/>
        <v>20</v>
      </c>
      <c r="H70" s="64">
        <f t="shared" si="45"/>
        <v>21</v>
      </c>
      <c r="I70" s="65"/>
      <c r="J70" s="9">
        <v>13</v>
      </c>
      <c r="K70" s="9">
        <v>17</v>
      </c>
      <c r="L70" s="9">
        <v>21</v>
      </c>
      <c r="M70" s="9">
        <v>9</v>
      </c>
      <c r="N70" s="50">
        <v>21</v>
      </c>
      <c r="O70" s="66">
        <f t="shared" si="4"/>
        <v>13</v>
      </c>
      <c r="P70" s="67">
        <f t="shared" si="5"/>
        <v>30</v>
      </c>
      <c r="Q70" s="9">
        <f t="shared" si="6"/>
        <v>43</v>
      </c>
      <c r="R70" s="9" t="str">
        <f t="shared" si="7"/>
        <v>NO</v>
      </c>
      <c r="S70" s="66">
        <f t="shared" si="8"/>
        <v>17</v>
      </c>
      <c r="T70" s="67">
        <f t="shared" si="9"/>
        <v>30</v>
      </c>
      <c r="U70" s="9">
        <f t="shared" si="10"/>
        <v>57</v>
      </c>
      <c r="V70" s="9" t="str">
        <f t="shared" si="11"/>
        <v>NO</v>
      </c>
      <c r="W70" s="67">
        <f t="shared" si="12"/>
        <v>21</v>
      </c>
      <c r="X70" s="67">
        <f t="shared" si="13"/>
        <v>23</v>
      </c>
      <c r="Y70" s="9">
        <f t="shared" si="14"/>
        <v>91</v>
      </c>
      <c r="Z70" s="9" t="str">
        <f t="shared" si="15"/>
        <v>YES</v>
      </c>
      <c r="AA70" s="67">
        <f t="shared" si="16"/>
        <v>51</v>
      </c>
      <c r="AB70" s="67">
        <f t="shared" si="17"/>
        <v>57</v>
      </c>
      <c r="AC70" s="9">
        <f t="shared" si="18"/>
        <v>89</v>
      </c>
      <c r="AD70" s="9" t="str">
        <f t="shared" si="19"/>
        <v>YES</v>
      </c>
      <c r="AE70" s="67">
        <f t="shared" si="20"/>
        <v>51</v>
      </c>
      <c r="AF70" s="67">
        <f t="shared" si="21"/>
        <v>57</v>
      </c>
      <c r="AG70" s="9">
        <f t="shared" si="22"/>
        <v>89</v>
      </c>
      <c r="AH70" s="9" t="str">
        <f t="shared" si="23"/>
        <v>YES</v>
      </c>
      <c r="AI70" s="66">
        <f t="shared" si="24"/>
        <v>28</v>
      </c>
      <c r="AJ70" s="67">
        <f t="shared" si="25"/>
        <v>40</v>
      </c>
      <c r="AK70" s="9">
        <f t="shared" si="26"/>
        <v>70</v>
      </c>
      <c r="AL70" s="9" t="str">
        <f t="shared" si="27"/>
        <v>YES</v>
      </c>
      <c r="AM70" s="66">
        <f t="shared" si="28"/>
        <v>28</v>
      </c>
      <c r="AN70" s="67">
        <f t="shared" si="29"/>
        <v>40</v>
      </c>
      <c r="AO70" s="9">
        <f t="shared" si="30"/>
        <v>70</v>
      </c>
      <c r="AP70" s="9" t="str">
        <f t="shared" si="31"/>
        <v>YES</v>
      </c>
      <c r="AQ70" s="66">
        <f t="shared" si="32"/>
        <v>28</v>
      </c>
      <c r="AR70" s="67">
        <f t="shared" si="33"/>
        <v>40</v>
      </c>
      <c r="AS70" s="9">
        <f t="shared" si="34"/>
        <v>70</v>
      </c>
      <c r="AT70" s="9" t="str">
        <f t="shared" si="35"/>
        <v>YES</v>
      </c>
      <c r="AU70" s="66">
        <f t="shared" si="36"/>
        <v>28</v>
      </c>
      <c r="AV70" s="67">
        <f t="shared" si="37"/>
        <v>40</v>
      </c>
      <c r="AW70" s="9">
        <f t="shared" si="38"/>
        <v>70</v>
      </c>
      <c r="AX70" s="9" t="str">
        <f t="shared" si="39"/>
        <v>YES</v>
      </c>
      <c r="AY70" s="66">
        <f t="shared" si="40"/>
        <v>28</v>
      </c>
      <c r="AZ70" s="67">
        <f t="shared" si="41"/>
        <v>40</v>
      </c>
      <c r="BA70" s="9">
        <f t="shared" si="42"/>
        <v>70</v>
      </c>
      <c r="BB70" s="9" t="str">
        <f t="shared" si="43"/>
        <v>YES</v>
      </c>
    </row>
    <row r="71" spans="1:55" x14ac:dyDescent="0.2">
      <c r="A71" s="9"/>
      <c r="B71" s="67"/>
      <c r="C71" s="117"/>
      <c r="D71" s="9"/>
      <c r="E71" s="9"/>
      <c r="F71" s="62"/>
      <c r="G71" s="62"/>
      <c r="H71" s="62"/>
      <c r="I71" s="68"/>
      <c r="J71" s="68"/>
      <c r="K71" s="68"/>
      <c r="L71" s="68"/>
      <c r="M71" s="68"/>
      <c r="N71" s="587"/>
      <c r="O71" s="587"/>
      <c r="P71" s="587"/>
      <c r="Q71" s="587"/>
      <c r="R71" s="68">
        <f>IF(SUM(P11:P70)=0,"",COUNTIF(R11:R70,"YES"))</f>
        <v>6</v>
      </c>
      <c r="S71" s="68"/>
      <c r="T71" s="68"/>
      <c r="U71" s="68"/>
      <c r="V71" s="68">
        <f>IF(SUM(T11:T70)=0,"",COUNTIF(V11:V70,"YES"))</f>
        <v>28</v>
      </c>
      <c r="W71" s="68"/>
      <c r="X71" s="69"/>
      <c r="Y71" s="68"/>
      <c r="Z71" s="68">
        <f>IF(SUM(X11:X70)=0,"",COUNTIF(Z11:Z70,"YES"))</f>
        <v>54</v>
      </c>
      <c r="AA71" s="68"/>
      <c r="AB71" s="69"/>
      <c r="AC71" s="68"/>
      <c r="AD71" s="68">
        <f>IF(SUM(AB11:AB70)=0,"",COUNTIF(AD11:AD70,"YES"))</f>
        <v>54</v>
      </c>
      <c r="AE71" s="68"/>
      <c r="AF71" s="69"/>
      <c r="AG71" s="68"/>
      <c r="AH71" s="68">
        <f>IF(SUM(AF11:AF70)=0,"",COUNTIF(AH11:AH70,"YES"))</f>
        <v>54</v>
      </c>
      <c r="AI71" s="68"/>
      <c r="AJ71" s="68"/>
      <c r="AK71" s="68"/>
      <c r="AL71" s="68">
        <f>IF(SUM(AJ11:AJ70)=0,"",COUNTIF(AL11:AL70,"YES"))</f>
        <v>60</v>
      </c>
      <c r="AM71" s="68"/>
      <c r="AN71" s="68"/>
      <c r="AO71" s="68"/>
      <c r="AP71" s="68">
        <f>IF(SUM(AN11:AN70)=0,"",COUNTIF(AP11:AP70,"YES"))</f>
        <v>60</v>
      </c>
      <c r="AQ71" s="68"/>
      <c r="AR71" s="69"/>
      <c r="AS71" s="68"/>
      <c r="AT71" s="68">
        <f>IF(SUM(AR11:AR70)=0,"",COUNTIF(AT11:AT70,"YES"))</f>
        <v>60</v>
      </c>
      <c r="AU71" s="68"/>
      <c r="AV71" s="69"/>
      <c r="AW71" s="68"/>
      <c r="AX71" s="68">
        <f>IF(SUM(AV11:AV70)=0,"",COUNTIF(AX11:AX70,"YES"))</f>
        <v>60</v>
      </c>
      <c r="AY71" s="68"/>
      <c r="AZ71" s="69"/>
      <c r="BA71" s="68"/>
      <c r="BB71" s="68">
        <f>IF(SUM(AZ11:AZ70)=0,"",COUNTIF(BB11:BB70,"YES"))</f>
        <v>60</v>
      </c>
    </row>
    <row r="72" spans="1:55" ht="15" x14ac:dyDescent="0.2">
      <c r="A72" s="9"/>
      <c r="B72" s="67"/>
      <c r="C72" s="117"/>
      <c r="D72" s="9"/>
      <c r="E72" s="9"/>
      <c r="F72" s="62"/>
      <c r="G72" s="62"/>
      <c r="H72" s="62"/>
      <c r="I72" s="9"/>
      <c r="J72" s="9"/>
      <c r="K72" s="9"/>
      <c r="L72" s="9"/>
      <c r="M72" s="9"/>
      <c r="N72" s="588"/>
      <c r="O72" s="588"/>
      <c r="P72" s="588"/>
      <c r="Q72" s="588"/>
      <c r="R72" s="70">
        <f>IF(R71="","",(R71/$A$70)*100)</f>
        <v>10</v>
      </c>
      <c r="S72" s="9"/>
      <c r="T72" s="9"/>
      <c r="U72" s="9"/>
      <c r="V72" s="70">
        <f>IF(V71="","",(V71/$A$70)*100)</f>
        <v>46.666666666666664</v>
      </c>
      <c r="W72" s="9"/>
      <c r="X72" s="67"/>
      <c r="Y72" s="9"/>
      <c r="Z72" s="70">
        <f>IF(Z71="","",(Z71/$A$70)*100)</f>
        <v>90</v>
      </c>
      <c r="AA72" s="9"/>
      <c r="AB72" s="67"/>
      <c r="AC72" s="9"/>
      <c r="AD72" s="70">
        <f>IF(AD71="","",(AD71/$A$70)*100)</f>
        <v>90</v>
      </c>
      <c r="AE72" s="9"/>
      <c r="AF72" s="67"/>
      <c r="AG72" s="9"/>
      <c r="AH72" s="70">
        <f>IF(AH71="","",(AH71/$A$70)*100)</f>
        <v>90</v>
      </c>
      <c r="AI72" s="70"/>
      <c r="AJ72" s="70"/>
      <c r="AK72" s="70"/>
      <c r="AL72" s="70">
        <f>IF(AL71="","",(AL71/$A$70)*100)</f>
        <v>100</v>
      </c>
      <c r="AM72" s="9"/>
      <c r="AN72" s="9"/>
      <c r="AO72" s="9"/>
      <c r="AP72" s="70">
        <f>IF(AP71="","",(AP71/$A$70)*100)</f>
        <v>100</v>
      </c>
      <c r="AQ72" s="9"/>
      <c r="AR72" s="67"/>
      <c r="AS72" s="9"/>
      <c r="AT72" s="70">
        <f>IF(AT71="","",(AT71/$A$70)*100)</f>
        <v>100</v>
      </c>
      <c r="AU72" s="9"/>
      <c r="AV72" s="67"/>
      <c r="AW72" s="9"/>
      <c r="AX72" s="70">
        <f>IF(AX71="","",(AX71/$A$70)*100)</f>
        <v>100</v>
      </c>
      <c r="AY72" s="9"/>
      <c r="AZ72" s="67"/>
      <c r="BA72" s="9"/>
      <c r="BB72" s="70">
        <f>IF(BB71="","",(BB71/$A$70)*100)</f>
        <v>100</v>
      </c>
    </row>
    <row r="73" spans="1:55" ht="15.75" thickBot="1" x14ac:dyDescent="0.25">
      <c r="A73" s="9"/>
      <c r="B73" s="67"/>
      <c r="C73" s="117"/>
      <c r="D73" s="9" t="s">
        <v>57</v>
      </c>
      <c r="E73" s="9">
        <f ca="1">MAX(E11:E70)</f>
        <v>88</v>
      </c>
      <c r="F73" s="62"/>
      <c r="G73" s="62"/>
      <c r="H73" s="62"/>
      <c r="I73" s="9"/>
      <c r="J73" s="9"/>
      <c r="K73" s="9"/>
      <c r="L73" s="9"/>
      <c r="M73" s="9"/>
      <c r="N73" s="588"/>
      <c r="O73" s="588"/>
      <c r="P73" s="588"/>
      <c r="Q73" s="588"/>
      <c r="R73" s="71">
        <f>IF(R72="","",IF(R72&lt;45,0,IF(R72&lt;55,1,IF(R72&lt;65,2,3))))</f>
        <v>0</v>
      </c>
      <c r="S73" s="9"/>
      <c r="T73" s="9"/>
      <c r="U73" s="9"/>
      <c r="V73" s="71">
        <f>IF(V72="","",IF(V72&lt;45,0,IF(V72&lt;55,1,IF(V72&lt;65,2,3))))</f>
        <v>1</v>
      </c>
      <c r="W73" s="9"/>
      <c r="X73" s="67"/>
      <c r="Y73" s="18"/>
      <c r="Z73" s="72">
        <f>IF(Z72="","",IF(Z72&lt;45,0,IF(Z72&lt;55,1,IF(Z72&lt;65,2,3))))</f>
        <v>3</v>
      </c>
      <c r="AA73" s="18"/>
      <c r="AB73" s="73"/>
      <c r="AC73" s="18"/>
      <c r="AD73" s="71">
        <f>IF(AD72="","",IF(AD72&lt;45,0,IF(AD72&lt;55,1,IF(AD72&lt;65,2,3))))</f>
        <v>3</v>
      </c>
      <c r="AE73" s="9"/>
      <c r="AF73" s="67"/>
      <c r="AG73" s="9"/>
      <c r="AH73" s="71">
        <f>IF(AH72="","",IF(AH72&lt;45,0,IF(AH72&lt;55,1,IF(AH72&lt;65,2,3))))</f>
        <v>3</v>
      </c>
      <c r="AI73" s="70"/>
      <c r="AJ73" s="74"/>
      <c r="AK73" s="74"/>
      <c r="AL73" s="72">
        <f>IF(AL72="","",IF(AL72&lt;45,0,IF(AL72&lt;55,1,IF(AL72&lt;65,2,3))))</f>
        <v>3</v>
      </c>
      <c r="AM73" s="18"/>
      <c r="AN73" s="18"/>
      <c r="AO73" s="9"/>
      <c r="AP73" s="71">
        <f>IF(AP72="","",IF(AP72&lt;45,0,IF(AP72&lt;55,1,IF(AP72&lt;65,2,3))))</f>
        <v>3</v>
      </c>
      <c r="AQ73" s="18"/>
      <c r="AR73" s="73"/>
      <c r="AS73" s="18"/>
      <c r="AT73" s="72">
        <f>IF(AT72="","",IF(AT72&lt;45,0,IF(AT72&lt;55,1,IF(AT72&lt;65,2,3))))</f>
        <v>3</v>
      </c>
      <c r="AU73" s="18"/>
      <c r="AV73" s="73"/>
      <c r="AW73" s="9"/>
      <c r="AX73" s="71">
        <f>IF(AX72="","",IF(AX72&lt;45,0,IF(AX72&lt;55,1,IF(AX72&lt;65,2,3))))</f>
        <v>3</v>
      </c>
      <c r="AY73" s="9"/>
      <c r="AZ73" s="67"/>
      <c r="BA73" s="9"/>
      <c r="BB73" s="71">
        <f>IF(BB72="","",IF(BB72&lt;45,0,IF(BB72&lt;55,1,IF(BB72&lt;65,2,3))))</f>
        <v>3</v>
      </c>
      <c r="BC73" s="75"/>
    </row>
    <row r="74" spans="1:55" x14ac:dyDescent="0.2">
      <c r="B74" s="79"/>
      <c r="C74" s="118"/>
      <c r="D74" s="29"/>
      <c r="E74" s="29"/>
      <c r="F74" s="76"/>
      <c r="G74" s="76"/>
      <c r="H74" s="76"/>
      <c r="I74" s="29"/>
      <c r="J74" s="29"/>
      <c r="K74" s="29"/>
      <c r="L74" s="29"/>
      <c r="M74" s="29"/>
      <c r="N74" s="77"/>
      <c r="O74" s="77"/>
      <c r="P74" s="77"/>
      <c r="Q74" s="77"/>
      <c r="R74" s="78"/>
      <c r="S74" s="29"/>
      <c r="T74" s="29"/>
      <c r="U74" s="29"/>
      <c r="V74" s="78"/>
      <c r="W74" s="29"/>
      <c r="X74" s="79"/>
      <c r="Y74" s="589" t="s">
        <v>58</v>
      </c>
      <c r="Z74" s="590"/>
      <c r="AA74" s="590"/>
      <c r="AB74" s="590"/>
      <c r="AC74" s="591"/>
      <c r="AD74" s="29"/>
      <c r="AF74" s="79"/>
      <c r="AI74" s="80"/>
      <c r="AJ74" s="589" t="s">
        <v>59</v>
      </c>
      <c r="AK74" s="590"/>
      <c r="AL74" s="590"/>
      <c r="AM74" s="590"/>
      <c r="AN74" s="591"/>
      <c r="AO74" s="79"/>
      <c r="AP74" s="29"/>
      <c r="AQ74" s="582" t="s">
        <v>60</v>
      </c>
      <c r="AR74" s="583"/>
      <c r="AS74" s="583"/>
      <c r="AT74" s="583"/>
      <c r="AU74" s="583"/>
      <c r="AV74" s="584"/>
      <c r="AW74" s="29"/>
      <c r="AX74" s="78"/>
      <c r="AZ74" s="79"/>
      <c r="BB74" s="78"/>
      <c r="BC74" s="78"/>
    </row>
    <row r="75" spans="1:55" ht="64.150000000000006" customHeight="1" x14ac:dyDescent="0.2">
      <c r="F75" s="76"/>
      <c r="G75" s="76"/>
      <c r="H75" s="76"/>
      <c r="N75" s="6"/>
      <c r="O75" s="81"/>
      <c r="P75" s="81"/>
      <c r="Q75" s="81"/>
      <c r="R75" s="6"/>
      <c r="S75" s="81"/>
      <c r="T75" s="81"/>
      <c r="U75" s="81"/>
      <c r="V75" s="81"/>
      <c r="W75" s="81"/>
      <c r="X75" s="82"/>
      <c r="Y75" s="83" t="s">
        <v>32</v>
      </c>
      <c r="Z75" s="84" t="s">
        <v>26</v>
      </c>
      <c r="AA75" s="84" t="s">
        <v>27</v>
      </c>
      <c r="AB75" s="85" t="s">
        <v>28</v>
      </c>
      <c r="AC75" s="86" t="s">
        <v>29</v>
      </c>
      <c r="AD75" s="87"/>
      <c r="AE75" s="88"/>
      <c r="AF75" s="88"/>
      <c r="AG75" s="88"/>
      <c r="AH75" s="88"/>
      <c r="AI75" s="89"/>
      <c r="AJ75" s="83" t="s">
        <v>32</v>
      </c>
      <c r="AK75" s="84" t="s">
        <v>26</v>
      </c>
      <c r="AL75" s="84" t="s">
        <v>27</v>
      </c>
      <c r="AM75" s="85" t="s">
        <v>28</v>
      </c>
      <c r="AN75" s="86" t="s">
        <v>29</v>
      </c>
      <c r="AO75" s="90"/>
      <c r="AP75" s="29"/>
      <c r="AQ75" s="91" t="s">
        <v>32</v>
      </c>
      <c r="AR75" s="92" t="s">
        <v>26</v>
      </c>
      <c r="AS75" s="92" t="s">
        <v>27</v>
      </c>
      <c r="AT75" s="93" t="s">
        <v>28</v>
      </c>
      <c r="AU75" s="94" t="s">
        <v>29</v>
      </c>
      <c r="AV75" s="95" t="s">
        <v>33</v>
      </c>
      <c r="AY75" s="585"/>
      <c r="AZ75" s="585"/>
      <c r="BA75" s="585"/>
      <c r="BB75" s="585"/>
    </row>
    <row r="76" spans="1:55" ht="16.149999999999999" customHeight="1" thickBot="1" x14ac:dyDescent="0.25">
      <c r="F76" s="76"/>
      <c r="G76" s="76"/>
      <c r="H76" s="76"/>
      <c r="N76" s="6"/>
      <c r="O76" s="81"/>
      <c r="P76" s="81"/>
      <c r="Q76" s="81"/>
      <c r="R76" s="81"/>
      <c r="S76" s="81"/>
      <c r="T76" s="81"/>
      <c r="U76" s="81"/>
      <c r="V76" s="81"/>
      <c r="W76" s="81"/>
      <c r="X76" s="81"/>
      <c r="Y76" s="96">
        <f>R73</f>
        <v>0</v>
      </c>
      <c r="Z76" s="97">
        <f>V73</f>
        <v>1</v>
      </c>
      <c r="AA76" s="98">
        <f>Z73</f>
        <v>3</v>
      </c>
      <c r="AB76" s="97">
        <f>AD73</f>
        <v>3</v>
      </c>
      <c r="AC76" s="99">
        <f>AH73</f>
        <v>3</v>
      </c>
      <c r="AD76" s="100"/>
      <c r="AE76" s="101"/>
      <c r="AF76" s="101"/>
      <c r="AG76" s="101"/>
      <c r="AH76" s="101"/>
      <c r="AI76" s="89"/>
      <c r="AJ76" s="96">
        <f>AL73</f>
        <v>3</v>
      </c>
      <c r="AK76" s="97">
        <f>AP73</f>
        <v>3</v>
      </c>
      <c r="AL76" s="98">
        <f>AT73</f>
        <v>3</v>
      </c>
      <c r="AM76" s="97">
        <f>AX73</f>
        <v>3</v>
      </c>
      <c r="AN76" s="99">
        <f>BB73</f>
        <v>3</v>
      </c>
      <c r="AO76" s="100"/>
      <c r="AP76" s="29"/>
      <c r="AQ76" s="102">
        <f>ROUNDUP(IF(Y76="",AJ76,IF(AJ76="",Y76,(Y76*6.4+AJ76*0.4))),1)</f>
        <v>1.2</v>
      </c>
      <c r="AR76" s="103">
        <f>ROUNDUP(IF(Z76="",AK76,IF(AK76="",Z76,(Z76*0.6+AK76*0.4))),1)</f>
        <v>1.8</v>
      </c>
      <c r="AS76" s="103">
        <f>ROUNDUP(IF(AA76="",AL76,IF(AL76="",AA76,(AA76*0.6+AL76*0.4))),1)</f>
        <v>3</v>
      </c>
      <c r="AT76" s="103">
        <f>ROUNDUP(IF(AB76="",AM76,IF(AM76="",AB76,(AB76*0.6+AM76*0.4))),1)</f>
        <v>3</v>
      </c>
      <c r="AU76" s="103">
        <f>ROUNDUP(IF(AC76="",AN76,IF(AN76="",AC76,(AC76*0.6+AN76*0.4))),1)</f>
        <v>3</v>
      </c>
      <c r="AV76" s="104">
        <f>AVERAGE(AQ76:AU76)</f>
        <v>2.4</v>
      </c>
      <c r="AY76" s="586"/>
      <c r="AZ76" s="586"/>
      <c r="BA76" s="586"/>
      <c r="BB76" s="586"/>
    </row>
    <row r="77" spans="1:55" x14ac:dyDescent="0.2">
      <c r="N77" s="29"/>
      <c r="O77" s="79"/>
      <c r="P77" s="79"/>
      <c r="Q77" s="29"/>
      <c r="R77" s="29"/>
      <c r="S77" s="29"/>
      <c r="T77" s="29"/>
      <c r="U77" s="29"/>
      <c r="V77" s="29"/>
      <c r="W77" s="29"/>
      <c r="X77" s="29"/>
      <c r="Y77" s="29"/>
      <c r="Z77" s="29"/>
      <c r="AA77" s="29"/>
      <c r="AB77" s="29"/>
      <c r="AC77" s="29"/>
      <c r="AD77" s="29"/>
      <c r="AI77" s="29"/>
      <c r="AJ77" s="29"/>
      <c r="AK77" s="29"/>
      <c r="AL77" s="29"/>
      <c r="AM77" s="29"/>
      <c r="AN77" s="29"/>
      <c r="AO77" s="29"/>
      <c r="AP77" s="29"/>
      <c r="AQ77" s="29"/>
      <c r="AR77" s="29"/>
      <c r="AS77" s="29"/>
      <c r="AT77" s="29"/>
      <c r="AU77" s="29"/>
      <c r="AV77" s="29"/>
      <c r="AW77" s="29"/>
      <c r="AX77" s="29"/>
    </row>
    <row r="78" spans="1:55" x14ac:dyDescent="0.2">
      <c r="N78" s="29"/>
      <c r="O78" s="105"/>
      <c r="P78" s="105"/>
    </row>
    <row r="79" spans="1:55" x14ac:dyDescent="0.2">
      <c r="N79" s="29"/>
      <c r="O79" s="106"/>
      <c r="P79" s="106"/>
    </row>
    <row r="80" spans="1:55" x14ac:dyDescent="0.2">
      <c r="N80" s="29"/>
      <c r="O80" s="105"/>
      <c r="P80" s="105"/>
      <c r="V80" s="111"/>
      <c r="W80" s="111"/>
      <c r="X80" s="111"/>
      <c r="Y80" s="111"/>
    </row>
    <row r="81" spans="14:25" ht="18.75" x14ac:dyDescent="0.2">
      <c r="N81" s="29"/>
      <c r="V81" s="107"/>
      <c r="W81" s="107"/>
      <c r="X81" s="108"/>
      <c r="Y81" s="109"/>
    </row>
    <row r="82" spans="14:25" ht="15.75" x14ac:dyDescent="0.2">
      <c r="V82" s="100"/>
      <c r="W82" s="110"/>
      <c r="X82" s="110"/>
      <c r="Y82" s="110"/>
    </row>
  </sheetData>
  <mergeCells count="25">
    <mergeCell ref="BD2:BI2"/>
    <mergeCell ref="A1:A4"/>
    <mergeCell ref="B1:B4"/>
    <mergeCell ref="C1:C4"/>
    <mergeCell ref="O1:AH1"/>
    <mergeCell ref="AI1:BB1"/>
    <mergeCell ref="O2:R2"/>
    <mergeCell ref="S2:V2"/>
    <mergeCell ref="W2:Z2"/>
    <mergeCell ref="AA2:AD2"/>
    <mergeCell ref="AE2:AH2"/>
    <mergeCell ref="AI2:AL2"/>
    <mergeCell ref="AM2:AP2"/>
    <mergeCell ref="AQ2:AT2"/>
    <mergeCell ref="AU2:AX2"/>
    <mergeCell ref="AY2:BB2"/>
    <mergeCell ref="AQ74:AV74"/>
    <mergeCell ref="AY75:BB75"/>
    <mergeCell ref="AY76:BB76"/>
    <mergeCell ref="A5:A8"/>
    <mergeCell ref="N71:Q71"/>
    <mergeCell ref="N72:Q72"/>
    <mergeCell ref="N73:Q73"/>
    <mergeCell ref="Y74:AC74"/>
    <mergeCell ref="AJ74:AN74"/>
  </mergeCells>
  <conditionalFormatting sqref="B9:B10">
    <cfRule type="duplicateValues" dxfId="1" priority="2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ELT-203</vt:lpstr>
      <vt:lpstr>ELT-204</vt:lpstr>
      <vt:lpstr>ELT-205</vt:lpstr>
      <vt:lpstr>ELT-206</vt:lpstr>
      <vt:lpstr>ELP-207</vt:lpstr>
      <vt:lpstr>ELP-208</vt:lpstr>
      <vt:lpstr>ELP-209</vt:lpstr>
      <vt:lpstr>TDT-202</vt:lpstr>
      <vt:lpstr>TDP-201</vt:lpstr>
      <vt:lpstr>ECI-210</vt:lpstr>
      <vt:lpstr>'ELT-205'!Print_Area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Darpan Anand</dc:creator>
  <cp:lastModifiedBy>Inventor's</cp:lastModifiedBy>
  <cp:lastPrinted>2021-03-24T06:25:38Z</cp:lastPrinted>
  <dcterms:created xsi:type="dcterms:W3CDTF">2020-11-23T14:25:43Z</dcterms:created>
  <dcterms:modified xsi:type="dcterms:W3CDTF">2021-03-27T03:53:53Z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3c742f35-3588-4ba8-a7c5-0e836473271e</vt:lpwstr>
  </property>
</Properties>
</file>