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Soft\Desktop\BinanceProject\"/>
    </mc:Choice>
  </mc:AlternateContent>
  <xr:revisionPtr revIDLastSave="0" documentId="13_ncr:1_{E3494DE7-09C5-41A3-A5AB-60A984A6B185}" xr6:coauthVersionLast="47" xr6:coauthVersionMax="47" xr10:uidLastSave="{00000000-0000-0000-0000-000000000000}"/>
  <bookViews>
    <workbookView xWindow="-120" yWindow="-120" windowWidth="20730" windowHeight="11160" activeTab="6" xr2:uid="{60794500-A523-49CD-BB95-E4369AE4F16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5" i="7" l="1"/>
  <c r="Y64" i="7"/>
  <c r="Y54" i="7"/>
  <c r="V29" i="7"/>
  <c r="V31" i="7"/>
  <c r="U29" i="7"/>
  <c r="U31" i="7"/>
  <c r="T29" i="7"/>
  <c r="T31" i="7"/>
  <c r="V19" i="7"/>
  <c r="V21" i="7"/>
  <c r="V23" i="7"/>
  <c r="V25" i="7"/>
  <c r="U19" i="7"/>
  <c r="U21" i="7"/>
  <c r="U23" i="7"/>
  <c r="U25" i="7"/>
  <c r="T19" i="7"/>
  <c r="T21" i="7"/>
  <c r="T23" i="7"/>
  <c r="T25" i="7"/>
  <c r="V41" i="7"/>
  <c r="U41" i="7"/>
  <c r="T41" i="7"/>
  <c r="V35" i="7"/>
  <c r="V37" i="7"/>
  <c r="V39" i="7"/>
  <c r="U35" i="7"/>
  <c r="U37" i="7"/>
  <c r="U39" i="7"/>
  <c r="T35" i="7"/>
  <c r="T37" i="7"/>
  <c r="T39" i="7"/>
  <c r="V45" i="7"/>
  <c r="V47" i="7"/>
  <c r="V49" i="7"/>
  <c r="U47" i="7"/>
  <c r="U49" i="7"/>
  <c r="T45" i="7"/>
  <c r="T47" i="7"/>
  <c r="T49" i="7"/>
  <c r="AC58" i="7"/>
  <c r="AC47" i="7"/>
  <c r="V43" i="7"/>
  <c r="U43" i="7"/>
  <c r="T43" i="7"/>
  <c r="V33" i="7"/>
  <c r="U33" i="7"/>
  <c r="T33" i="7"/>
  <c r="V27" i="7"/>
  <c r="U27" i="7"/>
  <c r="T27" i="7"/>
  <c r="V17" i="7"/>
  <c r="U17" i="7"/>
  <c r="T17" i="7"/>
  <c r="V15" i="7"/>
  <c r="U15" i="7"/>
  <c r="T15" i="7"/>
  <c r="V13" i="7"/>
  <c r="U13" i="7"/>
  <c r="T13" i="7"/>
  <c r="V11" i="7"/>
  <c r="U11" i="7"/>
  <c r="T11" i="7"/>
  <c r="AC46" i="6"/>
  <c r="Y51" i="6" s="1"/>
  <c r="AC36" i="6"/>
  <c r="Y52" i="6"/>
  <c r="Y42" i="6"/>
  <c r="AA46" i="6"/>
  <c r="AB46" i="6"/>
  <c r="Z46" i="6"/>
  <c r="V7" i="6"/>
  <c r="V9" i="6"/>
  <c r="V11" i="6"/>
  <c r="V13" i="6"/>
  <c r="V15" i="6"/>
  <c r="V17" i="6"/>
  <c r="V19" i="6"/>
  <c r="V21" i="6"/>
  <c r="V23" i="6"/>
  <c r="V25" i="6"/>
  <c r="V27" i="6"/>
  <c r="V29" i="6"/>
  <c r="V31" i="6"/>
  <c r="V33" i="6"/>
  <c r="V35" i="6"/>
  <c r="V37" i="6"/>
  <c r="V39" i="6"/>
  <c r="V41" i="6"/>
  <c r="V43" i="6"/>
  <c r="V45" i="6"/>
  <c r="V47" i="6"/>
  <c r="V49" i="6"/>
  <c r="U7" i="6"/>
  <c r="U9" i="6"/>
  <c r="U11" i="6"/>
  <c r="U13" i="6"/>
  <c r="U15" i="6"/>
  <c r="U17" i="6"/>
  <c r="U19" i="6"/>
  <c r="U21" i="6"/>
  <c r="U23" i="6"/>
  <c r="U25" i="6"/>
  <c r="U27" i="6"/>
  <c r="U29" i="6"/>
  <c r="U31" i="6"/>
  <c r="U33" i="6"/>
  <c r="U35" i="6"/>
  <c r="U37" i="6"/>
  <c r="U39" i="6"/>
  <c r="U41" i="6"/>
  <c r="U43" i="6"/>
  <c r="U45" i="6"/>
  <c r="U47" i="6"/>
  <c r="U49" i="6"/>
  <c r="T7" i="6"/>
  <c r="T9" i="6"/>
  <c r="T11" i="6"/>
  <c r="T13" i="6"/>
  <c r="T15" i="6"/>
  <c r="T17" i="6"/>
  <c r="T19" i="6"/>
  <c r="T21" i="6"/>
  <c r="T23" i="6"/>
  <c r="T25" i="6"/>
  <c r="T27" i="6"/>
  <c r="T29" i="6"/>
  <c r="T31" i="6"/>
  <c r="T33" i="6"/>
  <c r="T35" i="6"/>
  <c r="T37" i="6"/>
  <c r="T39" i="6"/>
  <c r="T41" i="6"/>
  <c r="T43" i="6"/>
  <c r="T45" i="6"/>
  <c r="T47" i="6"/>
  <c r="T49" i="6"/>
  <c r="U5" i="6"/>
  <c r="T5" i="6"/>
  <c r="V5" i="6"/>
  <c r="AB36" i="6" s="1"/>
  <c r="R39" i="5"/>
  <c r="V36" i="4"/>
  <c r="R40" i="4" s="1"/>
  <c r="V36" i="5"/>
  <c r="R42" i="5"/>
  <c r="U23" i="5"/>
  <c r="T23" i="5"/>
  <c r="S23" i="5"/>
  <c r="U21" i="5"/>
  <c r="T21" i="5"/>
  <c r="S21" i="5"/>
  <c r="U19" i="5"/>
  <c r="T19" i="5"/>
  <c r="S19" i="5"/>
  <c r="U17" i="5"/>
  <c r="T17" i="5"/>
  <c r="S17" i="5"/>
  <c r="U15" i="5"/>
  <c r="T15" i="5"/>
  <c r="S15" i="5"/>
  <c r="U13" i="5"/>
  <c r="T13" i="5"/>
  <c r="S13" i="5"/>
  <c r="U11" i="5"/>
  <c r="T11" i="5"/>
  <c r="S11" i="5"/>
  <c r="U9" i="5"/>
  <c r="T9" i="5"/>
  <c r="S9" i="5"/>
  <c r="U7" i="5"/>
  <c r="T7" i="5"/>
  <c r="S7" i="5"/>
  <c r="U5" i="5"/>
  <c r="T5" i="5"/>
  <c r="S5" i="5"/>
  <c r="R42" i="4"/>
  <c r="R36" i="4"/>
  <c r="S36" i="4"/>
  <c r="U7" i="4"/>
  <c r="U9" i="4"/>
  <c r="U11" i="4"/>
  <c r="U13" i="4"/>
  <c r="U15" i="4"/>
  <c r="U17" i="4"/>
  <c r="U19" i="4"/>
  <c r="U21" i="4"/>
  <c r="U23" i="4"/>
  <c r="U25" i="4"/>
  <c r="U27" i="4"/>
  <c r="U29" i="4"/>
  <c r="U31" i="4"/>
  <c r="U33" i="4"/>
  <c r="U5" i="4"/>
  <c r="T7" i="4"/>
  <c r="T9" i="4"/>
  <c r="T36" i="4" s="1"/>
  <c r="T11" i="4"/>
  <c r="T13" i="4"/>
  <c r="T15" i="4"/>
  <c r="T17" i="4"/>
  <c r="T19" i="4"/>
  <c r="T21" i="4"/>
  <c r="T23" i="4"/>
  <c r="T25" i="4"/>
  <c r="T27" i="4"/>
  <c r="T29" i="4"/>
  <c r="T31" i="4"/>
  <c r="T33" i="4"/>
  <c r="T5" i="4"/>
  <c r="S7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5" i="4"/>
  <c r="L19" i="3"/>
  <c r="M18" i="3"/>
  <c r="S16" i="3"/>
  <c r="U7" i="3"/>
  <c r="U8" i="3"/>
  <c r="U9" i="3"/>
  <c r="U10" i="3"/>
  <c r="U11" i="3"/>
  <c r="U12" i="3"/>
  <c r="U13" i="3"/>
  <c r="U14" i="3"/>
  <c r="U6" i="3"/>
  <c r="S7" i="3"/>
  <c r="S8" i="3"/>
  <c r="S9" i="3"/>
  <c r="S10" i="3"/>
  <c r="S11" i="3"/>
  <c r="S12" i="3"/>
  <c r="S13" i="3"/>
  <c r="S14" i="3"/>
  <c r="R7" i="3"/>
  <c r="R8" i="3"/>
  <c r="R9" i="3"/>
  <c r="R10" i="3"/>
  <c r="R11" i="3"/>
  <c r="R12" i="3"/>
  <c r="R13" i="3"/>
  <c r="R14" i="3"/>
  <c r="R6" i="3"/>
  <c r="U17" i="3"/>
  <c r="L17" i="3"/>
  <c r="L16" i="3"/>
  <c r="P18" i="3"/>
  <c r="N18" i="3"/>
  <c r="L18" i="3"/>
  <c r="N13" i="3"/>
  <c r="N14" i="3"/>
  <c r="N11" i="3"/>
  <c r="L13" i="3"/>
  <c r="L11" i="3"/>
  <c r="L14" i="3"/>
  <c r="N12" i="3"/>
  <c r="L12" i="3"/>
  <c r="N10" i="3"/>
  <c r="L10" i="3"/>
  <c r="N9" i="3"/>
  <c r="L9" i="3"/>
  <c r="N8" i="3"/>
  <c r="L8" i="3"/>
  <c r="N7" i="3"/>
  <c r="L7" i="3"/>
  <c r="N6" i="3"/>
  <c r="L6" i="3"/>
  <c r="C56" i="2"/>
  <c r="M56" i="2"/>
  <c r="H58" i="2" s="1"/>
  <c r="P59" i="2"/>
  <c r="P56" i="2"/>
  <c r="N56" i="2"/>
  <c r="L56" i="2"/>
  <c r="N7" i="2"/>
  <c r="N8" i="2"/>
  <c r="N9" i="2"/>
  <c r="N10" i="2"/>
  <c r="N12" i="2"/>
  <c r="N14" i="2"/>
  <c r="N15" i="2"/>
  <c r="N16" i="2"/>
  <c r="N17" i="2"/>
  <c r="N18" i="2"/>
  <c r="N19" i="2"/>
  <c r="N20" i="2"/>
  <c r="N21" i="2"/>
  <c r="N22" i="2"/>
  <c r="N23" i="2"/>
  <c r="N25" i="2"/>
  <c r="N26" i="2"/>
  <c r="N28" i="2"/>
  <c r="N30" i="2"/>
  <c r="N31" i="2"/>
  <c r="N32" i="2"/>
  <c r="N33" i="2"/>
  <c r="N34" i="2"/>
  <c r="N35" i="2"/>
  <c r="N36" i="2"/>
  <c r="N37" i="2"/>
  <c r="N38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L7" i="2"/>
  <c r="L8" i="2"/>
  <c r="R8" i="2" s="1"/>
  <c r="S8" i="2" s="1"/>
  <c r="L9" i="2"/>
  <c r="L10" i="2"/>
  <c r="R10" i="2" s="1"/>
  <c r="L12" i="2"/>
  <c r="R12" i="2" s="1"/>
  <c r="U12" i="2" s="1"/>
  <c r="L14" i="2"/>
  <c r="L15" i="2"/>
  <c r="L16" i="2"/>
  <c r="R16" i="2" s="1"/>
  <c r="U16" i="2" s="1"/>
  <c r="L17" i="2"/>
  <c r="L18" i="2"/>
  <c r="L19" i="2"/>
  <c r="L20" i="2"/>
  <c r="R20" i="2" s="1"/>
  <c r="U20" i="2" s="1"/>
  <c r="L21" i="2"/>
  <c r="L22" i="2"/>
  <c r="L23" i="2"/>
  <c r="U24" i="2"/>
  <c r="L25" i="2"/>
  <c r="L26" i="2"/>
  <c r="L28" i="2"/>
  <c r="R28" i="2" s="1"/>
  <c r="L30" i="2"/>
  <c r="L31" i="2"/>
  <c r="L32" i="2"/>
  <c r="L33" i="2"/>
  <c r="L34" i="2"/>
  <c r="L35" i="2"/>
  <c r="L36" i="2"/>
  <c r="L37" i="2"/>
  <c r="L38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U55" i="2"/>
  <c r="U29" i="2"/>
  <c r="R26" i="2"/>
  <c r="U26" i="2" s="1"/>
  <c r="R25" i="2"/>
  <c r="R23" i="2"/>
  <c r="U23" i="2" s="1"/>
  <c r="R22" i="2"/>
  <c r="R21" i="2"/>
  <c r="R19" i="2"/>
  <c r="U19" i="2" s="1"/>
  <c r="R18" i="2"/>
  <c r="R17" i="2"/>
  <c r="U17" i="2" s="1"/>
  <c r="R15" i="2"/>
  <c r="R14" i="2"/>
  <c r="U14" i="2" s="1"/>
  <c r="U13" i="2"/>
  <c r="S11" i="2"/>
  <c r="U9" i="2"/>
  <c r="R9" i="2"/>
  <c r="R7" i="2"/>
  <c r="N6" i="2"/>
  <c r="L6" i="2"/>
  <c r="L6" i="1"/>
  <c r="N31" i="1"/>
  <c r="N32" i="1" s="1"/>
  <c r="U3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R29" i="1"/>
  <c r="S29" i="1" s="1"/>
  <c r="R7" i="1"/>
  <c r="R8" i="1"/>
  <c r="R9" i="1"/>
  <c r="R10" i="1"/>
  <c r="R11" i="1"/>
  <c r="R12" i="1"/>
  <c r="R13" i="1"/>
  <c r="R14" i="1"/>
  <c r="R15" i="1"/>
  <c r="R16" i="1"/>
  <c r="R17" i="1"/>
  <c r="R18" i="1"/>
  <c r="S18" i="1" s="1"/>
  <c r="R19" i="1"/>
  <c r="R20" i="1"/>
  <c r="R21" i="1"/>
  <c r="R22" i="1"/>
  <c r="S22" i="1" s="1"/>
  <c r="R23" i="1"/>
  <c r="R24" i="1"/>
  <c r="R25" i="1"/>
  <c r="R26" i="1"/>
  <c r="R27" i="1"/>
  <c r="R28" i="1"/>
  <c r="R6" i="1"/>
  <c r="U6" i="1" s="1"/>
  <c r="U31" i="1" s="1"/>
  <c r="U35" i="1" s="1"/>
  <c r="S10" i="1"/>
  <c r="S7" i="1"/>
  <c r="S8" i="1"/>
  <c r="S11" i="1"/>
  <c r="S15" i="1"/>
  <c r="S16" i="1"/>
  <c r="S19" i="1"/>
  <c r="S20" i="1"/>
  <c r="S21" i="1"/>
  <c r="S23" i="1"/>
  <c r="S25" i="1"/>
  <c r="S27" i="1"/>
  <c r="S28" i="1"/>
  <c r="P32" i="1"/>
  <c r="P31" i="1"/>
  <c r="L31" i="1"/>
  <c r="L32" i="1" s="1"/>
  <c r="N7" i="1"/>
  <c r="N8" i="1"/>
  <c r="N10" i="1"/>
  <c r="N11" i="1"/>
  <c r="N15" i="1"/>
  <c r="N16" i="1"/>
  <c r="N18" i="1"/>
  <c r="N19" i="1"/>
  <c r="N20" i="1"/>
  <c r="N21" i="1"/>
  <c r="N22" i="1"/>
  <c r="N23" i="1"/>
  <c r="N25" i="1"/>
  <c r="N27" i="1"/>
  <c r="N28" i="1"/>
  <c r="N29" i="1"/>
  <c r="N6" i="1"/>
  <c r="L7" i="1"/>
  <c r="L8" i="1"/>
  <c r="L10" i="1"/>
  <c r="L11" i="1"/>
  <c r="L15" i="1"/>
  <c r="L16" i="1"/>
  <c r="L18" i="1"/>
  <c r="L19" i="1"/>
  <c r="L20" i="1"/>
  <c r="L21" i="1"/>
  <c r="L22" i="1"/>
  <c r="L23" i="1"/>
  <c r="L25" i="1"/>
  <c r="L27" i="1"/>
  <c r="L28" i="1"/>
  <c r="L29" i="1"/>
  <c r="AA58" i="7" l="1"/>
  <c r="Y62" i="7" s="1"/>
  <c r="AB47" i="7"/>
  <c r="Y53" i="7" s="1"/>
  <c r="Z47" i="7"/>
  <c r="Y51" i="7" s="1"/>
  <c r="AA47" i="7"/>
  <c r="Y52" i="7" s="1"/>
  <c r="AB58" i="7"/>
  <c r="Y63" i="7" s="1"/>
  <c r="Z58" i="7"/>
  <c r="Y61" i="7" s="1"/>
  <c r="Y50" i="6"/>
  <c r="Y49" i="6"/>
  <c r="AA36" i="6"/>
  <c r="Y40" i="6" s="1"/>
  <c r="Z36" i="6"/>
  <c r="Y39" i="6" s="1"/>
  <c r="Y41" i="6"/>
  <c r="R41" i="4"/>
  <c r="R39" i="4"/>
  <c r="S36" i="5"/>
  <c r="T36" i="5"/>
  <c r="R40" i="5" s="1"/>
  <c r="U36" i="5"/>
  <c r="R41" i="5" s="1"/>
  <c r="U36" i="4"/>
  <c r="U15" i="2"/>
  <c r="S15" i="2"/>
  <c r="S22" i="2"/>
  <c r="U22" i="2"/>
  <c r="U28" i="2"/>
  <c r="S28" i="2"/>
  <c r="S25" i="2"/>
  <c r="U25" i="2"/>
  <c r="S10" i="2"/>
  <c r="U10" i="2"/>
  <c r="U7" i="2"/>
  <c r="S7" i="2"/>
  <c r="S18" i="2"/>
  <c r="U18" i="2"/>
  <c r="S21" i="2"/>
  <c r="U21" i="2"/>
  <c r="U27" i="2"/>
  <c r="S16" i="2"/>
  <c r="S19" i="2"/>
  <c r="S23" i="2"/>
  <c r="R6" i="2"/>
  <c r="U8" i="2"/>
  <c r="U11" i="2"/>
  <c r="S20" i="2"/>
  <c r="R31" i="1"/>
  <c r="S6" i="1"/>
  <c r="S31" i="1" s="1"/>
  <c r="R38" i="1" s="1"/>
  <c r="S38" i="1" s="1"/>
  <c r="U18" i="3" l="1"/>
  <c r="S6" i="3"/>
  <c r="S6" i="2"/>
  <c r="S31" i="2" s="1"/>
  <c r="R31" i="2"/>
  <c r="U6" i="2"/>
  <c r="U31" i="2" s="1"/>
  <c r="U56" i="2" s="1"/>
  <c r="P21" i="3"/>
  <c r="H20" i="3"/>
  <c r="C18" i="3"/>
</calcChain>
</file>

<file path=xl/sharedStrings.xml><?xml version="1.0" encoding="utf-8"?>
<sst xmlns="http://schemas.openxmlformats.org/spreadsheetml/2006/main" count="370" uniqueCount="57">
  <si>
    <t>Current_Eth_Price</t>
  </si>
  <si>
    <t>Action</t>
  </si>
  <si>
    <t>LowestPrice</t>
  </si>
  <si>
    <t>HIghestPrice</t>
  </si>
  <si>
    <t>buy</t>
  </si>
  <si>
    <t>sell</t>
  </si>
  <si>
    <t>MaxProfit</t>
  </si>
  <si>
    <t>MaxLoss</t>
  </si>
  <si>
    <t>Max fees</t>
  </si>
  <si>
    <t>Sum =</t>
  </si>
  <si>
    <t xml:space="preserve">Average = </t>
  </si>
  <si>
    <t>Tp,s Hit</t>
  </si>
  <si>
    <t>percentProfit</t>
  </si>
  <si>
    <t>orders hit</t>
  </si>
  <si>
    <t>Total orders</t>
  </si>
  <si>
    <t>order loss</t>
  </si>
  <si>
    <t>Total Profit</t>
  </si>
  <si>
    <t>shorthit</t>
  </si>
  <si>
    <t>longhit</t>
  </si>
  <si>
    <t>id</t>
  </si>
  <si>
    <t>price</t>
  </si>
  <si>
    <t>ema10</t>
  </si>
  <si>
    <t>ema20</t>
  </si>
  <si>
    <t>qnty</t>
  </si>
  <si>
    <t>rem.qnty</t>
  </si>
  <si>
    <t>levrage</t>
  </si>
  <si>
    <t>balac</t>
  </si>
  <si>
    <t>usdt</t>
  </si>
  <si>
    <t>fee</t>
  </si>
  <si>
    <t>type</t>
  </si>
  <si>
    <t>usdt.use</t>
  </si>
  <si>
    <t>low</t>
  </si>
  <si>
    <t>high</t>
  </si>
  <si>
    <t>time</t>
  </si>
  <si>
    <t>MAX_Profit</t>
  </si>
  <si>
    <t>MAX_Loss</t>
  </si>
  <si>
    <t>Profit_ Taken</t>
  </si>
  <si>
    <t>Achievable Profit</t>
  </si>
  <si>
    <t>3m</t>
  </si>
  <si>
    <t>5m</t>
  </si>
  <si>
    <t>shorthit_takeprofit</t>
  </si>
  <si>
    <t>longhit_differential</t>
  </si>
  <si>
    <t>shorthit_differential</t>
  </si>
  <si>
    <t>longhit_takeprofit</t>
  </si>
  <si>
    <t>shorthit_straightline</t>
  </si>
  <si>
    <t>Calculated Profit</t>
  </si>
  <si>
    <t>Actual Profit</t>
  </si>
  <si>
    <t>Achievable Loss</t>
  </si>
  <si>
    <t>sellrsi</t>
  </si>
  <si>
    <t>shorthit_rsi</t>
  </si>
  <si>
    <t>buyrsi</t>
  </si>
  <si>
    <t>longhit_rsi</t>
  </si>
  <si>
    <t>longhit_stoprsi</t>
  </si>
  <si>
    <t>rsi</t>
  </si>
  <si>
    <t>max_p</t>
  </si>
  <si>
    <t>max_l</t>
  </si>
  <si>
    <t>p_taken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</si>
</sst>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47" fontId="1" fillId="2" borderId="1" xfId="0" applyNumberFormat="1" applyFont="1" applyFill="1" applyBorder="1" applyAlignment="1">
      <alignment horizontal="left"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left" vertical="center" wrapText="1"/>
    </xf>
    <xf numFmtId="47" fontId="1" fillId="3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left" vertical="center" wrapText="1"/>
    </xf>
    <xf numFmtId="47" fontId="1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798-C477-4935-9194-33D081411DBB}">
  <dimension ref="D4:U38"/>
  <sheetViews>
    <sheetView topLeftCell="C19" zoomScale="85" zoomScaleNormal="85" workbookViewId="0">
      <selection activeCell="R38" sqref="R38"/>
    </sheetView>
  </sheetViews>
  <sheetFormatPr defaultRowHeight="15" x14ac:dyDescent="0.25"/>
  <sheetData>
    <row r="4" spans="4:21" x14ac:dyDescent="0.25">
      <c r="D4">
        <v>1</v>
      </c>
      <c r="F4">
        <v>9</v>
      </c>
      <c r="H4">
        <v>11</v>
      </c>
      <c r="J4">
        <v>12</v>
      </c>
    </row>
    <row r="5" spans="4:21" x14ac:dyDescent="0.25">
      <c r="D5" t="s">
        <v>0</v>
      </c>
      <c r="F5" t="s">
        <v>1</v>
      </c>
      <c r="H5" t="s">
        <v>2</v>
      </c>
      <c r="J5" t="s">
        <v>3</v>
      </c>
      <c r="L5" t="s">
        <v>6</v>
      </c>
      <c r="N5" t="s">
        <v>7</v>
      </c>
      <c r="P5" t="s">
        <v>8</v>
      </c>
      <c r="R5" t="s">
        <v>11</v>
      </c>
      <c r="S5" t="s">
        <v>12</v>
      </c>
      <c r="U5" t="s">
        <v>13</v>
      </c>
    </row>
    <row r="6" spans="4:21" x14ac:dyDescent="0.25">
      <c r="D6">
        <v>3235.66</v>
      </c>
      <c r="F6" t="s">
        <v>4</v>
      </c>
      <c r="H6">
        <v>3233.97</v>
      </c>
      <c r="J6">
        <v>3243.99</v>
      </c>
      <c r="L6">
        <f>IF(F6="buy",((J6-D6)/D6*100),((D6-H6)/D6*100))</f>
        <v>0.25744361274052058</v>
      </c>
      <c r="N6">
        <f>IF(F6="buy",((D6-H6)/D6*100),((J6-D6)/D6*100))</f>
        <v>5.2230456846518315E-2</v>
      </c>
      <c r="P6">
        <v>0.08</v>
      </c>
      <c r="R6">
        <f>IF(ROUNDDOWN(L6,1)&gt;0.5,0.5,ROUNDDOWN(L6,1))</f>
        <v>0.2</v>
      </c>
      <c r="S6">
        <f>R6/2</f>
        <v>0.1</v>
      </c>
      <c r="U6">
        <f>R6*10</f>
        <v>2</v>
      </c>
    </row>
    <row r="7" spans="4:21" x14ac:dyDescent="0.25">
      <c r="D7">
        <v>3234.18</v>
      </c>
      <c r="F7" t="s">
        <v>5</v>
      </c>
      <c r="H7">
        <v>3216.44</v>
      </c>
      <c r="J7">
        <v>3233.08</v>
      </c>
      <c r="L7">
        <f t="shared" ref="L7:L29" si="0">IF(F7="buy",((J7-D7)/D7*100),((D7-H7)/D7*100))</f>
        <v>0.54851616174732953</v>
      </c>
      <c r="N7">
        <f t="shared" ref="N7:N29" si="1">IF(F7="buy",((D7-H7)/D7*100),((J7-D7)/D7*100))</f>
        <v>-3.4011712396957161E-2</v>
      </c>
      <c r="P7">
        <v>0.08</v>
      </c>
      <c r="R7">
        <f t="shared" ref="R7:R28" si="2">IF(ROUNDDOWN(L7,1)&gt;0.5,0.5,ROUNDDOWN(L7,1))</f>
        <v>0.5</v>
      </c>
      <c r="S7">
        <f t="shared" ref="S7:S29" si="3">R7/2</f>
        <v>0.25</v>
      </c>
      <c r="U7">
        <f t="shared" ref="U7:U29" si="4">R7*10</f>
        <v>5</v>
      </c>
    </row>
    <row r="8" spans="4:21" x14ac:dyDescent="0.25">
      <c r="D8">
        <v>3228.29</v>
      </c>
      <c r="F8" t="s">
        <v>4</v>
      </c>
      <c r="H8">
        <v>3227.12</v>
      </c>
      <c r="J8">
        <v>3228.42</v>
      </c>
      <c r="L8">
        <f t="shared" si="0"/>
        <v>4.026899689932105E-3</v>
      </c>
      <c r="N8">
        <f t="shared" si="1"/>
        <v>3.6242097209360766E-2</v>
      </c>
      <c r="P8">
        <v>0.08</v>
      </c>
      <c r="R8">
        <f t="shared" si="2"/>
        <v>0</v>
      </c>
      <c r="S8">
        <f t="shared" si="3"/>
        <v>0</v>
      </c>
      <c r="U8">
        <f t="shared" si="4"/>
        <v>0</v>
      </c>
    </row>
    <row r="9" spans="4:21" x14ac:dyDescent="0.25">
      <c r="P9">
        <v>0.08</v>
      </c>
      <c r="R9">
        <f t="shared" si="2"/>
        <v>0</v>
      </c>
      <c r="U9">
        <f t="shared" si="4"/>
        <v>0</v>
      </c>
    </row>
    <row r="10" spans="4:21" x14ac:dyDescent="0.25">
      <c r="D10">
        <v>3229.5</v>
      </c>
      <c r="F10" t="s">
        <v>4</v>
      </c>
      <c r="H10">
        <v>3230.1</v>
      </c>
      <c r="J10">
        <v>3275.91</v>
      </c>
      <c r="L10">
        <f t="shared" si="0"/>
        <v>1.4370645610775616</v>
      </c>
      <c r="N10">
        <f t="shared" si="1"/>
        <v>-1.8578727357173218E-2</v>
      </c>
      <c r="P10">
        <v>0.08</v>
      </c>
      <c r="R10">
        <f t="shared" si="2"/>
        <v>0.5</v>
      </c>
      <c r="S10">
        <f>R10/2</f>
        <v>0.25</v>
      </c>
      <c r="U10">
        <f t="shared" si="4"/>
        <v>5</v>
      </c>
    </row>
    <row r="11" spans="4:21" x14ac:dyDescent="0.25">
      <c r="D11">
        <v>3260</v>
      </c>
      <c r="F11" t="s">
        <v>5</v>
      </c>
      <c r="H11">
        <v>3259.6</v>
      </c>
      <c r="J11">
        <v>3262.15</v>
      </c>
      <c r="L11">
        <f t="shared" si="0"/>
        <v>1.2269938650309538E-2</v>
      </c>
      <c r="N11">
        <f t="shared" si="1"/>
        <v>6.595092024540157E-2</v>
      </c>
      <c r="P11">
        <v>0.08</v>
      </c>
      <c r="R11">
        <f t="shared" si="2"/>
        <v>0</v>
      </c>
      <c r="S11">
        <f t="shared" si="3"/>
        <v>0</v>
      </c>
      <c r="U11">
        <f t="shared" si="4"/>
        <v>0</v>
      </c>
    </row>
    <row r="12" spans="4:21" x14ac:dyDescent="0.25">
      <c r="P12">
        <v>0.08</v>
      </c>
      <c r="R12">
        <f t="shared" si="2"/>
        <v>0</v>
      </c>
      <c r="U12">
        <f t="shared" si="4"/>
        <v>0</v>
      </c>
    </row>
    <row r="13" spans="4:21" x14ac:dyDescent="0.25">
      <c r="P13">
        <v>0.08</v>
      </c>
      <c r="R13">
        <f t="shared" si="2"/>
        <v>0</v>
      </c>
      <c r="U13">
        <f t="shared" si="4"/>
        <v>0</v>
      </c>
    </row>
    <row r="14" spans="4:21" x14ac:dyDescent="0.25">
      <c r="P14">
        <v>0.08</v>
      </c>
      <c r="R14">
        <f t="shared" si="2"/>
        <v>0</v>
      </c>
      <c r="U14">
        <f t="shared" si="4"/>
        <v>0</v>
      </c>
    </row>
    <row r="15" spans="4:21" x14ac:dyDescent="0.25">
      <c r="D15">
        <v>3263.47</v>
      </c>
      <c r="F15" t="s">
        <v>5</v>
      </c>
      <c r="H15">
        <v>3262.13</v>
      </c>
      <c r="J15">
        <v>3267.49</v>
      </c>
      <c r="L15">
        <f t="shared" si="0"/>
        <v>4.1060588882376452E-2</v>
      </c>
      <c r="N15">
        <f t="shared" si="1"/>
        <v>0.12318176664715723</v>
      </c>
      <c r="P15">
        <v>0.08</v>
      </c>
      <c r="R15">
        <f t="shared" si="2"/>
        <v>0</v>
      </c>
      <c r="S15">
        <f t="shared" si="3"/>
        <v>0</v>
      </c>
      <c r="U15">
        <f t="shared" si="4"/>
        <v>0</v>
      </c>
    </row>
    <row r="16" spans="4:21" x14ac:dyDescent="0.25">
      <c r="D16">
        <v>3267.49</v>
      </c>
      <c r="F16" t="s">
        <v>4</v>
      </c>
      <c r="H16">
        <v>3263.03</v>
      </c>
      <c r="J16">
        <v>3269</v>
      </c>
      <c r="L16">
        <f t="shared" si="0"/>
        <v>4.6212842273433689E-2</v>
      </c>
      <c r="N16">
        <f t="shared" si="1"/>
        <v>0.13649620962878486</v>
      </c>
      <c r="P16">
        <v>0.08</v>
      </c>
      <c r="R16">
        <f t="shared" si="2"/>
        <v>0</v>
      </c>
      <c r="S16">
        <f t="shared" si="3"/>
        <v>0</v>
      </c>
      <c r="U16">
        <f t="shared" si="4"/>
        <v>0</v>
      </c>
    </row>
    <row r="17" spans="4:21" x14ac:dyDescent="0.25">
      <c r="P17">
        <v>0.08</v>
      </c>
      <c r="R17">
        <f t="shared" si="2"/>
        <v>0</v>
      </c>
      <c r="U17">
        <f t="shared" si="4"/>
        <v>0</v>
      </c>
    </row>
    <row r="18" spans="4:21" x14ac:dyDescent="0.25">
      <c r="D18">
        <v>3263.88</v>
      </c>
      <c r="F18" t="s">
        <v>4</v>
      </c>
      <c r="H18">
        <v>3262.65</v>
      </c>
      <c r="J18">
        <v>3265.7</v>
      </c>
      <c r="L18">
        <f t="shared" si="0"/>
        <v>5.5761853989721097E-2</v>
      </c>
      <c r="N18">
        <f t="shared" si="1"/>
        <v>3.7685209015037878E-2</v>
      </c>
      <c r="P18">
        <v>0.08</v>
      </c>
      <c r="R18">
        <f t="shared" si="2"/>
        <v>0</v>
      </c>
      <c r="S18">
        <f t="shared" si="3"/>
        <v>0</v>
      </c>
      <c r="U18">
        <f t="shared" si="4"/>
        <v>0</v>
      </c>
    </row>
    <row r="19" spans="4:21" x14ac:dyDescent="0.25">
      <c r="D19">
        <v>3262.65</v>
      </c>
      <c r="F19" t="s">
        <v>5</v>
      </c>
      <c r="H19">
        <v>3254.01</v>
      </c>
      <c r="J19">
        <v>3266.22</v>
      </c>
      <c r="L19">
        <f t="shared" si="0"/>
        <v>0.26481541078570708</v>
      </c>
      <c r="N19">
        <f t="shared" si="1"/>
        <v>0.10942025653992028</v>
      </c>
      <c r="P19">
        <v>0.08</v>
      </c>
      <c r="R19">
        <f t="shared" si="2"/>
        <v>0.2</v>
      </c>
      <c r="S19">
        <f t="shared" si="3"/>
        <v>0.1</v>
      </c>
      <c r="U19">
        <f t="shared" si="4"/>
        <v>2</v>
      </c>
    </row>
    <row r="20" spans="4:21" x14ac:dyDescent="0.25">
      <c r="D20">
        <v>3262.31</v>
      </c>
      <c r="F20" t="s">
        <v>4</v>
      </c>
      <c r="H20">
        <v>3261.9</v>
      </c>
      <c r="J20">
        <v>3274.4</v>
      </c>
      <c r="L20">
        <f t="shared" si="0"/>
        <v>0.37059629526317689</v>
      </c>
      <c r="N20">
        <f t="shared" si="1"/>
        <v>1.2567781725214786E-2</v>
      </c>
      <c r="P20">
        <v>0.08</v>
      </c>
      <c r="R20">
        <f t="shared" si="2"/>
        <v>0.3</v>
      </c>
      <c r="S20">
        <f t="shared" si="3"/>
        <v>0.15</v>
      </c>
      <c r="U20">
        <f t="shared" si="4"/>
        <v>3</v>
      </c>
    </row>
    <row r="21" spans="4:21" x14ac:dyDescent="0.25">
      <c r="D21">
        <v>3261.9</v>
      </c>
      <c r="F21" t="s">
        <v>5</v>
      </c>
      <c r="H21">
        <v>3257.12</v>
      </c>
      <c r="J21">
        <v>3273.77</v>
      </c>
      <c r="L21">
        <f t="shared" si="0"/>
        <v>0.14654035991294032</v>
      </c>
      <c r="N21">
        <f t="shared" si="1"/>
        <v>0.36389834145742944</v>
      </c>
      <c r="P21">
        <v>0.08</v>
      </c>
      <c r="R21">
        <f t="shared" si="2"/>
        <v>0.1</v>
      </c>
      <c r="S21">
        <f t="shared" si="3"/>
        <v>0.05</v>
      </c>
      <c r="U21">
        <f t="shared" si="4"/>
        <v>1</v>
      </c>
    </row>
    <row r="22" spans="4:21" x14ac:dyDescent="0.25">
      <c r="D22">
        <v>3268.69</v>
      </c>
      <c r="F22" t="s">
        <v>4</v>
      </c>
      <c r="H22">
        <v>3267.98</v>
      </c>
      <c r="J22">
        <v>3272.38</v>
      </c>
      <c r="L22">
        <f t="shared" si="0"/>
        <v>0.11288926144724812</v>
      </c>
      <c r="N22">
        <f t="shared" si="1"/>
        <v>2.1721240007465878E-2</v>
      </c>
      <c r="P22">
        <v>0.08</v>
      </c>
      <c r="R22">
        <f t="shared" si="2"/>
        <v>0.1</v>
      </c>
      <c r="S22">
        <f t="shared" si="3"/>
        <v>0.05</v>
      </c>
      <c r="U22">
        <f t="shared" si="4"/>
        <v>1</v>
      </c>
    </row>
    <row r="23" spans="4:21" x14ac:dyDescent="0.25">
      <c r="D23">
        <v>3267.98</v>
      </c>
      <c r="F23" t="s">
        <v>5</v>
      </c>
      <c r="H23">
        <v>3263.72</v>
      </c>
      <c r="J23">
        <v>3270.95</v>
      </c>
      <c r="L23">
        <f t="shared" si="0"/>
        <v>0.1303557549311874</v>
      </c>
      <c r="N23">
        <f t="shared" si="1"/>
        <v>9.0881829142155091E-2</v>
      </c>
      <c r="P23">
        <v>0.08</v>
      </c>
      <c r="R23">
        <f t="shared" si="2"/>
        <v>0.1</v>
      </c>
      <c r="S23">
        <f t="shared" si="3"/>
        <v>0.05</v>
      </c>
      <c r="U23">
        <f t="shared" si="4"/>
        <v>1</v>
      </c>
    </row>
    <row r="24" spans="4:21" x14ac:dyDescent="0.25">
      <c r="P24">
        <v>0.08</v>
      </c>
      <c r="R24">
        <f t="shared" si="2"/>
        <v>0</v>
      </c>
      <c r="U24">
        <f t="shared" si="4"/>
        <v>0</v>
      </c>
    </row>
    <row r="25" spans="4:21" x14ac:dyDescent="0.25">
      <c r="D25">
        <v>3269.12</v>
      </c>
      <c r="F25" t="s">
        <v>5</v>
      </c>
      <c r="H25">
        <v>3267.1</v>
      </c>
      <c r="J25">
        <v>3269.53</v>
      </c>
      <c r="L25">
        <f t="shared" si="0"/>
        <v>6.1790328895849095E-2</v>
      </c>
      <c r="N25">
        <f t="shared" si="1"/>
        <v>1.2541601409563102E-2</v>
      </c>
      <c r="P25">
        <v>0.08</v>
      </c>
      <c r="R25">
        <f t="shared" si="2"/>
        <v>0</v>
      </c>
      <c r="S25">
        <f t="shared" si="3"/>
        <v>0</v>
      </c>
      <c r="U25">
        <f t="shared" si="4"/>
        <v>0</v>
      </c>
    </row>
    <row r="26" spans="4:21" x14ac:dyDescent="0.25">
      <c r="P26">
        <v>0.08</v>
      </c>
      <c r="R26">
        <f t="shared" si="2"/>
        <v>0</v>
      </c>
      <c r="U26">
        <f t="shared" si="4"/>
        <v>0</v>
      </c>
    </row>
    <row r="27" spans="4:21" x14ac:dyDescent="0.25">
      <c r="D27">
        <v>3266</v>
      </c>
      <c r="F27" t="s">
        <v>5</v>
      </c>
      <c r="H27">
        <v>3249.83</v>
      </c>
      <c r="J27">
        <v>3268.65</v>
      </c>
      <c r="L27">
        <f t="shared" si="0"/>
        <v>0.49510104102878361</v>
      </c>
      <c r="N27">
        <f t="shared" si="1"/>
        <v>8.113900796081111E-2</v>
      </c>
      <c r="P27">
        <v>0.08</v>
      </c>
      <c r="R27">
        <f t="shared" si="2"/>
        <v>0.4</v>
      </c>
      <c r="S27">
        <f t="shared" si="3"/>
        <v>0.2</v>
      </c>
      <c r="U27">
        <f t="shared" si="4"/>
        <v>4</v>
      </c>
    </row>
    <row r="28" spans="4:21" x14ac:dyDescent="0.25">
      <c r="D28">
        <v>3263.68</v>
      </c>
      <c r="F28" t="s">
        <v>4</v>
      </c>
      <c r="H28">
        <v>3260.64</v>
      </c>
      <c r="J28">
        <v>3270.5</v>
      </c>
      <c r="L28">
        <f t="shared" si="0"/>
        <v>0.20896656534954908</v>
      </c>
      <c r="N28">
        <f t="shared" si="1"/>
        <v>9.3146386900675421E-2</v>
      </c>
      <c r="P28">
        <v>0.08</v>
      </c>
      <c r="R28">
        <f t="shared" si="2"/>
        <v>0.2</v>
      </c>
      <c r="S28">
        <f t="shared" si="3"/>
        <v>0.1</v>
      </c>
      <c r="U28">
        <f t="shared" si="4"/>
        <v>2</v>
      </c>
    </row>
    <row r="29" spans="4:21" x14ac:dyDescent="0.25">
      <c r="D29">
        <v>3260.64</v>
      </c>
      <c r="F29" t="s">
        <v>5</v>
      </c>
      <c r="H29">
        <v>3244.82</v>
      </c>
      <c r="J29">
        <v>3262.27</v>
      </c>
      <c r="L29">
        <f t="shared" si="0"/>
        <v>0.48518082339662494</v>
      </c>
      <c r="N29">
        <f t="shared" si="1"/>
        <v>4.9990185975762706E-2</v>
      </c>
      <c r="P29">
        <v>0.08</v>
      </c>
      <c r="R29">
        <f>IF(ROUNDDOWN(L29,1)&gt;0.5,0.5,ROUNDDOWN(L29,1))</f>
        <v>0.4</v>
      </c>
      <c r="S29">
        <f t="shared" si="3"/>
        <v>0.2</v>
      </c>
      <c r="U29">
        <f t="shared" si="4"/>
        <v>4</v>
      </c>
    </row>
    <row r="31" spans="4:21" x14ac:dyDescent="0.25">
      <c r="J31" t="s">
        <v>9</v>
      </c>
      <c r="L31">
        <f>SUM(L6:L29)</f>
        <v>4.6785923000622516</v>
      </c>
      <c r="N31">
        <f t="shared" ref="N31:P31" si="5">SUM(N6:N29)</f>
        <v>1.2345028509571283</v>
      </c>
      <c r="P31">
        <f t="shared" si="5"/>
        <v>1.9200000000000006</v>
      </c>
      <c r="R31">
        <f>SUM(R6:R29)</f>
        <v>3</v>
      </c>
      <c r="S31">
        <f>SUM(S6:S29)</f>
        <v>1.5</v>
      </c>
      <c r="U31">
        <f t="shared" ref="U31" si="6">SUM(U6:U29)</f>
        <v>30</v>
      </c>
    </row>
    <row r="32" spans="4:21" x14ac:dyDescent="0.25">
      <c r="J32" t="s">
        <v>10</v>
      </c>
      <c r="L32">
        <f>L31/17</f>
        <v>0.27521131176836772</v>
      </c>
      <c r="N32">
        <f t="shared" ref="N32" si="7">N31/17</f>
        <v>7.2617814762184013E-2</v>
      </c>
      <c r="P32">
        <f t="shared" ref="P32" si="8">P31/17</f>
        <v>0.11294117647058827</v>
      </c>
    </row>
    <row r="34" spans="16:21" x14ac:dyDescent="0.25">
      <c r="S34" t="s">
        <v>14</v>
      </c>
      <c r="U34">
        <f>24*5</f>
        <v>120</v>
      </c>
    </row>
    <row r="35" spans="16:21" x14ac:dyDescent="0.25">
      <c r="S35" t="s">
        <v>15</v>
      </c>
      <c r="U35">
        <f>-(U34-U31)/5*0.005</f>
        <v>-0.09</v>
      </c>
    </row>
    <row r="38" spans="16:21" x14ac:dyDescent="0.25">
      <c r="P38" t="s">
        <v>16</v>
      </c>
      <c r="R38">
        <f>U35+S31-P31</f>
        <v>-0.51000000000000068</v>
      </c>
      <c r="S38">
        <f>R38*16/100</f>
        <v>-8.1600000000000103E-2</v>
      </c>
    </row>
  </sheetData>
  <conditionalFormatting sqref="F6">
    <cfRule type="expression" priority="1">
      <formula>$F6="buy"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22E-3B82-4F1E-8F75-65497E5448DF}">
  <dimension ref="C4:U59"/>
  <sheetViews>
    <sheetView topLeftCell="B43" zoomScaleNormal="100" workbookViewId="0">
      <selection activeCell="L49" sqref="L49"/>
    </sheetView>
  </sheetViews>
  <sheetFormatPr defaultRowHeight="15" x14ac:dyDescent="0.25"/>
  <sheetData>
    <row r="4" spans="3:21" x14ac:dyDescent="0.25">
      <c r="D4">
        <v>1</v>
      </c>
      <c r="F4">
        <v>9</v>
      </c>
      <c r="H4">
        <v>11</v>
      </c>
      <c r="J4">
        <v>12</v>
      </c>
    </row>
    <row r="5" spans="3:21" x14ac:dyDescent="0.25">
      <c r="D5" t="s">
        <v>0</v>
      </c>
      <c r="F5" t="s">
        <v>1</v>
      </c>
      <c r="H5" t="s">
        <v>2</v>
      </c>
      <c r="J5" t="s">
        <v>3</v>
      </c>
      <c r="L5" t="s">
        <v>6</v>
      </c>
      <c r="N5" t="s">
        <v>7</v>
      </c>
      <c r="P5" t="s">
        <v>8</v>
      </c>
      <c r="R5" t="s">
        <v>11</v>
      </c>
      <c r="S5" t="s">
        <v>12</v>
      </c>
      <c r="U5" t="s">
        <v>13</v>
      </c>
    </row>
    <row r="6" spans="3:21" x14ac:dyDescent="0.25">
      <c r="C6">
        <v>1</v>
      </c>
      <c r="D6" s="1">
        <v>3199.48</v>
      </c>
      <c r="F6" s="1" t="s">
        <v>4</v>
      </c>
      <c r="H6" s="1">
        <v>3190.37</v>
      </c>
      <c r="J6" s="1">
        <v>3222.54</v>
      </c>
      <c r="L6">
        <f>IF(F6="buy",((J6-D6)/D6*100),((D6-H6)/D6*100))</f>
        <v>0.72074212059459486</v>
      </c>
      <c r="N6">
        <f>IF(F6="buy",((D6-H6)/D6*100),((J6-D6)/D6*100))</f>
        <v>0.28473376923750504</v>
      </c>
      <c r="P6">
        <v>0.08</v>
      </c>
      <c r="R6">
        <f>IF(ROUNDDOWN(L6,1)&gt;0.5,0.5,ROUNDDOWN(L6,1))</f>
        <v>0.5</v>
      </c>
      <c r="S6">
        <f>R6/2</f>
        <v>0.25</v>
      </c>
      <c r="U6">
        <f>R6*10</f>
        <v>5</v>
      </c>
    </row>
    <row r="7" spans="3:21" x14ac:dyDescent="0.25">
      <c r="C7">
        <v>1</v>
      </c>
      <c r="D7" s="1">
        <v>3202.63</v>
      </c>
      <c r="F7" s="1" t="s">
        <v>5</v>
      </c>
      <c r="H7" s="1">
        <v>3203.41</v>
      </c>
      <c r="J7" s="1">
        <v>3205.78</v>
      </c>
      <c r="L7">
        <f t="shared" ref="L7:L53" si="0">IF(F7="buy",((J7-D7)/D7*100),((D7-H7)/D7*100))</f>
        <v>-2.4354983248134981E-2</v>
      </c>
      <c r="M7">
        <v>1</v>
      </c>
      <c r="N7">
        <f t="shared" ref="N7:N53" si="1">IF(F7="buy",((D7-H7)/D7*100),((J7-D7)/D7*100))</f>
        <v>9.8356663117503143E-2</v>
      </c>
      <c r="P7">
        <v>0.08</v>
      </c>
      <c r="R7">
        <f t="shared" ref="R7:R28" si="2">IF(ROUNDDOWN(L7,1)&gt;0.5,0.5,ROUNDDOWN(L7,1))</f>
        <v>0</v>
      </c>
      <c r="S7">
        <f t="shared" ref="S7:S28" si="3">R7/2</f>
        <v>0</v>
      </c>
      <c r="U7">
        <f t="shared" ref="U7:U29" si="4">R7*10</f>
        <v>0</v>
      </c>
    </row>
    <row r="8" spans="3:21" x14ac:dyDescent="0.25">
      <c r="C8">
        <v>1</v>
      </c>
      <c r="D8" s="1">
        <v>3205.78</v>
      </c>
      <c r="F8" s="1" t="s">
        <v>4</v>
      </c>
      <c r="H8" s="1">
        <v>3203.44</v>
      </c>
      <c r="J8" s="1">
        <v>3205.99</v>
      </c>
      <c r="L8">
        <f t="shared" si="0"/>
        <v>6.5506678561717156E-3</v>
      </c>
      <c r="M8">
        <v>1</v>
      </c>
      <c r="N8">
        <f t="shared" si="1"/>
        <v>7.2993156111777646E-2</v>
      </c>
      <c r="P8">
        <v>0.08</v>
      </c>
      <c r="R8">
        <f t="shared" si="2"/>
        <v>0</v>
      </c>
      <c r="S8">
        <f t="shared" si="3"/>
        <v>0</v>
      </c>
      <c r="U8">
        <f t="shared" si="4"/>
        <v>0</v>
      </c>
    </row>
    <row r="9" spans="3:21" x14ac:dyDescent="0.25">
      <c r="C9">
        <v>1</v>
      </c>
      <c r="D9" s="1">
        <v>3203.44</v>
      </c>
      <c r="F9" s="1" t="s">
        <v>5</v>
      </c>
      <c r="H9" s="1">
        <v>3202.71</v>
      </c>
      <c r="J9" s="1">
        <v>3213.72</v>
      </c>
      <c r="L9">
        <f t="shared" si="0"/>
        <v>2.2788002896886414E-2</v>
      </c>
      <c r="M9">
        <v>1</v>
      </c>
      <c r="N9">
        <f t="shared" si="1"/>
        <v>0.32090502709586399</v>
      </c>
      <c r="P9">
        <v>0.08</v>
      </c>
      <c r="R9">
        <f t="shared" si="2"/>
        <v>0</v>
      </c>
      <c r="U9">
        <f t="shared" si="4"/>
        <v>0</v>
      </c>
    </row>
    <row r="10" spans="3:21" x14ac:dyDescent="0.25">
      <c r="C10">
        <v>1</v>
      </c>
      <c r="D10" s="1">
        <v>3213.72</v>
      </c>
      <c r="F10" s="1" t="s">
        <v>4</v>
      </c>
      <c r="H10" s="1">
        <v>3206.31</v>
      </c>
      <c r="J10" s="1">
        <v>3222.91</v>
      </c>
      <c r="L10">
        <f t="shared" si="0"/>
        <v>0.28596144032460996</v>
      </c>
      <c r="N10">
        <f t="shared" si="1"/>
        <v>0.23057391434225305</v>
      </c>
      <c r="P10">
        <v>0.08</v>
      </c>
      <c r="R10">
        <f t="shared" si="2"/>
        <v>0.2</v>
      </c>
      <c r="S10">
        <f>R10/2</f>
        <v>0.1</v>
      </c>
      <c r="U10">
        <f t="shared" si="4"/>
        <v>2</v>
      </c>
    </row>
    <row r="11" spans="3:21" x14ac:dyDescent="0.25">
      <c r="C11">
        <v>1</v>
      </c>
      <c r="D11" s="1"/>
      <c r="F11" s="1"/>
      <c r="H11" s="1"/>
      <c r="J11" s="1"/>
      <c r="M11">
        <v>1</v>
      </c>
      <c r="S11">
        <f t="shared" si="3"/>
        <v>0</v>
      </c>
      <c r="U11">
        <f t="shared" si="4"/>
        <v>0</v>
      </c>
    </row>
    <row r="12" spans="3:21" x14ac:dyDescent="0.25">
      <c r="C12">
        <v>1</v>
      </c>
      <c r="D12" s="1">
        <v>3207.36</v>
      </c>
      <c r="F12" s="1" t="s">
        <v>4</v>
      </c>
      <c r="H12" s="1">
        <v>3206.57</v>
      </c>
      <c r="J12" s="1">
        <v>3207.84</v>
      </c>
      <c r="L12">
        <f t="shared" si="0"/>
        <v>1.4965579167914366E-2</v>
      </c>
      <c r="M12">
        <v>1</v>
      </c>
      <c r="N12">
        <f t="shared" si="1"/>
        <v>2.4630849047190324E-2</v>
      </c>
      <c r="P12">
        <v>0.08</v>
      </c>
      <c r="R12">
        <f t="shared" si="2"/>
        <v>0</v>
      </c>
      <c r="U12">
        <f t="shared" si="4"/>
        <v>0</v>
      </c>
    </row>
    <row r="13" spans="3:21" x14ac:dyDescent="0.25">
      <c r="C13">
        <v>1</v>
      </c>
      <c r="D13" s="1"/>
      <c r="F13" s="1"/>
      <c r="H13" s="1"/>
      <c r="J13" s="1"/>
      <c r="M13">
        <v>1</v>
      </c>
      <c r="U13">
        <f t="shared" si="4"/>
        <v>0</v>
      </c>
    </row>
    <row r="14" spans="3:21" x14ac:dyDescent="0.25">
      <c r="C14">
        <v>1</v>
      </c>
      <c r="D14" s="1">
        <v>3207.04</v>
      </c>
      <c r="F14" s="1" t="s">
        <v>4</v>
      </c>
      <c r="H14" s="1">
        <v>3207.13</v>
      </c>
      <c r="J14" s="1">
        <v>3207.13</v>
      </c>
      <c r="L14">
        <f t="shared" si="0"/>
        <v>2.8063260826227776E-3</v>
      </c>
      <c r="M14">
        <v>1</v>
      </c>
      <c r="N14">
        <f t="shared" si="1"/>
        <v>-2.8063260826227776E-3</v>
      </c>
      <c r="P14">
        <v>0.08</v>
      </c>
      <c r="R14">
        <f t="shared" si="2"/>
        <v>0</v>
      </c>
      <c r="U14">
        <f t="shared" si="4"/>
        <v>0</v>
      </c>
    </row>
    <row r="15" spans="3:21" x14ac:dyDescent="0.25">
      <c r="C15">
        <v>1</v>
      </c>
      <c r="D15" s="1">
        <v>3207.13</v>
      </c>
      <c r="F15" s="1" t="s">
        <v>5</v>
      </c>
      <c r="H15" s="1">
        <v>3206.3</v>
      </c>
      <c r="J15" s="1">
        <v>3211.65</v>
      </c>
      <c r="L15">
        <f t="shared" si="0"/>
        <v>2.5879836489319963E-2</v>
      </c>
      <c r="M15">
        <v>1</v>
      </c>
      <c r="N15">
        <f t="shared" si="1"/>
        <v>0.14093597702618796</v>
      </c>
      <c r="P15">
        <v>0.08</v>
      </c>
      <c r="R15">
        <f t="shared" si="2"/>
        <v>0</v>
      </c>
      <c r="S15">
        <f t="shared" si="3"/>
        <v>0</v>
      </c>
      <c r="U15">
        <f t="shared" si="4"/>
        <v>0</v>
      </c>
    </row>
    <row r="16" spans="3:21" x14ac:dyDescent="0.25">
      <c r="C16">
        <v>1</v>
      </c>
      <c r="D16" s="1">
        <v>3211.65</v>
      </c>
      <c r="F16" s="1" t="s">
        <v>4</v>
      </c>
      <c r="H16" s="1">
        <v>3209.98</v>
      </c>
      <c r="J16" s="1">
        <v>3211.21</v>
      </c>
      <c r="L16">
        <f t="shared" si="0"/>
        <v>-1.3700122989742176E-2</v>
      </c>
      <c r="M16">
        <v>1</v>
      </c>
      <c r="N16">
        <f t="shared" si="1"/>
        <v>5.1998194074699071E-2</v>
      </c>
      <c r="P16">
        <v>0.08</v>
      </c>
      <c r="R16">
        <f t="shared" si="2"/>
        <v>0</v>
      </c>
      <c r="S16">
        <f t="shared" si="3"/>
        <v>0</v>
      </c>
      <c r="U16">
        <f t="shared" si="4"/>
        <v>0</v>
      </c>
    </row>
    <row r="17" spans="3:21" x14ac:dyDescent="0.25">
      <c r="C17">
        <v>1</v>
      </c>
      <c r="D17" s="1">
        <v>3209.98</v>
      </c>
      <c r="F17" s="1" t="s">
        <v>5</v>
      </c>
      <c r="H17" s="1">
        <v>3181.98</v>
      </c>
      <c r="J17" s="1">
        <v>3209.98</v>
      </c>
      <c r="L17">
        <f t="shared" si="0"/>
        <v>0.87227957806590684</v>
      </c>
      <c r="N17">
        <f t="shared" si="1"/>
        <v>0</v>
      </c>
      <c r="P17">
        <v>0.08</v>
      </c>
      <c r="R17">
        <f t="shared" si="2"/>
        <v>0.5</v>
      </c>
      <c r="U17">
        <f t="shared" si="4"/>
        <v>5</v>
      </c>
    </row>
    <row r="18" spans="3:21" x14ac:dyDescent="0.25">
      <c r="C18">
        <v>1</v>
      </c>
      <c r="D18" s="1">
        <v>3204.93</v>
      </c>
      <c r="F18" s="1" t="s">
        <v>4</v>
      </c>
      <c r="H18" s="1">
        <v>3203.56</v>
      </c>
      <c r="J18" s="1">
        <v>3219.69</v>
      </c>
      <c r="L18">
        <f t="shared" si="0"/>
        <v>0.46054047982327911</v>
      </c>
      <c r="N18">
        <f t="shared" si="1"/>
        <v>4.2746643452427693E-2</v>
      </c>
      <c r="P18">
        <v>0.08</v>
      </c>
      <c r="R18">
        <f t="shared" si="2"/>
        <v>0.4</v>
      </c>
      <c r="S18">
        <f t="shared" si="3"/>
        <v>0.2</v>
      </c>
      <c r="U18">
        <f t="shared" si="4"/>
        <v>4</v>
      </c>
    </row>
    <row r="19" spans="3:21" x14ac:dyDescent="0.25">
      <c r="C19">
        <v>1</v>
      </c>
      <c r="D19" s="1">
        <v>3209.7</v>
      </c>
      <c r="F19" s="1" t="s">
        <v>5</v>
      </c>
      <c r="H19" s="1">
        <v>3203.83</v>
      </c>
      <c r="J19" s="1">
        <v>3213.78</v>
      </c>
      <c r="L19">
        <f t="shared" si="0"/>
        <v>0.18288313549552579</v>
      </c>
      <c r="N19">
        <f t="shared" si="1"/>
        <v>0.12711468361530306</v>
      </c>
      <c r="P19">
        <v>0.08</v>
      </c>
      <c r="R19">
        <f t="shared" si="2"/>
        <v>0.1</v>
      </c>
      <c r="S19">
        <f t="shared" si="3"/>
        <v>0.05</v>
      </c>
      <c r="U19">
        <f t="shared" si="4"/>
        <v>1</v>
      </c>
    </row>
    <row r="20" spans="3:21" x14ac:dyDescent="0.25">
      <c r="C20">
        <v>1</v>
      </c>
      <c r="D20" s="1">
        <v>3213.05</v>
      </c>
      <c r="F20" s="1" t="s">
        <v>4</v>
      </c>
      <c r="H20" s="1">
        <v>3210.59</v>
      </c>
      <c r="J20" s="1">
        <v>3228</v>
      </c>
      <c r="L20">
        <f t="shared" si="0"/>
        <v>0.46528998926253295</v>
      </c>
      <c r="N20">
        <f t="shared" si="1"/>
        <v>7.6562767463937267E-2</v>
      </c>
      <c r="P20">
        <v>0.08</v>
      </c>
      <c r="R20">
        <f t="shared" si="2"/>
        <v>0.4</v>
      </c>
      <c r="S20">
        <f t="shared" si="3"/>
        <v>0.2</v>
      </c>
      <c r="U20">
        <f t="shared" si="4"/>
        <v>4</v>
      </c>
    </row>
    <row r="21" spans="3:21" x14ac:dyDescent="0.25">
      <c r="C21">
        <v>1</v>
      </c>
      <c r="D21" s="1">
        <v>3210.59</v>
      </c>
      <c r="F21" s="1" t="s">
        <v>5</v>
      </c>
      <c r="H21" s="1">
        <v>3195.79</v>
      </c>
      <c r="J21" s="1">
        <v>3211.13</v>
      </c>
      <c r="L21">
        <f t="shared" si="0"/>
        <v>0.46097446263771402</v>
      </c>
      <c r="N21">
        <f t="shared" si="1"/>
        <v>1.6819338501644982E-2</v>
      </c>
      <c r="P21">
        <v>0.08</v>
      </c>
      <c r="R21">
        <f t="shared" si="2"/>
        <v>0.4</v>
      </c>
      <c r="S21">
        <f t="shared" si="3"/>
        <v>0.2</v>
      </c>
      <c r="U21">
        <f t="shared" si="4"/>
        <v>4</v>
      </c>
    </row>
    <row r="22" spans="3:21" x14ac:dyDescent="0.25">
      <c r="C22">
        <v>1</v>
      </c>
      <c r="D22" s="1">
        <v>3210.16</v>
      </c>
      <c r="F22" s="1" t="s">
        <v>4</v>
      </c>
      <c r="H22" s="1">
        <v>3202.63</v>
      </c>
      <c r="J22" s="1">
        <v>3213.92</v>
      </c>
      <c r="L22">
        <f t="shared" si="0"/>
        <v>0.11712811822464357</v>
      </c>
      <c r="N22">
        <f t="shared" si="1"/>
        <v>0.23456774740199077</v>
      </c>
      <c r="P22">
        <v>0.08</v>
      </c>
      <c r="R22">
        <f t="shared" si="2"/>
        <v>0.1</v>
      </c>
      <c r="S22">
        <f t="shared" si="3"/>
        <v>0.05</v>
      </c>
      <c r="U22">
        <f t="shared" si="4"/>
        <v>1</v>
      </c>
    </row>
    <row r="23" spans="3:21" x14ac:dyDescent="0.25">
      <c r="C23">
        <v>1</v>
      </c>
      <c r="D23" s="1">
        <v>3203.36</v>
      </c>
      <c r="F23" s="1" t="s">
        <v>5</v>
      </c>
      <c r="H23" s="1">
        <v>3200.5</v>
      </c>
      <c r="J23" s="1">
        <v>3210.75</v>
      </c>
      <c r="L23">
        <f t="shared" si="0"/>
        <v>8.9281254682587255E-2</v>
      </c>
      <c r="M23">
        <v>1</v>
      </c>
      <c r="N23">
        <f t="shared" si="1"/>
        <v>0.23069526996653114</v>
      </c>
      <c r="P23">
        <v>0.08</v>
      </c>
      <c r="R23">
        <f t="shared" si="2"/>
        <v>0</v>
      </c>
      <c r="S23">
        <f t="shared" si="3"/>
        <v>0</v>
      </c>
      <c r="U23">
        <f t="shared" si="4"/>
        <v>0</v>
      </c>
    </row>
    <row r="24" spans="3:21" x14ac:dyDescent="0.25">
      <c r="C24">
        <v>1</v>
      </c>
      <c r="D24" s="1"/>
      <c r="F24" s="1"/>
      <c r="H24" s="1"/>
      <c r="J24" s="1"/>
      <c r="M24">
        <v>1</v>
      </c>
      <c r="U24">
        <f t="shared" si="4"/>
        <v>0</v>
      </c>
    </row>
    <row r="25" spans="3:21" x14ac:dyDescent="0.25">
      <c r="C25">
        <v>1</v>
      </c>
      <c r="D25" s="1">
        <v>3210.17</v>
      </c>
      <c r="F25" s="1" t="s">
        <v>5</v>
      </c>
      <c r="H25" s="1">
        <v>3207.88</v>
      </c>
      <c r="J25" s="1">
        <v>3209.5</v>
      </c>
      <c r="L25">
        <f t="shared" si="0"/>
        <v>7.1335785955259801E-2</v>
      </c>
      <c r="M25">
        <v>1</v>
      </c>
      <c r="N25">
        <f t="shared" si="1"/>
        <v>-2.0871168816606993E-2</v>
      </c>
      <c r="P25">
        <v>0.08</v>
      </c>
      <c r="R25">
        <f t="shared" si="2"/>
        <v>0</v>
      </c>
      <c r="S25">
        <f t="shared" si="3"/>
        <v>0</v>
      </c>
      <c r="U25">
        <f t="shared" si="4"/>
        <v>0</v>
      </c>
    </row>
    <row r="26" spans="3:21" x14ac:dyDescent="0.25">
      <c r="C26">
        <v>1</v>
      </c>
      <c r="D26" s="1">
        <v>3207.88</v>
      </c>
      <c r="F26" s="1" t="s">
        <v>4</v>
      </c>
      <c r="H26" s="1">
        <v>3204.29</v>
      </c>
      <c r="J26" s="1">
        <v>3216.49</v>
      </c>
      <c r="L26">
        <f t="shared" si="0"/>
        <v>0.26840156115564395</v>
      </c>
      <c r="N26">
        <f t="shared" si="1"/>
        <v>0.1119119169046269</v>
      </c>
      <c r="P26">
        <v>0.08</v>
      </c>
      <c r="R26">
        <f t="shared" si="2"/>
        <v>0.2</v>
      </c>
      <c r="U26">
        <f t="shared" si="4"/>
        <v>2</v>
      </c>
    </row>
    <row r="27" spans="3:21" x14ac:dyDescent="0.25">
      <c r="C27">
        <v>1</v>
      </c>
      <c r="D27" s="1"/>
      <c r="F27" s="1"/>
      <c r="H27" s="1"/>
      <c r="J27" s="1"/>
      <c r="M27">
        <v>1</v>
      </c>
      <c r="U27">
        <f t="shared" si="4"/>
        <v>0</v>
      </c>
    </row>
    <row r="28" spans="3:21" x14ac:dyDescent="0.25">
      <c r="C28">
        <v>1</v>
      </c>
      <c r="D28" s="1">
        <v>3207.19</v>
      </c>
      <c r="F28" s="1" t="s">
        <v>4</v>
      </c>
      <c r="H28" s="1">
        <v>3206.57</v>
      </c>
      <c r="J28" s="1">
        <v>3208</v>
      </c>
      <c r="L28">
        <f t="shared" si="0"/>
        <v>2.525575347890039E-2</v>
      </c>
      <c r="M28">
        <v>1</v>
      </c>
      <c r="N28">
        <f t="shared" si="1"/>
        <v>1.9331564391254989E-2</v>
      </c>
      <c r="P28">
        <v>0.08</v>
      </c>
      <c r="R28">
        <f t="shared" si="2"/>
        <v>0</v>
      </c>
      <c r="S28">
        <f t="shared" si="3"/>
        <v>0</v>
      </c>
      <c r="U28">
        <f t="shared" si="4"/>
        <v>0</v>
      </c>
    </row>
    <row r="29" spans="3:21" x14ac:dyDescent="0.25">
      <c r="C29">
        <v>1</v>
      </c>
      <c r="D29" s="1"/>
      <c r="F29" s="1"/>
      <c r="H29" s="1"/>
      <c r="J29" s="1"/>
      <c r="M29">
        <v>1</v>
      </c>
      <c r="U29">
        <f t="shared" si="4"/>
        <v>0</v>
      </c>
    </row>
    <row r="30" spans="3:21" x14ac:dyDescent="0.25">
      <c r="C30">
        <v>1</v>
      </c>
      <c r="D30" s="1">
        <v>3206.97</v>
      </c>
      <c r="F30" s="1" t="s">
        <v>4</v>
      </c>
      <c r="H30" s="1">
        <v>3206.99</v>
      </c>
      <c r="J30" s="1">
        <v>3207.28</v>
      </c>
      <c r="L30">
        <f t="shared" si="0"/>
        <v>9.6664452739002923E-3</v>
      </c>
      <c r="M30">
        <v>1</v>
      </c>
      <c r="N30">
        <f t="shared" si="1"/>
        <v>-6.2364163057284012E-4</v>
      </c>
      <c r="P30">
        <v>0.08</v>
      </c>
    </row>
    <row r="31" spans="3:21" x14ac:dyDescent="0.25">
      <c r="C31">
        <v>1</v>
      </c>
      <c r="D31" s="1">
        <v>3206.99</v>
      </c>
      <c r="F31" s="1" t="s">
        <v>5</v>
      </c>
      <c r="H31" s="1">
        <v>3207</v>
      </c>
      <c r="J31" s="1">
        <v>3208.45</v>
      </c>
      <c r="L31">
        <f t="shared" si="0"/>
        <v>-3.1181887066122064E-4</v>
      </c>
      <c r="M31">
        <v>1</v>
      </c>
      <c r="N31">
        <f t="shared" si="1"/>
        <v>4.5525555115545617E-2</v>
      </c>
      <c r="P31">
        <v>0.08</v>
      </c>
      <c r="R31">
        <f>SUM(R6:R29)</f>
        <v>2.8000000000000003</v>
      </c>
      <c r="S31">
        <f>SUM(S6:S29)</f>
        <v>1.05</v>
      </c>
      <c r="U31">
        <f t="shared" ref="U31" si="5">SUM(U6:U29)</f>
        <v>28</v>
      </c>
    </row>
    <row r="32" spans="3:21" x14ac:dyDescent="0.25">
      <c r="C32">
        <v>1</v>
      </c>
      <c r="D32" s="1">
        <v>3208.45</v>
      </c>
      <c r="F32" s="1" t="s">
        <v>4</v>
      </c>
      <c r="H32" s="1">
        <v>3207.07</v>
      </c>
      <c r="J32" s="1">
        <v>3208.46</v>
      </c>
      <c r="L32">
        <f t="shared" si="0"/>
        <v>3.1167697798682476E-4</v>
      </c>
      <c r="M32">
        <v>1</v>
      </c>
      <c r="N32">
        <f t="shared" si="1"/>
        <v>4.3011422961232199E-2</v>
      </c>
      <c r="P32">
        <v>0.08</v>
      </c>
    </row>
    <row r="33" spans="3:16" x14ac:dyDescent="0.25">
      <c r="C33">
        <v>1</v>
      </c>
      <c r="D33" s="1">
        <v>3207.07</v>
      </c>
      <c r="F33" s="1" t="s">
        <v>5</v>
      </c>
      <c r="H33" s="1">
        <v>3199.94</v>
      </c>
      <c r="J33" s="1">
        <v>3212.34</v>
      </c>
      <c r="L33">
        <f t="shared" si="0"/>
        <v>0.22232130885824472</v>
      </c>
      <c r="N33">
        <f t="shared" si="1"/>
        <v>0.16432444567782997</v>
      </c>
      <c r="P33">
        <v>0.08</v>
      </c>
    </row>
    <row r="34" spans="3:16" x14ac:dyDescent="0.25">
      <c r="C34">
        <v>1</v>
      </c>
      <c r="D34" s="1">
        <v>3211</v>
      </c>
      <c r="F34" s="1" t="s">
        <v>4</v>
      </c>
      <c r="H34" s="1">
        <v>3209.57</v>
      </c>
      <c r="J34" s="1">
        <v>3211.02</v>
      </c>
      <c r="L34">
        <f t="shared" si="0"/>
        <v>6.2285892245349771E-4</v>
      </c>
      <c r="M34">
        <v>1</v>
      </c>
      <c r="N34">
        <f t="shared" si="1"/>
        <v>4.4534412955460484E-2</v>
      </c>
      <c r="P34">
        <v>0.08</v>
      </c>
    </row>
    <row r="35" spans="3:16" x14ac:dyDescent="0.25">
      <c r="C35">
        <v>1</v>
      </c>
      <c r="D35" s="1">
        <v>3209.57</v>
      </c>
      <c r="F35" s="1" t="s">
        <v>5</v>
      </c>
      <c r="H35" s="1">
        <v>3207.67</v>
      </c>
      <c r="J35" s="1">
        <v>3209.56</v>
      </c>
      <c r="L35">
        <f t="shared" si="0"/>
        <v>5.9197961097595342E-2</v>
      </c>
      <c r="M35">
        <v>1</v>
      </c>
      <c r="N35">
        <f t="shared" si="1"/>
        <v>-3.1156821630991933E-4</v>
      </c>
      <c r="P35">
        <v>0.08</v>
      </c>
    </row>
    <row r="36" spans="3:16" x14ac:dyDescent="0.25">
      <c r="C36">
        <v>1</v>
      </c>
      <c r="D36" s="1">
        <v>3209.56</v>
      </c>
      <c r="F36" s="1" t="s">
        <v>4</v>
      </c>
      <c r="H36" s="1">
        <v>3207.76</v>
      </c>
      <c r="J36" s="1">
        <v>3209.81</v>
      </c>
      <c r="L36">
        <f t="shared" si="0"/>
        <v>7.7892296763419295E-3</v>
      </c>
      <c r="M36">
        <v>1</v>
      </c>
      <c r="N36">
        <f t="shared" si="1"/>
        <v>5.6082453669653379E-2</v>
      </c>
      <c r="P36">
        <v>0.08</v>
      </c>
    </row>
    <row r="37" spans="3:16" x14ac:dyDescent="0.25">
      <c r="C37">
        <v>1</v>
      </c>
      <c r="D37" s="1">
        <v>3207.76</v>
      </c>
      <c r="F37" s="1" t="s">
        <v>5</v>
      </c>
      <c r="H37" s="1">
        <v>3194.19</v>
      </c>
      <c r="J37" s="1">
        <v>3210.53</v>
      </c>
      <c r="L37">
        <f t="shared" si="0"/>
        <v>0.42303663615732356</v>
      </c>
      <c r="N37">
        <f t="shared" si="1"/>
        <v>8.6353093747661341E-2</v>
      </c>
      <c r="P37">
        <v>0.08</v>
      </c>
    </row>
    <row r="38" spans="3:16" x14ac:dyDescent="0.25">
      <c r="C38">
        <v>1</v>
      </c>
      <c r="D38" s="1">
        <v>3209.5</v>
      </c>
      <c r="F38" s="1" t="s">
        <v>4</v>
      </c>
      <c r="H38" s="1">
        <v>3208.19</v>
      </c>
      <c r="J38" s="1">
        <v>3209.73</v>
      </c>
      <c r="L38">
        <f t="shared" si="0"/>
        <v>7.1662252687340151E-3</v>
      </c>
      <c r="M38">
        <v>1</v>
      </c>
      <c r="N38">
        <f t="shared" si="1"/>
        <v>4.0816326530610542E-2</v>
      </c>
      <c r="P38">
        <v>0.08</v>
      </c>
    </row>
    <row r="39" spans="3:16" x14ac:dyDescent="0.25">
      <c r="C39">
        <v>1</v>
      </c>
      <c r="D39" s="1"/>
      <c r="F39" s="1"/>
      <c r="H39" s="1"/>
      <c r="J39" s="1"/>
      <c r="M39">
        <v>1</v>
      </c>
    </row>
    <row r="40" spans="3:16" x14ac:dyDescent="0.25">
      <c r="C40">
        <v>1</v>
      </c>
      <c r="D40" s="1">
        <v>3208.85</v>
      </c>
      <c r="F40" s="1" t="s">
        <v>4</v>
      </c>
      <c r="H40" s="1">
        <v>3207.5</v>
      </c>
      <c r="J40" s="1">
        <v>3208.56</v>
      </c>
      <c r="L40">
        <f t="shared" si="0"/>
        <v>-9.0375056484398968E-3</v>
      </c>
      <c r="M40">
        <v>1</v>
      </c>
      <c r="N40">
        <f t="shared" si="1"/>
        <v>4.2071146984119207E-2</v>
      </c>
      <c r="P40">
        <v>0.08</v>
      </c>
    </row>
    <row r="41" spans="3:16" x14ac:dyDescent="0.25">
      <c r="C41">
        <v>1</v>
      </c>
      <c r="D41" s="1">
        <v>3207.5</v>
      </c>
      <c r="F41" s="1" t="s">
        <v>5</v>
      </c>
      <c r="H41" s="1">
        <v>3205.65</v>
      </c>
      <c r="J41" s="1">
        <v>3208.42</v>
      </c>
      <c r="L41">
        <f t="shared" si="0"/>
        <v>5.7677318784096925E-2</v>
      </c>
      <c r="M41">
        <v>1</v>
      </c>
      <c r="N41">
        <f t="shared" si="1"/>
        <v>2.8682774746689722E-2</v>
      </c>
      <c r="P41">
        <v>0.08</v>
      </c>
    </row>
    <row r="42" spans="3:16" x14ac:dyDescent="0.25">
      <c r="C42">
        <v>1</v>
      </c>
      <c r="D42" s="1">
        <v>3208.42</v>
      </c>
      <c r="F42" s="1" t="s">
        <v>4</v>
      </c>
      <c r="H42" s="1">
        <v>3204.84</v>
      </c>
      <c r="J42" s="1">
        <v>3217.16</v>
      </c>
      <c r="L42">
        <f t="shared" si="0"/>
        <v>0.27240822585571034</v>
      </c>
      <c r="N42">
        <f t="shared" si="1"/>
        <v>0.11158140143746539</v>
      </c>
      <c r="P42">
        <v>0.08</v>
      </c>
    </row>
    <row r="43" spans="3:16" x14ac:dyDescent="0.25">
      <c r="C43">
        <v>1</v>
      </c>
      <c r="D43" s="1">
        <v>3209</v>
      </c>
      <c r="F43" s="1" t="s">
        <v>5</v>
      </c>
      <c r="H43" s="1">
        <v>3208.5</v>
      </c>
      <c r="J43" s="1">
        <v>3210.2</v>
      </c>
      <c r="L43">
        <f t="shared" si="0"/>
        <v>1.558117793705204E-2</v>
      </c>
      <c r="M43">
        <v>1</v>
      </c>
      <c r="N43">
        <f t="shared" si="1"/>
        <v>3.7394827048919235E-2</v>
      </c>
      <c r="P43">
        <v>0.08</v>
      </c>
    </row>
    <row r="44" spans="3:16" x14ac:dyDescent="0.25">
      <c r="C44">
        <v>1</v>
      </c>
      <c r="D44" s="1">
        <v>3210.2</v>
      </c>
      <c r="F44" s="1" t="s">
        <v>4</v>
      </c>
      <c r="H44" s="1">
        <v>3209.59</v>
      </c>
      <c r="J44" s="1">
        <v>3210.28</v>
      </c>
      <c r="L44">
        <f t="shared" si="0"/>
        <v>2.4920565696960311E-3</v>
      </c>
      <c r="M44">
        <v>1</v>
      </c>
      <c r="N44">
        <f t="shared" si="1"/>
        <v>1.9001931343831307E-2</v>
      </c>
      <c r="P44">
        <v>0.08</v>
      </c>
    </row>
    <row r="45" spans="3:16" x14ac:dyDescent="0.25">
      <c r="C45">
        <v>1</v>
      </c>
      <c r="D45" s="1">
        <v>3209.88</v>
      </c>
      <c r="F45" s="1" t="s">
        <v>5</v>
      </c>
      <c r="H45" s="1">
        <v>3203.57</v>
      </c>
      <c r="J45" s="1">
        <v>3211.27</v>
      </c>
      <c r="L45">
        <f t="shared" si="0"/>
        <v>0.19658055752862866</v>
      </c>
      <c r="N45">
        <f t="shared" si="1"/>
        <v>4.3303799518981161E-2</v>
      </c>
      <c r="P45">
        <v>0.08</v>
      </c>
    </row>
    <row r="46" spans="3:16" x14ac:dyDescent="0.25">
      <c r="C46">
        <v>1</v>
      </c>
      <c r="D46" s="1">
        <v>3210.8</v>
      </c>
      <c r="F46" s="1" t="s">
        <v>4</v>
      </c>
      <c r="H46" s="1">
        <v>3214.79</v>
      </c>
      <c r="J46" s="1">
        <v>3230.38</v>
      </c>
      <c r="L46">
        <f t="shared" si="0"/>
        <v>0.60981686807026059</v>
      </c>
      <c r="N46">
        <f t="shared" si="1"/>
        <v>-0.12426809517876485</v>
      </c>
      <c r="P46">
        <v>0.08</v>
      </c>
    </row>
    <row r="47" spans="3:16" x14ac:dyDescent="0.25">
      <c r="C47">
        <v>1</v>
      </c>
      <c r="D47" s="1">
        <v>3214.79</v>
      </c>
      <c r="F47" s="1" t="s">
        <v>5</v>
      </c>
      <c r="H47" s="1">
        <v>3210.58</v>
      </c>
      <c r="J47" s="1">
        <v>3226.84</v>
      </c>
      <c r="L47">
        <f t="shared" si="0"/>
        <v>0.13095723204315171</v>
      </c>
      <c r="N47">
        <f t="shared" si="1"/>
        <v>0.3748300822137739</v>
      </c>
      <c r="P47">
        <v>0.08</v>
      </c>
    </row>
    <row r="48" spans="3:16" x14ac:dyDescent="0.25">
      <c r="C48">
        <v>1</v>
      </c>
      <c r="D48" s="1">
        <v>3223.27</v>
      </c>
      <c r="F48" s="1" t="s">
        <v>4</v>
      </c>
      <c r="H48" s="1">
        <v>3219.31</v>
      </c>
      <c r="J48" s="1">
        <v>3227.99</v>
      </c>
      <c r="L48">
        <f t="shared" si="0"/>
        <v>0.14643514195211074</v>
      </c>
      <c r="N48">
        <f t="shared" si="1"/>
        <v>0.12285660214626874</v>
      </c>
      <c r="P48">
        <v>0.08</v>
      </c>
    </row>
    <row r="49" spans="3:21" x14ac:dyDescent="0.25">
      <c r="C49">
        <v>1</v>
      </c>
      <c r="D49" s="1">
        <v>3219.31</v>
      </c>
      <c r="F49" s="1" t="s">
        <v>5</v>
      </c>
      <c r="H49" s="1">
        <v>3220.06</v>
      </c>
      <c r="J49" s="1">
        <v>3220.06</v>
      </c>
      <c r="L49">
        <f t="shared" si="0"/>
        <v>-2.329691766248047E-2</v>
      </c>
      <c r="M49">
        <v>1</v>
      </c>
      <c r="N49">
        <f t="shared" si="1"/>
        <v>2.329691766248047E-2</v>
      </c>
      <c r="P49">
        <v>0.08</v>
      </c>
    </row>
    <row r="50" spans="3:21" x14ac:dyDescent="0.25">
      <c r="C50">
        <v>1</v>
      </c>
      <c r="D50" s="1">
        <v>3220.06</v>
      </c>
      <c r="F50" s="1" t="s">
        <v>4</v>
      </c>
      <c r="H50" s="1">
        <v>3220</v>
      </c>
      <c r="J50" s="1">
        <v>3221.55</v>
      </c>
      <c r="L50">
        <f t="shared" si="0"/>
        <v>4.627242970628611E-2</v>
      </c>
      <c r="M50">
        <v>1</v>
      </c>
      <c r="N50">
        <f t="shared" si="1"/>
        <v>1.8633193170296649E-3</v>
      </c>
      <c r="P50">
        <v>0.08</v>
      </c>
    </row>
    <row r="51" spans="3:21" x14ac:dyDescent="0.25">
      <c r="C51">
        <v>1</v>
      </c>
      <c r="D51" s="1">
        <v>3220</v>
      </c>
      <c r="F51" s="1" t="s">
        <v>5</v>
      </c>
      <c r="H51" s="1">
        <v>3199.99</v>
      </c>
      <c r="J51" s="1">
        <v>3222.98</v>
      </c>
      <c r="L51">
        <f t="shared" si="0"/>
        <v>0.62142857142857821</v>
      </c>
      <c r="N51">
        <f t="shared" si="1"/>
        <v>9.2546583850932243E-2</v>
      </c>
      <c r="P51">
        <v>0.08</v>
      </c>
    </row>
    <row r="52" spans="3:21" x14ac:dyDescent="0.25">
      <c r="C52">
        <v>1</v>
      </c>
      <c r="D52" s="1">
        <v>3220.5</v>
      </c>
      <c r="F52" s="1" t="s">
        <v>4</v>
      </c>
      <c r="H52" s="1">
        <v>3217.36</v>
      </c>
      <c r="J52" s="1">
        <v>3247.57</v>
      </c>
      <c r="L52">
        <f t="shared" si="0"/>
        <v>0.84055270920664993</v>
      </c>
      <c r="N52">
        <f t="shared" si="1"/>
        <v>9.7500388138483857E-2</v>
      </c>
      <c r="P52">
        <v>0.08</v>
      </c>
    </row>
    <row r="53" spans="3:21" x14ac:dyDescent="0.25">
      <c r="C53">
        <v>1</v>
      </c>
      <c r="D53" s="1">
        <v>3229.58</v>
      </c>
      <c r="F53" s="1" t="s">
        <v>5</v>
      </c>
      <c r="H53" s="1">
        <v>3229.2</v>
      </c>
      <c r="J53" s="1">
        <v>3238.87</v>
      </c>
      <c r="L53">
        <f t="shared" si="0"/>
        <v>1.1766235857297518E-2</v>
      </c>
      <c r="M53">
        <v>1</v>
      </c>
      <c r="N53">
        <f t="shared" si="1"/>
        <v>0.28765350293226871</v>
      </c>
      <c r="P53">
        <v>0.08</v>
      </c>
    </row>
    <row r="54" spans="3:21" x14ac:dyDescent="0.25">
      <c r="D54" s="1">
        <v>3237</v>
      </c>
      <c r="F54" s="1" t="s">
        <v>4</v>
      </c>
    </row>
    <row r="55" spans="3:21" x14ac:dyDescent="0.25">
      <c r="S55" t="s">
        <v>14</v>
      </c>
      <c r="U55">
        <f>24*5</f>
        <v>120</v>
      </c>
    </row>
    <row r="56" spans="3:21" x14ac:dyDescent="0.25">
      <c r="C56">
        <f>SUM(C6:C53)</f>
        <v>48</v>
      </c>
      <c r="J56" t="s">
        <v>16</v>
      </c>
      <c r="L56">
        <f>SUM(L6:L53)</f>
        <v>7.7044436109467531</v>
      </c>
      <c r="M56">
        <f>SUM(M6:M53)</f>
        <v>30</v>
      </c>
      <c r="N56">
        <f>SUM(N6:N53)</f>
        <v>3.6992276698250564</v>
      </c>
      <c r="P56">
        <f t="shared" ref="P56" si="6">SUM(P6:P53)</f>
        <v>3.3600000000000017</v>
      </c>
      <c r="S56" t="s">
        <v>15</v>
      </c>
      <c r="U56">
        <f>-(U55-U31)/5*0.005</f>
        <v>-9.1999999999999998E-2</v>
      </c>
    </row>
    <row r="58" spans="3:21" x14ac:dyDescent="0.25">
      <c r="H58">
        <f>M56*P53</f>
        <v>2.4</v>
      </c>
    </row>
    <row r="59" spans="3:21" x14ac:dyDescent="0.25">
      <c r="P59">
        <f>N56+P56</f>
        <v>7.0592276698250576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5686-4ECB-4F8F-B023-63FE038EE67D}">
  <dimension ref="C4:U54"/>
  <sheetViews>
    <sheetView topLeftCell="B4" zoomScaleNormal="100" workbookViewId="0">
      <selection activeCell="L6" sqref="L6"/>
    </sheetView>
  </sheetViews>
  <sheetFormatPr defaultRowHeight="15" x14ac:dyDescent="0.25"/>
  <sheetData>
    <row r="4" spans="3:21" x14ac:dyDescent="0.25">
      <c r="D4">
        <v>1</v>
      </c>
      <c r="F4">
        <v>9</v>
      </c>
      <c r="H4">
        <v>11</v>
      </c>
      <c r="J4">
        <v>12</v>
      </c>
    </row>
    <row r="5" spans="3:21" x14ac:dyDescent="0.25">
      <c r="D5" t="s">
        <v>0</v>
      </c>
      <c r="F5" t="s">
        <v>1</v>
      </c>
      <c r="H5" t="s">
        <v>2</v>
      </c>
      <c r="J5" t="s">
        <v>3</v>
      </c>
      <c r="L5" t="s">
        <v>6</v>
      </c>
      <c r="N5" t="s">
        <v>7</v>
      </c>
      <c r="P5" t="s">
        <v>8</v>
      </c>
      <c r="R5" t="s">
        <v>11</v>
      </c>
      <c r="S5" t="s">
        <v>12</v>
      </c>
      <c r="U5" t="s">
        <v>13</v>
      </c>
    </row>
    <row r="6" spans="3:21" x14ac:dyDescent="0.25">
      <c r="C6">
        <v>1</v>
      </c>
      <c r="D6" s="1">
        <v>3247.01</v>
      </c>
      <c r="F6" s="1" t="s">
        <v>5</v>
      </c>
      <c r="H6" s="1">
        <v>3232.74</v>
      </c>
      <c r="J6" s="1">
        <v>3251.25</v>
      </c>
      <c r="L6">
        <f>IF(F6="buy",((J6-D6)/D6*100),((D6-H6)/D6*100))</f>
        <v>0.43948124582309372</v>
      </c>
      <c r="N6">
        <f>IF(F6="buy",((D6-H6)/D6*100),((J6-D6)/D6*100))</f>
        <v>0.1305816736012449</v>
      </c>
      <c r="P6">
        <v>0.08</v>
      </c>
      <c r="R6">
        <f>IF(ROUNDDOWN(L6,1)&gt;0.5,0.5,ROUNDDOWN(L6,1))</f>
        <v>0.4</v>
      </c>
      <c r="S6">
        <f>R6/2</f>
        <v>0.2</v>
      </c>
      <c r="U6">
        <f>R6*10</f>
        <v>4</v>
      </c>
    </row>
    <row r="7" spans="3:21" x14ac:dyDescent="0.25">
      <c r="C7">
        <v>1</v>
      </c>
      <c r="D7" s="1">
        <v>3245.59</v>
      </c>
      <c r="F7" s="1" t="s">
        <v>4</v>
      </c>
      <c r="H7" s="1">
        <v>3243.57</v>
      </c>
      <c r="J7" s="1">
        <v>3306.1</v>
      </c>
      <c r="L7">
        <f t="shared" ref="L7:L14" si="0">IF(F7="buy",((J7-D7)/D7*100),((D7-H7)/D7*100))</f>
        <v>1.8643759686220305</v>
      </c>
      <c r="N7">
        <f t="shared" ref="N7:N14" si="1">IF(F7="buy",((D7-H7)/D7*100),((J7-D7)/D7*100))</f>
        <v>6.2238298737671172E-2</v>
      </c>
      <c r="P7">
        <v>0.08</v>
      </c>
      <c r="R7">
        <f t="shared" ref="R7:R14" si="2">IF(ROUNDDOWN(L7,1)&gt;0.5,0.5,ROUNDDOWN(L7,1))</f>
        <v>0.5</v>
      </c>
      <c r="S7">
        <f t="shared" ref="S7:S14" si="3">R7/2</f>
        <v>0.25</v>
      </c>
      <c r="U7">
        <f t="shared" ref="U7:U14" si="4">R7*10</f>
        <v>5</v>
      </c>
    </row>
    <row r="8" spans="3:21" x14ac:dyDescent="0.25">
      <c r="C8">
        <v>1</v>
      </c>
      <c r="D8" s="1">
        <v>3290.77</v>
      </c>
      <c r="F8" s="1" t="s">
        <v>5</v>
      </c>
      <c r="H8" s="1">
        <v>3285.1</v>
      </c>
      <c r="J8" s="1">
        <v>3297.56</v>
      </c>
      <c r="L8">
        <f t="shared" si="0"/>
        <v>0.17230009997660345</v>
      </c>
      <c r="N8">
        <f t="shared" si="1"/>
        <v>0.20633468762629911</v>
      </c>
      <c r="P8">
        <v>0.08</v>
      </c>
      <c r="R8">
        <f t="shared" si="2"/>
        <v>0.1</v>
      </c>
      <c r="S8">
        <f t="shared" si="3"/>
        <v>0.05</v>
      </c>
      <c r="U8">
        <f t="shared" si="4"/>
        <v>1</v>
      </c>
    </row>
    <row r="9" spans="3:21" x14ac:dyDescent="0.25">
      <c r="C9">
        <v>1</v>
      </c>
      <c r="D9" s="1">
        <v>3298.47</v>
      </c>
      <c r="F9" s="1" t="s">
        <v>4</v>
      </c>
      <c r="H9" s="1">
        <v>3289.52</v>
      </c>
      <c r="J9" s="1">
        <v>3298.85</v>
      </c>
      <c r="L9">
        <f t="shared" si="0"/>
        <v>1.1520492834559937E-2</v>
      </c>
      <c r="M9">
        <v>1</v>
      </c>
      <c r="N9">
        <f t="shared" si="1"/>
        <v>0.27133792334020979</v>
      </c>
      <c r="P9">
        <v>0.08</v>
      </c>
      <c r="R9">
        <f t="shared" si="2"/>
        <v>0</v>
      </c>
      <c r="S9">
        <f t="shared" si="3"/>
        <v>0</v>
      </c>
      <c r="U9">
        <f t="shared" si="4"/>
        <v>0</v>
      </c>
    </row>
    <row r="10" spans="3:21" x14ac:dyDescent="0.25">
      <c r="C10">
        <v>1</v>
      </c>
      <c r="D10" s="1">
        <v>3290.05</v>
      </c>
      <c r="F10" s="1" t="s">
        <v>5</v>
      </c>
      <c r="H10" s="1">
        <v>3177</v>
      </c>
      <c r="J10" s="1">
        <v>3296.94</v>
      </c>
      <c r="L10">
        <f t="shared" si="0"/>
        <v>3.4361179921277842</v>
      </c>
      <c r="N10">
        <f t="shared" si="1"/>
        <v>0.20941930973693021</v>
      </c>
      <c r="P10">
        <v>0.08</v>
      </c>
      <c r="R10">
        <f t="shared" si="2"/>
        <v>0.5</v>
      </c>
      <c r="S10">
        <f t="shared" si="3"/>
        <v>0.25</v>
      </c>
      <c r="U10">
        <f t="shared" si="4"/>
        <v>5</v>
      </c>
    </row>
    <row r="11" spans="3:21" x14ac:dyDescent="0.25">
      <c r="C11">
        <v>1</v>
      </c>
      <c r="D11" s="1">
        <v>3208.83</v>
      </c>
      <c r="F11" s="1" t="s">
        <v>4</v>
      </c>
      <c r="H11" s="1">
        <v>3202.55</v>
      </c>
      <c r="J11" s="1">
        <v>3213.62</v>
      </c>
      <c r="L11">
        <f t="shared" si="0"/>
        <v>0.14927559266149854</v>
      </c>
      <c r="N11">
        <f t="shared" si="1"/>
        <v>0.19570996282133193</v>
      </c>
      <c r="P11">
        <v>0.08</v>
      </c>
      <c r="R11">
        <f t="shared" si="2"/>
        <v>0.1</v>
      </c>
      <c r="S11">
        <f t="shared" si="3"/>
        <v>0.05</v>
      </c>
      <c r="U11">
        <f t="shared" si="4"/>
        <v>1</v>
      </c>
    </row>
    <row r="12" spans="3:21" x14ac:dyDescent="0.25">
      <c r="C12">
        <v>1</v>
      </c>
      <c r="D12" s="1">
        <v>3198.39</v>
      </c>
      <c r="F12" s="1" t="s">
        <v>5</v>
      </c>
      <c r="H12" s="1">
        <v>3153.18</v>
      </c>
      <c r="J12" s="1">
        <v>3198.82</v>
      </c>
      <c r="L12">
        <f t="shared" si="0"/>
        <v>1.4135236791010488</v>
      </c>
      <c r="N12">
        <f t="shared" si="1"/>
        <v>1.3444264145407253E-2</v>
      </c>
      <c r="P12">
        <v>0.08</v>
      </c>
      <c r="R12">
        <f t="shared" si="2"/>
        <v>0.5</v>
      </c>
      <c r="S12">
        <f t="shared" si="3"/>
        <v>0.25</v>
      </c>
      <c r="U12">
        <f t="shared" si="4"/>
        <v>5</v>
      </c>
    </row>
    <row r="13" spans="3:21" x14ac:dyDescent="0.25">
      <c r="C13">
        <v>1</v>
      </c>
      <c r="D13" s="1">
        <v>3174.57</v>
      </c>
      <c r="F13" s="1" t="s">
        <v>4</v>
      </c>
      <c r="H13" s="1">
        <v>3166.48</v>
      </c>
      <c r="J13" s="1">
        <v>3177.52</v>
      </c>
      <c r="L13">
        <f t="shared" si="0"/>
        <v>9.2925971076392014E-2</v>
      </c>
      <c r="N13">
        <f t="shared" si="1"/>
        <v>0.25483766305358346</v>
      </c>
      <c r="P13">
        <v>0.08</v>
      </c>
      <c r="R13">
        <f t="shared" si="2"/>
        <v>0</v>
      </c>
      <c r="S13">
        <f t="shared" si="3"/>
        <v>0</v>
      </c>
      <c r="U13">
        <f t="shared" si="4"/>
        <v>0</v>
      </c>
    </row>
    <row r="14" spans="3:21" x14ac:dyDescent="0.25">
      <c r="C14">
        <v>1</v>
      </c>
      <c r="D14" s="1">
        <v>3166.83</v>
      </c>
      <c r="F14" s="1" t="s">
        <v>5</v>
      </c>
      <c r="H14" s="1">
        <v>3165.43</v>
      </c>
      <c r="J14" s="1">
        <v>3172.17</v>
      </c>
      <c r="L14">
        <f t="shared" si="0"/>
        <v>4.4208246100993456E-2</v>
      </c>
      <c r="M14">
        <v>1</v>
      </c>
      <c r="N14">
        <f t="shared" si="1"/>
        <v>0.1686228815566401</v>
      </c>
      <c r="P14">
        <v>0.08</v>
      </c>
      <c r="R14">
        <f t="shared" si="2"/>
        <v>0</v>
      </c>
      <c r="S14">
        <f t="shared" si="3"/>
        <v>0</v>
      </c>
      <c r="U14">
        <f t="shared" si="4"/>
        <v>0</v>
      </c>
    </row>
    <row r="15" spans="3:21" x14ac:dyDescent="0.25">
      <c r="C15">
        <v>1</v>
      </c>
      <c r="D15" s="1">
        <v>3173.69</v>
      </c>
      <c r="F15" s="1" t="s">
        <v>4</v>
      </c>
      <c r="H15" s="1"/>
      <c r="J15" s="1"/>
    </row>
    <row r="16" spans="3:21" x14ac:dyDescent="0.25">
      <c r="D16" s="1"/>
      <c r="F16" s="1"/>
      <c r="H16" s="1"/>
      <c r="J16" s="1"/>
      <c r="L16">
        <f>8*0.12</f>
        <v>0.96</v>
      </c>
      <c r="S16">
        <f>SUM(S6:S14)</f>
        <v>1.05</v>
      </c>
    </row>
    <row r="17" spans="3:21" x14ac:dyDescent="0.25">
      <c r="L17">
        <f>4*0.4</f>
        <v>1.6</v>
      </c>
      <c r="S17" t="s">
        <v>14</v>
      </c>
      <c r="U17">
        <f>24*5</f>
        <v>120</v>
      </c>
    </row>
    <row r="18" spans="3:21" x14ac:dyDescent="0.25">
      <c r="C18">
        <f ca="1">SUM(C6:C53)</f>
        <v>10</v>
      </c>
      <c r="J18" t="s">
        <v>16</v>
      </c>
      <c r="L18">
        <f>SUM(L6:L14)</f>
        <v>7.6237292883240046</v>
      </c>
      <c r="M18">
        <f>SUM(M6:M16)</f>
        <v>2</v>
      </c>
      <c r="N18">
        <f>SUM(N6:N14)</f>
        <v>1.5125266646193181</v>
      </c>
      <c r="P18">
        <f>SUM(P6:P14)</f>
        <v>0.72</v>
      </c>
      <c r="S18" t="s">
        <v>15</v>
      </c>
      <c r="U18">
        <f>-(U17-U31)/5*0.005</f>
        <v>-0.12</v>
      </c>
    </row>
    <row r="19" spans="3:21" x14ac:dyDescent="0.25">
      <c r="L19">
        <f>L18*0.5</f>
        <v>3.8118646441620023</v>
      </c>
    </row>
    <row r="20" spans="3:21" x14ac:dyDescent="0.25">
      <c r="H20">
        <f>M18*P53</f>
        <v>0</v>
      </c>
    </row>
    <row r="21" spans="3:21" x14ac:dyDescent="0.25">
      <c r="P21">
        <f>N18+P18</f>
        <v>2.2325266646193178</v>
      </c>
    </row>
    <row r="22" spans="3:21" x14ac:dyDescent="0.25">
      <c r="D22" s="1"/>
      <c r="F22" s="1"/>
      <c r="H22" s="1"/>
      <c r="J22" s="1"/>
    </row>
    <row r="23" spans="3:21" x14ac:dyDescent="0.25">
      <c r="D23" s="1"/>
      <c r="F23" s="1"/>
      <c r="H23" s="1"/>
      <c r="J23" s="1"/>
    </row>
    <row r="24" spans="3:21" x14ac:dyDescent="0.25">
      <c r="D24" s="1"/>
      <c r="F24" s="1"/>
      <c r="H24" s="1"/>
      <c r="J24" s="1"/>
    </row>
    <row r="25" spans="3:21" x14ac:dyDescent="0.25">
      <c r="D25" s="1"/>
      <c r="F25" s="1"/>
      <c r="H25" s="1"/>
      <c r="J25" s="1"/>
    </row>
    <row r="26" spans="3:21" x14ac:dyDescent="0.25">
      <c r="D26" s="1"/>
      <c r="F26" s="1"/>
      <c r="H26" s="1"/>
      <c r="J26" s="1"/>
    </row>
    <row r="27" spans="3:21" x14ac:dyDescent="0.25">
      <c r="D27" s="1"/>
      <c r="F27" s="1"/>
      <c r="H27" s="1"/>
      <c r="J27" s="1"/>
    </row>
    <row r="28" spans="3:21" x14ac:dyDescent="0.25">
      <c r="D28" s="1"/>
      <c r="F28" s="1"/>
      <c r="H28" s="1"/>
      <c r="J28" s="1"/>
    </row>
    <row r="29" spans="3:21" x14ac:dyDescent="0.25">
      <c r="D29" s="1"/>
      <c r="F29" s="1"/>
      <c r="H29" s="1"/>
      <c r="J29" s="1"/>
    </row>
    <row r="30" spans="3:21" x14ac:dyDescent="0.25">
      <c r="D30" s="1"/>
      <c r="F30" s="1"/>
      <c r="H30" s="1"/>
      <c r="J30" s="1"/>
    </row>
    <row r="31" spans="3:21" x14ac:dyDescent="0.25">
      <c r="D31" s="1"/>
      <c r="F31" s="1"/>
      <c r="H31" s="1"/>
      <c r="J31" s="1"/>
    </row>
    <row r="32" spans="3:21" x14ac:dyDescent="0.25">
      <c r="D32" s="1"/>
      <c r="F32" s="1"/>
      <c r="H32" s="1"/>
      <c r="J32" s="1"/>
    </row>
    <row r="33" spans="4:10" x14ac:dyDescent="0.25">
      <c r="D33" s="1"/>
      <c r="F33" s="1"/>
      <c r="H33" s="1"/>
      <c r="J33" s="1"/>
    </row>
    <row r="34" spans="4:10" x14ac:dyDescent="0.25">
      <c r="D34" s="1"/>
      <c r="F34" s="1"/>
      <c r="H34" s="1"/>
      <c r="J34" s="1"/>
    </row>
    <row r="35" spans="4:10" x14ac:dyDescent="0.25">
      <c r="D35" s="1"/>
      <c r="F35" s="1"/>
      <c r="H35" s="1"/>
      <c r="J35" s="1"/>
    </row>
    <row r="36" spans="4:10" x14ac:dyDescent="0.25">
      <c r="D36" s="1"/>
      <c r="F36" s="1"/>
      <c r="H36" s="1"/>
      <c r="J36" s="1"/>
    </row>
    <row r="37" spans="4:10" x14ac:dyDescent="0.25">
      <c r="D37" s="1"/>
      <c r="F37" s="1"/>
      <c r="H37" s="1"/>
      <c r="J37" s="1"/>
    </row>
    <row r="38" spans="4:10" x14ac:dyDescent="0.25">
      <c r="D38" s="1"/>
      <c r="F38" s="1"/>
      <c r="H38" s="1"/>
      <c r="J38" s="1"/>
    </row>
    <row r="39" spans="4:10" x14ac:dyDescent="0.25">
      <c r="D39" s="1"/>
      <c r="F39" s="1"/>
      <c r="H39" s="1"/>
      <c r="J39" s="1"/>
    </row>
    <row r="40" spans="4:10" x14ac:dyDescent="0.25">
      <c r="D40" s="1"/>
      <c r="F40" s="1"/>
      <c r="H40" s="1"/>
      <c r="J40" s="1"/>
    </row>
    <row r="41" spans="4:10" x14ac:dyDescent="0.25">
      <c r="D41" s="1"/>
      <c r="F41" s="1"/>
      <c r="H41" s="1"/>
      <c r="J41" s="1"/>
    </row>
    <row r="42" spans="4:10" x14ac:dyDescent="0.25">
      <c r="D42" s="1"/>
      <c r="F42" s="1"/>
      <c r="H42" s="1"/>
      <c r="J42" s="1"/>
    </row>
    <row r="43" spans="4:10" x14ac:dyDescent="0.25">
      <c r="D43" s="1"/>
      <c r="F43" s="1"/>
      <c r="H43" s="1"/>
      <c r="J43" s="1"/>
    </row>
    <row r="44" spans="4:10" x14ac:dyDescent="0.25">
      <c r="D44" s="1"/>
      <c r="F44" s="1"/>
      <c r="H44" s="1"/>
      <c r="J44" s="1"/>
    </row>
    <row r="45" spans="4:10" x14ac:dyDescent="0.25">
      <c r="D45" s="1"/>
      <c r="F45" s="1"/>
      <c r="H45" s="1"/>
      <c r="J45" s="1"/>
    </row>
    <row r="46" spans="4:10" x14ac:dyDescent="0.25">
      <c r="D46" s="1"/>
      <c r="F46" s="1"/>
      <c r="H46" s="1"/>
      <c r="J46" s="1"/>
    </row>
    <row r="47" spans="4:10" x14ac:dyDescent="0.25">
      <c r="D47" s="1"/>
      <c r="F47" s="1"/>
      <c r="H47" s="1"/>
      <c r="J47" s="1"/>
    </row>
    <row r="48" spans="4:10" x14ac:dyDescent="0.25">
      <c r="D48" s="1"/>
      <c r="F48" s="1"/>
      <c r="H48" s="1"/>
      <c r="J48" s="1"/>
    </row>
    <row r="49" spans="4:10" x14ac:dyDescent="0.25">
      <c r="D49" s="1"/>
      <c r="F49" s="1"/>
      <c r="H49" s="1"/>
      <c r="J49" s="1"/>
    </row>
    <row r="50" spans="4:10" x14ac:dyDescent="0.25">
      <c r="D50" s="1"/>
      <c r="F50" s="1"/>
      <c r="H50" s="1"/>
      <c r="J50" s="1"/>
    </row>
    <row r="51" spans="4:10" x14ac:dyDescent="0.25">
      <c r="D51" s="1"/>
      <c r="F51" s="1"/>
      <c r="H51" s="1"/>
      <c r="J51" s="1"/>
    </row>
    <row r="52" spans="4:10" x14ac:dyDescent="0.25">
      <c r="D52" s="1"/>
      <c r="F52" s="1"/>
      <c r="H52" s="1"/>
      <c r="J52" s="1"/>
    </row>
    <row r="53" spans="4:10" x14ac:dyDescent="0.25">
      <c r="D53" s="1"/>
      <c r="F53" s="1"/>
      <c r="H53" s="1"/>
      <c r="J53" s="1"/>
    </row>
    <row r="54" spans="4:10" x14ac:dyDescent="0.25">
      <c r="D54" s="1"/>
      <c r="F5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CD8C-6A82-4E9B-8084-D10D7B660F12}">
  <dimension ref="A2:V42"/>
  <sheetViews>
    <sheetView topLeftCell="A25" zoomScale="85" zoomScaleNormal="85" workbookViewId="0">
      <selection activeCell="R42" sqref="R42"/>
    </sheetView>
  </sheetViews>
  <sheetFormatPr defaultRowHeight="15" x14ac:dyDescent="0.25"/>
  <cols>
    <col min="10" max="10" width="11.85546875" bestFit="1" customWidth="1"/>
    <col min="17" max="17" width="8.42578125" customWidth="1"/>
    <col min="19" max="19" width="10.7109375" customWidth="1"/>
    <col min="20" max="20" width="10" customWidth="1"/>
  </cols>
  <sheetData>
    <row r="2" spans="1:22" x14ac:dyDescent="0.25">
      <c r="A2" t="s">
        <v>38</v>
      </c>
      <c r="C2">
        <v>0.25</v>
      </c>
      <c r="D2">
        <v>0.35</v>
      </c>
    </row>
    <row r="4" spans="1:22" x14ac:dyDescent="0.25"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  <c r="S4" t="s">
        <v>34</v>
      </c>
      <c r="T4" t="s">
        <v>35</v>
      </c>
      <c r="U4" t="s">
        <v>36</v>
      </c>
      <c r="V4" t="s">
        <v>28</v>
      </c>
    </row>
    <row r="5" spans="1:22" x14ac:dyDescent="0.25">
      <c r="C5" s="1">
        <v>1</v>
      </c>
      <c r="D5" s="1">
        <v>3037.2</v>
      </c>
      <c r="E5" s="1">
        <v>3043.5614999999998</v>
      </c>
      <c r="F5" s="1">
        <v>3044.1089000000002</v>
      </c>
      <c r="G5" s="1">
        <v>5.0000000000000001E-3</v>
      </c>
      <c r="H5" s="1">
        <v>0</v>
      </c>
      <c r="I5" s="1">
        <v>1</v>
      </c>
      <c r="J5" s="1">
        <v>93.498317779999994</v>
      </c>
      <c r="K5" s="1">
        <v>78.329988159999999</v>
      </c>
      <c r="L5" s="1">
        <v>1.2149E-2</v>
      </c>
      <c r="M5" s="1" t="s">
        <v>5</v>
      </c>
      <c r="N5" s="1">
        <v>15.186</v>
      </c>
      <c r="O5" s="1">
        <v>3033.93</v>
      </c>
      <c r="P5" s="1">
        <v>3057.23</v>
      </c>
      <c r="Q5" s="2">
        <v>44663.881411504626</v>
      </c>
      <c r="S5">
        <f>IF(M5="sell",(D5-O6)/D5*(100),(P6-D5)/D5*(100))</f>
        <v>9.3836428289210766E-2</v>
      </c>
      <c r="T5">
        <f>IF(M5="sell",(P6-D5)/D5*(100),(D5-O6)/D5*(100))</f>
        <v>-3.2925062557588917E-3</v>
      </c>
      <c r="U5">
        <f>IF(M5="sell",(D5-D6)/D5*100,(D6-D5)/D5*100)</f>
        <v>6.2557618859344077E-3</v>
      </c>
      <c r="V5">
        <v>0.04</v>
      </c>
    </row>
    <row r="6" spans="1:22" x14ac:dyDescent="0.25">
      <c r="C6" s="1">
        <v>2</v>
      </c>
      <c r="D6" s="1">
        <v>3037.01</v>
      </c>
      <c r="E6" s="1">
        <v>3043.7359999999999</v>
      </c>
      <c r="F6" s="1">
        <v>3044.2003</v>
      </c>
      <c r="G6" s="1">
        <v>5.0000000000000001E-3</v>
      </c>
      <c r="H6" s="1">
        <v>5.0000000000000001E-3</v>
      </c>
      <c r="I6" s="1">
        <v>1</v>
      </c>
      <c r="J6" s="1">
        <v>93.499551499999995</v>
      </c>
      <c r="K6" s="1">
        <v>93.499551499999995</v>
      </c>
      <c r="L6" s="1">
        <v>1.2148000000000001E-2</v>
      </c>
      <c r="M6" s="1" t="s">
        <v>17</v>
      </c>
      <c r="N6" s="1">
        <v>15.18505</v>
      </c>
      <c r="O6" s="1">
        <v>3034.35</v>
      </c>
      <c r="P6" s="1">
        <v>3037.1</v>
      </c>
      <c r="Q6" s="2">
        <v>44663.882711168982</v>
      </c>
    </row>
    <row r="7" spans="1:22" x14ac:dyDescent="0.25">
      <c r="C7" s="1">
        <v>3</v>
      </c>
      <c r="D7" s="1">
        <v>3050.69</v>
      </c>
      <c r="E7" s="1">
        <v>3045.2635</v>
      </c>
      <c r="F7" s="1">
        <v>3044.9180999999999</v>
      </c>
      <c r="G7" s="1">
        <v>5.0000000000000001E-3</v>
      </c>
      <c r="H7" s="1">
        <v>5.0000000000000001E-3</v>
      </c>
      <c r="I7" s="1">
        <v>1</v>
      </c>
      <c r="J7" s="1">
        <v>93.493450179999996</v>
      </c>
      <c r="K7" s="1">
        <v>78.235129200000003</v>
      </c>
      <c r="L7" s="1">
        <v>1.2203E-2</v>
      </c>
      <c r="M7" s="1" t="s">
        <v>4</v>
      </c>
      <c r="N7" s="1">
        <v>15.253450000000001</v>
      </c>
      <c r="O7" s="1">
        <v>3035.43</v>
      </c>
      <c r="P7" s="1">
        <v>3048.55</v>
      </c>
      <c r="Q7" s="2">
        <v>44663.886487141201</v>
      </c>
      <c r="S7">
        <f t="shared" ref="S7:S33" si="0">IF(M7="sell",(D7-O8)/D7*(100),(P8-D7)/D7*(100))</f>
        <v>0.38843671431708593</v>
      </c>
      <c r="T7">
        <f t="shared" ref="T7:T33" si="1">IF(M7="sell",(P8-D7)/D7*(100),(D7-O8)/D7*(100))</f>
        <v>-5.6052892952087437E-2</v>
      </c>
      <c r="U7">
        <f t="shared" ref="U7:U33" si="2">IF(M7="sell",(D7-D8)/D7*100,(D8-D7)/D7*100)</f>
        <v>5.8675250517094941E-2</v>
      </c>
      <c r="V7">
        <v>0.04</v>
      </c>
    </row>
    <row r="8" spans="1:22" x14ac:dyDescent="0.25">
      <c r="C8" s="1">
        <v>4</v>
      </c>
      <c r="D8" s="1">
        <v>3052.48</v>
      </c>
      <c r="E8" s="1">
        <v>3048.0021999999999</v>
      </c>
      <c r="F8" s="1">
        <v>3046.4600999999998</v>
      </c>
      <c r="G8" s="1">
        <v>5.0000000000000001E-3</v>
      </c>
      <c r="H8" s="1">
        <v>5.0000000000000001E-3</v>
      </c>
      <c r="I8" s="1">
        <v>1</v>
      </c>
      <c r="J8" s="1">
        <v>93.484749899999997</v>
      </c>
      <c r="K8" s="1">
        <v>93.484749899999997</v>
      </c>
      <c r="L8" s="1">
        <v>1.221E-2</v>
      </c>
      <c r="M8" s="1" t="s">
        <v>18</v>
      </c>
      <c r="N8" s="1">
        <v>15.2624</v>
      </c>
      <c r="O8" s="1">
        <v>3052.4</v>
      </c>
      <c r="P8" s="1">
        <v>3062.54</v>
      </c>
      <c r="Q8" s="2">
        <v>44663.889219178243</v>
      </c>
    </row>
    <row r="9" spans="1:22" x14ac:dyDescent="0.25">
      <c r="C9" s="1">
        <v>5</v>
      </c>
      <c r="D9" s="1">
        <v>3037.01</v>
      </c>
      <c r="E9" s="1">
        <v>3044.4475000000002</v>
      </c>
      <c r="F9" s="1">
        <v>3044.9303</v>
      </c>
      <c r="G9" s="1">
        <v>5.0000000000000001E-3</v>
      </c>
      <c r="H9" s="1">
        <v>5.0000000000000001E-3</v>
      </c>
      <c r="I9" s="1">
        <v>1</v>
      </c>
      <c r="J9" s="1">
        <v>93.478687859999994</v>
      </c>
      <c r="K9" s="1">
        <v>78.320532670000006</v>
      </c>
      <c r="L9" s="1">
        <v>1.2148000000000001E-2</v>
      </c>
      <c r="M9" s="1" t="s">
        <v>5</v>
      </c>
      <c r="N9" s="1">
        <v>15.18505</v>
      </c>
      <c r="O9" s="1">
        <v>3036</v>
      </c>
      <c r="P9" s="1">
        <v>3055.36</v>
      </c>
      <c r="Q9" s="2">
        <v>44663.894214803244</v>
      </c>
      <c r="S9">
        <f t="shared" si="0"/>
        <v>0.49588246334389419</v>
      </c>
      <c r="T9">
        <f t="shared" si="1"/>
        <v>6.2232261335980872E-2</v>
      </c>
      <c r="U9">
        <f t="shared" si="2"/>
        <v>-6.2232261335980872E-2</v>
      </c>
      <c r="V9">
        <v>0.04</v>
      </c>
    </row>
    <row r="10" spans="1:22" x14ac:dyDescent="0.25">
      <c r="C10" s="1">
        <v>6</v>
      </c>
      <c r="D10" s="1">
        <v>3038.9</v>
      </c>
      <c r="E10" s="1">
        <v>3035.2271999999998</v>
      </c>
      <c r="F10" s="1">
        <v>3037.8895000000002</v>
      </c>
      <c r="G10" s="1">
        <v>5.0000000000000001E-3</v>
      </c>
      <c r="H10" s="1">
        <v>5.0000000000000001E-3</v>
      </c>
      <c r="I10" s="1">
        <v>1</v>
      </c>
      <c r="J10" s="1">
        <v>93.440512979999994</v>
      </c>
      <c r="K10" s="1">
        <v>93.440512979999994</v>
      </c>
      <c r="L10" s="1">
        <v>1.2156E-2</v>
      </c>
      <c r="M10" s="1" t="s">
        <v>17</v>
      </c>
      <c r="N10" s="1">
        <v>15.1945</v>
      </c>
      <c r="O10" s="1">
        <v>3021.95</v>
      </c>
      <c r="P10" s="1">
        <v>3038.9</v>
      </c>
      <c r="Q10" s="2">
        <v>44663.910808749999</v>
      </c>
    </row>
    <row r="11" spans="1:22" x14ac:dyDescent="0.25">
      <c r="C11" s="1">
        <v>7</v>
      </c>
      <c r="D11" s="1">
        <v>3047.97</v>
      </c>
      <c r="E11" s="1">
        <v>3039.6037000000001</v>
      </c>
      <c r="F11" s="1">
        <v>3039.1756</v>
      </c>
      <c r="G11" s="1">
        <v>5.0000000000000001E-3</v>
      </c>
      <c r="H11" s="1">
        <v>5.0000000000000001E-3</v>
      </c>
      <c r="I11" s="1">
        <v>1</v>
      </c>
      <c r="J11" s="1">
        <v>93.434425300000001</v>
      </c>
      <c r="K11" s="1">
        <v>78.21551298</v>
      </c>
      <c r="L11" s="1">
        <v>1.2192E-2</v>
      </c>
      <c r="M11" s="1" t="s">
        <v>4</v>
      </c>
      <c r="N11" s="1">
        <v>15.239850000000001</v>
      </c>
      <c r="O11" s="1">
        <v>3033.24</v>
      </c>
      <c r="P11" s="1">
        <v>3048.22</v>
      </c>
      <c r="Q11" s="2">
        <v>44663.926211504629</v>
      </c>
      <c r="S11">
        <f t="shared" si="0"/>
        <v>-0.14993585894873337</v>
      </c>
      <c r="T11">
        <f t="shared" si="1"/>
        <v>0.15780995219769045</v>
      </c>
      <c r="U11">
        <f t="shared" si="2"/>
        <v>-0.14993585894873337</v>
      </c>
      <c r="V11">
        <v>0.04</v>
      </c>
    </row>
    <row r="12" spans="1:22" x14ac:dyDescent="0.25">
      <c r="C12" s="1">
        <v>8</v>
      </c>
      <c r="D12" s="1">
        <v>3043.4</v>
      </c>
      <c r="E12" s="1">
        <v>3038.6837</v>
      </c>
      <c r="F12" s="1">
        <v>3038.6936999999998</v>
      </c>
      <c r="G12" s="1">
        <v>5.0000000000000001E-3</v>
      </c>
      <c r="H12" s="1">
        <v>5.0000000000000001E-3</v>
      </c>
      <c r="I12" s="1">
        <v>1</v>
      </c>
      <c r="J12" s="1">
        <v>93.418391600000007</v>
      </c>
      <c r="K12" s="1">
        <v>93.418391600000007</v>
      </c>
      <c r="L12" s="1">
        <v>1.2174000000000001E-2</v>
      </c>
      <c r="M12" s="1" t="s">
        <v>18</v>
      </c>
      <c r="N12" s="1">
        <v>15.217000000000001</v>
      </c>
      <c r="O12" s="1">
        <v>3043.16</v>
      </c>
      <c r="P12" s="1">
        <v>3043.4</v>
      </c>
      <c r="Q12" s="2">
        <v>44663.926389942128</v>
      </c>
    </row>
    <row r="13" spans="1:22" x14ac:dyDescent="0.25">
      <c r="C13" s="1">
        <v>9</v>
      </c>
      <c r="D13" s="1">
        <v>3046.72</v>
      </c>
      <c r="E13" s="1">
        <v>3039.3508999999999</v>
      </c>
      <c r="F13" s="1">
        <v>3039.0432000000001</v>
      </c>
      <c r="G13" s="1">
        <v>5.0000000000000001E-3</v>
      </c>
      <c r="H13" s="1">
        <v>5.0000000000000001E-3</v>
      </c>
      <c r="I13" s="1">
        <v>1</v>
      </c>
      <c r="J13" s="1">
        <v>93.412305239999995</v>
      </c>
      <c r="K13" s="1">
        <v>78.198377239999999</v>
      </c>
      <c r="L13" s="1">
        <v>1.2187E-2</v>
      </c>
      <c r="M13" s="1" t="s">
        <v>4</v>
      </c>
      <c r="N13" s="1">
        <v>15.233599999999999</v>
      </c>
      <c r="O13" s="1">
        <v>3043.03</v>
      </c>
      <c r="P13" s="1">
        <v>3044.6</v>
      </c>
      <c r="Q13" s="2">
        <v>44663.926834953701</v>
      </c>
      <c r="S13">
        <f t="shared" si="0"/>
        <v>-2.9868186114899123E-2</v>
      </c>
      <c r="T13">
        <f t="shared" si="1"/>
        <v>0.13949427581136437</v>
      </c>
      <c r="U13">
        <f t="shared" si="2"/>
        <v>-0.1322733956517089</v>
      </c>
      <c r="V13">
        <v>0.04</v>
      </c>
    </row>
    <row r="14" spans="1:22" x14ac:dyDescent="0.25">
      <c r="C14" s="1">
        <v>10</v>
      </c>
      <c r="D14" s="1">
        <v>3042.69</v>
      </c>
      <c r="E14" s="1">
        <v>3039.5311000000002</v>
      </c>
      <c r="F14" s="1">
        <v>3039.1433000000002</v>
      </c>
      <c r="G14" s="1">
        <v>5.0000000000000001E-3</v>
      </c>
      <c r="H14" s="1">
        <v>5.0000000000000001E-3</v>
      </c>
      <c r="I14" s="1">
        <v>1</v>
      </c>
      <c r="J14" s="1">
        <v>93.395423199999996</v>
      </c>
      <c r="K14" s="1">
        <v>93.395423199999996</v>
      </c>
      <c r="L14" s="1">
        <v>1.2171E-2</v>
      </c>
      <c r="M14" s="1" t="s">
        <v>18</v>
      </c>
      <c r="N14" s="1">
        <v>15.21345</v>
      </c>
      <c r="O14" s="1">
        <v>3042.47</v>
      </c>
      <c r="P14" s="1">
        <v>3045.81</v>
      </c>
      <c r="Q14" s="2">
        <v>44663.927944756942</v>
      </c>
    </row>
    <row r="15" spans="1:22" x14ac:dyDescent="0.25">
      <c r="C15" s="1">
        <v>11</v>
      </c>
      <c r="D15" s="1">
        <v>3029.75</v>
      </c>
      <c r="E15" s="1">
        <v>3038.6713</v>
      </c>
      <c r="F15" s="1">
        <v>3039.6206000000002</v>
      </c>
      <c r="G15" s="1">
        <v>5.0000000000000001E-3</v>
      </c>
      <c r="H15" s="1">
        <v>5.0000000000000001E-3</v>
      </c>
      <c r="I15" s="1">
        <v>1</v>
      </c>
      <c r="J15" s="1">
        <v>93.389362610000006</v>
      </c>
      <c r="K15" s="1">
        <v>78.243322599999999</v>
      </c>
      <c r="L15" s="1">
        <v>1.2119E-2</v>
      </c>
      <c r="M15" s="1" t="s">
        <v>5</v>
      </c>
      <c r="N15" s="1">
        <v>15.14875</v>
      </c>
      <c r="O15" s="1">
        <v>3029.19</v>
      </c>
      <c r="P15" s="1">
        <v>3048.71</v>
      </c>
      <c r="Q15" s="2">
        <v>44663.948429571756</v>
      </c>
      <c r="S15">
        <f t="shared" si="0"/>
        <v>8.515554088620933E-2</v>
      </c>
      <c r="T15">
        <f t="shared" si="1"/>
        <v>0.24424457463487387</v>
      </c>
      <c r="U15">
        <f t="shared" si="2"/>
        <v>-0.24424457463487387</v>
      </c>
      <c r="V15">
        <v>0.04</v>
      </c>
    </row>
    <row r="16" spans="1:22" x14ac:dyDescent="0.25">
      <c r="C16" s="1">
        <v>12</v>
      </c>
      <c r="D16" s="1">
        <v>3037.15</v>
      </c>
      <c r="E16" s="1">
        <v>3034.2212</v>
      </c>
      <c r="F16" s="1">
        <v>3035.9856</v>
      </c>
      <c r="G16" s="1">
        <v>5.0000000000000001E-3</v>
      </c>
      <c r="H16" s="1">
        <v>5.0000000000000001E-3</v>
      </c>
      <c r="I16" s="1">
        <v>1</v>
      </c>
      <c r="J16" s="1">
        <v>93.356541309999997</v>
      </c>
      <c r="K16" s="1">
        <v>93.356541309999997</v>
      </c>
      <c r="L16" s="1">
        <v>1.2149E-2</v>
      </c>
      <c r="M16" s="1" t="s">
        <v>17</v>
      </c>
      <c r="N16" s="1">
        <v>15.185750000000001</v>
      </c>
      <c r="O16" s="1">
        <v>3027.17</v>
      </c>
      <c r="P16" s="1">
        <v>3037.15</v>
      </c>
      <c r="Q16" s="2">
        <v>44663.963959259258</v>
      </c>
    </row>
    <row r="17" spans="3:22" x14ac:dyDescent="0.25">
      <c r="C17" s="1">
        <v>12</v>
      </c>
      <c r="D17" s="1">
        <v>2991.54</v>
      </c>
      <c r="E17" s="1">
        <v>2989.1381000000001</v>
      </c>
      <c r="F17" s="1">
        <v>2988.8948999999998</v>
      </c>
      <c r="G17" s="1">
        <v>5.0000000000000001E-3</v>
      </c>
      <c r="H17" s="1">
        <v>0</v>
      </c>
      <c r="I17" s="1">
        <v>1</v>
      </c>
      <c r="J17" s="1">
        <v>93.350560529999996</v>
      </c>
      <c r="K17" s="1">
        <v>78.397141309999995</v>
      </c>
      <c r="L17" s="1">
        <v>1.1965999999999999E-2</v>
      </c>
      <c r="M17" s="1" t="s">
        <v>4</v>
      </c>
      <c r="N17" s="1">
        <v>14.957700000000001</v>
      </c>
      <c r="O17" s="1">
        <v>2968.29</v>
      </c>
      <c r="P17" s="1">
        <v>2996.61</v>
      </c>
      <c r="Q17" s="2">
        <v>44664.065081678244</v>
      </c>
      <c r="S17">
        <f t="shared" si="0"/>
        <v>0.10930824926292082</v>
      </c>
      <c r="T17">
        <f t="shared" si="1"/>
        <v>8.992024174839898E-2</v>
      </c>
      <c r="U17">
        <f t="shared" si="2"/>
        <v>-8.2900445924173449E-2</v>
      </c>
      <c r="V17">
        <v>0.04</v>
      </c>
    </row>
    <row r="18" spans="3:22" x14ac:dyDescent="0.25">
      <c r="C18" s="1">
        <v>13</v>
      </c>
      <c r="D18" s="1">
        <v>2989.06</v>
      </c>
      <c r="E18" s="1">
        <v>2989.2334000000001</v>
      </c>
      <c r="F18" s="1">
        <v>2988.9814000000001</v>
      </c>
      <c r="G18" s="1">
        <v>5.0000000000000001E-3</v>
      </c>
      <c r="H18" s="1">
        <v>5.0000000000000001E-3</v>
      </c>
      <c r="I18" s="1">
        <v>1</v>
      </c>
      <c r="J18" s="1">
        <v>93.321039170000006</v>
      </c>
      <c r="K18" s="1">
        <v>93.321039170000006</v>
      </c>
      <c r="L18" s="1">
        <v>1.1956E-2</v>
      </c>
      <c r="M18" s="1" t="s">
        <v>18</v>
      </c>
      <c r="N18" s="1">
        <v>14.9453</v>
      </c>
      <c r="O18" s="1">
        <v>2988.85</v>
      </c>
      <c r="P18" s="1">
        <v>2994.81</v>
      </c>
      <c r="Q18" s="2">
        <v>44664.067905428237</v>
      </c>
    </row>
    <row r="19" spans="3:22" x14ac:dyDescent="0.25">
      <c r="C19" s="1">
        <v>14</v>
      </c>
      <c r="D19" s="1">
        <v>2982.63</v>
      </c>
      <c r="E19" s="1">
        <v>2988.2006000000001</v>
      </c>
      <c r="F19" s="1">
        <v>2988.4405000000002</v>
      </c>
      <c r="G19" s="1">
        <v>5.0000000000000001E-3</v>
      </c>
      <c r="H19" s="1">
        <v>5.0000000000000001E-3</v>
      </c>
      <c r="I19" s="1">
        <v>1</v>
      </c>
      <c r="J19" s="1">
        <v>93.315076629999993</v>
      </c>
      <c r="K19" s="1">
        <v>78.413089170000006</v>
      </c>
      <c r="L19" s="1">
        <v>1.1931000000000001E-2</v>
      </c>
      <c r="M19" s="1" t="s">
        <v>5</v>
      </c>
      <c r="N19" s="1">
        <v>14.91315</v>
      </c>
      <c r="O19" s="1">
        <v>2983.1</v>
      </c>
      <c r="P19" s="1">
        <v>2983.75</v>
      </c>
      <c r="Q19" s="2">
        <v>44664.068497361113</v>
      </c>
      <c r="S19">
        <f t="shared" si="0"/>
        <v>0.51297009686083017</v>
      </c>
      <c r="T19">
        <f t="shared" si="1"/>
        <v>0.28498338714490229</v>
      </c>
      <c r="U19">
        <f t="shared" si="2"/>
        <v>-0.28498338714490229</v>
      </c>
      <c r="V19">
        <v>0.04</v>
      </c>
    </row>
    <row r="20" spans="3:22" x14ac:dyDescent="0.25">
      <c r="C20" s="1">
        <v>15</v>
      </c>
      <c r="D20" s="1">
        <v>2991.13</v>
      </c>
      <c r="E20" s="1">
        <v>2983.9744000000001</v>
      </c>
      <c r="F20" s="1">
        <v>2985.0405000000001</v>
      </c>
      <c r="G20" s="1">
        <v>5.0000000000000001E-3</v>
      </c>
      <c r="H20" s="1">
        <v>5.0000000000000001E-3</v>
      </c>
      <c r="I20" s="1">
        <v>1</v>
      </c>
      <c r="J20" s="1">
        <v>93.263195730000007</v>
      </c>
      <c r="K20" s="1">
        <v>93.263195730000007</v>
      </c>
      <c r="L20" s="1">
        <v>1.1965E-2</v>
      </c>
      <c r="M20" s="1" t="s">
        <v>17</v>
      </c>
      <c r="N20" s="1">
        <v>14.95565</v>
      </c>
      <c r="O20" s="1">
        <v>2967.33</v>
      </c>
      <c r="P20" s="1">
        <v>2991.13</v>
      </c>
      <c r="Q20" s="2">
        <v>44664.080626840281</v>
      </c>
    </row>
    <row r="21" spans="3:22" x14ac:dyDescent="0.25">
      <c r="C21" s="1">
        <v>16</v>
      </c>
      <c r="D21" s="1">
        <v>2992.04</v>
      </c>
      <c r="E21" s="1">
        <v>2986.6405</v>
      </c>
      <c r="F21" s="1">
        <v>2986.2228</v>
      </c>
      <c r="G21" s="1">
        <v>5.0000000000000001E-3</v>
      </c>
      <c r="H21" s="1">
        <v>5.0000000000000001E-3</v>
      </c>
      <c r="I21" s="1">
        <v>1</v>
      </c>
      <c r="J21" s="1">
        <v>93.257214329999996</v>
      </c>
      <c r="K21" s="1">
        <v>78.302195729999994</v>
      </c>
      <c r="L21" s="1">
        <v>1.1967999999999999E-2</v>
      </c>
      <c r="M21" s="1" t="s">
        <v>4</v>
      </c>
      <c r="N21" s="1">
        <v>14.9602</v>
      </c>
      <c r="O21" s="1">
        <v>2985.81</v>
      </c>
      <c r="P21" s="1">
        <v>2991.37</v>
      </c>
      <c r="Q21" s="2">
        <v>44664.085878298611</v>
      </c>
      <c r="S21">
        <f t="shared" si="0"/>
        <v>8.8234114517181342E-2</v>
      </c>
      <c r="T21">
        <f t="shared" si="1"/>
        <v>0.22459592786192029</v>
      </c>
      <c r="U21">
        <f t="shared" si="2"/>
        <v>-0.22459592786192029</v>
      </c>
      <c r="V21">
        <v>0.04</v>
      </c>
    </row>
    <row r="22" spans="3:22" x14ac:dyDescent="0.25">
      <c r="C22" s="1">
        <v>17</v>
      </c>
      <c r="D22" s="1">
        <v>2985.32</v>
      </c>
      <c r="E22" s="1">
        <v>2986.4798000000001</v>
      </c>
      <c r="F22" s="1">
        <v>2986.1812</v>
      </c>
      <c r="G22" s="1">
        <v>5.0000000000000001E-3</v>
      </c>
      <c r="H22" s="1">
        <v>5.0000000000000001E-3</v>
      </c>
      <c r="I22" s="1">
        <v>1</v>
      </c>
      <c r="J22" s="1">
        <v>93.224193749999998</v>
      </c>
      <c r="K22" s="1">
        <v>93.224193749999998</v>
      </c>
      <c r="L22" s="1">
        <v>1.1941E-2</v>
      </c>
      <c r="M22" s="1" t="s">
        <v>18</v>
      </c>
      <c r="N22" s="1">
        <v>14.926600000000001</v>
      </c>
      <c r="O22" s="1">
        <v>2985.32</v>
      </c>
      <c r="P22" s="1">
        <v>2994.68</v>
      </c>
      <c r="Q22" s="2">
        <v>44664.089445162041</v>
      </c>
    </row>
    <row r="23" spans="3:22" x14ac:dyDescent="0.25">
      <c r="C23" s="1">
        <v>18</v>
      </c>
      <c r="D23" s="1">
        <v>2996.18</v>
      </c>
      <c r="E23" s="1">
        <v>3000.9639999999999</v>
      </c>
      <c r="F23" s="1">
        <v>3001.2132999999999</v>
      </c>
      <c r="G23" s="1">
        <v>5.0000000000000001E-3</v>
      </c>
      <c r="H23" s="1">
        <v>5.0000000000000001E-3</v>
      </c>
      <c r="I23" s="1">
        <v>1</v>
      </c>
      <c r="J23" s="1">
        <v>93.218204349999993</v>
      </c>
      <c r="K23" s="1">
        <v>78.249049400000004</v>
      </c>
      <c r="L23" s="1">
        <v>1.1985000000000001E-2</v>
      </c>
      <c r="M23" s="1" t="s">
        <v>5</v>
      </c>
      <c r="N23" s="1">
        <v>14.9809</v>
      </c>
      <c r="O23" s="1">
        <v>2987.17</v>
      </c>
      <c r="P23" s="1">
        <v>3012.64</v>
      </c>
      <c r="Q23" s="2">
        <v>44664.146761388889</v>
      </c>
      <c r="S23">
        <f t="shared" si="0"/>
        <v>3.938348163327425E-2</v>
      </c>
      <c r="T23">
        <f t="shared" si="1"/>
        <v>6.0410255725622142E-2</v>
      </c>
      <c r="U23">
        <f t="shared" si="2"/>
        <v>-6.0410255725622142E-2</v>
      </c>
      <c r="V23">
        <v>0.04</v>
      </c>
    </row>
    <row r="24" spans="3:22" x14ac:dyDescent="0.25">
      <c r="C24" s="1">
        <v>19</v>
      </c>
      <c r="D24" s="1">
        <v>2997.99</v>
      </c>
      <c r="E24" s="1">
        <v>3001.3294999999998</v>
      </c>
      <c r="F24" s="1">
        <v>3001.4047</v>
      </c>
      <c r="G24" s="1">
        <v>5.0000000000000001E-3</v>
      </c>
      <c r="H24" s="1">
        <v>5.0000000000000001E-3</v>
      </c>
      <c r="I24" s="1">
        <v>1</v>
      </c>
      <c r="J24" s="1">
        <v>93.199009669999995</v>
      </c>
      <c r="K24" s="1">
        <v>93.199009669999995</v>
      </c>
      <c r="L24" s="1">
        <v>1.1991999999999999E-2</v>
      </c>
      <c r="M24" s="1" t="s">
        <v>17</v>
      </c>
      <c r="N24" s="1">
        <v>14.98995</v>
      </c>
      <c r="O24" s="1">
        <v>2995</v>
      </c>
      <c r="P24" s="1">
        <v>2997.99</v>
      </c>
      <c r="Q24" s="2">
        <v>44664.147062731485</v>
      </c>
    </row>
    <row r="25" spans="3:22" x14ac:dyDescent="0.25">
      <c r="C25" s="1">
        <v>20</v>
      </c>
      <c r="D25" s="1">
        <v>3001.84</v>
      </c>
      <c r="E25" s="1">
        <v>3001.9495000000002</v>
      </c>
      <c r="F25" s="1">
        <v>3001.7294999999999</v>
      </c>
      <c r="G25" s="1">
        <v>5.0000000000000001E-3</v>
      </c>
      <c r="H25" s="1">
        <v>5.0000000000000001E-3</v>
      </c>
      <c r="I25" s="1">
        <v>1</v>
      </c>
      <c r="J25" s="1">
        <v>93.193009110000006</v>
      </c>
      <c r="K25" s="1">
        <v>78.190059669999997</v>
      </c>
      <c r="L25" s="1">
        <v>1.2007E-2</v>
      </c>
      <c r="M25" s="1" t="s">
        <v>4</v>
      </c>
      <c r="N25" s="1">
        <v>15.0092</v>
      </c>
      <c r="O25" s="1">
        <v>3000</v>
      </c>
      <c r="P25" s="1">
        <v>3000</v>
      </c>
      <c r="Q25" s="2">
        <v>44664.147354930552</v>
      </c>
      <c r="S25">
        <f t="shared" si="0"/>
        <v>0.51135303680409039</v>
      </c>
      <c r="T25">
        <f t="shared" si="1"/>
        <v>9.5608027076737781E-2</v>
      </c>
      <c r="U25">
        <f t="shared" si="2"/>
        <v>-6.8957705940362032E-2</v>
      </c>
      <c r="V25">
        <v>0.04</v>
      </c>
    </row>
    <row r="26" spans="3:22" x14ac:dyDescent="0.25">
      <c r="C26" s="1">
        <v>21</v>
      </c>
      <c r="D26" s="1">
        <v>2999.77</v>
      </c>
      <c r="E26" s="1">
        <v>3004.6170000000002</v>
      </c>
      <c r="F26" s="1">
        <v>3003.8128000000002</v>
      </c>
      <c r="G26" s="1">
        <v>5.0000000000000001E-3</v>
      </c>
      <c r="H26" s="1">
        <v>5.0000000000000001E-3</v>
      </c>
      <c r="I26" s="1">
        <v>1</v>
      </c>
      <c r="J26" s="1">
        <v>93.179961370000001</v>
      </c>
      <c r="K26" s="1">
        <v>93.179961370000001</v>
      </c>
      <c r="L26" s="1">
        <v>1.1998999999999999E-2</v>
      </c>
      <c r="M26" s="1" t="s">
        <v>18</v>
      </c>
      <c r="N26" s="1">
        <v>14.998849999999999</v>
      </c>
      <c r="O26" s="1">
        <v>2998.97</v>
      </c>
      <c r="P26" s="1">
        <v>3017.19</v>
      </c>
      <c r="Q26" s="2">
        <v>44664.156339583336</v>
      </c>
    </row>
    <row r="27" spans="3:22" x14ac:dyDescent="0.25">
      <c r="C27" s="1">
        <v>22</v>
      </c>
      <c r="D27" s="1">
        <v>3024.83</v>
      </c>
      <c r="E27" s="1">
        <v>3030.6518000000001</v>
      </c>
      <c r="F27" s="1">
        <v>3031.2402000000002</v>
      </c>
      <c r="G27" s="1">
        <v>5.0000000000000001E-3</v>
      </c>
      <c r="H27" s="1">
        <v>5.0000000000000001E-3</v>
      </c>
      <c r="I27" s="1">
        <v>1</v>
      </c>
      <c r="J27" s="1">
        <v>93.173915949999994</v>
      </c>
      <c r="K27" s="1">
        <v>78.063426960000001</v>
      </c>
      <c r="L27" s="1">
        <v>1.2099E-2</v>
      </c>
      <c r="M27" s="1" t="s">
        <v>5</v>
      </c>
      <c r="N27" s="1">
        <v>15.12415</v>
      </c>
      <c r="O27" s="1">
        <v>2996.94</v>
      </c>
      <c r="P27" s="1">
        <v>3043.07</v>
      </c>
      <c r="Q27" s="2">
        <v>44664.250161956021</v>
      </c>
      <c r="S27">
        <f t="shared" si="0"/>
        <v>0.61424939583381311</v>
      </c>
      <c r="T27">
        <f t="shared" si="1"/>
        <v>8.2649272851697458E-2</v>
      </c>
      <c r="U27">
        <f t="shared" si="2"/>
        <v>-6.5458224098544987E-2</v>
      </c>
      <c r="V27">
        <v>0.04</v>
      </c>
    </row>
    <row r="28" spans="3:22" x14ac:dyDescent="0.25">
      <c r="C28" s="1">
        <v>23</v>
      </c>
      <c r="D28" s="1">
        <v>3026.81</v>
      </c>
      <c r="E28" s="1">
        <v>3019.7089999999998</v>
      </c>
      <c r="F28" s="1">
        <v>3021.5214000000001</v>
      </c>
      <c r="G28" s="1">
        <v>5.0000000000000001E-3</v>
      </c>
      <c r="H28" s="1">
        <v>5.0000000000000001E-3</v>
      </c>
      <c r="I28" s="1">
        <v>1</v>
      </c>
      <c r="J28" s="1">
        <v>93.155965769999995</v>
      </c>
      <c r="K28" s="1">
        <v>93.155965769999995</v>
      </c>
      <c r="L28" s="1">
        <v>1.2107E-2</v>
      </c>
      <c r="M28" s="1" t="s">
        <v>17</v>
      </c>
      <c r="N28" s="1">
        <v>15.13405</v>
      </c>
      <c r="O28" s="1">
        <v>3006.25</v>
      </c>
      <c r="P28" s="1">
        <v>3027.33</v>
      </c>
      <c r="Q28" s="2">
        <v>44664.278616701391</v>
      </c>
    </row>
    <row r="29" spans="3:22" x14ac:dyDescent="0.25">
      <c r="C29" s="1">
        <v>24</v>
      </c>
      <c r="D29" s="1">
        <v>3029.08</v>
      </c>
      <c r="E29" s="1">
        <v>3023.7103000000002</v>
      </c>
      <c r="F29" s="1">
        <v>3023.2053999999998</v>
      </c>
      <c r="G29" s="1">
        <v>5.0000000000000001E-3</v>
      </c>
      <c r="H29" s="1">
        <v>5.0000000000000001E-3</v>
      </c>
      <c r="I29" s="1">
        <v>1</v>
      </c>
      <c r="J29" s="1">
        <v>93.149911509999995</v>
      </c>
      <c r="K29" s="1">
        <v>78.014965770000003</v>
      </c>
      <c r="L29" s="1">
        <v>1.2116E-2</v>
      </c>
      <c r="M29" s="1" t="s">
        <v>4</v>
      </c>
      <c r="N29" s="1">
        <v>15.1454</v>
      </c>
      <c r="O29" s="1">
        <v>3019.01</v>
      </c>
      <c r="P29" s="1">
        <v>3028.83</v>
      </c>
      <c r="Q29" s="2">
        <v>44664.287620300929</v>
      </c>
      <c r="S29">
        <f t="shared" si="0"/>
        <v>0.1370052953372011</v>
      </c>
      <c r="T29">
        <f t="shared" si="1"/>
        <v>0.25519299589314309</v>
      </c>
      <c r="U29">
        <f t="shared" si="2"/>
        <v>-0.25519299589314309</v>
      </c>
      <c r="V29">
        <v>0.04</v>
      </c>
    </row>
    <row r="30" spans="3:22" x14ac:dyDescent="0.25">
      <c r="C30" s="1">
        <v>25</v>
      </c>
      <c r="D30" s="1">
        <v>3021.35</v>
      </c>
      <c r="E30" s="1">
        <v>3025.7251000000001</v>
      </c>
      <c r="F30" s="1">
        <v>3025.0725000000002</v>
      </c>
      <c r="G30" s="1">
        <v>5.0000000000000001E-3</v>
      </c>
      <c r="H30" s="1">
        <v>5.0000000000000001E-3</v>
      </c>
      <c r="I30" s="1">
        <v>1</v>
      </c>
      <c r="J30" s="1">
        <v>93.108921230000007</v>
      </c>
      <c r="K30" s="1">
        <v>93.108921230000007</v>
      </c>
      <c r="L30" s="1">
        <v>1.2085E-2</v>
      </c>
      <c r="M30" s="1" t="s">
        <v>18</v>
      </c>
      <c r="N30" s="1">
        <v>15.10675</v>
      </c>
      <c r="O30" s="1">
        <v>3021.35</v>
      </c>
      <c r="P30" s="1">
        <v>3033.23</v>
      </c>
      <c r="Q30" s="2">
        <v>44664.302530740744</v>
      </c>
    </row>
    <row r="31" spans="3:22" x14ac:dyDescent="0.25">
      <c r="C31" s="1">
        <v>26</v>
      </c>
      <c r="D31" s="1">
        <v>3020.39</v>
      </c>
      <c r="E31" s="1">
        <v>3024.0563000000002</v>
      </c>
      <c r="F31" s="1">
        <v>3024.2743999999998</v>
      </c>
      <c r="G31" s="1">
        <v>5.0000000000000001E-3</v>
      </c>
      <c r="H31" s="1">
        <v>5.0000000000000001E-3</v>
      </c>
      <c r="I31" s="1">
        <v>1</v>
      </c>
      <c r="J31" s="1">
        <v>93.102884130000007</v>
      </c>
      <c r="K31" s="1">
        <v>78.015010230000001</v>
      </c>
      <c r="L31" s="1">
        <v>1.2082000000000001E-2</v>
      </c>
      <c r="M31" s="1" t="s">
        <v>5</v>
      </c>
      <c r="N31" s="1">
        <v>15.10195</v>
      </c>
      <c r="O31" s="1">
        <v>3020.31</v>
      </c>
      <c r="P31" s="1">
        <v>3023.27</v>
      </c>
      <c r="Q31" s="2">
        <v>44664.306670891201</v>
      </c>
      <c r="S31">
        <f t="shared" si="0"/>
        <v>-2.9135310340721206E-2</v>
      </c>
      <c r="T31">
        <f t="shared" si="1"/>
        <v>6.7209863626889244E-2</v>
      </c>
      <c r="U31">
        <f t="shared" si="2"/>
        <v>-6.7209863626889244E-2</v>
      </c>
      <c r="V31">
        <v>0.04</v>
      </c>
    </row>
    <row r="32" spans="3:22" x14ac:dyDescent="0.25">
      <c r="C32" s="1">
        <v>27</v>
      </c>
      <c r="D32" s="1">
        <v>3022.42</v>
      </c>
      <c r="E32" s="1">
        <v>3024.4252999999999</v>
      </c>
      <c r="F32" s="1">
        <v>3024.4677999999999</v>
      </c>
      <c r="G32" s="1">
        <v>5.0000000000000001E-3</v>
      </c>
      <c r="H32" s="1">
        <v>5.0000000000000001E-3</v>
      </c>
      <c r="I32" s="1">
        <v>1</v>
      </c>
      <c r="J32" s="1">
        <v>93.084542110000001</v>
      </c>
      <c r="K32" s="1">
        <v>93.084542110000001</v>
      </c>
      <c r="L32" s="1">
        <v>1.209E-2</v>
      </c>
      <c r="M32" s="1" t="s">
        <v>17</v>
      </c>
      <c r="N32" s="1">
        <v>15.1121</v>
      </c>
      <c r="O32" s="1">
        <v>3021.27</v>
      </c>
      <c r="P32" s="1">
        <v>3022.42</v>
      </c>
      <c r="Q32" s="2">
        <v>44664.307413634262</v>
      </c>
    </row>
    <row r="33" spans="3:22" x14ac:dyDescent="0.25">
      <c r="C33" s="1">
        <v>28</v>
      </c>
      <c r="D33" s="1">
        <v>3028.65</v>
      </c>
      <c r="E33" s="1">
        <v>3025.0113000000001</v>
      </c>
      <c r="F33" s="1">
        <v>3024.7190000000001</v>
      </c>
      <c r="G33" s="1">
        <v>5.0000000000000001E-3</v>
      </c>
      <c r="H33" s="1">
        <v>5.0000000000000001E-3</v>
      </c>
      <c r="I33" s="1">
        <v>1</v>
      </c>
      <c r="J33" s="1">
        <v>93.078487210000006</v>
      </c>
      <c r="K33" s="1">
        <v>77.935992110000001</v>
      </c>
      <c r="L33" s="1">
        <v>1.2115000000000001E-2</v>
      </c>
      <c r="M33" s="1" t="s">
        <v>4</v>
      </c>
      <c r="N33" s="1">
        <v>15.14325</v>
      </c>
      <c r="O33" s="1">
        <v>3019.06</v>
      </c>
      <c r="P33" s="1">
        <v>3026.93</v>
      </c>
      <c r="Q33" s="2">
        <v>44664.313152685187</v>
      </c>
      <c r="S33">
        <f t="shared" si="0"/>
        <v>1.2708632559060895</v>
      </c>
      <c r="T33">
        <f t="shared" si="1"/>
        <v>-2.9386030079404109E-2</v>
      </c>
      <c r="U33">
        <f t="shared" si="2"/>
        <v>0.71781156620936004</v>
      </c>
      <c r="V33">
        <v>0.04</v>
      </c>
    </row>
    <row r="34" spans="3:22" x14ac:dyDescent="0.25">
      <c r="C34" s="1">
        <v>29</v>
      </c>
      <c r="D34" s="1">
        <v>3050.39</v>
      </c>
      <c r="E34" s="1">
        <v>3054.5790000000002</v>
      </c>
      <c r="F34" s="1">
        <v>3052.1922</v>
      </c>
      <c r="G34" s="1">
        <v>5.0000000000000001E-3</v>
      </c>
      <c r="H34" s="1">
        <v>5.0000000000000001E-3</v>
      </c>
      <c r="I34" s="1">
        <v>1</v>
      </c>
      <c r="J34" s="1">
        <v>93.177090430000007</v>
      </c>
      <c r="K34" s="1">
        <v>93.177090430000007</v>
      </c>
      <c r="L34" s="1">
        <v>1.2201999999999999E-2</v>
      </c>
      <c r="M34" s="1" t="s">
        <v>18</v>
      </c>
      <c r="N34" s="1">
        <v>15.251950000000001</v>
      </c>
      <c r="O34" s="1">
        <v>3029.54</v>
      </c>
      <c r="P34" s="1">
        <v>3067.14</v>
      </c>
      <c r="Q34" s="2">
        <v>44664.368679780091</v>
      </c>
    </row>
    <row r="35" spans="3:22" x14ac:dyDescent="0.25">
      <c r="C35" s="1">
        <v>30</v>
      </c>
      <c r="D35" s="1">
        <v>3047.7</v>
      </c>
      <c r="E35" s="1">
        <v>3049.8587000000002</v>
      </c>
      <c r="F35" s="1">
        <v>3050.3946999999998</v>
      </c>
      <c r="G35" s="1">
        <v>5.0000000000000001E-3</v>
      </c>
      <c r="H35" s="1">
        <v>5.0000000000000001E-3</v>
      </c>
      <c r="I35" s="1">
        <v>1</v>
      </c>
      <c r="J35" s="1">
        <v>93.170997970000002</v>
      </c>
      <c r="K35" s="1">
        <v>77.945940429999993</v>
      </c>
      <c r="L35" s="1">
        <v>1.2191E-2</v>
      </c>
      <c r="M35" s="1" t="s">
        <v>5</v>
      </c>
      <c r="N35" s="1">
        <v>15.2385</v>
      </c>
      <c r="O35" s="1">
        <v>3047</v>
      </c>
      <c r="P35" s="1">
        <v>3054.24</v>
      </c>
      <c r="Q35" s="2">
        <v>44664.381336736114</v>
      </c>
    </row>
    <row r="36" spans="3:22" x14ac:dyDescent="0.25">
      <c r="R36">
        <f t="shared" ref="R36" si="3">SUM(R5:R35)</f>
        <v>0</v>
      </c>
      <c r="S36">
        <f>SUM(S5:S35)</f>
        <v>4.1377387175874469</v>
      </c>
      <c r="T36">
        <f>SUM(T5:T35)</f>
        <v>1.6756196066219702</v>
      </c>
      <c r="U36">
        <f>SUM(U5:U35)</f>
        <v>-0.91565231817446513</v>
      </c>
      <c r="V36">
        <f>2*SUM(V5:V35)</f>
        <v>1.2</v>
      </c>
    </row>
    <row r="39" spans="3:22" x14ac:dyDescent="0.25">
      <c r="P39" t="s">
        <v>37</v>
      </c>
      <c r="R39">
        <f>S36-V36</f>
        <v>2.9377387175874468</v>
      </c>
    </row>
    <row r="40" spans="3:22" x14ac:dyDescent="0.25">
      <c r="P40" t="s">
        <v>47</v>
      </c>
      <c r="R40">
        <f>-T36-V36</f>
        <v>-2.8756196066219699</v>
      </c>
    </row>
    <row r="41" spans="3:22" x14ac:dyDescent="0.25">
      <c r="P41" t="s">
        <v>45</v>
      </c>
      <c r="R41">
        <f>U36-V36</f>
        <v>-2.1156523181744653</v>
      </c>
    </row>
    <row r="42" spans="3:22" x14ac:dyDescent="0.25">
      <c r="P42" t="s">
        <v>46</v>
      </c>
      <c r="R42">
        <f>100-((N5+(J5-J35))/N5*100)</f>
        <v>-2.1554050441195329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6AE3-1388-4053-88BB-6D9252E6E98C}">
  <dimension ref="A2:V42"/>
  <sheetViews>
    <sheetView topLeftCell="A22" zoomScale="70" zoomScaleNormal="70" workbookViewId="0">
      <selection activeCell="R41" sqref="R41:R42"/>
    </sheetView>
  </sheetViews>
  <sheetFormatPr defaultRowHeight="15" x14ac:dyDescent="0.25"/>
  <cols>
    <col min="10" max="10" width="11.85546875" bestFit="1" customWidth="1"/>
    <col min="17" max="17" width="8.42578125" customWidth="1"/>
    <col min="19" max="19" width="10.7109375" customWidth="1"/>
    <col min="20" max="20" width="10" customWidth="1"/>
    <col min="21" max="21" width="13" customWidth="1"/>
  </cols>
  <sheetData>
    <row r="2" spans="1:22" x14ac:dyDescent="0.25">
      <c r="A2" t="s">
        <v>39</v>
      </c>
      <c r="C2">
        <v>0.15</v>
      </c>
      <c r="D2">
        <v>0.15</v>
      </c>
    </row>
    <row r="4" spans="1:22" x14ac:dyDescent="0.25"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  <c r="S4" t="s">
        <v>34</v>
      </c>
      <c r="T4" t="s">
        <v>35</v>
      </c>
      <c r="U4" t="s">
        <v>36</v>
      </c>
      <c r="V4" t="s">
        <v>28</v>
      </c>
    </row>
    <row r="5" spans="1:22" x14ac:dyDescent="0.25">
      <c r="C5" s="1">
        <v>1</v>
      </c>
      <c r="D5" s="1">
        <v>3059.54</v>
      </c>
      <c r="E5" s="1">
        <v>3082.7624999999998</v>
      </c>
      <c r="F5" s="1">
        <v>3083.308</v>
      </c>
      <c r="G5" s="1">
        <v>5.0000000000000001E-3</v>
      </c>
      <c r="H5" s="1">
        <v>0</v>
      </c>
      <c r="I5" s="1">
        <v>1</v>
      </c>
      <c r="J5" s="1">
        <v>93.09697482</v>
      </c>
      <c r="K5" s="1">
        <v>77.796595420000003</v>
      </c>
      <c r="L5" s="1">
        <v>1.2238000000000001E-2</v>
      </c>
      <c r="M5" s="1" t="s">
        <v>5</v>
      </c>
      <c r="N5" s="1">
        <v>15.297700000000001</v>
      </c>
      <c r="O5" s="1">
        <v>3069.77</v>
      </c>
      <c r="P5" s="1">
        <v>3099.4</v>
      </c>
      <c r="Q5" s="2">
        <v>44665.778672118053</v>
      </c>
      <c r="S5">
        <f>IF(M5="sell",(D5-O6)/D5*(100),(P6-D5)/D5*(100))</f>
        <v>0.43699379645305803</v>
      </c>
      <c r="T5">
        <f>IF(M5="sell",(P6-D5)/D5*(100),(D5-O6)/D5*(100))</f>
        <v>0.31213842603790709</v>
      </c>
      <c r="U5">
        <f>IF(M5="sell",(D5-D6)/D5*100,(D6-D5)/D5*100)</f>
        <v>0.38208358119194569</v>
      </c>
      <c r="V5">
        <v>0.04</v>
      </c>
    </row>
    <row r="6" spans="1:22" ht="25.5" x14ac:dyDescent="0.25">
      <c r="C6" s="1">
        <v>2</v>
      </c>
      <c r="D6" s="1">
        <v>3047.85</v>
      </c>
      <c r="E6" s="1">
        <v>3072.8388</v>
      </c>
      <c r="F6" s="1">
        <v>3077.7809000000002</v>
      </c>
      <c r="G6" s="1">
        <v>5.0000000000000001E-3</v>
      </c>
      <c r="H6" s="1">
        <v>5.0000000000000001E-3</v>
      </c>
      <c r="I6" s="1">
        <v>1</v>
      </c>
      <c r="J6" s="1">
        <v>93.168435239999994</v>
      </c>
      <c r="K6" s="1">
        <v>93.168435239999994</v>
      </c>
      <c r="L6" s="1">
        <v>1.2191E-2</v>
      </c>
      <c r="M6" s="1" t="s">
        <v>40</v>
      </c>
      <c r="N6" s="1">
        <v>15.23925</v>
      </c>
      <c r="O6" s="1">
        <v>3046.17</v>
      </c>
      <c r="P6" s="1">
        <v>3069.09</v>
      </c>
      <c r="Q6" s="2">
        <v>44665.786631631941</v>
      </c>
    </row>
    <row r="7" spans="1:22" x14ac:dyDescent="0.25">
      <c r="C7" s="1">
        <v>2</v>
      </c>
      <c r="D7" s="1">
        <v>3022.92</v>
      </c>
      <c r="E7" s="1">
        <v>3018.1561000000002</v>
      </c>
      <c r="F7" s="1">
        <v>3017.8447999999999</v>
      </c>
      <c r="G7" s="1">
        <v>5.0000000000000001E-3</v>
      </c>
      <c r="H7" s="1">
        <v>5.0000000000000001E-3</v>
      </c>
      <c r="I7" s="1">
        <v>1</v>
      </c>
      <c r="J7" s="1">
        <v>93.162392060000002</v>
      </c>
      <c r="K7" s="1">
        <v>78.052885239999995</v>
      </c>
      <c r="L7" s="1">
        <v>1.2092E-2</v>
      </c>
      <c r="M7" s="1" t="s">
        <v>4</v>
      </c>
      <c r="N7" s="1">
        <v>15.114599999999999</v>
      </c>
      <c r="O7" s="1">
        <v>3001.64</v>
      </c>
      <c r="P7" s="1">
        <v>3059.36</v>
      </c>
      <c r="Q7" s="2">
        <v>44665.961955960651</v>
      </c>
      <c r="S7">
        <f t="shared" ref="S7:S23" si="0">IF(M7="sell",(D7-O8)/D7*(100),(P8-D7)/D7*(100))</f>
        <v>3.9365911105820023E-2</v>
      </c>
      <c r="T7">
        <f t="shared" ref="T7:T23" si="1">IF(M7="sell",(P8-D7)/D7*(100),(D7-O8)/D7*(100))</f>
        <v>0.22991015309701454</v>
      </c>
      <c r="U7">
        <f t="shared" ref="U7:U23" si="2">IF(M7="sell",(D7-D8)/D7*100,(D8-D7)/D7*100)</f>
        <v>-0.22991015309701454</v>
      </c>
      <c r="V7">
        <v>0.04</v>
      </c>
    </row>
    <row r="8" spans="1:22" ht="25.5" x14ac:dyDescent="0.25">
      <c r="C8" s="1">
        <v>3</v>
      </c>
      <c r="D8" s="1">
        <v>3015.97</v>
      </c>
      <c r="E8" s="1">
        <v>3017.7638999999999</v>
      </c>
      <c r="F8" s="1">
        <v>3017.7058000000002</v>
      </c>
      <c r="G8" s="1">
        <v>5.0000000000000001E-3</v>
      </c>
      <c r="H8" s="1">
        <v>5.0000000000000001E-3</v>
      </c>
      <c r="I8" s="1">
        <v>1</v>
      </c>
      <c r="J8" s="1">
        <v>93.116015020000006</v>
      </c>
      <c r="K8" s="1">
        <v>93.116015020000006</v>
      </c>
      <c r="L8" s="1">
        <v>1.2064E-2</v>
      </c>
      <c r="M8" s="1" t="s">
        <v>41</v>
      </c>
      <c r="N8" s="1">
        <v>15.07985</v>
      </c>
      <c r="O8" s="1">
        <v>3015.97</v>
      </c>
      <c r="P8" s="1">
        <v>3024.11</v>
      </c>
      <c r="Q8" s="2">
        <v>44665.972367881943</v>
      </c>
    </row>
    <row r="9" spans="1:22" x14ac:dyDescent="0.25">
      <c r="C9" s="1">
        <v>4</v>
      </c>
      <c r="D9" s="1">
        <v>3013.55</v>
      </c>
      <c r="E9" s="1">
        <v>3017.2548000000002</v>
      </c>
      <c r="F9" s="1">
        <v>3017.4391999999998</v>
      </c>
      <c r="G9" s="1">
        <v>5.0000000000000001E-3</v>
      </c>
      <c r="H9" s="1">
        <v>5.0000000000000001E-3</v>
      </c>
      <c r="I9" s="1">
        <v>1</v>
      </c>
      <c r="J9" s="1">
        <v>93.109992140000003</v>
      </c>
      <c r="K9" s="1">
        <v>78.056707610000004</v>
      </c>
      <c r="L9" s="1">
        <v>1.2054E-2</v>
      </c>
      <c r="M9" s="1" t="s">
        <v>5</v>
      </c>
      <c r="N9" s="1">
        <v>15.06775</v>
      </c>
      <c r="O9" s="1">
        <v>3014.89</v>
      </c>
      <c r="P9" s="1">
        <v>3016.7</v>
      </c>
      <c r="Q9" s="2">
        <v>44665.975368252315</v>
      </c>
      <c r="S9">
        <f t="shared" si="0"/>
        <v>1.3605216439093733E-2</v>
      </c>
      <c r="T9">
        <f t="shared" si="1"/>
        <v>0.16425810091087978</v>
      </c>
      <c r="U9">
        <f t="shared" si="2"/>
        <v>-0.16425810091087978</v>
      </c>
      <c r="V9">
        <v>0.04</v>
      </c>
    </row>
    <row r="10" spans="1:22" ht="25.5" x14ac:dyDescent="0.25">
      <c r="C10" s="1">
        <v>5</v>
      </c>
      <c r="D10" s="1">
        <v>3018.5</v>
      </c>
      <c r="E10" s="1">
        <v>3017.6671000000001</v>
      </c>
      <c r="F10" s="1">
        <v>3017.6478999999999</v>
      </c>
      <c r="G10" s="1">
        <v>5.0000000000000001E-3</v>
      </c>
      <c r="H10" s="1">
        <v>5.0000000000000001E-3</v>
      </c>
      <c r="I10" s="1">
        <v>1</v>
      </c>
      <c r="J10" s="1">
        <v>93.07845906</v>
      </c>
      <c r="K10" s="1">
        <v>93.07845906</v>
      </c>
      <c r="L10" s="1">
        <v>1.2074E-2</v>
      </c>
      <c r="M10" s="1" t="s">
        <v>42</v>
      </c>
      <c r="N10" s="1">
        <v>15.092499999999999</v>
      </c>
      <c r="O10" s="1">
        <v>3013.14</v>
      </c>
      <c r="P10" s="1">
        <v>3018.5</v>
      </c>
      <c r="Q10" s="2">
        <v>44665.978075787039</v>
      </c>
    </row>
    <row r="11" spans="1:22" x14ac:dyDescent="0.25">
      <c r="C11" s="1">
        <v>6</v>
      </c>
      <c r="D11" s="1">
        <v>3016.52</v>
      </c>
      <c r="E11" s="1">
        <v>3017.2640000000001</v>
      </c>
      <c r="F11" s="1">
        <v>3017.4277000000002</v>
      </c>
      <c r="G11" s="1">
        <v>5.0000000000000001E-3</v>
      </c>
      <c r="H11" s="1">
        <v>5.0000000000000001E-3</v>
      </c>
      <c r="I11" s="1">
        <v>1</v>
      </c>
      <c r="J11" s="1">
        <v>93.072430019999999</v>
      </c>
      <c r="K11" s="1">
        <v>78.002413720000007</v>
      </c>
      <c r="L11" s="1">
        <v>1.2066E-2</v>
      </c>
      <c r="M11" s="1" t="s">
        <v>5</v>
      </c>
      <c r="N11" s="1">
        <v>15.082599999999999</v>
      </c>
      <c r="O11" s="1">
        <v>3017.27</v>
      </c>
      <c r="P11" s="1">
        <v>3018.9</v>
      </c>
      <c r="Q11" s="2">
        <v>44665.979306354166</v>
      </c>
      <c r="S11">
        <f t="shared" si="0"/>
        <v>-3.3150783022218579E-4</v>
      </c>
      <c r="T11">
        <f t="shared" si="1"/>
        <v>6.8622120854500021E-2</v>
      </c>
      <c r="U11">
        <f t="shared" si="2"/>
        <v>-6.8622120854500021E-2</v>
      </c>
      <c r="V11">
        <v>0.04</v>
      </c>
    </row>
    <row r="12" spans="1:22" ht="25.5" x14ac:dyDescent="0.25">
      <c r="C12" s="1">
        <v>7</v>
      </c>
      <c r="D12" s="1">
        <v>3018.59</v>
      </c>
      <c r="E12" s="1">
        <v>3017.6386000000002</v>
      </c>
      <c r="F12" s="1">
        <v>3017.6239</v>
      </c>
      <c r="G12" s="1">
        <v>5.0000000000000001E-3</v>
      </c>
      <c r="H12" s="1">
        <v>5.0000000000000001E-3</v>
      </c>
      <c r="I12" s="1">
        <v>1</v>
      </c>
      <c r="J12" s="1">
        <v>93.053595860000001</v>
      </c>
      <c r="K12" s="1">
        <v>93.053595860000001</v>
      </c>
      <c r="L12" s="1">
        <v>1.2074E-2</v>
      </c>
      <c r="M12" s="1" t="s">
        <v>42</v>
      </c>
      <c r="N12" s="1">
        <v>15.09295</v>
      </c>
      <c r="O12" s="1">
        <v>3016.53</v>
      </c>
      <c r="P12" s="1">
        <v>3018.59</v>
      </c>
      <c r="Q12" s="2">
        <v>44665.979565173613</v>
      </c>
    </row>
    <row r="13" spans="1:22" x14ac:dyDescent="0.25">
      <c r="C13" s="1">
        <v>8</v>
      </c>
      <c r="D13" s="1">
        <v>3016.67</v>
      </c>
      <c r="E13" s="1">
        <v>3017.2658000000001</v>
      </c>
      <c r="F13" s="1">
        <v>3017.4286999999999</v>
      </c>
      <c r="G13" s="1">
        <v>5.0000000000000001E-3</v>
      </c>
      <c r="H13" s="1">
        <v>5.0000000000000001E-3</v>
      </c>
      <c r="I13" s="1">
        <v>1</v>
      </c>
      <c r="J13" s="1">
        <v>93.0475663</v>
      </c>
      <c r="K13" s="1">
        <v>77.977466930000006</v>
      </c>
      <c r="L13" s="1">
        <v>1.2067E-2</v>
      </c>
      <c r="M13" s="1" t="s">
        <v>5</v>
      </c>
      <c r="N13" s="1">
        <v>15.083349999999999</v>
      </c>
      <c r="O13" s="1">
        <v>3018.23</v>
      </c>
      <c r="P13" s="1">
        <v>3020.15</v>
      </c>
      <c r="Q13" s="2">
        <v>44665.980331180559</v>
      </c>
      <c r="S13">
        <f t="shared" si="0"/>
        <v>0.7998886189076071</v>
      </c>
      <c r="T13">
        <f t="shared" si="1"/>
        <v>9.9447403924676357E-4</v>
      </c>
      <c r="U13">
        <f t="shared" si="2"/>
        <v>0.78629747370445724</v>
      </c>
      <c r="V13">
        <v>0.04</v>
      </c>
    </row>
    <row r="14" spans="1:22" ht="25.5" x14ac:dyDescent="0.25">
      <c r="C14" s="1">
        <v>9</v>
      </c>
      <c r="D14" s="1">
        <v>2992.95</v>
      </c>
      <c r="E14" s="1">
        <v>3006.3334</v>
      </c>
      <c r="F14" s="1">
        <v>3010.8469</v>
      </c>
      <c r="G14" s="1">
        <v>5.0000000000000001E-3</v>
      </c>
      <c r="H14" s="1">
        <v>5.0000000000000001E-3</v>
      </c>
      <c r="I14" s="1">
        <v>1</v>
      </c>
      <c r="J14" s="1">
        <v>93.150480299999998</v>
      </c>
      <c r="K14" s="1">
        <v>93.150480299999998</v>
      </c>
      <c r="L14" s="1">
        <v>1.1972E-2</v>
      </c>
      <c r="M14" s="1" t="s">
        <v>40</v>
      </c>
      <c r="N14" s="1">
        <v>14.96475</v>
      </c>
      <c r="O14" s="1">
        <v>2992.54</v>
      </c>
      <c r="P14" s="1">
        <v>3016.7</v>
      </c>
      <c r="Q14" s="2">
        <v>44665.996579432867</v>
      </c>
    </row>
    <row r="15" spans="1:22" x14ac:dyDescent="0.25">
      <c r="C15" s="1">
        <v>9</v>
      </c>
      <c r="D15" s="1">
        <v>3012.73</v>
      </c>
      <c r="E15" s="1">
        <v>2997.0376000000001</v>
      </c>
      <c r="F15" s="1">
        <v>2996.8849</v>
      </c>
      <c r="G15" s="1">
        <v>5.0000000000000001E-3</v>
      </c>
      <c r="H15" s="1">
        <v>5.0000000000000001E-3</v>
      </c>
      <c r="I15" s="1">
        <v>1</v>
      </c>
      <c r="J15" s="1">
        <v>93.144457919999994</v>
      </c>
      <c r="K15" s="1">
        <v>78.087130299999998</v>
      </c>
      <c r="L15" s="1">
        <v>1.2050999999999999E-2</v>
      </c>
      <c r="M15" s="1" t="s">
        <v>4</v>
      </c>
      <c r="N15" s="1">
        <v>15.063650000000001</v>
      </c>
      <c r="O15" s="1">
        <v>2977.03</v>
      </c>
      <c r="P15" s="1">
        <v>3011.15</v>
      </c>
      <c r="Q15" s="2">
        <v>44666.068974988426</v>
      </c>
      <c r="S15">
        <f t="shared" si="0"/>
        <v>0.35416383147510971</v>
      </c>
      <c r="T15">
        <f t="shared" si="1"/>
        <v>0.20114646848539186</v>
      </c>
      <c r="U15">
        <f t="shared" si="2"/>
        <v>0.31964364546441631</v>
      </c>
      <c r="V15">
        <v>0.04</v>
      </c>
    </row>
    <row r="16" spans="1:22" ht="25.5" x14ac:dyDescent="0.25">
      <c r="C16" s="1">
        <v>9</v>
      </c>
      <c r="D16" s="1">
        <v>3022.36</v>
      </c>
      <c r="E16" s="1">
        <v>3017.6475</v>
      </c>
      <c r="F16" s="1">
        <v>3013.6729</v>
      </c>
      <c r="G16" s="1">
        <v>5.0000000000000001E-3</v>
      </c>
      <c r="H16" s="1">
        <v>5.0000000000000001E-3</v>
      </c>
      <c r="I16" s="1">
        <v>1</v>
      </c>
      <c r="J16" s="1">
        <v>93.179719019999993</v>
      </c>
      <c r="K16" s="1">
        <v>93.179719019999993</v>
      </c>
      <c r="L16" s="1">
        <v>1.2089000000000001E-2</v>
      </c>
      <c r="M16" s="1" t="s">
        <v>43</v>
      </c>
      <c r="N16" s="1">
        <v>15.111800000000001</v>
      </c>
      <c r="O16" s="1">
        <v>3006.67</v>
      </c>
      <c r="P16" s="1">
        <v>3023.4</v>
      </c>
      <c r="Q16" s="2">
        <v>44666.130910092594</v>
      </c>
    </row>
    <row r="17" spans="3:22" x14ac:dyDescent="0.25">
      <c r="C17" s="1">
        <v>10</v>
      </c>
      <c r="D17" s="1">
        <v>3017.19</v>
      </c>
      <c r="E17" s="1">
        <v>3022.2460000000001</v>
      </c>
      <c r="F17" s="1">
        <v>3022.4117000000001</v>
      </c>
      <c r="G17" s="1">
        <v>5.0000000000000001E-3</v>
      </c>
      <c r="H17" s="1">
        <v>5.0000000000000001E-3</v>
      </c>
      <c r="I17" s="1">
        <v>1</v>
      </c>
      <c r="J17" s="1">
        <v>93.173691020000007</v>
      </c>
      <c r="K17" s="1">
        <v>78.101714900000005</v>
      </c>
      <c r="L17" s="1">
        <v>1.2069E-2</v>
      </c>
      <c r="M17" s="1" t="s">
        <v>5</v>
      </c>
      <c r="N17" s="1">
        <v>15.08595</v>
      </c>
      <c r="O17" s="1">
        <v>3011.35</v>
      </c>
      <c r="P17" s="1">
        <v>3036.38</v>
      </c>
      <c r="Q17" s="2">
        <v>44666.246667314816</v>
      </c>
      <c r="S17">
        <f t="shared" si="0"/>
        <v>0.13157938346608117</v>
      </c>
      <c r="T17">
        <f t="shared" si="1"/>
        <v>0.16107702862597739</v>
      </c>
      <c r="U17">
        <f t="shared" si="2"/>
        <v>-6.032102718092542E-2</v>
      </c>
      <c r="V17">
        <v>0.04</v>
      </c>
    </row>
    <row r="18" spans="3:22" ht="25.5" x14ac:dyDescent="0.25">
      <c r="C18" s="1">
        <v>11</v>
      </c>
      <c r="D18" s="1">
        <v>3019.01</v>
      </c>
      <c r="E18" s="1">
        <v>3019.7188999999998</v>
      </c>
      <c r="F18" s="1">
        <v>3020.4623000000001</v>
      </c>
      <c r="G18" s="1">
        <v>5.0000000000000001E-3</v>
      </c>
      <c r="H18" s="1">
        <v>5.0000000000000001E-3</v>
      </c>
      <c r="I18" s="1">
        <v>1</v>
      </c>
      <c r="J18" s="1">
        <v>93.152206840000005</v>
      </c>
      <c r="K18" s="1">
        <v>93.152206840000005</v>
      </c>
      <c r="L18" s="1">
        <v>1.2076E-2</v>
      </c>
      <c r="M18" s="1" t="s">
        <v>44</v>
      </c>
      <c r="N18" s="1">
        <v>15.095050000000001</v>
      </c>
      <c r="O18" s="1">
        <v>3013.22</v>
      </c>
      <c r="P18" s="1">
        <v>3022.05</v>
      </c>
      <c r="Q18" s="2">
        <v>44666.27491162037</v>
      </c>
    </row>
    <row r="19" spans="3:22" x14ac:dyDescent="0.25">
      <c r="C19" s="1">
        <v>12</v>
      </c>
      <c r="D19" s="1">
        <v>3024.71</v>
      </c>
      <c r="E19" s="1">
        <v>3021.3353000000002</v>
      </c>
      <c r="F19" s="1">
        <v>3021.1493999999998</v>
      </c>
      <c r="G19" s="1">
        <v>5.0000000000000001E-3</v>
      </c>
      <c r="H19" s="1">
        <v>5.0000000000000001E-3</v>
      </c>
      <c r="I19" s="1">
        <v>1</v>
      </c>
      <c r="J19" s="1">
        <v>93.146160140000006</v>
      </c>
      <c r="K19" s="1">
        <v>78.02790684</v>
      </c>
      <c r="L19" s="1">
        <v>1.2099E-2</v>
      </c>
      <c r="M19" s="1" t="s">
        <v>4</v>
      </c>
      <c r="N19" s="1">
        <v>15.12355</v>
      </c>
      <c r="O19" s="1">
        <v>3015.37</v>
      </c>
      <c r="P19" s="1">
        <v>3024.09</v>
      </c>
      <c r="Q19" s="2">
        <v>44666.286449525462</v>
      </c>
      <c r="S19">
        <f t="shared" si="0"/>
        <v>8.7281094716514074E-2</v>
      </c>
      <c r="T19">
        <f t="shared" si="1"/>
        <v>0.19406819166134573</v>
      </c>
      <c r="U19">
        <f t="shared" si="2"/>
        <v>-0.19406819166134573</v>
      </c>
      <c r="V19">
        <v>0.04</v>
      </c>
    </row>
    <row r="20" spans="3:22" ht="25.5" x14ac:dyDescent="0.25">
      <c r="C20" s="1">
        <v>12</v>
      </c>
      <c r="D20" s="1">
        <v>3018.84</v>
      </c>
      <c r="E20" s="1">
        <v>3021.2399</v>
      </c>
      <c r="F20" s="1">
        <v>3021.1565999999998</v>
      </c>
      <c r="G20" s="1">
        <v>5.0000000000000001E-3</v>
      </c>
      <c r="H20" s="1">
        <v>5.0000000000000001E-3</v>
      </c>
      <c r="I20" s="1">
        <v>1</v>
      </c>
      <c r="J20" s="1">
        <v>93.107576460000004</v>
      </c>
      <c r="K20" s="1">
        <v>93.107576460000004</v>
      </c>
      <c r="L20" s="1">
        <v>1.2075000000000001E-2</v>
      </c>
      <c r="M20" s="1" t="s">
        <v>41</v>
      </c>
      <c r="N20" s="1">
        <v>15.094200000000001</v>
      </c>
      <c r="O20" s="1">
        <v>3018.84</v>
      </c>
      <c r="P20" s="1">
        <v>3027.35</v>
      </c>
      <c r="Q20" s="2">
        <v>44666.29472859954</v>
      </c>
    </row>
    <row r="21" spans="3:22" x14ac:dyDescent="0.25">
      <c r="C21" s="1">
        <v>13</v>
      </c>
      <c r="D21" s="1">
        <v>3018.93</v>
      </c>
      <c r="E21" s="1">
        <v>3020.7258999999999</v>
      </c>
      <c r="F21" s="1">
        <v>3020.8901999999998</v>
      </c>
      <c r="G21" s="1">
        <v>5.0000000000000001E-3</v>
      </c>
      <c r="H21" s="1">
        <v>5.0000000000000001E-3</v>
      </c>
      <c r="I21" s="1">
        <v>1</v>
      </c>
      <c r="J21" s="1">
        <v>93.101542260000002</v>
      </c>
      <c r="K21" s="1">
        <v>78.020826459999995</v>
      </c>
      <c r="L21" s="1">
        <v>1.2076E-2</v>
      </c>
      <c r="M21" s="1" t="s">
        <v>5</v>
      </c>
      <c r="N21" s="1">
        <v>15.09465</v>
      </c>
      <c r="O21" s="1">
        <v>3018.22</v>
      </c>
      <c r="P21" s="1">
        <v>3019.24</v>
      </c>
      <c r="Q21" s="2">
        <v>44666.295256238423</v>
      </c>
      <c r="S21">
        <f t="shared" si="0"/>
        <v>3.3124318880409719E-4</v>
      </c>
      <c r="T21">
        <f t="shared" si="1"/>
        <v>5.3661396587544118E-2</v>
      </c>
      <c r="U21">
        <f t="shared" si="2"/>
        <v>-5.3661396587544118E-2</v>
      </c>
      <c r="V21">
        <v>0.04</v>
      </c>
    </row>
    <row r="22" spans="3:22" ht="25.5" x14ac:dyDescent="0.25">
      <c r="C22" s="1">
        <v>14</v>
      </c>
      <c r="D22" s="1">
        <v>3020.55</v>
      </c>
      <c r="E22" s="1">
        <v>3021.0223000000001</v>
      </c>
      <c r="F22" s="1">
        <v>3021.0454</v>
      </c>
      <c r="G22" s="1">
        <v>5.0000000000000001E-3</v>
      </c>
      <c r="H22" s="1">
        <v>5.0000000000000001E-3</v>
      </c>
      <c r="I22" s="1">
        <v>1</v>
      </c>
      <c r="J22" s="1">
        <v>93.086054279999999</v>
      </c>
      <c r="K22" s="1">
        <v>93.086054279999999</v>
      </c>
      <c r="L22" s="1">
        <v>1.2082000000000001E-2</v>
      </c>
      <c r="M22" s="1" t="s">
        <v>42</v>
      </c>
      <c r="N22" s="1">
        <v>15.10275</v>
      </c>
      <c r="O22" s="1">
        <v>3018.92</v>
      </c>
      <c r="P22" s="1">
        <v>3020.55</v>
      </c>
      <c r="Q22" s="2">
        <v>44666.297316099539</v>
      </c>
    </row>
    <row r="23" spans="3:22" x14ac:dyDescent="0.25">
      <c r="C23" s="1">
        <v>14</v>
      </c>
      <c r="D23" s="1">
        <v>3023.39</v>
      </c>
      <c r="E23" s="1">
        <v>3021.4119000000001</v>
      </c>
      <c r="F23" s="1">
        <v>3021.2393999999999</v>
      </c>
      <c r="G23" s="1">
        <v>5.0000000000000001E-3</v>
      </c>
      <c r="H23" s="1">
        <v>0</v>
      </c>
      <c r="I23" s="1">
        <v>1</v>
      </c>
      <c r="J23" s="1">
        <v>93.080010060000006</v>
      </c>
      <c r="K23" s="1">
        <v>77.967354279999995</v>
      </c>
      <c r="L23" s="1">
        <v>1.2094000000000001E-2</v>
      </c>
      <c r="M23" s="1" t="s">
        <v>4</v>
      </c>
      <c r="N23" s="1">
        <v>15.116949999999999</v>
      </c>
      <c r="O23" s="1">
        <v>3019.03</v>
      </c>
      <c r="P23" s="1">
        <v>3022.03</v>
      </c>
      <c r="Q23" s="2">
        <v>44666.305522916664</v>
      </c>
      <c r="S23">
        <f t="shared" si="0"/>
        <v>0.59006611783462093</v>
      </c>
      <c r="T23">
        <f t="shared" si="1"/>
        <v>6.5820155520782353E-2</v>
      </c>
      <c r="U23">
        <f t="shared" si="2"/>
        <v>0.57055159936362831</v>
      </c>
      <c r="V23">
        <v>0.04</v>
      </c>
    </row>
    <row r="24" spans="3:22" ht="25.5" x14ac:dyDescent="0.25">
      <c r="C24" s="1">
        <v>14</v>
      </c>
      <c r="D24" s="1">
        <v>3040.64</v>
      </c>
      <c r="E24" s="1">
        <v>3031.82</v>
      </c>
      <c r="F24" s="1">
        <v>3028.5003999999999</v>
      </c>
      <c r="G24" s="1">
        <v>5.0000000000000001E-3</v>
      </c>
      <c r="H24" s="1">
        <v>5.0000000000000001E-3</v>
      </c>
      <c r="I24" s="1">
        <v>1</v>
      </c>
      <c r="J24" s="1">
        <v>93.154633570000001</v>
      </c>
      <c r="K24" s="1">
        <v>93.154633570000001</v>
      </c>
      <c r="L24" s="1">
        <v>1.2163E-2</v>
      </c>
      <c r="M24" s="1" t="s">
        <v>43</v>
      </c>
      <c r="N24" s="1">
        <v>15.203200000000001</v>
      </c>
      <c r="O24" s="1">
        <v>3021.4</v>
      </c>
      <c r="P24" s="1">
        <v>3041.23</v>
      </c>
      <c r="Q24" s="2">
        <v>44666.355530821762</v>
      </c>
    </row>
    <row r="25" spans="3:2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3:2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3:2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3:2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3:2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3:2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3:2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3:2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3:2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3:2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</row>
    <row r="35" spans="3:2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</row>
    <row r="36" spans="3:22" x14ac:dyDescent="0.25">
      <c r="S36">
        <f>SUM(S5:S35)</f>
        <v>2.4529437057564865</v>
      </c>
      <c r="T36">
        <f>SUM(T5:T35)</f>
        <v>1.4516965158205899</v>
      </c>
      <c r="U36">
        <f>SUM(U5:U35)</f>
        <v>1.2877353094322379</v>
      </c>
      <c r="V36">
        <f>2*SUM(V5:V35)</f>
        <v>0.79999999999999993</v>
      </c>
    </row>
    <row r="39" spans="3:22" x14ac:dyDescent="0.25">
      <c r="P39" t="s">
        <v>37</v>
      </c>
      <c r="R39">
        <f>S36-V36</f>
        <v>1.6529437057564866</v>
      </c>
    </row>
    <row r="40" spans="3:22" x14ac:dyDescent="0.25">
      <c r="P40" t="s">
        <v>47</v>
      </c>
      <c r="R40">
        <f>-T36-V36</f>
        <v>-2.2516965158205897</v>
      </c>
    </row>
    <row r="41" spans="3:22" x14ac:dyDescent="0.25">
      <c r="P41" t="s">
        <v>45</v>
      </c>
      <c r="R41">
        <f>U36-V36</f>
        <v>0.48773530943223797</v>
      </c>
    </row>
    <row r="42" spans="3:22" x14ac:dyDescent="0.25">
      <c r="P42" t="s">
        <v>46</v>
      </c>
      <c r="R42">
        <f>100-((N5+(J5-J24))/N5*100)</f>
        <v>0.37691123502227697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1664-DE46-488C-8417-10899F583074}">
  <dimension ref="A2:AC52"/>
  <sheetViews>
    <sheetView topLeftCell="B31" zoomScale="70" zoomScaleNormal="70" workbookViewId="0">
      <selection activeCell="S34" sqref="A1:XFD1048576"/>
    </sheetView>
  </sheetViews>
  <sheetFormatPr defaultRowHeight="15" x14ac:dyDescent="0.25"/>
  <cols>
    <col min="11" max="11" width="11.85546875" bestFit="1" customWidth="1"/>
    <col min="18" max="18" width="8.42578125" customWidth="1"/>
    <col min="20" max="20" width="10.7109375" customWidth="1"/>
    <col min="21" max="21" width="10" customWidth="1"/>
    <col min="22" max="22" width="13" customWidth="1"/>
  </cols>
  <sheetData>
    <row r="2" spans="1:23" x14ac:dyDescent="0.25">
      <c r="A2" t="s">
        <v>39</v>
      </c>
      <c r="C2">
        <v>0.15</v>
      </c>
      <c r="D2">
        <v>0.15</v>
      </c>
    </row>
    <row r="4" spans="1:23" x14ac:dyDescent="0.25">
      <c r="C4" t="s">
        <v>19</v>
      </c>
      <c r="D4" t="s">
        <v>20</v>
      </c>
      <c r="E4" t="s">
        <v>53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T4" t="s">
        <v>34</v>
      </c>
      <c r="U4" t="s">
        <v>35</v>
      </c>
      <c r="V4" t="s">
        <v>36</v>
      </c>
      <c r="W4" t="s">
        <v>28</v>
      </c>
    </row>
    <row r="5" spans="1:23" x14ac:dyDescent="0.25">
      <c r="C5" s="1">
        <v>1</v>
      </c>
      <c r="D5" s="1">
        <v>3116.56</v>
      </c>
      <c r="E5" s="1">
        <v>84.027448000000007</v>
      </c>
      <c r="F5" s="1">
        <v>3100.6154999999999</v>
      </c>
      <c r="G5" s="1">
        <v>3085.9726000000001</v>
      </c>
      <c r="H5" s="1">
        <v>5.0000000000000001E-3</v>
      </c>
      <c r="I5" s="1">
        <v>0</v>
      </c>
      <c r="J5" s="1">
        <v>1</v>
      </c>
      <c r="K5" s="1">
        <v>90.689730639999993</v>
      </c>
      <c r="L5" s="1">
        <v>75.116161719999994</v>
      </c>
      <c r="M5" s="1">
        <v>1.2466E-2</v>
      </c>
      <c r="N5" s="1" t="s">
        <v>48</v>
      </c>
      <c r="O5" s="1">
        <v>15.582800000000001</v>
      </c>
      <c r="P5" s="1">
        <v>3113.81</v>
      </c>
      <c r="Q5" s="1">
        <v>3115.01</v>
      </c>
      <c r="R5" s="2">
        <v>44670.805610462965</v>
      </c>
      <c r="T5">
        <f>IF(OR(N5="sell", N5="sellrsi"),(D5-P6)/D5*(100),(Q6-D5)/D5*(100))</f>
        <v>0.95008599224786716</v>
      </c>
      <c r="U5">
        <f>IF(OR(N5="sell", N5="sellrsi"),(Q6-D5)/D5*(100),(D5-P6)/D5*(100))</f>
        <v>-0.92377493133454724</v>
      </c>
      <c r="V5">
        <f>IF( OR(N5="sell", N5="sellrsi"),(D5-D6)/D5*100,(D6-D5)/D5*100)</f>
        <v>0.95008599224786716</v>
      </c>
      <c r="W5">
        <v>0.04</v>
      </c>
    </row>
    <row r="6" spans="1:23" ht="25.5" x14ac:dyDescent="0.25">
      <c r="C6" s="1">
        <v>1</v>
      </c>
      <c r="D6" s="1">
        <v>3086.95</v>
      </c>
      <c r="E6" s="1">
        <v>33.036441000000003</v>
      </c>
      <c r="F6" s="1">
        <v>3098.0987</v>
      </c>
      <c r="G6" s="1">
        <v>3102.8123000000001</v>
      </c>
      <c r="H6" s="1">
        <v>5.0000000000000001E-3</v>
      </c>
      <c r="I6" s="1">
        <v>5.0000000000000001E-3</v>
      </c>
      <c r="J6" s="1">
        <v>1</v>
      </c>
      <c r="K6" s="1">
        <v>90.833459439999999</v>
      </c>
      <c r="L6" s="1">
        <v>90.833459439999999</v>
      </c>
      <c r="M6" s="1">
        <v>1.2348E-2</v>
      </c>
      <c r="N6" s="1" t="s">
        <v>49</v>
      </c>
      <c r="O6" s="1">
        <v>15.434749999999999</v>
      </c>
      <c r="P6" s="1">
        <v>3086.95</v>
      </c>
      <c r="Q6" s="1">
        <v>3087.77</v>
      </c>
      <c r="R6" s="2">
        <v>44670.936324409726</v>
      </c>
    </row>
    <row r="7" spans="1:23" x14ac:dyDescent="0.25">
      <c r="C7" s="1">
        <v>2</v>
      </c>
      <c r="D7" s="1">
        <v>3085.07</v>
      </c>
      <c r="E7" s="1">
        <v>31.384558999999999</v>
      </c>
      <c r="F7" s="1">
        <v>3097.6223</v>
      </c>
      <c r="G7" s="1">
        <v>3102.5628000000002</v>
      </c>
      <c r="H7" s="1">
        <v>5.0000000000000001E-3</v>
      </c>
      <c r="I7" s="1">
        <v>5.0000000000000001E-3</v>
      </c>
      <c r="J7" s="1">
        <v>1</v>
      </c>
      <c r="K7" s="1">
        <v>90.827289440000001</v>
      </c>
      <c r="L7" s="1">
        <v>75.400609439999997</v>
      </c>
      <c r="M7" s="1">
        <v>1.234E-2</v>
      </c>
      <c r="N7" s="1" t="s">
        <v>50</v>
      </c>
      <c r="O7" s="1">
        <v>15.42535</v>
      </c>
      <c r="P7" s="1">
        <v>3081.58</v>
      </c>
      <c r="Q7" s="1">
        <v>3087.71</v>
      </c>
      <c r="R7" s="2">
        <v>44670.937120196759</v>
      </c>
      <c r="T7">
        <f t="shared" ref="T7:T49" si="0">IF(OR(N7="sell", N7="sellrsi"),(D7-P8)/D7*(100),(Q8-D7)/D7*(100))</f>
        <v>0.52899934199223064</v>
      </c>
      <c r="U7">
        <f t="shared" ref="U7:U49" si="1">IF(OR(N7="sell", N7="sellrsi"),(Q8-D7)/D7*(100),(D7-P8)/D7*(100))</f>
        <v>-0.28167918394072272</v>
      </c>
      <c r="V7">
        <f t="shared" ref="V7:V49" si="2">IF( OR(N7="sell", N7="sellrsi"),(D7-D8)/D7*100,(D8-D7)/D7*100)</f>
        <v>0.52899934199223064</v>
      </c>
      <c r="W7">
        <v>0.04</v>
      </c>
    </row>
    <row r="8" spans="1:23" ht="25.5" x14ac:dyDescent="0.25">
      <c r="C8" s="1">
        <v>2</v>
      </c>
      <c r="D8" s="1">
        <v>3101.39</v>
      </c>
      <c r="E8" s="1">
        <v>55.086759000000001</v>
      </c>
      <c r="F8" s="1">
        <v>3096.1554000000001</v>
      </c>
      <c r="G8" s="1">
        <v>3096.3148999999999</v>
      </c>
      <c r="H8" s="1">
        <v>5.0000000000000001E-3</v>
      </c>
      <c r="I8" s="1">
        <v>5.0000000000000001E-3</v>
      </c>
      <c r="J8" s="1">
        <v>1</v>
      </c>
      <c r="K8" s="1">
        <v>90.900287759999998</v>
      </c>
      <c r="L8" s="1">
        <v>90.900287759999998</v>
      </c>
      <c r="M8" s="1">
        <v>1.2406E-2</v>
      </c>
      <c r="N8" s="1" t="s">
        <v>51</v>
      </c>
      <c r="O8" s="1">
        <v>15.50695</v>
      </c>
      <c r="P8" s="1">
        <v>3093.76</v>
      </c>
      <c r="Q8" s="1">
        <v>3101.39</v>
      </c>
      <c r="R8" s="2">
        <v>44670.988498252314</v>
      </c>
    </row>
    <row r="9" spans="1:23" x14ac:dyDescent="0.25">
      <c r="C9" s="1">
        <v>3</v>
      </c>
      <c r="D9" s="1">
        <v>3100.71</v>
      </c>
      <c r="E9" s="1">
        <v>54.591962000000002</v>
      </c>
      <c r="F9" s="1">
        <v>3096.7950000000001</v>
      </c>
      <c r="G9" s="1">
        <v>3096.6255000000001</v>
      </c>
      <c r="H9" s="1">
        <v>5.0000000000000001E-3</v>
      </c>
      <c r="I9" s="1">
        <v>5.0000000000000001E-3</v>
      </c>
      <c r="J9" s="1">
        <v>1</v>
      </c>
      <c r="K9" s="1">
        <v>90.894088620000005</v>
      </c>
      <c r="L9" s="1">
        <v>75.39638875</v>
      </c>
      <c r="M9" s="1">
        <v>1.2403000000000001E-2</v>
      </c>
      <c r="N9" s="1" t="s">
        <v>4</v>
      </c>
      <c r="O9" s="1">
        <v>15.503550000000001</v>
      </c>
      <c r="P9" s="1">
        <v>3100.27</v>
      </c>
      <c r="Q9" s="1">
        <v>3101.87</v>
      </c>
      <c r="R9" s="2">
        <v>44670.98967826389</v>
      </c>
      <c r="T9">
        <f t="shared" si="0"/>
        <v>1.9350406842300924E-2</v>
      </c>
      <c r="U9">
        <f t="shared" si="1"/>
        <v>8.7399337571073613E-2</v>
      </c>
      <c r="V9">
        <f t="shared" si="2"/>
        <v>-8.7399337571073613E-2</v>
      </c>
      <c r="W9">
        <v>0.04</v>
      </c>
    </row>
    <row r="10" spans="1:23" ht="25.5" x14ac:dyDescent="0.25">
      <c r="C10" s="1">
        <v>4</v>
      </c>
      <c r="D10" s="1">
        <v>3098</v>
      </c>
      <c r="E10" s="1">
        <v>51.429248999999999</v>
      </c>
      <c r="F10" s="1">
        <v>3096.3696</v>
      </c>
      <c r="G10" s="1">
        <v>3096.4027000000001</v>
      </c>
      <c r="H10" s="1">
        <v>5.0000000000000001E-3</v>
      </c>
      <c r="I10" s="1">
        <v>5.0000000000000001E-3</v>
      </c>
      <c r="J10" s="1">
        <v>1</v>
      </c>
      <c r="K10" s="1">
        <v>90.873345299999997</v>
      </c>
      <c r="L10" s="1">
        <v>90.873345299999997</v>
      </c>
      <c r="M10" s="1">
        <v>1.2392E-2</v>
      </c>
      <c r="N10" s="1" t="s">
        <v>41</v>
      </c>
      <c r="O10" s="1">
        <v>15.49</v>
      </c>
      <c r="P10" s="1">
        <v>3098</v>
      </c>
      <c r="Q10" s="1">
        <v>3101.31</v>
      </c>
      <c r="R10" s="2">
        <v>44670.99137207176</v>
      </c>
    </row>
    <row r="11" spans="1:23" x14ac:dyDescent="0.25">
      <c r="C11" s="1">
        <v>5</v>
      </c>
      <c r="D11" s="1">
        <v>3099.53</v>
      </c>
      <c r="E11" s="1">
        <v>51.801015</v>
      </c>
      <c r="F11" s="1">
        <v>3096.9902999999999</v>
      </c>
      <c r="G11" s="1">
        <v>3096.7271999999998</v>
      </c>
      <c r="H11" s="1">
        <v>5.0000000000000001E-3</v>
      </c>
      <c r="I11" s="1">
        <v>5.0000000000000001E-3</v>
      </c>
      <c r="J11" s="1">
        <v>1</v>
      </c>
      <c r="K11" s="1">
        <v>90.867146880000007</v>
      </c>
      <c r="L11" s="1">
        <v>75.367345299999997</v>
      </c>
      <c r="M11" s="1">
        <v>1.2397999999999999E-2</v>
      </c>
      <c r="N11" s="1" t="s">
        <v>4</v>
      </c>
      <c r="O11" s="1">
        <v>15.49765</v>
      </c>
      <c r="P11" s="1">
        <v>3095.91</v>
      </c>
      <c r="Q11" s="1">
        <v>3099.44</v>
      </c>
      <c r="R11" s="2">
        <v>44670.993142511572</v>
      </c>
      <c r="T11">
        <f t="shared" si="0"/>
        <v>4.4522879275233802E-2</v>
      </c>
      <c r="U11">
        <f t="shared" si="1"/>
        <v>6.0976986833498219E-2</v>
      </c>
      <c r="V11">
        <f t="shared" si="2"/>
        <v>-6.0976986833498219E-2</v>
      </c>
      <c r="W11">
        <v>0.04</v>
      </c>
    </row>
    <row r="12" spans="1:23" ht="25.5" x14ac:dyDescent="0.25">
      <c r="C12" s="1">
        <v>6</v>
      </c>
      <c r="D12" s="1">
        <v>3097.64</v>
      </c>
      <c r="E12" s="1">
        <v>49.932685999999997</v>
      </c>
      <c r="F12" s="1">
        <v>3096.5430999999999</v>
      </c>
      <c r="G12" s="1">
        <v>3096.4929000000002</v>
      </c>
      <c r="H12" s="1">
        <v>5.0000000000000001E-3</v>
      </c>
      <c r="I12" s="1">
        <v>5.0000000000000001E-3</v>
      </c>
      <c r="J12" s="1">
        <v>1</v>
      </c>
      <c r="K12" s="1">
        <v>90.849303120000002</v>
      </c>
      <c r="L12" s="1">
        <v>90.849303120000002</v>
      </c>
      <c r="M12" s="1">
        <v>1.2390999999999999E-2</v>
      </c>
      <c r="N12" s="1" t="s">
        <v>41</v>
      </c>
      <c r="O12" s="1">
        <v>15.488200000000001</v>
      </c>
      <c r="P12" s="1">
        <v>3097.64</v>
      </c>
      <c r="Q12" s="1">
        <v>3100.91</v>
      </c>
      <c r="R12" s="2">
        <v>44670.994383182871</v>
      </c>
    </row>
    <row r="13" spans="1:23" x14ac:dyDescent="0.25">
      <c r="C13" s="1">
        <v>7</v>
      </c>
      <c r="D13" s="1">
        <v>3095.18</v>
      </c>
      <c r="E13" s="1">
        <v>48.466200000000001</v>
      </c>
      <c r="F13" s="1">
        <v>3096.1084999999998</v>
      </c>
      <c r="G13" s="1">
        <v>3096.2653</v>
      </c>
      <c r="H13" s="1">
        <v>5.0000000000000001E-3</v>
      </c>
      <c r="I13" s="1">
        <v>5.0000000000000001E-3</v>
      </c>
      <c r="J13" s="1">
        <v>1</v>
      </c>
      <c r="K13" s="1">
        <v>90.843113919999993</v>
      </c>
      <c r="L13" s="1">
        <v>75.376303120000003</v>
      </c>
      <c r="M13" s="1">
        <v>1.2381E-2</v>
      </c>
      <c r="N13" s="1" t="s">
        <v>5</v>
      </c>
      <c r="O13" s="1">
        <v>15.475899999999999</v>
      </c>
      <c r="P13" s="1">
        <v>3095.66</v>
      </c>
      <c r="Q13" s="1">
        <v>3098.2</v>
      </c>
      <c r="R13" s="2">
        <v>44670.995607395831</v>
      </c>
      <c r="T13">
        <f t="shared" si="0"/>
        <v>1.1954070522550899E-2</v>
      </c>
      <c r="U13">
        <f t="shared" si="1"/>
        <v>3.4569879619284302E-2</v>
      </c>
      <c r="V13">
        <f t="shared" si="2"/>
        <v>-3.4569879619284302E-2</v>
      </c>
      <c r="W13">
        <v>0.04</v>
      </c>
    </row>
    <row r="14" spans="1:23" ht="25.5" x14ac:dyDescent="0.25">
      <c r="C14" s="1">
        <v>8</v>
      </c>
      <c r="D14" s="1">
        <v>3096.25</v>
      </c>
      <c r="E14" s="1">
        <v>48.960852000000003</v>
      </c>
      <c r="F14" s="1">
        <v>3096.3939999999998</v>
      </c>
      <c r="G14" s="1">
        <v>3096.4149000000002</v>
      </c>
      <c r="H14" s="1">
        <v>5.0000000000000001E-3</v>
      </c>
      <c r="I14" s="1">
        <v>5.0000000000000001E-3</v>
      </c>
      <c r="J14" s="1">
        <v>1</v>
      </c>
      <c r="K14" s="1">
        <v>90.832322880000007</v>
      </c>
      <c r="L14" s="1">
        <v>90.832322880000007</v>
      </c>
      <c r="M14" s="1">
        <v>1.2385E-2</v>
      </c>
      <c r="N14" s="1" t="s">
        <v>42</v>
      </c>
      <c r="O14" s="1">
        <v>15.481249999999999</v>
      </c>
      <c r="P14" s="1">
        <v>3094.81</v>
      </c>
      <c r="Q14" s="1">
        <v>3096.25</v>
      </c>
      <c r="R14" s="2">
        <v>44670.99605559028</v>
      </c>
    </row>
    <row r="15" spans="1:23" x14ac:dyDescent="0.25">
      <c r="C15" s="1">
        <v>9</v>
      </c>
      <c r="D15" s="1">
        <v>3098.01</v>
      </c>
      <c r="E15" s="1">
        <v>49.848221000000002</v>
      </c>
      <c r="F15" s="1">
        <v>3096.7993999999999</v>
      </c>
      <c r="G15" s="1">
        <v>3096.6314000000002</v>
      </c>
      <c r="H15" s="1">
        <v>5.0000000000000001E-3</v>
      </c>
      <c r="I15" s="1">
        <v>5.0000000000000001E-3</v>
      </c>
      <c r="J15" s="1">
        <v>1</v>
      </c>
      <c r="K15" s="1">
        <v>90.826128260000004</v>
      </c>
      <c r="L15" s="1">
        <v>75.339622879999993</v>
      </c>
      <c r="M15" s="1">
        <v>1.2392E-2</v>
      </c>
      <c r="N15" s="1" t="s">
        <v>4</v>
      </c>
      <c r="O15" s="1">
        <v>15.49005</v>
      </c>
      <c r="P15" s="1">
        <v>3096.25</v>
      </c>
      <c r="Q15" s="1">
        <v>3097</v>
      </c>
      <c r="R15" s="2">
        <v>44670.99700599537</v>
      </c>
      <c r="T15">
        <f t="shared" si="0"/>
        <v>0.63137304269514771</v>
      </c>
      <c r="U15">
        <f t="shared" si="1"/>
        <v>2.9050906872479135E-2</v>
      </c>
      <c r="V15">
        <f t="shared" si="2"/>
        <v>0.62911352771617202</v>
      </c>
      <c r="W15">
        <v>0.04</v>
      </c>
    </row>
    <row r="16" spans="1:23" ht="25.5" x14ac:dyDescent="0.25">
      <c r="C16" s="1">
        <v>9</v>
      </c>
      <c r="D16" s="1">
        <v>3117.5</v>
      </c>
      <c r="E16" s="1">
        <v>70.031450000000007</v>
      </c>
      <c r="F16" s="1">
        <v>3105.5594999999998</v>
      </c>
      <c r="G16" s="1">
        <v>3101.8507</v>
      </c>
      <c r="H16" s="1">
        <v>5.0000000000000001E-3</v>
      </c>
      <c r="I16" s="1">
        <v>5.0000000000000001E-3</v>
      </c>
      <c r="J16" s="1">
        <v>1</v>
      </c>
      <c r="K16" s="1">
        <v>90.912296679999997</v>
      </c>
      <c r="L16" s="1">
        <v>90.912296679999997</v>
      </c>
      <c r="M16" s="1">
        <v>1.247E-2</v>
      </c>
      <c r="N16" s="1" t="s">
        <v>52</v>
      </c>
      <c r="O16" s="1">
        <v>15.5875</v>
      </c>
      <c r="P16" s="1">
        <v>3097.11</v>
      </c>
      <c r="Q16" s="1">
        <v>3117.57</v>
      </c>
      <c r="R16" s="2">
        <v>44671.015997152776</v>
      </c>
    </row>
    <row r="17" spans="3:23" x14ac:dyDescent="0.25">
      <c r="C17" s="1">
        <v>10</v>
      </c>
      <c r="D17" s="1">
        <v>3116.83</v>
      </c>
      <c r="E17" s="1">
        <v>69.606979999999993</v>
      </c>
      <c r="F17" s="1">
        <v>3105.4468000000002</v>
      </c>
      <c r="G17" s="1">
        <v>3101.7916</v>
      </c>
      <c r="H17" s="1">
        <v>5.0000000000000001E-3</v>
      </c>
      <c r="I17" s="1">
        <v>5.0000000000000001E-3</v>
      </c>
      <c r="J17" s="1">
        <v>1</v>
      </c>
      <c r="K17" s="1">
        <v>90.906064799999996</v>
      </c>
      <c r="L17" s="1">
        <v>75.332546679999993</v>
      </c>
      <c r="M17" s="1">
        <v>1.2467000000000001E-2</v>
      </c>
      <c r="N17" s="1" t="s">
        <v>48</v>
      </c>
      <c r="O17" s="1">
        <v>15.584149999999999</v>
      </c>
      <c r="P17" s="1">
        <v>1000000</v>
      </c>
      <c r="Q17" s="1">
        <v>0</v>
      </c>
      <c r="R17" s="2">
        <v>44671.016523634258</v>
      </c>
      <c r="T17">
        <f t="shared" si="0"/>
        <v>0.40650276081788461</v>
      </c>
      <c r="U17">
        <f t="shared" si="1"/>
        <v>8.6947315060495328E-2</v>
      </c>
      <c r="V17">
        <f t="shared" si="2"/>
        <v>0.38340236714866766</v>
      </c>
      <c r="W17">
        <v>0.04</v>
      </c>
    </row>
    <row r="18" spans="3:23" ht="25.5" x14ac:dyDescent="0.25">
      <c r="C18" s="1">
        <v>11</v>
      </c>
      <c r="D18" s="1">
        <v>3104.88</v>
      </c>
      <c r="E18" s="1">
        <v>49.980578000000001</v>
      </c>
      <c r="F18" s="1">
        <v>3108.0234999999998</v>
      </c>
      <c r="G18" s="1">
        <v>3105.6359000000002</v>
      </c>
      <c r="H18" s="1">
        <v>5.0000000000000001E-3</v>
      </c>
      <c r="I18" s="1">
        <v>5.0000000000000001E-3</v>
      </c>
      <c r="J18" s="1">
        <v>1</v>
      </c>
      <c r="K18" s="1">
        <v>90.957005780000003</v>
      </c>
      <c r="L18" s="1">
        <v>90.957005780000003</v>
      </c>
      <c r="M18" s="1">
        <v>1.242E-2</v>
      </c>
      <c r="N18" s="1" t="s">
        <v>49</v>
      </c>
      <c r="O18" s="1">
        <v>15.5244</v>
      </c>
      <c r="P18" s="1">
        <v>3104.16</v>
      </c>
      <c r="Q18" s="1">
        <v>3119.54</v>
      </c>
      <c r="R18" s="2">
        <v>44671.038535416665</v>
      </c>
    </row>
    <row r="19" spans="3:23" x14ac:dyDescent="0.25">
      <c r="C19" s="1">
        <v>12</v>
      </c>
      <c r="D19" s="1">
        <v>3097.11</v>
      </c>
      <c r="E19" s="1">
        <v>41.562721000000003</v>
      </c>
      <c r="F19" s="1">
        <v>3103.7157999999999</v>
      </c>
      <c r="G19" s="1">
        <v>3103.8926000000001</v>
      </c>
      <c r="H19" s="1">
        <v>5.0000000000000001E-3</v>
      </c>
      <c r="I19" s="1">
        <v>5.0000000000000001E-3</v>
      </c>
      <c r="J19" s="1">
        <v>1</v>
      </c>
      <c r="K19" s="1">
        <v>90.950814159999993</v>
      </c>
      <c r="L19" s="1">
        <v>75.477955780000002</v>
      </c>
      <c r="M19" s="1">
        <v>1.2388E-2</v>
      </c>
      <c r="N19" s="1" t="s">
        <v>5</v>
      </c>
      <c r="O19" s="1">
        <v>15.48555</v>
      </c>
      <c r="P19" s="1">
        <v>3094.47</v>
      </c>
      <c r="Q19" s="1">
        <v>3112.85</v>
      </c>
      <c r="R19" s="2">
        <v>44671.048726435183</v>
      </c>
      <c r="T19">
        <f t="shared" si="0"/>
        <v>0.37454271885725432</v>
      </c>
      <c r="U19">
        <f t="shared" si="1"/>
        <v>3.2933928727103066E-2</v>
      </c>
      <c r="V19">
        <f t="shared" si="2"/>
        <v>8.394923008869265E-2</v>
      </c>
      <c r="W19">
        <v>0.04</v>
      </c>
    </row>
    <row r="20" spans="3:23" ht="25.5" x14ac:dyDescent="0.25">
      <c r="C20" s="1">
        <v>13</v>
      </c>
      <c r="D20" s="1">
        <v>3094.51</v>
      </c>
      <c r="E20" s="1">
        <v>46.907556999999997</v>
      </c>
      <c r="F20" s="1">
        <v>3093.9085</v>
      </c>
      <c r="G20" s="1">
        <v>3095.6061</v>
      </c>
      <c r="H20" s="1">
        <v>5.0000000000000001E-3</v>
      </c>
      <c r="I20" s="1">
        <v>5.0000000000000001E-3</v>
      </c>
      <c r="J20" s="1">
        <v>1</v>
      </c>
      <c r="K20" s="1">
        <v>90.953926260000003</v>
      </c>
      <c r="L20" s="1">
        <v>90.953926260000003</v>
      </c>
      <c r="M20" s="1">
        <v>1.2378E-2</v>
      </c>
      <c r="N20" s="1" t="s">
        <v>44</v>
      </c>
      <c r="O20" s="1">
        <v>15.47255</v>
      </c>
      <c r="P20" s="1">
        <v>3085.51</v>
      </c>
      <c r="Q20" s="1">
        <v>3098.13</v>
      </c>
      <c r="R20" s="2">
        <v>44671.09712697917</v>
      </c>
    </row>
    <row r="21" spans="3:23" x14ac:dyDescent="0.25">
      <c r="C21" s="1">
        <v>14</v>
      </c>
      <c r="D21" s="1">
        <v>3104.79</v>
      </c>
      <c r="E21" s="1">
        <v>60.818002</v>
      </c>
      <c r="F21" s="1">
        <v>3097.9731999999999</v>
      </c>
      <c r="G21" s="1">
        <v>3097.3303000000001</v>
      </c>
      <c r="H21" s="1">
        <v>5.0000000000000001E-3</v>
      </c>
      <c r="I21" s="1">
        <v>5.0000000000000001E-3</v>
      </c>
      <c r="J21" s="1">
        <v>1</v>
      </c>
      <c r="K21" s="1">
        <v>90.947717699999998</v>
      </c>
      <c r="L21" s="1">
        <v>75.425037630000006</v>
      </c>
      <c r="M21" s="1">
        <v>1.2418999999999999E-2</v>
      </c>
      <c r="N21" s="1" t="s">
        <v>4</v>
      </c>
      <c r="O21" s="1">
        <v>15.523949999999999</v>
      </c>
      <c r="P21" s="1">
        <v>3094.06</v>
      </c>
      <c r="Q21" s="1">
        <v>3105.73</v>
      </c>
      <c r="R21" s="2">
        <v>44671.107714328704</v>
      </c>
      <c r="T21">
        <f t="shared" si="0"/>
        <v>1.7714563625887161E-2</v>
      </c>
      <c r="U21">
        <f t="shared" si="1"/>
        <v>0.20097977640999173</v>
      </c>
      <c r="V21">
        <f t="shared" si="2"/>
        <v>-0.20097977640999173</v>
      </c>
      <c r="W21">
        <v>0.04</v>
      </c>
    </row>
    <row r="22" spans="3:23" ht="25.5" x14ac:dyDescent="0.25">
      <c r="C22" s="1">
        <v>15</v>
      </c>
      <c r="D22" s="1">
        <v>3098.55</v>
      </c>
      <c r="E22" s="1">
        <v>51.777788000000001</v>
      </c>
      <c r="F22" s="1">
        <v>3096.8386999999998</v>
      </c>
      <c r="G22" s="1">
        <v>3096.7359999999999</v>
      </c>
      <c r="H22" s="1">
        <v>5.0000000000000001E-3</v>
      </c>
      <c r="I22" s="1">
        <v>5.0000000000000001E-3</v>
      </c>
      <c r="J22" s="1">
        <v>1</v>
      </c>
      <c r="K22" s="1">
        <v>90.907472760000005</v>
      </c>
      <c r="L22" s="1">
        <v>90.907472760000005</v>
      </c>
      <c r="M22" s="1">
        <v>1.2394000000000001E-2</v>
      </c>
      <c r="N22" s="1" t="s">
        <v>41</v>
      </c>
      <c r="O22" s="1">
        <v>15.492749999999999</v>
      </c>
      <c r="P22" s="1">
        <v>3098.55</v>
      </c>
      <c r="Q22" s="1">
        <v>3105.34</v>
      </c>
      <c r="R22" s="2">
        <v>44671.111135636573</v>
      </c>
    </row>
    <row r="23" spans="3:23" x14ac:dyDescent="0.25">
      <c r="C23" s="1">
        <v>16</v>
      </c>
      <c r="D23" s="1">
        <v>3092.43</v>
      </c>
      <c r="E23" s="1">
        <v>47.578456000000003</v>
      </c>
      <c r="F23" s="1">
        <v>3096.0419000000002</v>
      </c>
      <c r="G23" s="1">
        <v>3096.3312999999998</v>
      </c>
      <c r="H23" s="1">
        <v>5.0000000000000001E-3</v>
      </c>
      <c r="I23" s="1">
        <v>5.0000000000000001E-3</v>
      </c>
      <c r="J23" s="1">
        <v>1</v>
      </c>
      <c r="K23" s="1">
        <v>90.901294500000006</v>
      </c>
      <c r="L23" s="1">
        <v>75.461822760000004</v>
      </c>
      <c r="M23" s="1">
        <v>1.2370000000000001E-2</v>
      </c>
      <c r="N23" s="1" t="s">
        <v>5</v>
      </c>
      <c r="O23" s="1">
        <v>15.462149999999999</v>
      </c>
      <c r="P23" s="1">
        <v>3093.68</v>
      </c>
      <c r="Q23" s="1">
        <v>3099.15</v>
      </c>
      <c r="R23" s="2">
        <v>44671.113817662037</v>
      </c>
      <c r="T23">
        <f t="shared" si="0"/>
        <v>0.20307654498241662</v>
      </c>
      <c r="U23">
        <f t="shared" si="1"/>
        <v>0.1817341055416079</v>
      </c>
      <c r="V23">
        <f t="shared" si="2"/>
        <v>-0.15618785227152701</v>
      </c>
      <c r="W23">
        <v>0.04</v>
      </c>
    </row>
    <row r="24" spans="3:23" ht="25.5" x14ac:dyDescent="0.25">
      <c r="C24" s="1">
        <v>17</v>
      </c>
      <c r="D24" s="1">
        <v>3097.26</v>
      </c>
      <c r="E24" s="1">
        <v>51.419753</v>
      </c>
      <c r="F24" s="1">
        <v>3096.2584999999999</v>
      </c>
      <c r="G24" s="1">
        <v>3096.3642</v>
      </c>
      <c r="H24" s="1">
        <v>5.0000000000000001E-3</v>
      </c>
      <c r="I24" s="1">
        <v>5.0000000000000001E-3</v>
      </c>
      <c r="J24" s="1">
        <v>1</v>
      </c>
      <c r="K24" s="1">
        <v>90.858051419999995</v>
      </c>
      <c r="L24" s="1">
        <v>90.858051419999995</v>
      </c>
      <c r="M24" s="1">
        <v>1.2389000000000001E-2</v>
      </c>
      <c r="N24" s="1" t="s">
        <v>42</v>
      </c>
      <c r="O24" s="1">
        <v>15.4863</v>
      </c>
      <c r="P24" s="1">
        <v>3086.15</v>
      </c>
      <c r="Q24" s="1">
        <v>3098.05</v>
      </c>
      <c r="R24" s="2">
        <v>44671.118557905094</v>
      </c>
    </row>
    <row r="25" spans="3:23" x14ac:dyDescent="0.25">
      <c r="C25" s="1">
        <v>18</v>
      </c>
      <c r="D25" s="1">
        <v>3100.08</v>
      </c>
      <c r="E25" s="1">
        <v>52.760469000000001</v>
      </c>
      <c r="F25" s="1">
        <v>3096.9294</v>
      </c>
      <c r="G25" s="1">
        <v>3096.7156</v>
      </c>
      <c r="H25" s="1">
        <v>5.0000000000000001E-3</v>
      </c>
      <c r="I25" s="1">
        <v>5.0000000000000001E-3</v>
      </c>
      <c r="J25" s="1">
        <v>1</v>
      </c>
      <c r="K25" s="1">
        <v>90.851852230000006</v>
      </c>
      <c r="L25" s="1">
        <v>75.351932550000001</v>
      </c>
      <c r="M25" s="1">
        <v>1.24E-2</v>
      </c>
      <c r="N25" s="1" t="s">
        <v>4</v>
      </c>
      <c r="O25" s="1">
        <v>15.500400000000001</v>
      </c>
      <c r="P25" s="1">
        <v>3097.64</v>
      </c>
      <c r="Q25" s="1">
        <v>3099.71</v>
      </c>
      <c r="R25" s="2">
        <v>44671.120695636571</v>
      </c>
      <c r="T25">
        <f t="shared" si="0"/>
        <v>-1.2257748187147078E-2</v>
      </c>
      <c r="U25">
        <f t="shared" si="1"/>
        <v>9.9674847100724689E-2</v>
      </c>
      <c r="V25">
        <f t="shared" si="2"/>
        <v>-9.9674847100724689E-2</v>
      </c>
      <c r="W25">
        <v>0.04</v>
      </c>
    </row>
    <row r="26" spans="3:23" ht="25.5" x14ac:dyDescent="0.25">
      <c r="C26" s="1">
        <v>19</v>
      </c>
      <c r="D26" s="1">
        <v>3096.99</v>
      </c>
      <c r="E26" s="1">
        <v>51.68421</v>
      </c>
      <c r="F26" s="1">
        <v>3096.3076000000001</v>
      </c>
      <c r="G26" s="1">
        <v>3096.3899000000001</v>
      </c>
      <c r="H26" s="1">
        <v>5.0000000000000001E-3</v>
      </c>
      <c r="I26" s="1">
        <v>5.0000000000000001E-3</v>
      </c>
      <c r="J26" s="1">
        <v>1</v>
      </c>
      <c r="K26" s="1">
        <v>90.82848989</v>
      </c>
      <c r="L26" s="1">
        <v>90.82848989</v>
      </c>
      <c r="M26" s="1">
        <v>1.2388E-2</v>
      </c>
      <c r="N26" s="1" t="s">
        <v>41</v>
      </c>
      <c r="O26" s="1">
        <v>15.48495</v>
      </c>
      <c r="P26" s="1">
        <v>3096.99</v>
      </c>
      <c r="Q26" s="1">
        <v>3099.7</v>
      </c>
      <c r="R26" s="2">
        <v>44671.121160393515</v>
      </c>
    </row>
    <row r="27" spans="3:23" x14ac:dyDescent="0.25">
      <c r="C27" s="1">
        <v>20</v>
      </c>
      <c r="D27" s="1">
        <v>3099.99</v>
      </c>
      <c r="E27" s="1">
        <v>52.200913999999997</v>
      </c>
      <c r="F27" s="1">
        <v>3096.8566000000001</v>
      </c>
      <c r="G27" s="1">
        <v>3096.663</v>
      </c>
      <c r="H27" s="1">
        <v>5.0000000000000001E-3</v>
      </c>
      <c r="I27" s="1">
        <v>5.0000000000000001E-3</v>
      </c>
      <c r="J27" s="1">
        <v>1</v>
      </c>
      <c r="K27" s="1">
        <v>90.82229375</v>
      </c>
      <c r="L27" s="1">
        <v>75.333683070000006</v>
      </c>
      <c r="M27" s="1">
        <v>1.24E-2</v>
      </c>
      <c r="N27" s="1" t="s">
        <v>4</v>
      </c>
      <c r="O27" s="1">
        <v>15.49995</v>
      </c>
      <c r="P27" s="1">
        <v>3096.61</v>
      </c>
      <c r="Q27" s="1">
        <v>3099.99</v>
      </c>
      <c r="R27" s="2">
        <v>44671.122020127317</v>
      </c>
      <c r="T27">
        <f t="shared" si="0"/>
        <v>2.0000064516348299E-2</v>
      </c>
      <c r="U27">
        <f t="shared" si="1"/>
        <v>5.9032448491766983E-2</v>
      </c>
      <c r="V27">
        <f t="shared" si="2"/>
        <v>-5.9032448491766983E-2</v>
      </c>
      <c r="W27">
        <v>0.04</v>
      </c>
    </row>
    <row r="28" spans="3:23" ht="25.5" x14ac:dyDescent="0.25">
      <c r="C28" s="1">
        <v>21</v>
      </c>
      <c r="D28" s="1">
        <v>3098.16</v>
      </c>
      <c r="E28" s="1">
        <v>51.545183999999999</v>
      </c>
      <c r="F28" s="1">
        <v>3096.5257000000001</v>
      </c>
      <c r="G28" s="1">
        <v>3096.4895999999999</v>
      </c>
      <c r="H28" s="1">
        <v>5.0000000000000001E-3</v>
      </c>
      <c r="I28" s="1">
        <v>5.0000000000000001E-3</v>
      </c>
      <c r="J28" s="1">
        <v>1</v>
      </c>
      <c r="K28" s="1">
        <v>90.81694727</v>
      </c>
      <c r="L28" s="1">
        <v>90.81694727</v>
      </c>
      <c r="M28" s="1">
        <v>1.2393E-2</v>
      </c>
      <c r="N28" s="1" t="s">
        <v>41</v>
      </c>
      <c r="O28" s="1">
        <v>15.4908</v>
      </c>
      <c r="P28" s="1">
        <v>3098.16</v>
      </c>
      <c r="Q28" s="1">
        <v>3100.61</v>
      </c>
      <c r="R28" s="2">
        <v>44671.122763761574</v>
      </c>
    </row>
    <row r="29" spans="3:23" x14ac:dyDescent="0.25">
      <c r="C29" s="1">
        <v>22</v>
      </c>
      <c r="D29" s="1">
        <v>3093.78</v>
      </c>
      <c r="E29" s="1">
        <v>45.677622999999997</v>
      </c>
      <c r="F29" s="1">
        <v>3096.1268</v>
      </c>
      <c r="G29" s="1">
        <v>3096.2921999999999</v>
      </c>
      <c r="H29" s="1">
        <v>5.0000000000000001E-3</v>
      </c>
      <c r="I29" s="1">
        <v>5.0000000000000001E-3</v>
      </c>
      <c r="J29" s="1">
        <v>1</v>
      </c>
      <c r="K29" s="1">
        <v>90.810758129999996</v>
      </c>
      <c r="L29" s="1">
        <v>75.344097270000006</v>
      </c>
      <c r="M29" s="1">
        <v>1.2375000000000001E-2</v>
      </c>
      <c r="N29" s="1" t="s">
        <v>5</v>
      </c>
      <c r="O29" s="1">
        <v>15.4689</v>
      </c>
      <c r="P29" s="1">
        <v>3091.71</v>
      </c>
      <c r="Q29" s="1">
        <v>3099.33</v>
      </c>
      <c r="R29" s="2">
        <v>44671.126504849541</v>
      </c>
      <c r="T29">
        <f t="shared" si="0"/>
        <v>-4.07268777999652E-2</v>
      </c>
      <c r="U29">
        <f t="shared" si="1"/>
        <v>9.2443548022150004E-2</v>
      </c>
      <c r="V29">
        <f t="shared" si="2"/>
        <v>-9.2443548022150004E-2</v>
      </c>
      <c r="W29">
        <v>0.04</v>
      </c>
    </row>
    <row r="30" spans="3:23" ht="25.5" x14ac:dyDescent="0.25">
      <c r="C30" s="1">
        <v>23</v>
      </c>
      <c r="D30" s="1">
        <v>3096.64</v>
      </c>
      <c r="E30" s="1">
        <v>49.468195000000001</v>
      </c>
      <c r="F30" s="1">
        <v>3096.6541000000002</v>
      </c>
      <c r="G30" s="1">
        <v>3096.5684000000001</v>
      </c>
      <c r="H30" s="1">
        <v>5.0000000000000001E-3</v>
      </c>
      <c r="I30" s="1">
        <v>5.0000000000000001E-3</v>
      </c>
      <c r="J30" s="1">
        <v>1</v>
      </c>
      <c r="K30" s="1">
        <v>90.796215649999994</v>
      </c>
      <c r="L30" s="1">
        <v>90.796215649999994</v>
      </c>
      <c r="M30" s="1">
        <v>1.2387E-2</v>
      </c>
      <c r="N30" s="1" t="s">
        <v>42</v>
      </c>
      <c r="O30" s="1">
        <v>15.4832</v>
      </c>
      <c r="P30" s="1">
        <v>3095.04</v>
      </c>
      <c r="Q30" s="1">
        <v>3096.64</v>
      </c>
      <c r="R30" s="2">
        <v>44671.127178668983</v>
      </c>
    </row>
    <row r="31" spans="3:23" x14ac:dyDescent="0.25">
      <c r="C31" s="1">
        <v>24</v>
      </c>
      <c r="D31" s="1">
        <v>3093.72</v>
      </c>
      <c r="E31" s="1">
        <v>40.719585000000002</v>
      </c>
      <c r="F31" s="1">
        <v>3100.2132999999999</v>
      </c>
      <c r="G31" s="1">
        <v>3100.7370999999998</v>
      </c>
      <c r="H31" s="1">
        <v>5.0000000000000001E-3</v>
      </c>
      <c r="I31" s="1">
        <v>5.0000000000000001E-3</v>
      </c>
      <c r="J31" s="1">
        <v>1</v>
      </c>
      <c r="K31" s="1">
        <v>90.790026150000003</v>
      </c>
      <c r="L31" s="1">
        <v>75.322465649999998</v>
      </c>
      <c r="M31" s="1">
        <v>1.2375000000000001E-2</v>
      </c>
      <c r="N31" s="1" t="s">
        <v>5</v>
      </c>
      <c r="O31" s="1">
        <v>15.4686</v>
      </c>
      <c r="P31" s="1">
        <v>3093.32</v>
      </c>
      <c r="Q31" s="1">
        <v>3111.4</v>
      </c>
      <c r="R31" s="2">
        <v>44671.212214143517</v>
      </c>
      <c r="T31">
        <f t="shared" si="0"/>
        <v>0</v>
      </c>
      <c r="U31">
        <f t="shared" si="1"/>
        <v>0.29382103099182039</v>
      </c>
      <c r="V31">
        <f t="shared" si="2"/>
        <v>-0.29382103099182039</v>
      </c>
      <c r="W31">
        <v>0.04</v>
      </c>
    </row>
    <row r="32" spans="3:23" ht="25.5" x14ac:dyDescent="0.25">
      <c r="C32" s="1">
        <v>25</v>
      </c>
      <c r="D32" s="1">
        <v>3102.81</v>
      </c>
      <c r="E32" s="1">
        <v>52.260364000000003</v>
      </c>
      <c r="F32" s="1">
        <v>3101.2359999999999</v>
      </c>
      <c r="G32" s="1">
        <v>3101.2529</v>
      </c>
      <c r="H32" s="1">
        <v>5.0000000000000001E-3</v>
      </c>
      <c r="I32" s="1">
        <v>5.0000000000000001E-3</v>
      </c>
      <c r="J32" s="1">
        <v>1</v>
      </c>
      <c r="K32" s="1">
        <v>90.744270830000005</v>
      </c>
      <c r="L32" s="1">
        <v>90.744270830000005</v>
      </c>
      <c r="M32" s="1">
        <v>1.2411E-2</v>
      </c>
      <c r="N32" s="1" t="s">
        <v>42</v>
      </c>
      <c r="O32" s="1">
        <v>15.514049999999999</v>
      </c>
      <c r="P32" s="1">
        <v>3093.72</v>
      </c>
      <c r="Q32" s="1">
        <v>3102.81</v>
      </c>
      <c r="R32" s="2">
        <v>44671.217128935183</v>
      </c>
    </row>
    <row r="33" spans="3:29" x14ac:dyDescent="0.25">
      <c r="C33" s="1">
        <v>26</v>
      </c>
      <c r="D33" s="1">
        <v>3105.88</v>
      </c>
      <c r="E33" s="1">
        <v>53.470072000000002</v>
      </c>
      <c r="F33" s="1">
        <v>3101.7323000000001</v>
      </c>
      <c r="G33" s="1">
        <v>3101.5129000000002</v>
      </c>
      <c r="H33" s="1">
        <v>5.0000000000000001E-3</v>
      </c>
      <c r="I33" s="1">
        <v>5.0000000000000001E-3</v>
      </c>
      <c r="J33" s="1">
        <v>1</v>
      </c>
      <c r="K33" s="1">
        <v>90.738060829999995</v>
      </c>
      <c r="L33" s="1">
        <v>75.211120829999999</v>
      </c>
      <c r="M33" s="1">
        <v>1.2423999999999999E-2</v>
      </c>
      <c r="N33" s="1" t="s">
        <v>4</v>
      </c>
      <c r="O33" s="1">
        <v>15.529400000000001</v>
      </c>
      <c r="P33" s="1">
        <v>3100.99</v>
      </c>
      <c r="Q33" s="1">
        <v>3104.01</v>
      </c>
      <c r="R33" s="2">
        <v>44671.218267534721</v>
      </c>
      <c r="T33">
        <f t="shared" si="0"/>
        <v>2.125001609849236E-2</v>
      </c>
      <c r="U33">
        <f t="shared" si="1"/>
        <v>0.20670470204901906</v>
      </c>
      <c r="V33">
        <f t="shared" si="2"/>
        <v>-0.20670470204901906</v>
      </c>
      <c r="W33">
        <v>0.04</v>
      </c>
    </row>
    <row r="34" spans="3:29" ht="25.5" x14ac:dyDescent="0.25">
      <c r="C34" s="1">
        <v>27</v>
      </c>
      <c r="D34" s="1">
        <v>3099.46</v>
      </c>
      <c r="E34" s="1">
        <v>48.336098</v>
      </c>
      <c r="F34" s="1">
        <v>3101.2310000000002</v>
      </c>
      <c r="G34" s="1">
        <v>3101.2755999999999</v>
      </c>
      <c r="H34" s="1">
        <v>5.0000000000000001E-3</v>
      </c>
      <c r="I34" s="1">
        <v>5.0000000000000001E-3</v>
      </c>
      <c r="J34" s="1">
        <v>1</v>
      </c>
      <c r="K34" s="1">
        <v>90.701612929999996</v>
      </c>
      <c r="L34" s="1">
        <v>90.701612929999996</v>
      </c>
      <c r="M34" s="1">
        <v>1.2397999999999999E-2</v>
      </c>
      <c r="N34" s="1" t="s">
        <v>41</v>
      </c>
      <c r="O34" s="1">
        <v>15.497299999999999</v>
      </c>
      <c r="P34" s="1">
        <v>3099.46</v>
      </c>
      <c r="Q34" s="1">
        <v>3106.54</v>
      </c>
      <c r="R34" s="2">
        <v>44671.222729097222</v>
      </c>
    </row>
    <row r="35" spans="3:29" x14ac:dyDescent="0.25">
      <c r="C35" s="1">
        <v>28</v>
      </c>
      <c r="D35" s="1">
        <v>3071</v>
      </c>
      <c r="E35" s="1">
        <v>28.673408999999999</v>
      </c>
      <c r="F35" s="1">
        <v>3093.9259999999999</v>
      </c>
      <c r="G35" s="1">
        <v>3097.3485999999998</v>
      </c>
      <c r="H35" s="1">
        <v>5.0000000000000001E-3</v>
      </c>
      <c r="I35" s="1">
        <v>5.0000000000000001E-3</v>
      </c>
      <c r="J35" s="1">
        <v>1</v>
      </c>
      <c r="K35" s="1">
        <v>90.695470749999998</v>
      </c>
      <c r="L35" s="1">
        <v>75.338512929999993</v>
      </c>
      <c r="M35" s="1">
        <v>1.2284E-2</v>
      </c>
      <c r="N35" s="1" t="s">
        <v>50</v>
      </c>
      <c r="O35" s="1">
        <v>15.355</v>
      </c>
      <c r="P35" s="1">
        <v>3071.68</v>
      </c>
      <c r="Q35" s="1">
        <v>3097.66</v>
      </c>
      <c r="R35" s="2">
        <v>44671.227551331016</v>
      </c>
      <c r="T35">
        <f t="shared" si="0"/>
        <v>0.62390100944317339</v>
      </c>
      <c r="U35">
        <f t="shared" si="1"/>
        <v>0.13936828394660372</v>
      </c>
      <c r="V35">
        <f t="shared" si="2"/>
        <v>0.62390100944317339</v>
      </c>
      <c r="W35">
        <v>0.04</v>
      </c>
      <c r="Z35" t="s">
        <v>54</v>
      </c>
      <c r="AA35" t="s">
        <v>55</v>
      </c>
      <c r="AB35" t="s">
        <v>56</v>
      </c>
      <c r="AC35" t="s">
        <v>28</v>
      </c>
    </row>
    <row r="36" spans="3:29" ht="25.5" x14ac:dyDescent="0.25">
      <c r="C36" s="1">
        <v>29</v>
      </c>
      <c r="D36" s="1">
        <v>3090.16</v>
      </c>
      <c r="E36" s="1">
        <v>55.103431999999998</v>
      </c>
      <c r="F36" s="1">
        <v>3083.991</v>
      </c>
      <c r="G36" s="1">
        <v>3084.6727000000001</v>
      </c>
      <c r="H36" s="1">
        <v>5.0000000000000001E-3</v>
      </c>
      <c r="I36" s="1">
        <v>5.0000000000000001E-3</v>
      </c>
      <c r="J36" s="1">
        <v>1</v>
      </c>
      <c r="K36" s="1">
        <v>90.777393329999995</v>
      </c>
      <c r="L36" s="1">
        <v>90.777393329999995</v>
      </c>
      <c r="M36" s="1">
        <v>1.2361E-2</v>
      </c>
      <c r="N36" s="1" t="s">
        <v>51</v>
      </c>
      <c r="O36" s="1">
        <v>15.450799999999999</v>
      </c>
      <c r="P36" s="1">
        <v>3066.72</v>
      </c>
      <c r="Q36" s="1">
        <v>3090.16</v>
      </c>
      <c r="R36" s="2">
        <v>44671.286537071763</v>
      </c>
      <c r="Z36">
        <f>SUM(T5:T54)</f>
        <v>4.112296396990275</v>
      </c>
      <c r="AA36">
        <f>SUM(U5:U54)</f>
        <v>1.3200904028723586</v>
      </c>
      <c r="AB36">
        <f>SUM(V5:V52)</f>
        <v>1.1147800102919205</v>
      </c>
      <c r="AC36">
        <f>2*SUM(W5:W51)</f>
        <v>1.8400000000000005</v>
      </c>
    </row>
    <row r="37" spans="3:29" x14ac:dyDescent="0.25">
      <c r="C37" s="1">
        <v>30</v>
      </c>
      <c r="D37" s="1">
        <v>3090.78</v>
      </c>
      <c r="E37" s="1">
        <v>51.176299999999998</v>
      </c>
      <c r="F37" s="1">
        <v>3085.7201</v>
      </c>
      <c r="G37" s="1">
        <v>3085.4034999999999</v>
      </c>
      <c r="H37" s="1">
        <v>5.0000000000000001E-3</v>
      </c>
      <c r="I37" s="1">
        <v>5.0000000000000001E-3</v>
      </c>
      <c r="J37" s="1">
        <v>1</v>
      </c>
      <c r="K37" s="1">
        <v>90.771216850000002</v>
      </c>
      <c r="L37" s="1">
        <v>75.330093329999997</v>
      </c>
      <c r="M37" s="1">
        <v>1.2363000000000001E-2</v>
      </c>
      <c r="N37" s="1" t="s">
        <v>4</v>
      </c>
      <c r="O37" s="1">
        <v>15.453900000000001</v>
      </c>
      <c r="P37" s="1">
        <v>3082</v>
      </c>
      <c r="Q37" s="1">
        <v>3093.57</v>
      </c>
      <c r="R37" s="2">
        <v>44671.300238206015</v>
      </c>
      <c r="T37">
        <f t="shared" si="0"/>
        <v>2.8795320275136781E-2</v>
      </c>
      <c r="U37">
        <f t="shared" si="1"/>
        <v>0.2358627919166171</v>
      </c>
      <c r="V37">
        <f t="shared" si="2"/>
        <v>-0.22906839050338043</v>
      </c>
      <c r="W37">
        <v>0.04</v>
      </c>
    </row>
    <row r="38" spans="3:29" ht="25.5" x14ac:dyDescent="0.25">
      <c r="C38" s="1">
        <v>31</v>
      </c>
      <c r="D38" s="1">
        <v>3083.7</v>
      </c>
      <c r="E38" s="1">
        <v>47.067196000000003</v>
      </c>
      <c r="F38" s="1">
        <v>3085.1388000000002</v>
      </c>
      <c r="G38" s="1">
        <v>3085.1273000000001</v>
      </c>
      <c r="H38" s="1">
        <v>5.0000000000000001E-3</v>
      </c>
      <c r="I38" s="1">
        <v>5.0000000000000001E-3</v>
      </c>
      <c r="J38" s="1">
        <v>1</v>
      </c>
      <c r="K38" s="1">
        <v>90.732853250000005</v>
      </c>
      <c r="L38" s="1">
        <v>90.732853250000005</v>
      </c>
      <c r="M38" s="1">
        <v>1.2335E-2</v>
      </c>
      <c r="N38" s="1" t="s">
        <v>41</v>
      </c>
      <c r="O38" s="1">
        <v>15.4185</v>
      </c>
      <c r="P38" s="1">
        <v>3083.49</v>
      </c>
      <c r="Q38" s="1">
        <v>3091.67</v>
      </c>
      <c r="R38" s="2">
        <v>44671.309331944445</v>
      </c>
    </row>
    <row r="39" spans="3:29" x14ac:dyDescent="0.25">
      <c r="C39" s="1">
        <v>32</v>
      </c>
      <c r="D39" s="1">
        <v>3083.16</v>
      </c>
      <c r="E39" s="1">
        <v>48.159784000000002</v>
      </c>
      <c r="F39" s="1">
        <v>3084.7793999999999</v>
      </c>
      <c r="G39" s="1">
        <v>3084.9414999999999</v>
      </c>
      <c r="H39" s="1">
        <v>5.0000000000000001E-3</v>
      </c>
      <c r="I39" s="1">
        <v>5.0000000000000001E-3</v>
      </c>
      <c r="J39" s="1">
        <v>1</v>
      </c>
      <c r="K39" s="1">
        <v>90.726687870000006</v>
      </c>
      <c r="L39" s="1">
        <v>75.319403249999993</v>
      </c>
      <c r="M39" s="1">
        <v>1.2333E-2</v>
      </c>
      <c r="N39" s="1" t="s">
        <v>5</v>
      </c>
      <c r="O39" s="1">
        <v>15.415800000000001</v>
      </c>
      <c r="P39" s="1">
        <v>3083.72</v>
      </c>
      <c r="Q39" s="1">
        <v>3087.73</v>
      </c>
      <c r="R39" s="2">
        <v>44671.313700358798</v>
      </c>
      <c r="T39">
        <f t="shared" si="0"/>
        <v>-2.1406608803964416E-2</v>
      </c>
      <c r="U39">
        <f t="shared" si="1"/>
        <v>9.7302767290701753E-2</v>
      </c>
      <c r="V39">
        <f t="shared" si="2"/>
        <v>-9.7302767290701753E-2</v>
      </c>
      <c r="W39">
        <v>0.04</v>
      </c>
      <c r="Y39">
        <f>Z36-AC36</f>
        <v>2.2722963969902743</v>
      </c>
      <c r="Z39" t="s">
        <v>37</v>
      </c>
    </row>
    <row r="40" spans="3:29" ht="25.5" x14ac:dyDescent="0.25">
      <c r="C40" s="1">
        <v>33</v>
      </c>
      <c r="D40" s="1">
        <v>3086.16</v>
      </c>
      <c r="E40" s="1">
        <v>50.135486999999998</v>
      </c>
      <c r="F40" s="1">
        <v>3085.2957999999999</v>
      </c>
      <c r="G40" s="1">
        <v>3085.212</v>
      </c>
      <c r="H40" s="1">
        <v>5.0000000000000001E-3</v>
      </c>
      <c r="I40" s="1">
        <v>5.0000000000000001E-3</v>
      </c>
      <c r="J40" s="1">
        <v>1</v>
      </c>
      <c r="K40" s="1">
        <v>90.711368829999998</v>
      </c>
      <c r="L40" s="1">
        <v>90.711368829999998</v>
      </c>
      <c r="M40" s="1">
        <v>1.2345E-2</v>
      </c>
      <c r="N40" s="1" t="s">
        <v>42</v>
      </c>
      <c r="O40" s="1">
        <v>15.4308</v>
      </c>
      <c r="P40" s="1">
        <v>3083.82</v>
      </c>
      <c r="Q40" s="1">
        <v>3086.16</v>
      </c>
      <c r="R40" s="2">
        <v>44671.31524556713</v>
      </c>
      <c r="Y40">
        <f>-AA36-AC36</f>
        <v>-3.1600904028723589</v>
      </c>
      <c r="Z40" t="s">
        <v>47</v>
      </c>
    </row>
    <row r="41" spans="3:29" x14ac:dyDescent="0.25">
      <c r="C41" s="1">
        <v>34</v>
      </c>
      <c r="D41" s="1">
        <v>3083.51</v>
      </c>
      <c r="E41" s="1">
        <v>48.424999</v>
      </c>
      <c r="F41" s="1">
        <v>3084.7642999999998</v>
      </c>
      <c r="G41" s="1">
        <v>3084.9414999999999</v>
      </c>
      <c r="H41" s="1">
        <v>5.0000000000000001E-3</v>
      </c>
      <c r="I41" s="1">
        <v>5.0000000000000001E-3</v>
      </c>
      <c r="J41" s="1">
        <v>1</v>
      </c>
      <c r="K41" s="1">
        <v>90.705204010000003</v>
      </c>
      <c r="L41" s="1">
        <v>75.298518830000006</v>
      </c>
      <c r="M41" s="1">
        <v>1.2333999999999999E-2</v>
      </c>
      <c r="N41" s="1" t="s">
        <v>5</v>
      </c>
      <c r="O41" s="1">
        <v>15.41755</v>
      </c>
      <c r="P41" s="1">
        <v>3083.78</v>
      </c>
      <c r="Q41" s="1">
        <v>3087.66</v>
      </c>
      <c r="R41" s="2">
        <v>44671.321135995371</v>
      </c>
      <c r="T41">
        <f t="shared" si="0"/>
        <v>-1.5566675639111382E-2</v>
      </c>
      <c r="U41">
        <f t="shared" si="1"/>
        <v>6.2266702556489778E-2</v>
      </c>
      <c r="V41">
        <f t="shared" si="2"/>
        <v>-5.90236451316749E-2</v>
      </c>
      <c r="W41">
        <v>0.04</v>
      </c>
      <c r="Y41">
        <f>AB36-AC36</f>
        <v>-0.72521998970807999</v>
      </c>
      <c r="Z41" t="s">
        <v>45</v>
      </c>
    </row>
    <row r="42" spans="3:29" ht="25.5" x14ac:dyDescent="0.25">
      <c r="C42" s="1">
        <v>35</v>
      </c>
      <c r="D42" s="1">
        <v>3085.33</v>
      </c>
      <c r="E42" s="1">
        <v>49.350020999999998</v>
      </c>
      <c r="F42" s="1">
        <v>3085.1606000000002</v>
      </c>
      <c r="G42" s="1">
        <v>3085.1491000000001</v>
      </c>
      <c r="H42" s="1">
        <v>5.0000000000000001E-3</v>
      </c>
      <c r="I42" s="1">
        <v>5.0000000000000001E-3</v>
      </c>
      <c r="J42" s="1">
        <v>1</v>
      </c>
      <c r="K42" s="1">
        <v>90.692036389999998</v>
      </c>
      <c r="L42" s="1">
        <v>90.692036389999998</v>
      </c>
      <c r="M42" s="1">
        <v>1.2341E-2</v>
      </c>
      <c r="N42" s="1" t="s">
        <v>42</v>
      </c>
      <c r="O42" s="1">
        <v>15.42665</v>
      </c>
      <c r="P42" s="1">
        <v>3083.99</v>
      </c>
      <c r="Q42" s="1">
        <v>3085.43</v>
      </c>
      <c r="R42" s="2">
        <v>44671.322204837961</v>
      </c>
      <c r="Y42">
        <f>100-((O5+(K5-K50))/O5*100)</f>
        <v>-0.71170258233428285</v>
      </c>
      <c r="Z42" t="s">
        <v>46</v>
      </c>
    </row>
    <row r="43" spans="3:29" x14ac:dyDescent="0.25">
      <c r="C43" s="1">
        <v>36</v>
      </c>
      <c r="D43" s="1">
        <v>3083.39</v>
      </c>
      <c r="E43" s="1">
        <v>48.969839999999998</v>
      </c>
      <c r="F43" s="1">
        <v>3084.6914000000002</v>
      </c>
      <c r="G43" s="1">
        <v>3084.8998999999999</v>
      </c>
      <c r="H43" s="1">
        <v>5.0000000000000001E-3</v>
      </c>
      <c r="I43" s="1">
        <v>5.0000000000000001E-3</v>
      </c>
      <c r="J43" s="1">
        <v>1</v>
      </c>
      <c r="K43" s="1">
        <v>90.685872869999997</v>
      </c>
      <c r="L43" s="1">
        <v>75.281514110000003</v>
      </c>
      <c r="M43" s="1">
        <v>1.2333999999999999E-2</v>
      </c>
      <c r="N43" s="1" t="s">
        <v>5</v>
      </c>
      <c r="O43" s="1">
        <v>15.41695</v>
      </c>
      <c r="P43" s="1">
        <v>3084.99</v>
      </c>
      <c r="Q43" s="1">
        <v>3085.52</v>
      </c>
      <c r="R43" s="2">
        <v>44671.323389872683</v>
      </c>
      <c r="T43">
        <f t="shared" si="0"/>
        <v>-2.9837289476844411E-2</v>
      </c>
      <c r="U43">
        <f t="shared" si="1"/>
        <v>5.999889731755987E-2</v>
      </c>
      <c r="V43">
        <f t="shared" si="2"/>
        <v>-5.5458440223261941E-2</v>
      </c>
      <c r="W43">
        <v>0.04</v>
      </c>
    </row>
    <row r="44" spans="3:29" ht="25.5" x14ac:dyDescent="0.25">
      <c r="C44" s="1">
        <v>37</v>
      </c>
      <c r="D44" s="1">
        <v>3085.1</v>
      </c>
      <c r="E44" s="1">
        <v>49.258476000000002</v>
      </c>
      <c r="F44" s="1">
        <v>3085.0913999999998</v>
      </c>
      <c r="G44" s="1">
        <v>3085.1095</v>
      </c>
      <c r="H44" s="1">
        <v>5.0000000000000001E-3</v>
      </c>
      <c r="I44" s="1">
        <v>5.0000000000000001E-3</v>
      </c>
      <c r="J44" s="1">
        <v>1</v>
      </c>
      <c r="K44" s="1">
        <v>90.671005870000002</v>
      </c>
      <c r="L44" s="1">
        <v>90.671005870000002</v>
      </c>
      <c r="M44" s="1">
        <v>1.234E-2</v>
      </c>
      <c r="N44" s="1" t="s">
        <v>42</v>
      </c>
      <c r="O44" s="1">
        <v>15.4255</v>
      </c>
      <c r="P44" s="1">
        <v>3084.31</v>
      </c>
      <c r="Q44" s="1">
        <v>3085.24</v>
      </c>
      <c r="R44" s="2">
        <v>44671.324284490744</v>
      </c>
    </row>
    <row r="45" spans="3:29" x14ac:dyDescent="0.25">
      <c r="C45" s="1">
        <v>38</v>
      </c>
      <c r="D45" s="1">
        <v>3087.26</v>
      </c>
      <c r="E45" s="1">
        <v>49.845576999999999</v>
      </c>
      <c r="F45" s="1">
        <v>3085.5302999999999</v>
      </c>
      <c r="G45" s="1">
        <v>3085.3287</v>
      </c>
      <c r="H45" s="1">
        <v>5.0000000000000001E-3</v>
      </c>
      <c r="I45" s="1">
        <v>5.0000000000000001E-3</v>
      </c>
      <c r="J45" s="1">
        <v>1</v>
      </c>
      <c r="K45" s="1">
        <v>90.664831570000004</v>
      </c>
      <c r="L45" s="1">
        <v>75.227505870000002</v>
      </c>
      <c r="M45" s="1">
        <v>1.2349000000000001E-2</v>
      </c>
      <c r="N45" s="1" t="s">
        <v>4</v>
      </c>
      <c r="O45" s="1">
        <v>15.436299999999999</v>
      </c>
      <c r="P45" s="1">
        <v>3082.68</v>
      </c>
      <c r="Q45" s="1">
        <v>3085.8</v>
      </c>
      <c r="R45" s="2">
        <v>44671.330511990738</v>
      </c>
      <c r="T45">
        <f t="shared" si="0"/>
        <v>5.0854155464706854E-2</v>
      </c>
      <c r="U45">
        <f t="shared" si="1"/>
        <v>3.8221594553108286E-2</v>
      </c>
      <c r="V45">
        <f t="shared" si="2"/>
        <v>-3.8221594553108286E-2</v>
      </c>
      <c r="W45">
        <v>0.04</v>
      </c>
      <c r="Z45" t="s">
        <v>54</v>
      </c>
      <c r="AA45" t="s">
        <v>55</v>
      </c>
      <c r="AB45" t="s">
        <v>56</v>
      </c>
      <c r="AC45" t="s">
        <v>28</v>
      </c>
    </row>
    <row r="46" spans="3:29" ht="25.5" x14ac:dyDescent="0.25">
      <c r="C46" s="1">
        <v>39</v>
      </c>
      <c r="D46" s="1">
        <v>3086.08</v>
      </c>
      <c r="E46" s="1">
        <v>49.978251</v>
      </c>
      <c r="F46" s="1">
        <v>3085.1666</v>
      </c>
      <c r="G46" s="1">
        <v>3085.1381999999999</v>
      </c>
      <c r="H46" s="1">
        <v>5.0000000000000001E-3</v>
      </c>
      <c r="I46" s="1">
        <v>5.0000000000000001E-3</v>
      </c>
      <c r="J46" s="1">
        <v>1</v>
      </c>
      <c r="K46" s="1">
        <v>90.648211450000005</v>
      </c>
      <c r="L46" s="1">
        <v>90.648211450000005</v>
      </c>
      <c r="M46" s="1">
        <v>1.2344000000000001E-2</v>
      </c>
      <c r="N46" s="1" t="s">
        <v>41</v>
      </c>
      <c r="O46" s="1">
        <v>15.430400000000001</v>
      </c>
      <c r="P46" s="1">
        <v>3086.08</v>
      </c>
      <c r="Q46" s="1">
        <v>3088.83</v>
      </c>
      <c r="R46" s="2">
        <v>44671.331488530093</v>
      </c>
      <c r="Z46">
        <f>SUM(T5:T37)</f>
        <v>3.8290841062048129</v>
      </c>
      <c r="AA46">
        <f t="shared" ref="AA46:AB46" si="3">SUM(U5:U37)</f>
        <v>0.63604577387896521</v>
      </c>
      <c r="AB46">
        <f t="shared" si="3"/>
        <v>1.6785926687725672</v>
      </c>
      <c r="AC46">
        <f>2*SUM(W5:W37)</f>
        <v>1.36</v>
      </c>
    </row>
    <row r="47" spans="3:29" x14ac:dyDescent="0.25">
      <c r="C47" s="1">
        <v>40</v>
      </c>
      <c r="D47" s="1">
        <v>3083.36</v>
      </c>
      <c r="E47" s="1">
        <v>45.499766999999999</v>
      </c>
      <c r="F47" s="1">
        <v>3084.9427000000001</v>
      </c>
      <c r="G47" s="1">
        <v>3085.13</v>
      </c>
      <c r="H47" s="1">
        <v>5.0000000000000001E-3</v>
      </c>
      <c r="I47" s="1">
        <v>5.0000000000000001E-3</v>
      </c>
      <c r="J47" s="1">
        <v>1</v>
      </c>
      <c r="K47" s="1">
        <v>90.642046289999996</v>
      </c>
      <c r="L47" s="1">
        <v>75.235261449999996</v>
      </c>
      <c r="M47" s="1">
        <v>1.2333E-2</v>
      </c>
      <c r="N47" s="1" t="s">
        <v>5</v>
      </c>
      <c r="O47" s="1">
        <v>15.4168</v>
      </c>
      <c r="P47" s="1">
        <v>3082.51</v>
      </c>
      <c r="Q47" s="1">
        <v>3088.82</v>
      </c>
      <c r="R47" s="2">
        <v>44671.350959965275</v>
      </c>
      <c r="T47">
        <f t="shared" si="0"/>
        <v>0.21859270406310766</v>
      </c>
      <c r="U47">
        <f t="shared" si="1"/>
        <v>0.179025478698562</v>
      </c>
      <c r="V47">
        <f t="shared" si="2"/>
        <v>-0.10735042291525949</v>
      </c>
      <c r="W47">
        <v>0.04</v>
      </c>
    </row>
    <row r="48" spans="3:29" ht="25.5" x14ac:dyDescent="0.25">
      <c r="C48" s="1">
        <v>41</v>
      </c>
      <c r="D48" s="1">
        <v>3086.67</v>
      </c>
      <c r="E48" s="1">
        <v>52.707565000000002</v>
      </c>
      <c r="F48" s="1">
        <v>3084.5893000000001</v>
      </c>
      <c r="G48" s="1">
        <v>3084.7085000000002</v>
      </c>
      <c r="H48" s="1">
        <v>5.0000000000000001E-3</v>
      </c>
      <c r="I48" s="1">
        <v>5.0000000000000001E-3</v>
      </c>
      <c r="J48" s="1">
        <v>1</v>
      </c>
      <c r="K48" s="1">
        <v>90.618974370000004</v>
      </c>
      <c r="L48" s="1">
        <v>90.618974370000004</v>
      </c>
      <c r="M48" s="1">
        <v>1.2347E-2</v>
      </c>
      <c r="N48" s="1" t="s">
        <v>42</v>
      </c>
      <c r="O48" s="1">
        <v>15.433350000000001</v>
      </c>
      <c r="P48" s="1">
        <v>3076.62</v>
      </c>
      <c r="Q48" s="1">
        <v>3088.88</v>
      </c>
      <c r="R48" s="2">
        <v>44671.368375879632</v>
      </c>
    </row>
    <row r="49" spans="3:26" x14ac:dyDescent="0.25">
      <c r="C49" s="1">
        <v>42</v>
      </c>
      <c r="D49" s="1">
        <v>3090.25</v>
      </c>
      <c r="E49" s="1">
        <v>55.157530999999999</v>
      </c>
      <c r="F49" s="1">
        <v>3085.2057</v>
      </c>
      <c r="G49" s="1">
        <v>3085.0313999999998</v>
      </c>
      <c r="H49" s="1">
        <v>5.0000000000000001E-3</v>
      </c>
      <c r="I49" s="1">
        <v>5.0000000000000001E-3</v>
      </c>
      <c r="J49" s="1">
        <v>1</v>
      </c>
      <c r="K49" s="1">
        <v>90.612795349999999</v>
      </c>
      <c r="L49" s="1">
        <v>75.163674369999995</v>
      </c>
      <c r="M49" s="1">
        <v>1.2361E-2</v>
      </c>
      <c r="N49" s="1" t="s">
        <v>4</v>
      </c>
      <c r="O49" s="1">
        <v>15.45125</v>
      </c>
      <c r="P49" s="1">
        <v>3086.85</v>
      </c>
      <c r="Q49" s="1">
        <v>3089.1</v>
      </c>
      <c r="R49" s="2">
        <v>44671.370897025467</v>
      </c>
      <c r="T49">
        <f t="shared" si="0"/>
        <v>8.0576005177567564E-2</v>
      </c>
      <c r="U49">
        <f t="shared" si="1"/>
        <v>0.24722918857697185</v>
      </c>
      <c r="V49">
        <f t="shared" si="2"/>
        <v>-0.20645578836664055</v>
      </c>
      <c r="W49">
        <v>0.04</v>
      </c>
      <c r="Y49">
        <f>Z46-AC46</f>
        <v>2.4690841062048126</v>
      </c>
      <c r="Z49" t="s">
        <v>37</v>
      </c>
    </row>
    <row r="50" spans="3:26" ht="25.5" x14ac:dyDescent="0.25">
      <c r="C50" s="1">
        <v>43</v>
      </c>
      <c r="D50" s="1">
        <v>3083.87</v>
      </c>
      <c r="E50" s="1">
        <v>45.994370000000004</v>
      </c>
      <c r="F50" s="1">
        <v>3086.4137999999998</v>
      </c>
      <c r="G50" s="1">
        <v>3086.3049000000001</v>
      </c>
      <c r="H50" s="1">
        <v>5.0000000000000001E-3</v>
      </c>
      <c r="I50" s="1">
        <v>5.0000000000000001E-3</v>
      </c>
      <c r="J50" s="1">
        <v>1</v>
      </c>
      <c r="K50" s="1">
        <v>90.578827450000006</v>
      </c>
      <c r="L50" s="1">
        <v>90.578827450000006</v>
      </c>
      <c r="M50" s="1">
        <v>1.2335E-2</v>
      </c>
      <c r="N50" s="1" t="s">
        <v>41</v>
      </c>
      <c r="O50" s="1">
        <v>15.41935</v>
      </c>
      <c r="P50" s="1">
        <v>3082.61</v>
      </c>
      <c r="Q50" s="1">
        <v>3092.74</v>
      </c>
      <c r="R50" s="2">
        <v>44671.396166759259</v>
      </c>
      <c r="Y50">
        <f>-AA46-AC46</f>
        <v>-1.9960457738789654</v>
      </c>
      <c r="Z50" t="s">
        <v>47</v>
      </c>
    </row>
    <row r="51" spans="3:2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  <c r="Y51">
        <f>AB46-AC46</f>
        <v>0.31859266877256709</v>
      </c>
      <c r="Z51" t="s">
        <v>45</v>
      </c>
    </row>
    <row r="52" spans="3:2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  <c r="Y52">
        <f>100-((O15+(K5-K36))/O15*100)</f>
        <v>0.56592903186239596</v>
      </c>
      <c r="Z52" t="s">
        <v>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4440-3872-4E02-AFEF-6EE8ADD82E20}">
  <dimension ref="A2:AC64"/>
  <sheetViews>
    <sheetView tabSelected="1" topLeftCell="B1" zoomScale="70" zoomScaleNormal="70" workbookViewId="0">
      <selection activeCell="Q16" sqref="Q16"/>
    </sheetView>
  </sheetViews>
  <sheetFormatPr defaultRowHeight="15" x14ac:dyDescent="0.25"/>
  <cols>
    <col min="11" max="11" width="11.85546875" bestFit="1" customWidth="1"/>
    <col min="18" max="18" width="8.42578125" customWidth="1"/>
    <col min="20" max="20" width="10.7109375" customWidth="1"/>
    <col min="21" max="21" width="10" customWidth="1"/>
    <col min="22" max="22" width="13" customWidth="1"/>
  </cols>
  <sheetData>
    <row r="2" spans="1:24" x14ac:dyDescent="0.25">
      <c r="A2" t="s">
        <v>39</v>
      </c>
      <c r="C2">
        <v>0.15</v>
      </c>
      <c r="D2">
        <v>0.15</v>
      </c>
    </row>
    <row r="4" spans="1:24" x14ac:dyDescent="0.25">
      <c r="C4" t="s">
        <v>19</v>
      </c>
      <c r="D4" t="s">
        <v>20</v>
      </c>
      <c r="E4" t="s">
        <v>53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T4" t="s">
        <v>34</v>
      </c>
      <c r="U4" t="s">
        <v>35</v>
      </c>
      <c r="V4" t="s">
        <v>36</v>
      </c>
      <c r="W4" t="s">
        <v>28</v>
      </c>
    </row>
    <row r="5" spans="1:24" x14ac:dyDescent="0.2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3"/>
      <c r="T5" s="3"/>
      <c r="U5" s="3"/>
      <c r="V5" s="3"/>
      <c r="W5" s="3"/>
      <c r="X5" s="3"/>
    </row>
    <row r="6" spans="1:24" x14ac:dyDescent="0.25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/>
      <c r="S6" s="3"/>
      <c r="T6" s="3"/>
      <c r="U6" s="3"/>
      <c r="V6" s="3"/>
      <c r="W6" s="3"/>
      <c r="X6" s="3"/>
    </row>
    <row r="7" spans="1:24" x14ac:dyDescent="0.25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3"/>
      <c r="T7" s="3"/>
      <c r="U7" s="3"/>
      <c r="V7" s="3"/>
      <c r="W7" s="3"/>
      <c r="X7" s="3"/>
    </row>
    <row r="8" spans="1:24" x14ac:dyDescent="0.25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3"/>
      <c r="T8" s="3"/>
      <c r="U8" s="3"/>
      <c r="V8" s="3"/>
      <c r="W8" s="3"/>
      <c r="X8" s="3"/>
    </row>
    <row r="9" spans="1:24" x14ac:dyDescent="0.25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3"/>
      <c r="T9" s="3"/>
      <c r="U9" s="3"/>
      <c r="V9" s="3"/>
      <c r="W9" s="3"/>
      <c r="X9" s="3"/>
    </row>
    <row r="10" spans="1:24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</row>
    <row r="11" spans="1:24" x14ac:dyDescent="0.25">
      <c r="C11" s="1">
        <v>1</v>
      </c>
      <c r="D11" s="1">
        <v>2948.22</v>
      </c>
      <c r="E11" s="1">
        <v>31.861522000000001</v>
      </c>
      <c r="F11" s="1">
        <v>2962.8276000000001</v>
      </c>
      <c r="G11" s="1">
        <v>2969.4814999999999</v>
      </c>
      <c r="H11" s="1">
        <v>5.0000000000000001E-3</v>
      </c>
      <c r="I11" s="1">
        <v>0</v>
      </c>
      <c r="J11" s="1">
        <v>1</v>
      </c>
      <c r="K11" s="1">
        <v>90.456425359999997</v>
      </c>
      <c r="L11" s="1">
        <v>75.718919760000006</v>
      </c>
      <c r="M11" s="1">
        <v>1.1793E-2</v>
      </c>
      <c r="N11" s="1" t="s">
        <v>50</v>
      </c>
      <c r="O11" s="1">
        <v>14.741099999999999</v>
      </c>
      <c r="P11" s="1">
        <v>2944.23</v>
      </c>
      <c r="Q11" s="1">
        <v>2972.35</v>
      </c>
      <c r="R11" s="2">
        <v>44674.128401620372</v>
      </c>
      <c r="T11">
        <f t="shared" ref="T11:T49" si="0">IF(OR(N11="sell", N11="sellrsi"),(D11-P12)/D11*(100),(Q12-D11)/D11*(100))</f>
        <v>0.60850275759611072</v>
      </c>
      <c r="U11">
        <f t="shared" ref="U9:U49" si="1">IF(OR(N11="sell", N11="sellrsi"),(Q12-D11)/D11*(100),(D11-P12)/D11*(100))</f>
        <v>0.37785511257639776</v>
      </c>
      <c r="V11">
        <f t="shared" ref="V9:V49" si="2">IF( OR(N11="sell", N11="sellrsi"),(D11-D12)/D11*100,(D12-D11)/D11*100)</f>
        <v>0.60850275759611072</v>
      </c>
      <c r="W11">
        <v>0.04</v>
      </c>
    </row>
    <row r="12" spans="1:24" ht="25.5" x14ac:dyDescent="0.25">
      <c r="C12" s="1">
        <v>2</v>
      </c>
      <c r="D12" s="1">
        <v>2966.16</v>
      </c>
      <c r="E12" s="1">
        <v>55.249529000000003</v>
      </c>
      <c r="F12" s="1">
        <v>2957.9232000000002</v>
      </c>
      <c r="G12" s="1">
        <v>2966.5898000000002</v>
      </c>
      <c r="H12" s="1">
        <v>5.0000000000000001E-3</v>
      </c>
      <c r="I12" s="1">
        <v>5.0000000000000001E-3</v>
      </c>
      <c r="J12" s="1">
        <v>1</v>
      </c>
      <c r="K12" s="1">
        <v>90.534347429999997</v>
      </c>
      <c r="L12" s="1">
        <v>90.534347429999997</v>
      </c>
      <c r="M12" s="1">
        <v>1.1865000000000001E-2</v>
      </c>
      <c r="N12" s="1" t="s">
        <v>51</v>
      </c>
      <c r="O12" s="1">
        <v>14.8308</v>
      </c>
      <c r="P12" s="1">
        <v>2937.08</v>
      </c>
      <c r="Q12" s="1">
        <v>2966.16</v>
      </c>
      <c r="R12" s="2">
        <v>44674.168279641206</v>
      </c>
    </row>
    <row r="13" spans="1:24" x14ac:dyDescent="0.25">
      <c r="C13" s="1">
        <v>3</v>
      </c>
      <c r="D13" s="1">
        <v>2921.68</v>
      </c>
      <c r="E13" s="1">
        <v>26.226880000000001</v>
      </c>
      <c r="F13" s="1">
        <v>2944.2503999999999</v>
      </c>
      <c r="G13" s="1">
        <v>2958.7145999999998</v>
      </c>
      <c r="H13" s="1">
        <v>5.0000000000000001E-3</v>
      </c>
      <c r="I13" s="1">
        <v>5.0000000000000001E-3</v>
      </c>
      <c r="J13" s="1">
        <v>1</v>
      </c>
      <c r="K13" s="1">
        <v>90.528505609999996</v>
      </c>
      <c r="L13" s="1">
        <v>75.91799743</v>
      </c>
      <c r="M13" s="1">
        <v>1.1686999999999999E-2</v>
      </c>
      <c r="N13" s="1" t="s">
        <v>50</v>
      </c>
      <c r="O13" s="1">
        <v>14.6084</v>
      </c>
      <c r="P13" s="1">
        <v>2920</v>
      </c>
      <c r="Q13" s="1">
        <v>2975.39</v>
      </c>
      <c r="R13" s="2">
        <v>44674.391065347219</v>
      </c>
      <c r="T13">
        <f t="shared" si="0"/>
        <v>1.0144848169546401</v>
      </c>
      <c r="U13">
        <f t="shared" si="1"/>
        <v>0.18927466389199865</v>
      </c>
      <c r="V13">
        <f t="shared" si="2"/>
        <v>1.001820870184277</v>
      </c>
      <c r="W13">
        <v>0.04</v>
      </c>
    </row>
    <row r="14" spans="1:24" ht="25.5" x14ac:dyDescent="0.25">
      <c r="C14" s="1">
        <v>4</v>
      </c>
      <c r="D14" s="1">
        <v>2950.95</v>
      </c>
      <c r="E14" s="1">
        <v>55.011128999999997</v>
      </c>
      <c r="F14" s="1">
        <v>2942.4216000000001</v>
      </c>
      <c r="G14" s="1">
        <v>2955.7100999999998</v>
      </c>
      <c r="H14" s="1">
        <v>5.0000000000000001E-3</v>
      </c>
      <c r="I14" s="1">
        <v>5.0000000000000001E-3</v>
      </c>
      <c r="J14" s="1">
        <v>1</v>
      </c>
      <c r="K14" s="1">
        <v>90.663357489999996</v>
      </c>
      <c r="L14" s="1">
        <v>90.663357489999996</v>
      </c>
      <c r="M14" s="1">
        <v>1.1804E-2</v>
      </c>
      <c r="N14" s="1" t="s">
        <v>51</v>
      </c>
      <c r="O14" s="1">
        <v>14.75475</v>
      </c>
      <c r="P14" s="1">
        <v>2916.15</v>
      </c>
      <c r="Q14" s="1">
        <v>2951.32</v>
      </c>
      <c r="R14" s="2">
        <v>44674.417720231482</v>
      </c>
    </row>
    <row r="15" spans="1:24" x14ac:dyDescent="0.25">
      <c r="C15" s="1">
        <v>4</v>
      </c>
      <c r="D15" s="1">
        <v>2950.19</v>
      </c>
      <c r="E15" s="1">
        <v>31.738643</v>
      </c>
      <c r="F15" s="1">
        <v>2957.1419000000001</v>
      </c>
      <c r="G15" s="1">
        <v>2960.6662000000001</v>
      </c>
      <c r="H15" s="1">
        <v>5.0000000000000001E-3</v>
      </c>
      <c r="I15" s="1">
        <v>0</v>
      </c>
      <c r="J15" s="1">
        <v>1</v>
      </c>
      <c r="K15" s="1">
        <v>90.657461249999997</v>
      </c>
      <c r="L15" s="1">
        <v>75.915877390000006</v>
      </c>
      <c r="M15" s="1">
        <v>1.1801000000000001E-2</v>
      </c>
      <c r="N15" s="1" t="s">
        <v>50</v>
      </c>
      <c r="O15" s="1">
        <v>14.75095</v>
      </c>
      <c r="P15" s="1">
        <v>2946.64</v>
      </c>
      <c r="Q15" s="1">
        <v>2978.02</v>
      </c>
      <c r="R15" s="2">
        <v>44674.984814849537</v>
      </c>
      <c r="T15">
        <f t="shared" si="0"/>
        <v>0.18914036045135829</v>
      </c>
      <c r="U15">
        <f t="shared" si="1"/>
        <v>9.5926025103465443E-2</v>
      </c>
      <c r="V15">
        <f t="shared" si="2"/>
        <v>0.18914036045135829</v>
      </c>
      <c r="W15">
        <v>0.04</v>
      </c>
    </row>
    <row r="16" spans="1:24" ht="25.5" x14ac:dyDescent="0.25">
      <c r="C16" s="1">
        <v>4</v>
      </c>
      <c r="D16" s="1">
        <v>2955.77</v>
      </c>
      <c r="E16" s="1">
        <v>55.021299999999997</v>
      </c>
      <c r="F16" s="1">
        <v>2951.4926999999998</v>
      </c>
      <c r="G16" s="1">
        <v>2957.9050000000002</v>
      </c>
      <c r="H16" s="1">
        <v>5.0000000000000001E-3</v>
      </c>
      <c r="I16" s="1">
        <v>5.0000000000000001E-3</v>
      </c>
      <c r="J16" s="1">
        <v>1</v>
      </c>
      <c r="K16" s="1">
        <v>90.683552230000004</v>
      </c>
      <c r="L16" s="1">
        <v>90.683552230000004</v>
      </c>
      <c r="M16" s="1">
        <v>1.1823E-2</v>
      </c>
      <c r="N16" s="1" t="s">
        <v>51</v>
      </c>
      <c r="O16" s="1">
        <v>14.77885</v>
      </c>
      <c r="P16" s="1">
        <v>2947.36</v>
      </c>
      <c r="Q16" s="1">
        <v>2955.77</v>
      </c>
      <c r="R16" s="2">
        <v>44675.040925428242</v>
      </c>
    </row>
    <row r="17" spans="1:27" x14ac:dyDescent="0.25">
      <c r="C17" s="1">
        <v>4</v>
      </c>
      <c r="D17" s="1">
        <v>2968.23</v>
      </c>
      <c r="E17" s="1">
        <v>70.855448999999993</v>
      </c>
      <c r="F17" s="1">
        <v>2964.8256999999999</v>
      </c>
      <c r="G17" s="1">
        <v>2959.7298999999998</v>
      </c>
      <c r="H17" s="1">
        <v>5.0000000000000001E-3</v>
      </c>
      <c r="I17" s="1">
        <v>5.0000000000000001E-3</v>
      </c>
      <c r="J17" s="1">
        <v>1</v>
      </c>
      <c r="K17" s="1">
        <v>90.677618100000004</v>
      </c>
      <c r="L17" s="1">
        <v>75.848152249999998</v>
      </c>
      <c r="M17" s="1">
        <v>1.1873E-2</v>
      </c>
      <c r="N17" s="1" t="s">
        <v>48</v>
      </c>
      <c r="O17" s="1">
        <v>14.841150000000001</v>
      </c>
      <c r="P17" s="1">
        <v>2952</v>
      </c>
      <c r="Q17" s="1">
        <v>2969.35</v>
      </c>
      <c r="R17" s="2">
        <v>44675.121503854163</v>
      </c>
      <c r="T17">
        <f t="shared" si="0"/>
        <v>0.21123699982817981</v>
      </c>
      <c r="U17">
        <f t="shared" si="1"/>
        <v>5.0535167423040308E-3</v>
      </c>
      <c r="V17">
        <f t="shared" si="2"/>
        <v>0.21123699982817981</v>
      </c>
      <c r="W17">
        <v>0.04</v>
      </c>
    </row>
    <row r="18" spans="1:27" ht="25.5" x14ac:dyDescent="0.25">
      <c r="C18" s="1">
        <v>5</v>
      </c>
      <c r="D18" s="1">
        <v>2961.96</v>
      </c>
      <c r="E18" s="1">
        <v>49.036977</v>
      </c>
      <c r="F18" s="1">
        <v>2964.5257999999999</v>
      </c>
      <c r="G18" s="1">
        <v>2960.0059000000001</v>
      </c>
      <c r="H18" s="1">
        <v>5.0000000000000001E-3</v>
      </c>
      <c r="I18" s="1">
        <v>5.0000000000000001E-3</v>
      </c>
      <c r="J18" s="1">
        <v>1</v>
      </c>
      <c r="K18" s="1">
        <v>90.706998080000005</v>
      </c>
      <c r="L18" s="1">
        <v>90.706998080000005</v>
      </c>
      <c r="M18" s="1">
        <v>1.1847999999999999E-2</v>
      </c>
      <c r="N18" s="1" t="s">
        <v>49</v>
      </c>
      <c r="O18" s="1">
        <v>14.809799999999999</v>
      </c>
      <c r="P18" s="1">
        <v>2961.96</v>
      </c>
      <c r="Q18" s="1">
        <v>2968.38</v>
      </c>
      <c r="R18" s="2">
        <v>44675.129093391202</v>
      </c>
    </row>
    <row r="19" spans="1:27" x14ac:dyDescent="0.25">
      <c r="A19" s="3"/>
      <c r="B19" s="3"/>
      <c r="C19" s="4">
        <v>5</v>
      </c>
      <c r="D19" s="4">
        <v>2952.91</v>
      </c>
      <c r="E19" s="4">
        <v>30.144169000000002</v>
      </c>
      <c r="F19" s="4">
        <v>2960.0725000000002</v>
      </c>
      <c r="G19" s="4">
        <v>2960.2786000000001</v>
      </c>
      <c r="H19" s="4">
        <v>5.0000000000000001E-3</v>
      </c>
      <c r="I19" s="4">
        <v>5.0000000000000001E-3</v>
      </c>
      <c r="J19" s="4">
        <v>1</v>
      </c>
      <c r="K19" s="4">
        <v>90.701095980000005</v>
      </c>
      <c r="L19" s="4">
        <v>75.944348079999997</v>
      </c>
      <c r="M19" s="4">
        <v>1.1812E-2</v>
      </c>
      <c r="N19" s="4" t="s">
        <v>50</v>
      </c>
      <c r="O19" s="4">
        <v>14.76455</v>
      </c>
      <c r="P19" s="4">
        <v>2952.41</v>
      </c>
      <c r="Q19" s="4">
        <v>2966.35</v>
      </c>
      <c r="R19" s="5">
        <v>44675.16768027778</v>
      </c>
      <c r="S19" s="3"/>
      <c r="T19" s="3">
        <f t="shared" si="0"/>
        <v>-0.4382117978536445</v>
      </c>
      <c r="U19" s="3">
        <f t="shared" si="1"/>
        <v>1.0166242791009541</v>
      </c>
      <c r="V19" s="3">
        <f t="shared" si="2"/>
        <v>-0.4382117978536445</v>
      </c>
      <c r="W19" s="3">
        <v>0.04</v>
      </c>
      <c r="X19" s="3"/>
      <c r="Y19" s="3"/>
      <c r="Z19" s="3"/>
      <c r="AA19" s="3"/>
    </row>
    <row r="20" spans="1:27" ht="25.5" x14ac:dyDescent="0.25">
      <c r="A20" s="3"/>
      <c r="B20" s="3"/>
      <c r="C20" s="4">
        <v>9</v>
      </c>
      <c r="D20" s="4">
        <v>2939.97</v>
      </c>
      <c r="E20" s="4">
        <v>55.214418000000002</v>
      </c>
      <c r="F20" s="4">
        <v>2935.6651999999999</v>
      </c>
      <c r="G20" s="4">
        <v>2946.0958000000001</v>
      </c>
      <c r="H20" s="4">
        <v>5.0000000000000001E-3</v>
      </c>
      <c r="I20" s="4">
        <v>2.5000000000000001E-2</v>
      </c>
      <c r="J20" s="4">
        <v>1</v>
      </c>
      <c r="K20" s="4">
        <v>90.643798320000002</v>
      </c>
      <c r="L20" s="4">
        <v>90.643798320000002</v>
      </c>
      <c r="M20" s="4">
        <v>1.176E-2</v>
      </c>
      <c r="N20" s="4" t="s">
        <v>51</v>
      </c>
      <c r="O20" s="4">
        <v>14.69985</v>
      </c>
      <c r="P20" s="4">
        <v>2922.89</v>
      </c>
      <c r="Q20" s="4">
        <v>2939.97</v>
      </c>
      <c r="R20" s="5">
        <v>44675.3354706713</v>
      </c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3"/>
      <c r="B21" s="3"/>
      <c r="C21" s="4">
        <v>6</v>
      </c>
      <c r="D21" s="4">
        <v>2950</v>
      </c>
      <c r="E21" s="4">
        <v>28.884868000000001</v>
      </c>
      <c r="F21" s="4">
        <v>2954.8373999999999</v>
      </c>
      <c r="G21" s="4">
        <v>2959.4902000000002</v>
      </c>
      <c r="H21" s="4">
        <v>5.0000000000000001E-3</v>
      </c>
      <c r="I21" s="4">
        <v>5.0000000000000001E-3</v>
      </c>
      <c r="J21" s="4">
        <v>1</v>
      </c>
      <c r="K21" s="4">
        <v>90.695200740000004</v>
      </c>
      <c r="L21" s="4">
        <v>61.202790720000003</v>
      </c>
      <c r="M21" s="4">
        <v>1.18E-2</v>
      </c>
      <c r="N21" s="4" t="s">
        <v>50</v>
      </c>
      <c r="O21" s="4">
        <v>14.75</v>
      </c>
      <c r="P21" s="4">
        <v>2950.09</v>
      </c>
      <c r="Q21" s="4">
        <v>2954.76</v>
      </c>
      <c r="R21" s="5">
        <v>44675.185681087962</v>
      </c>
      <c r="S21" s="3"/>
      <c r="T21" s="3">
        <f t="shared" si="0"/>
        <v>-0.3400000000000068</v>
      </c>
      <c r="U21" s="3">
        <f t="shared" si="1"/>
        <v>0.9189830508474619</v>
      </c>
      <c r="V21" s="3">
        <f t="shared" si="2"/>
        <v>-0.3400000000000068</v>
      </c>
      <c r="W21" s="3">
        <v>0.04</v>
      </c>
      <c r="X21" s="3"/>
      <c r="Y21" s="3"/>
      <c r="Z21" s="3"/>
      <c r="AA21" s="3"/>
    </row>
    <row r="22" spans="1:27" ht="25.5" x14ac:dyDescent="0.25">
      <c r="A22" s="3"/>
      <c r="B22" s="3"/>
      <c r="C22" s="4">
        <v>9</v>
      </c>
      <c r="D22" s="4">
        <v>2939.97</v>
      </c>
      <c r="E22" s="4">
        <v>55.214418000000002</v>
      </c>
      <c r="F22" s="4">
        <v>2935.6651999999999</v>
      </c>
      <c r="G22" s="4">
        <v>2946.0958000000001</v>
      </c>
      <c r="H22" s="4">
        <v>5.0000000000000001E-3</v>
      </c>
      <c r="I22" s="4">
        <v>2.5000000000000001E-2</v>
      </c>
      <c r="J22" s="4">
        <v>1</v>
      </c>
      <c r="K22" s="4">
        <v>90.643798320000002</v>
      </c>
      <c r="L22" s="4">
        <v>90.643798320000002</v>
      </c>
      <c r="M22" s="4">
        <v>1.176E-2</v>
      </c>
      <c r="N22" s="4" t="s">
        <v>51</v>
      </c>
      <c r="O22" s="4">
        <v>14.69985</v>
      </c>
      <c r="P22" s="4">
        <v>2922.89</v>
      </c>
      <c r="Q22" s="4">
        <v>2939.97</v>
      </c>
      <c r="R22" s="5">
        <v>44675.3354706713</v>
      </c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3"/>
      <c r="B23" s="3"/>
      <c r="C23" s="4">
        <v>7</v>
      </c>
      <c r="D23" s="4">
        <v>2938.72</v>
      </c>
      <c r="E23" s="4">
        <v>27.374251000000001</v>
      </c>
      <c r="F23" s="4">
        <v>2946.8199</v>
      </c>
      <c r="G23" s="4">
        <v>2958.1761000000001</v>
      </c>
      <c r="H23" s="4">
        <v>5.0000000000000001E-3</v>
      </c>
      <c r="I23" s="4">
        <v>5.0000000000000001E-3</v>
      </c>
      <c r="J23" s="4">
        <v>1</v>
      </c>
      <c r="K23" s="4">
        <v>90.689327800000001</v>
      </c>
      <c r="L23" s="4">
        <v>46.514373239999998</v>
      </c>
      <c r="M23" s="4">
        <v>1.1755E-2</v>
      </c>
      <c r="N23" s="4" t="s">
        <v>50</v>
      </c>
      <c r="O23" s="4">
        <v>14.6936</v>
      </c>
      <c r="P23" s="4">
        <v>2922.44</v>
      </c>
      <c r="Q23" s="4">
        <v>2951.36</v>
      </c>
      <c r="R23" s="5">
        <v>44675.196603611112</v>
      </c>
      <c r="S23" s="3"/>
      <c r="T23" s="3">
        <f t="shared" si="0"/>
        <v>4.2535525671040457E-2</v>
      </c>
      <c r="U23" s="3">
        <f t="shared" si="1"/>
        <v>0.53866989709805391</v>
      </c>
      <c r="V23" s="3">
        <f t="shared" si="2"/>
        <v>4.2535525671040457E-2</v>
      </c>
      <c r="W23" s="3">
        <v>0.04</v>
      </c>
      <c r="X23" s="3"/>
      <c r="Y23" s="3"/>
      <c r="Z23" s="3"/>
      <c r="AA23" s="3"/>
    </row>
    <row r="24" spans="1:27" ht="25.5" x14ac:dyDescent="0.25">
      <c r="A24" s="3"/>
      <c r="B24" s="3"/>
      <c r="C24" s="4">
        <v>9</v>
      </c>
      <c r="D24" s="4">
        <v>2939.97</v>
      </c>
      <c r="E24" s="4">
        <v>55.214418000000002</v>
      </c>
      <c r="F24" s="4">
        <v>2935.6651999999999</v>
      </c>
      <c r="G24" s="4">
        <v>2946.0958000000001</v>
      </c>
      <c r="H24" s="4">
        <v>5.0000000000000001E-3</v>
      </c>
      <c r="I24" s="4">
        <v>2.5000000000000001E-2</v>
      </c>
      <c r="J24" s="4">
        <v>1</v>
      </c>
      <c r="K24" s="4">
        <v>90.643798320000002</v>
      </c>
      <c r="L24" s="4">
        <v>90.643798320000002</v>
      </c>
      <c r="M24" s="4">
        <v>1.176E-2</v>
      </c>
      <c r="N24" s="4" t="s">
        <v>51</v>
      </c>
      <c r="O24" s="4">
        <v>14.69985</v>
      </c>
      <c r="P24" s="4">
        <v>2922.89</v>
      </c>
      <c r="Q24" s="4">
        <v>2939.97</v>
      </c>
      <c r="R24" s="5">
        <v>44675.3354706713</v>
      </c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3"/>
      <c r="B25" s="3"/>
      <c r="C25" s="4">
        <v>8</v>
      </c>
      <c r="D25" s="4">
        <v>2935.05</v>
      </c>
      <c r="E25" s="4">
        <v>27.539415000000002</v>
      </c>
      <c r="F25" s="4">
        <v>2941.8649</v>
      </c>
      <c r="G25" s="4">
        <v>2956.8904000000002</v>
      </c>
      <c r="H25" s="4">
        <v>5.0000000000000001E-3</v>
      </c>
      <c r="I25" s="4">
        <v>5.0000000000000001E-3</v>
      </c>
      <c r="J25" s="4">
        <v>1</v>
      </c>
      <c r="K25" s="4">
        <v>90.683461879999996</v>
      </c>
      <c r="L25" s="4">
        <v>31.84432674</v>
      </c>
      <c r="M25" s="4">
        <v>1.174E-2</v>
      </c>
      <c r="N25" s="4" t="s">
        <v>50</v>
      </c>
      <c r="O25" s="4">
        <v>14.67525</v>
      </c>
      <c r="P25" s="4">
        <v>2932.55</v>
      </c>
      <c r="Q25" s="4">
        <v>2942.11</v>
      </c>
      <c r="R25" s="5">
        <v>44675.207362673609</v>
      </c>
      <c r="S25" s="3"/>
      <c r="T25" s="3">
        <f t="shared" si="0"/>
        <v>0.16762917156435556</v>
      </c>
      <c r="U25" s="3">
        <f t="shared" si="1"/>
        <v>0.41430299313471003</v>
      </c>
      <c r="V25" s="3">
        <f t="shared" si="2"/>
        <v>0.16762917156435556</v>
      </c>
      <c r="W25" s="3">
        <v>0.04</v>
      </c>
      <c r="X25" s="3"/>
      <c r="Y25" s="3"/>
      <c r="Z25" s="3"/>
      <c r="AA25" s="3"/>
    </row>
    <row r="26" spans="1:27" ht="25.5" x14ac:dyDescent="0.25">
      <c r="A26" s="3"/>
      <c r="B26" s="3"/>
      <c r="C26" s="4">
        <v>9</v>
      </c>
      <c r="D26" s="4">
        <v>2939.97</v>
      </c>
      <c r="E26" s="4">
        <v>55.214418000000002</v>
      </c>
      <c r="F26" s="4">
        <v>2935.6651999999999</v>
      </c>
      <c r="G26" s="4">
        <v>2946.0958000000001</v>
      </c>
      <c r="H26" s="4">
        <v>5.0000000000000001E-3</v>
      </c>
      <c r="I26" s="4">
        <v>2.5000000000000001E-2</v>
      </c>
      <c r="J26" s="4">
        <v>1</v>
      </c>
      <c r="K26" s="4">
        <v>90.643798320000002</v>
      </c>
      <c r="L26" s="4">
        <v>90.643798320000002</v>
      </c>
      <c r="M26" s="4">
        <v>1.176E-2</v>
      </c>
      <c r="N26" s="4" t="s">
        <v>51</v>
      </c>
      <c r="O26" s="4">
        <v>14.69985</v>
      </c>
      <c r="P26" s="4">
        <v>2922.89</v>
      </c>
      <c r="Q26" s="4">
        <v>2939.97</v>
      </c>
      <c r="R26" s="5">
        <v>44675.3354706713</v>
      </c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3"/>
      <c r="B27" s="3"/>
      <c r="C27" s="4">
        <v>8</v>
      </c>
      <c r="D27" s="4">
        <v>2929.46</v>
      </c>
      <c r="E27" s="4">
        <v>31.047512000000001</v>
      </c>
      <c r="F27" s="4">
        <v>2933.1026000000002</v>
      </c>
      <c r="G27" s="4">
        <v>2949.0131999999999</v>
      </c>
      <c r="H27" s="4">
        <v>5.0000000000000001E-3</v>
      </c>
      <c r="I27" s="4">
        <v>0</v>
      </c>
      <c r="J27" s="4">
        <v>1</v>
      </c>
      <c r="K27" s="4">
        <v>90.682935720000003</v>
      </c>
      <c r="L27" s="4">
        <v>17.198276740000001</v>
      </c>
      <c r="M27" s="4">
        <v>1.1717999999999999E-2</v>
      </c>
      <c r="N27" s="4" t="s">
        <v>50</v>
      </c>
      <c r="O27" s="4">
        <v>14.6473</v>
      </c>
      <c r="P27" s="4">
        <v>2927.9</v>
      </c>
      <c r="Q27" s="4">
        <v>2945.71</v>
      </c>
      <c r="R27" s="5">
        <v>44675.292132418981</v>
      </c>
      <c r="S27" s="3"/>
      <c r="T27" s="3">
        <f t="shared" si="0"/>
        <v>0.35876919295705567</v>
      </c>
      <c r="U27" s="3">
        <f t="shared" si="1"/>
        <v>0.2242734155783033</v>
      </c>
      <c r="V27" s="3">
        <f t="shared" si="2"/>
        <v>0.35876919295705567</v>
      </c>
      <c r="W27" s="3">
        <v>0.04</v>
      </c>
      <c r="X27" s="3"/>
      <c r="Y27" s="3"/>
      <c r="Z27" s="3"/>
      <c r="AA27" s="3"/>
    </row>
    <row r="28" spans="1:27" ht="25.5" x14ac:dyDescent="0.25">
      <c r="C28" s="1">
        <v>9</v>
      </c>
      <c r="D28" s="1">
        <v>2939.97</v>
      </c>
      <c r="E28" s="1">
        <v>55.214418000000002</v>
      </c>
      <c r="F28" s="1">
        <v>2935.6651999999999</v>
      </c>
      <c r="G28" s="1">
        <v>2946.0958000000001</v>
      </c>
      <c r="H28" s="1">
        <v>5.0000000000000001E-3</v>
      </c>
      <c r="I28" s="1">
        <v>2.5000000000000001E-2</v>
      </c>
      <c r="J28" s="1">
        <v>1</v>
      </c>
      <c r="K28" s="1">
        <v>90.643798320000002</v>
      </c>
      <c r="L28" s="1">
        <v>90.643798320000002</v>
      </c>
      <c r="M28" s="1">
        <v>1.176E-2</v>
      </c>
      <c r="N28" s="1" t="s">
        <v>51</v>
      </c>
      <c r="O28" s="1">
        <v>14.69985</v>
      </c>
      <c r="P28" s="1">
        <v>2922.89</v>
      </c>
      <c r="Q28" s="1">
        <v>2939.97</v>
      </c>
      <c r="R28" s="2">
        <v>44675.3354706713</v>
      </c>
    </row>
    <row r="29" spans="1:27" x14ac:dyDescent="0.25">
      <c r="A29" s="3"/>
      <c r="B29" s="3"/>
      <c r="C29" s="4">
        <v>10</v>
      </c>
      <c r="D29" s="4">
        <v>2955.85</v>
      </c>
      <c r="E29" s="4">
        <v>70.106168999999994</v>
      </c>
      <c r="F29" s="4">
        <v>2945.5081</v>
      </c>
      <c r="G29" s="4">
        <v>2946.3622999999998</v>
      </c>
      <c r="H29" s="4">
        <v>5.0000000000000001E-3</v>
      </c>
      <c r="I29" s="4">
        <v>2.5000000000000001E-2</v>
      </c>
      <c r="J29" s="4">
        <v>1</v>
      </c>
      <c r="K29" s="4">
        <v>90.637890519999999</v>
      </c>
      <c r="L29" s="4">
        <v>75.874298319999994</v>
      </c>
      <c r="M29" s="4">
        <v>1.1823E-2</v>
      </c>
      <c r="N29" s="4" t="s">
        <v>48</v>
      </c>
      <c r="O29" s="4">
        <v>14.779249999999999</v>
      </c>
      <c r="P29" s="4">
        <v>2938.89</v>
      </c>
      <c r="Q29" s="4">
        <v>2955.39</v>
      </c>
      <c r="R29" s="5">
        <v>44675.355960578701</v>
      </c>
      <c r="S29" s="3"/>
      <c r="T29" s="3">
        <f t="shared" si="0"/>
        <v>0.21212172471539431</v>
      </c>
      <c r="U29" s="3">
        <f t="shared" si="1"/>
        <v>0.10014039954666294</v>
      </c>
      <c r="V29" s="3">
        <f t="shared" si="2"/>
        <v>0.21212172471539431</v>
      </c>
      <c r="W29" s="3">
        <v>0.04</v>
      </c>
      <c r="X29" s="3"/>
      <c r="Y29" s="3"/>
      <c r="Z29" s="3"/>
      <c r="AA29" s="3"/>
    </row>
    <row r="30" spans="1:27" ht="25.5" x14ac:dyDescent="0.25">
      <c r="A30" s="3"/>
      <c r="B30" s="3"/>
      <c r="C30" s="4">
        <v>13</v>
      </c>
      <c r="D30" s="4">
        <v>2949.58</v>
      </c>
      <c r="E30" s="4">
        <v>48.832908000000003</v>
      </c>
      <c r="F30" s="4">
        <v>2954.5571</v>
      </c>
      <c r="G30" s="4">
        <v>2948.645</v>
      </c>
      <c r="H30" s="4">
        <v>5.0000000000000001E-3</v>
      </c>
      <c r="I30" s="4">
        <v>1.4999999999999999E-2</v>
      </c>
      <c r="J30" s="4">
        <v>1</v>
      </c>
      <c r="K30" s="4">
        <v>90.738031730000003</v>
      </c>
      <c r="L30" s="4">
        <v>90.738031730000003</v>
      </c>
      <c r="M30" s="4">
        <v>1.1797999999999999E-2</v>
      </c>
      <c r="N30" s="4" t="s">
        <v>49</v>
      </c>
      <c r="O30" s="4">
        <v>14.7479</v>
      </c>
      <c r="P30" s="4">
        <v>2949.58</v>
      </c>
      <c r="Q30" s="4">
        <v>2958.81</v>
      </c>
      <c r="R30" s="5">
        <v>44675.402548414349</v>
      </c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3"/>
      <c r="B31" s="3"/>
      <c r="C31" s="4">
        <v>11</v>
      </c>
      <c r="D31" s="4">
        <v>2959.13</v>
      </c>
      <c r="E31" s="4">
        <v>71.909481</v>
      </c>
      <c r="F31" s="4">
        <v>2952.4569999999999</v>
      </c>
      <c r="G31" s="4">
        <v>2947.2683999999999</v>
      </c>
      <c r="H31" s="4">
        <v>5.0000000000000001E-3</v>
      </c>
      <c r="I31" s="4">
        <v>2.5000000000000001E-2</v>
      </c>
      <c r="J31" s="4">
        <v>1</v>
      </c>
      <c r="K31" s="4">
        <v>90.631976280000003</v>
      </c>
      <c r="L31" s="4">
        <v>61.087169029999998</v>
      </c>
      <c r="M31" s="4">
        <v>1.1837E-2</v>
      </c>
      <c r="N31" s="4" t="s">
        <v>48</v>
      </c>
      <c r="O31" s="4">
        <v>14.79565</v>
      </c>
      <c r="P31" s="4">
        <v>2955.08</v>
      </c>
      <c r="Q31" s="4">
        <v>2959.12</v>
      </c>
      <c r="R31" s="5">
        <v>44675.368375081016</v>
      </c>
      <c r="S31" s="3"/>
      <c r="T31" s="3">
        <f t="shared" si="0"/>
        <v>0.32272999158537075</v>
      </c>
      <c r="U31" s="3">
        <f t="shared" si="1"/>
        <v>-1.0813989246844975E-2</v>
      </c>
      <c r="V31" s="3">
        <f t="shared" si="2"/>
        <v>0.32272999158537075</v>
      </c>
      <c r="W31" s="3">
        <v>0.04</v>
      </c>
      <c r="X31" s="3"/>
      <c r="Y31" s="3"/>
      <c r="Z31" s="3"/>
      <c r="AA31" s="3"/>
    </row>
    <row r="32" spans="1:27" ht="25.5" x14ac:dyDescent="0.25">
      <c r="A32" s="3"/>
      <c r="B32" s="3"/>
      <c r="C32" s="4">
        <v>13</v>
      </c>
      <c r="D32" s="4">
        <v>2949.58</v>
      </c>
      <c r="E32" s="4">
        <v>48.832908000000003</v>
      </c>
      <c r="F32" s="4">
        <v>2954.5571</v>
      </c>
      <c r="G32" s="4">
        <v>2948.645</v>
      </c>
      <c r="H32" s="4">
        <v>5.0000000000000001E-3</v>
      </c>
      <c r="I32" s="4">
        <v>1.4999999999999999E-2</v>
      </c>
      <c r="J32" s="4">
        <v>1</v>
      </c>
      <c r="K32" s="4">
        <v>90.738031730000003</v>
      </c>
      <c r="L32" s="4">
        <v>90.738031730000003</v>
      </c>
      <c r="M32" s="4">
        <v>1.1797999999999999E-2</v>
      </c>
      <c r="N32" s="4" t="s">
        <v>49</v>
      </c>
      <c r="O32" s="4">
        <v>14.7479</v>
      </c>
      <c r="P32" s="4">
        <v>2949.58</v>
      </c>
      <c r="Q32" s="4">
        <v>2958.81</v>
      </c>
      <c r="R32" s="5">
        <v>44675.402548414349</v>
      </c>
      <c r="S32" s="3"/>
      <c r="T32" s="3"/>
      <c r="U32" s="3"/>
      <c r="V32" s="3"/>
      <c r="W32" s="3"/>
      <c r="X32" s="3"/>
      <c r="Y32" s="3"/>
      <c r="Z32" s="3"/>
      <c r="AA32" s="3"/>
    </row>
    <row r="33" spans="1:29" x14ac:dyDescent="0.25">
      <c r="A33" s="3"/>
      <c r="B33" s="3"/>
      <c r="C33" s="4">
        <v>12</v>
      </c>
      <c r="D33" s="4">
        <v>2958.03</v>
      </c>
      <c r="E33" s="4">
        <v>69.342411999999996</v>
      </c>
      <c r="F33" s="4">
        <v>2954.4009999999998</v>
      </c>
      <c r="G33" s="4">
        <v>2947.7926000000002</v>
      </c>
      <c r="H33" s="4">
        <v>5.0000000000000001E-3</v>
      </c>
      <c r="I33" s="4">
        <v>2.5000000000000001E-2</v>
      </c>
      <c r="J33" s="4">
        <v>1</v>
      </c>
      <c r="K33" s="4">
        <v>90.626064099999994</v>
      </c>
      <c r="L33" s="4">
        <v>46.304880760000003</v>
      </c>
      <c r="M33" s="4">
        <v>1.1832000000000001E-2</v>
      </c>
      <c r="N33" s="4" t="s">
        <v>48</v>
      </c>
      <c r="O33" s="4">
        <v>14.790150000000001</v>
      </c>
      <c r="P33" s="4">
        <v>2954.87</v>
      </c>
      <c r="Q33" s="4">
        <v>2959.97</v>
      </c>
      <c r="R33" s="5">
        <v>44675.378540833335</v>
      </c>
      <c r="S33" s="3"/>
      <c r="T33" s="3">
        <f t="shared" si="0"/>
        <v>0.28566309334253787</v>
      </c>
      <c r="U33" s="3">
        <f t="shared" si="1"/>
        <v>2.636890092391711E-2</v>
      </c>
      <c r="V33" s="3">
        <f t="shared" si="2"/>
        <v>0.28566309334253787</v>
      </c>
      <c r="W33" s="3">
        <v>0.04</v>
      </c>
      <c r="X33" s="3"/>
      <c r="Y33" s="3"/>
      <c r="Z33" s="3"/>
      <c r="AA33" s="3"/>
    </row>
    <row r="34" spans="1:29" ht="25.5" x14ac:dyDescent="0.25">
      <c r="C34" s="1">
        <v>13</v>
      </c>
      <c r="D34" s="1">
        <v>2949.58</v>
      </c>
      <c r="E34" s="1">
        <v>48.832908000000003</v>
      </c>
      <c r="F34" s="1">
        <v>2954.5571</v>
      </c>
      <c r="G34" s="1">
        <v>2948.645</v>
      </c>
      <c r="H34" s="1">
        <v>5.0000000000000001E-3</v>
      </c>
      <c r="I34" s="1">
        <v>1.4999999999999999E-2</v>
      </c>
      <c r="J34" s="1">
        <v>1</v>
      </c>
      <c r="K34" s="1">
        <v>90.738031730000003</v>
      </c>
      <c r="L34" s="1">
        <v>90.738031730000003</v>
      </c>
      <c r="M34" s="1">
        <v>1.1797999999999999E-2</v>
      </c>
      <c r="N34" s="1" t="s">
        <v>49</v>
      </c>
      <c r="O34" s="1">
        <v>14.7479</v>
      </c>
      <c r="P34" s="1">
        <v>2949.58</v>
      </c>
      <c r="Q34" s="1">
        <v>2958.81</v>
      </c>
      <c r="R34" s="2">
        <v>44675.402548414349</v>
      </c>
    </row>
    <row r="35" spans="1:29" x14ac:dyDescent="0.25">
      <c r="A35" s="3"/>
      <c r="B35" s="3"/>
      <c r="C35" s="4">
        <v>13</v>
      </c>
      <c r="D35" s="4">
        <v>2934.84</v>
      </c>
      <c r="E35" s="4">
        <v>28.348423</v>
      </c>
      <c r="F35" s="4">
        <v>2944.0201000000002</v>
      </c>
      <c r="G35" s="4">
        <v>2948.9252000000001</v>
      </c>
      <c r="H35" s="4">
        <v>5.0000000000000001E-3</v>
      </c>
      <c r="I35" s="4">
        <v>1.4999999999999999E-2</v>
      </c>
      <c r="J35" s="4">
        <v>1</v>
      </c>
      <c r="K35" s="4">
        <v>90.732165510000002</v>
      </c>
      <c r="L35" s="4">
        <v>76.067287579999999</v>
      </c>
      <c r="M35" s="4">
        <v>1.1738999999999999E-2</v>
      </c>
      <c r="N35" s="4" t="s">
        <v>50</v>
      </c>
      <c r="O35" s="4">
        <v>14.674200000000001</v>
      </c>
      <c r="P35" s="4">
        <v>2935.05</v>
      </c>
      <c r="Q35" s="4">
        <v>2958.43</v>
      </c>
      <c r="R35" s="5">
        <v>44675.687108877311</v>
      </c>
      <c r="S35" s="3"/>
      <c r="T35" s="3">
        <f t="shared" si="0"/>
        <v>0.2364694497826135</v>
      </c>
      <c r="U35" s="3">
        <f t="shared" si="1"/>
        <v>0.38911831650107237</v>
      </c>
      <c r="V35" s="3">
        <f t="shared" si="2"/>
        <v>0.2364694497826135</v>
      </c>
      <c r="W35" s="3">
        <v>0.04</v>
      </c>
      <c r="X35" s="3"/>
      <c r="Y35" s="3"/>
      <c r="Z35" s="3"/>
      <c r="AA35" s="3"/>
    </row>
    <row r="36" spans="1:29" ht="25.5" x14ac:dyDescent="0.25">
      <c r="A36" s="3"/>
      <c r="B36" s="3"/>
      <c r="C36" s="4">
        <v>14</v>
      </c>
      <c r="D36" s="4">
        <v>2941.78</v>
      </c>
      <c r="E36" s="4">
        <v>55.426392999999997</v>
      </c>
      <c r="F36" s="4">
        <v>2936.0513000000001</v>
      </c>
      <c r="G36" s="4">
        <v>2943.6459</v>
      </c>
      <c r="H36" s="4">
        <v>5.0000000000000001E-3</v>
      </c>
      <c r="I36" s="4">
        <v>0.01</v>
      </c>
      <c r="J36" s="4">
        <v>1</v>
      </c>
      <c r="K36" s="4">
        <v>90.838051129999997</v>
      </c>
      <c r="L36" s="4">
        <v>90.838051129999997</v>
      </c>
      <c r="M36" s="4">
        <v>1.1767E-2</v>
      </c>
      <c r="N36" s="4" t="s">
        <v>51</v>
      </c>
      <c r="O36" s="4">
        <v>14.7089</v>
      </c>
      <c r="P36" s="4">
        <v>2923.42</v>
      </c>
      <c r="Q36" s="4">
        <v>2941.78</v>
      </c>
      <c r="R36" s="5">
        <v>44675.781427881942</v>
      </c>
      <c r="S36" s="3"/>
      <c r="T36" s="3"/>
      <c r="U36" s="3"/>
      <c r="V36" s="3"/>
      <c r="W36" s="3"/>
      <c r="X36" s="3"/>
      <c r="Y36" s="3"/>
      <c r="Z36" s="3"/>
      <c r="AA36" s="3"/>
    </row>
    <row r="37" spans="1:29" x14ac:dyDescent="0.25">
      <c r="A37" s="3"/>
      <c r="B37" s="3"/>
      <c r="C37" s="4">
        <v>13</v>
      </c>
      <c r="D37" s="4">
        <v>2926.2</v>
      </c>
      <c r="E37" s="4">
        <v>27.875088000000002</v>
      </c>
      <c r="F37" s="4">
        <v>2934.4187000000002</v>
      </c>
      <c r="G37" s="4">
        <v>2944.9933999999998</v>
      </c>
      <c r="H37" s="4">
        <v>5.0000000000000001E-3</v>
      </c>
      <c r="I37" s="4">
        <v>1.4999999999999999E-2</v>
      </c>
      <c r="J37" s="4">
        <v>1</v>
      </c>
      <c r="K37" s="4">
        <v>90.726316130000001</v>
      </c>
      <c r="L37" s="4">
        <v>61.43653758</v>
      </c>
      <c r="M37" s="4">
        <v>1.1705E-2</v>
      </c>
      <c r="N37" s="4" t="s">
        <v>50</v>
      </c>
      <c r="O37" s="4">
        <v>14.631</v>
      </c>
      <c r="P37" s="4">
        <v>2927.52</v>
      </c>
      <c r="Q37" s="4">
        <v>2944.75</v>
      </c>
      <c r="R37" s="5">
        <v>44675.754639479164</v>
      </c>
      <c r="S37" s="3"/>
      <c r="T37" s="3">
        <f t="shared" si="0"/>
        <v>0.53243113936164255</v>
      </c>
      <c r="U37" s="3">
        <f t="shared" si="1"/>
        <v>9.5003759141540078E-2</v>
      </c>
      <c r="V37" s="3">
        <f t="shared" si="2"/>
        <v>0.53243113936164255</v>
      </c>
      <c r="W37" s="3">
        <v>0.04</v>
      </c>
      <c r="X37" s="3"/>
      <c r="Y37" s="3"/>
      <c r="Z37" s="3"/>
      <c r="AA37" s="3"/>
    </row>
    <row r="38" spans="1:29" ht="25.5" x14ac:dyDescent="0.25">
      <c r="A38" s="6"/>
      <c r="B38" s="6"/>
      <c r="C38" s="7">
        <v>14</v>
      </c>
      <c r="D38" s="7">
        <v>2941.78</v>
      </c>
      <c r="E38" s="7">
        <v>55.426392999999997</v>
      </c>
      <c r="F38" s="7">
        <v>2936.0513000000001</v>
      </c>
      <c r="G38" s="7">
        <v>2943.6459</v>
      </c>
      <c r="H38" s="7">
        <v>5.0000000000000001E-3</v>
      </c>
      <c r="I38" s="7">
        <v>0.01</v>
      </c>
      <c r="J38" s="7">
        <v>1</v>
      </c>
      <c r="K38" s="7">
        <v>90.838051129999997</v>
      </c>
      <c r="L38" s="7">
        <v>90.838051129999997</v>
      </c>
      <c r="M38" s="7">
        <v>1.1767E-2</v>
      </c>
      <c r="N38" s="7" t="s">
        <v>51</v>
      </c>
      <c r="O38" s="7">
        <v>14.7089</v>
      </c>
      <c r="P38" s="7">
        <v>2923.42</v>
      </c>
      <c r="Q38" s="7">
        <v>2941.78</v>
      </c>
      <c r="R38" s="8">
        <v>44675.781427881942</v>
      </c>
      <c r="S38" s="6"/>
      <c r="T38" s="6"/>
      <c r="U38" s="6"/>
      <c r="V38" s="6"/>
      <c r="W38" s="6"/>
      <c r="X38" s="6"/>
      <c r="Y38" s="6"/>
      <c r="Z38" s="6"/>
      <c r="AA38" s="6"/>
    </row>
    <row r="39" spans="1:29" x14ac:dyDescent="0.25">
      <c r="C39" s="1">
        <v>15</v>
      </c>
      <c r="D39" s="1">
        <v>2918.17</v>
      </c>
      <c r="E39" s="1">
        <v>30.867675999999999</v>
      </c>
      <c r="F39" s="1">
        <v>2930.9342999999999</v>
      </c>
      <c r="G39" s="1">
        <v>2941.8308000000002</v>
      </c>
      <c r="H39" s="1">
        <v>5.0000000000000001E-3</v>
      </c>
      <c r="I39" s="1">
        <v>0.01</v>
      </c>
      <c r="J39" s="1">
        <v>1</v>
      </c>
      <c r="K39" s="1">
        <v>90.832218810000001</v>
      </c>
      <c r="L39" s="1">
        <v>76.252769729999997</v>
      </c>
      <c r="M39" s="1">
        <v>1.1672999999999999E-2</v>
      </c>
      <c r="N39" s="1" t="s">
        <v>50</v>
      </c>
      <c r="O39" s="1">
        <v>14.59085</v>
      </c>
      <c r="P39" s="1">
        <v>2917.86</v>
      </c>
      <c r="Q39" s="1">
        <v>2944.6</v>
      </c>
      <c r="R39" s="2">
        <v>44675.814761875001</v>
      </c>
      <c r="T39">
        <f t="shared" si="0"/>
        <v>0.98657720420674466</v>
      </c>
      <c r="U39">
        <f t="shared" si="1"/>
        <v>0.18059263168355447</v>
      </c>
      <c r="V39">
        <f t="shared" si="2"/>
        <v>0.98657720420674466</v>
      </c>
      <c r="W39">
        <v>0.04</v>
      </c>
    </row>
    <row r="40" spans="1:29" ht="25.5" x14ac:dyDescent="0.25">
      <c r="C40" s="1">
        <v>16</v>
      </c>
      <c r="D40" s="1">
        <v>2946.96</v>
      </c>
      <c r="E40" s="1">
        <v>58.134143000000002</v>
      </c>
      <c r="F40" s="1">
        <v>2931.8272999999999</v>
      </c>
      <c r="G40" s="1">
        <v>2941.4609999999998</v>
      </c>
      <c r="H40" s="1">
        <v>5.0000000000000001E-3</v>
      </c>
      <c r="I40" s="1">
        <v>5.0000000000000001E-3</v>
      </c>
      <c r="J40" s="1">
        <v>1</v>
      </c>
      <c r="K40" s="1">
        <v>90.948737530000002</v>
      </c>
      <c r="L40" s="1">
        <v>90.948737530000002</v>
      </c>
      <c r="M40" s="1">
        <v>1.1788E-2</v>
      </c>
      <c r="N40" s="1" t="s">
        <v>51</v>
      </c>
      <c r="O40" s="1">
        <v>14.7348</v>
      </c>
      <c r="P40" s="1">
        <v>2912.9</v>
      </c>
      <c r="Q40" s="1">
        <v>2946.96</v>
      </c>
      <c r="R40" s="2">
        <v>44675.820848611111</v>
      </c>
    </row>
    <row r="41" spans="1:29" x14ac:dyDescent="0.25">
      <c r="A41" s="3"/>
      <c r="B41" s="3"/>
      <c r="C41" s="4">
        <v>17</v>
      </c>
      <c r="D41" s="4">
        <v>2953.58</v>
      </c>
      <c r="E41" s="4">
        <v>70.501278999999997</v>
      </c>
      <c r="F41" s="4">
        <v>2944.4004</v>
      </c>
      <c r="G41" s="4">
        <v>2938.3110000000001</v>
      </c>
      <c r="H41" s="4">
        <v>5.0000000000000001E-3</v>
      </c>
      <c r="I41" s="4">
        <v>5.0000000000000001E-3</v>
      </c>
      <c r="J41" s="4">
        <v>1</v>
      </c>
      <c r="K41" s="4">
        <v>90.942833489999998</v>
      </c>
      <c r="L41" s="4">
        <v>76.188524720000004</v>
      </c>
      <c r="M41" s="4">
        <v>1.1814E-2</v>
      </c>
      <c r="N41" s="4" t="s">
        <v>48</v>
      </c>
      <c r="O41" s="4">
        <v>14.767899999999999</v>
      </c>
      <c r="P41" s="4">
        <v>2918.87</v>
      </c>
      <c r="Q41" s="4">
        <v>2956.55</v>
      </c>
      <c r="R41" s="5">
        <v>44676.000608935188</v>
      </c>
      <c r="S41" s="3"/>
      <c r="T41" s="3">
        <f t="shared" si="0"/>
        <v>0.16725465367452566</v>
      </c>
      <c r="U41" s="3">
        <f t="shared" si="1"/>
        <v>0.29625065175143384</v>
      </c>
      <c r="V41" s="3">
        <f t="shared" si="2"/>
        <v>0.16725465367452566</v>
      </c>
      <c r="W41" s="3">
        <v>0.04</v>
      </c>
      <c r="X41" s="3"/>
      <c r="Y41" s="3"/>
      <c r="Z41" s="3"/>
      <c r="AA41" s="3"/>
    </row>
    <row r="42" spans="1:29" ht="25.5" x14ac:dyDescent="0.25">
      <c r="A42" s="3"/>
      <c r="B42" s="3"/>
      <c r="C42" s="4">
        <v>18</v>
      </c>
      <c r="D42" s="4">
        <v>2948.64</v>
      </c>
      <c r="E42" s="4">
        <v>45.436509999999998</v>
      </c>
      <c r="F42" s="4">
        <v>2956.4297000000001</v>
      </c>
      <c r="G42" s="4">
        <v>2943.4614999999999</v>
      </c>
      <c r="H42" s="4">
        <v>5.0000000000000001E-3</v>
      </c>
      <c r="I42" s="4">
        <v>0.01</v>
      </c>
      <c r="J42" s="4">
        <v>1</v>
      </c>
      <c r="K42" s="4">
        <v>90.982025809999996</v>
      </c>
      <c r="L42" s="4">
        <v>90.982025809999996</v>
      </c>
      <c r="M42" s="4">
        <v>1.1795E-2</v>
      </c>
      <c r="N42" s="4" t="s">
        <v>49</v>
      </c>
      <c r="O42" s="4">
        <v>14.7432</v>
      </c>
      <c r="P42" s="4">
        <v>2948.64</v>
      </c>
      <c r="Q42" s="4">
        <v>2962.33</v>
      </c>
      <c r="R42" s="5">
        <v>44676.050781701386</v>
      </c>
      <c r="S42" s="3"/>
      <c r="T42" s="3"/>
      <c r="U42" s="3"/>
      <c r="V42" s="3"/>
      <c r="W42" s="3"/>
      <c r="X42" s="3"/>
      <c r="Y42" s="3"/>
    </row>
    <row r="43" spans="1:29" x14ac:dyDescent="0.25">
      <c r="A43" s="3"/>
      <c r="B43" s="3"/>
      <c r="C43" s="4">
        <v>18</v>
      </c>
      <c r="D43" s="4">
        <v>2958.83</v>
      </c>
      <c r="E43" s="4">
        <v>66.361624000000006</v>
      </c>
      <c r="F43" s="4">
        <v>2958.5390000000002</v>
      </c>
      <c r="G43" s="4">
        <v>2942.1293000000001</v>
      </c>
      <c r="H43" s="4">
        <v>5.0000000000000001E-3</v>
      </c>
      <c r="I43" s="4">
        <v>5.0000000000000001E-3</v>
      </c>
      <c r="J43" s="4">
        <v>1</v>
      </c>
      <c r="K43" s="4">
        <v>90.936920290000003</v>
      </c>
      <c r="L43" s="4">
        <v>61.402417700000001</v>
      </c>
      <c r="M43" s="4">
        <v>1.1835E-2</v>
      </c>
      <c r="N43" s="4" t="s">
        <v>48</v>
      </c>
      <c r="O43" s="4">
        <v>14.79415</v>
      </c>
      <c r="P43" s="4">
        <v>2955.59</v>
      </c>
      <c r="Q43" s="4">
        <v>2966.92</v>
      </c>
      <c r="R43" s="5">
        <v>44676.032222395836</v>
      </c>
      <c r="S43" s="3"/>
      <c r="T43" s="3">
        <f t="shared" si="0"/>
        <v>0.3443928850255018</v>
      </c>
      <c r="U43" s="3">
        <f t="shared" si="1"/>
        <v>0.11828999976342001</v>
      </c>
      <c r="V43" s="3">
        <f t="shared" si="2"/>
        <v>0.3443928850255018</v>
      </c>
      <c r="W43" s="3">
        <v>0.04</v>
      </c>
      <c r="X43" s="3"/>
      <c r="Y43" s="3"/>
      <c r="Z43" s="3"/>
      <c r="AA43" s="3"/>
    </row>
    <row r="44" spans="1:29" ht="25.5" x14ac:dyDescent="0.25">
      <c r="A44" s="3"/>
      <c r="B44" s="3"/>
      <c r="C44" s="4">
        <v>18</v>
      </c>
      <c r="D44" s="4">
        <v>2948.64</v>
      </c>
      <c r="E44" s="4">
        <v>45.436509999999998</v>
      </c>
      <c r="F44" s="4">
        <v>2956.4297000000001</v>
      </c>
      <c r="G44" s="4">
        <v>2943.4614999999999</v>
      </c>
      <c r="H44" s="4">
        <v>5.0000000000000001E-3</v>
      </c>
      <c r="I44" s="4">
        <v>0.01</v>
      </c>
      <c r="J44" s="4">
        <v>1</v>
      </c>
      <c r="K44" s="4">
        <v>90.982025809999996</v>
      </c>
      <c r="L44" s="4">
        <v>90.982025809999996</v>
      </c>
      <c r="M44" s="4">
        <v>1.1795E-2</v>
      </c>
      <c r="N44" s="4" t="s">
        <v>49</v>
      </c>
      <c r="O44" s="4">
        <v>14.7432</v>
      </c>
      <c r="P44" s="4">
        <v>2948.64</v>
      </c>
      <c r="Q44" s="4">
        <v>2962.33</v>
      </c>
      <c r="R44" s="5">
        <v>44676.050781701386</v>
      </c>
      <c r="S44" s="3"/>
      <c r="T44" s="3"/>
      <c r="U44" s="3"/>
      <c r="V44" s="3"/>
      <c r="W44" s="3"/>
      <c r="X44" s="3"/>
      <c r="Y44" s="3"/>
    </row>
    <row r="45" spans="1:29" x14ac:dyDescent="0.25">
      <c r="A45" s="3"/>
      <c r="B45" s="3"/>
      <c r="C45" s="4">
        <v>19</v>
      </c>
      <c r="D45" s="4">
        <v>2914.72</v>
      </c>
      <c r="E45" s="4">
        <v>30.558568999999999</v>
      </c>
      <c r="F45" s="4">
        <v>2921.9753999999998</v>
      </c>
      <c r="G45" s="4">
        <v>2937.6149</v>
      </c>
      <c r="H45" s="4">
        <v>5.0000000000000001E-3</v>
      </c>
      <c r="I45" s="4">
        <v>0.01</v>
      </c>
      <c r="J45" s="4">
        <v>1</v>
      </c>
      <c r="K45" s="4">
        <v>90.976197850000005</v>
      </c>
      <c r="L45" s="4">
        <v>76.400275809999997</v>
      </c>
      <c r="M45" s="4">
        <v>1.1658999999999999E-2</v>
      </c>
      <c r="N45" s="4" t="s">
        <v>50</v>
      </c>
      <c r="O45" s="4">
        <v>14.573600000000001</v>
      </c>
      <c r="P45" s="4">
        <v>2914.01</v>
      </c>
      <c r="Q45" s="4">
        <v>2952.49</v>
      </c>
      <c r="R45" s="5">
        <v>44676.211643680559</v>
      </c>
      <c r="S45" s="3"/>
      <c r="T45" s="3">
        <f t="shared" si="0"/>
        <v>-1.4773288686391814</v>
      </c>
      <c r="U45" s="3">
        <f>IF(OR(N45="sell", N45="sellrsi"),(Q46-D45)/D45*(100),(D45-P46)/D45*(100))</f>
        <v>2.1079211725311389</v>
      </c>
      <c r="V45" s="3">
        <f t="shared" si="2"/>
        <v>-1.4931108305428991</v>
      </c>
      <c r="W45" s="3">
        <v>0.04</v>
      </c>
      <c r="X45" s="3"/>
      <c r="Y45" s="3"/>
      <c r="Z45" t="s">
        <v>54</v>
      </c>
      <c r="AA45" t="s">
        <v>55</v>
      </c>
      <c r="AB45" t="s">
        <v>56</v>
      </c>
      <c r="AC45" t="s">
        <v>28</v>
      </c>
    </row>
    <row r="46" spans="1:29" ht="25.5" x14ac:dyDescent="0.25">
      <c r="A46" s="3"/>
      <c r="B46" s="3"/>
      <c r="C46" s="4">
        <v>21</v>
      </c>
      <c r="D46" s="4">
        <v>2871.2</v>
      </c>
      <c r="E46" s="4">
        <v>55.622722000000003</v>
      </c>
      <c r="F46" s="4">
        <v>2863.3139000000001</v>
      </c>
      <c r="G46" s="4">
        <v>2898.6833999999999</v>
      </c>
      <c r="H46" s="4">
        <v>5.0000000000000001E-3</v>
      </c>
      <c r="I46" s="4">
        <v>1.4999999999999999E-2</v>
      </c>
      <c r="J46" s="4">
        <v>1</v>
      </c>
      <c r="K46" s="4">
        <v>90.853761500000005</v>
      </c>
      <c r="L46" s="4">
        <v>90.853761500000005</v>
      </c>
      <c r="M46" s="4">
        <v>1.1485E-2</v>
      </c>
      <c r="N46" s="4" t="s">
        <v>51</v>
      </c>
      <c r="O46" s="4">
        <v>14.356</v>
      </c>
      <c r="P46" s="4">
        <v>2853.28</v>
      </c>
      <c r="Q46" s="4">
        <v>2871.66</v>
      </c>
      <c r="R46" s="5">
        <v>44676.343697060183</v>
      </c>
      <c r="S46" s="3"/>
      <c r="T46" s="3"/>
      <c r="U46" s="3"/>
      <c r="V46" s="3"/>
      <c r="W46" s="3"/>
      <c r="X46" s="3"/>
      <c r="Y46" s="3"/>
    </row>
    <row r="47" spans="1:29" x14ac:dyDescent="0.25">
      <c r="A47" s="3"/>
      <c r="B47" s="3"/>
      <c r="C47" s="4">
        <v>20</v>
      </c>
      <c r="D47" s="4">
        <v>2857.99</v>
      </c>
      <c r="E47" s="4">
        <v>28.292538</v>
      </c>
      <c r="F47" s="4">
        <v>2868.5160000000001</v>
      </c>
      <c r="G47" s="4">
        <v>2922.9992999999999</v>
      </c>
      <c r="H47" s="4">
        <v>5.0000000000000001E-3</v>
      </c>
      <c r="I47" s="4">
        <v>0.01</v>
      </c>
      <c r="J47" s="4">
        <v>1</v>
      </c>
      <c r="K47" s="4">
        <v>90.970485030000006</v>
      </c>
      <c r="L47" s="4">
        <v>62.104125809999999</v>
      </c>
      <c r="M47" s="4">
        <v>1.1431999999999999E-2</v>
      </c>
      <c r="N47" s="4" t="s">
        <v>50</v>
      </c>
      <c r="O47" s="4">
        <v>14.289949999999999</v>
      </c>
      <c r="P47" s="4">
        <v>2842.48</v>
      </c>
      <c r="Q47" s="4">
        <v>2918.78</v>
      </c>
      <c r="R47" s="5">
        <v>44676.256693888892</v>
      </c>
      <c r="S47" s="3"/>
      <c r="T47" s="3">
        <f t="shared" si="0"/>
        <v>0.47830818162415101</v>
      </c>
      <c r="U47" s="3">
        <f t="shared" si="1"/>
        <v>0.16480113646302411</v>
      </c>
      <c r="V47" s="3">
        <f t="shared" si="2"/>
        <v>0.46221295385918204</v>
      </c>
      <c r="W47" s="3">
        <v>0.04</v>
      </c>
      <c r="X47" s="3"/>
      <c r="Y47" s="3"/>
      <c r="Z47">
        <f>SUM(T5:T66)</f>
        <v>4.4189985596527306</v>
      </c>
      <c r="AA47">
        <f>SUM(U5:U66)</f>
        <v>7.3756962885515227</v>
      </c>
      <c r="AB47">
        <f>SUM(V5:V64)</f>
        <v>4.3583561109567315</v>
      </c>
      <c r="AC47">
        <f>2*SUM(W5:W63)</f>
        <v>1.6000000000000003</v>
      </c>
    </row>
    <row r="48" spans="1:29" ht="25.5" x14ac:dyDescent="0.25">
      <c r="A48" s="3"/>
      <c r="B48" s="3"/>
      <c r="C48" s="4">
        <v>21</v>
      </c>
      <c r="D48" s="4">
        <v>2871.2</v>
      </c>
      <c r="E48" s="4">
        <v>55.622722000000003</v>
      </c>
      <c r="F48" s="4">
        <v>2863.3139000000001</v>
      </c>
      <c r="G48" s="4">
        <v>2898.6833999999999</v>
      </c>
      <c r="H48" s="4">
        <v>5.0000000000000001E-3</v>
      </c>
      <c r="I48" s="4">
        <v>1.4999999999999999E-2</v>
      </c>
      <c r="J48" s="4">
        <v>1</v>
      </c>
      <c r="K48" s="4">
        <v>90.853761500000005</v>
      </c>
      <c r="L48" s="4">
        <v>90.853761500000005</v>
      </c>
      <c r="M48" s="4">
        <v>1.1485E-2</v>
      </c>
      <c r="N48" s="4" t="s">
        <v>51</v>
      </c>
      <c r="O48" s="4">
        <v>14.356</v>
      </c>
      <c r="P48" s="4">
        <v>2853.28</v>
      </c>
      <c r="Q48" s="4">
        <v>2871.66</v>
      </c>
      <c r="R48" s="5">
        <v>44676.343697060183</v>
      </c>
      <c r="S48" s="3"/>
      <c r="T48" s="3"/>
      <c r="U48" s="3"/>
      <c r="V48" s="3"/>
      <c r="W48" s="3"/>
      <c r="X48" s="3"/>
      <c r="Y48" s="3"/>
    </row>
    <row r="49" spans="1:29" x14ac:dyDescent="0.25">
      <c r="A49" s="3"/>
      <c r="B49" s="3"/>
      <c r="C49" s="4">
        <v>21</v>
      </c>
      <c r="D49" s="4">
        <v>2856.91</v>
      </c>
      <c r="E49" s="4">
        <v>31.000229000000001</v>
      </c>
      <c r="F49" s="4">
        <v>2861.1983</v>
      </c>
      <c r="G49" s="4">
        <v>2917.7882</v>
      </c>
      <c r="H49" s="4">
        <v>5.0000000000000001E-3</v>
      </c>
      <c r="I49" s="4">
        <v>0.01</v>
      </c>
      <c r="J49" s="4">
        <v>1</v>
      </c>
      <c r="K49" s="4">
        <v>90.964774890000001</v>
      </c>
      <c r="L49" s="4">
        <v>47.82162581</v>
      </c>
      <c r="M49" s="4">
        <v>1.1428000000000001E-2</v>
      </c>
      <c r="N49" s="4" t="s">
        <v>50</v>
      </c>
      <c r="O49" s="4">
        <v>14.284549999999999</v>
      </c>
      <c r="P49" s="4">
        <v>2849.63</v>
      </c>
      <c r="Q49" s="4">
        <v>2861.65</v>
      </c>
      <c r="R49" s="5">
        <v>44676.269334641205</v>
      </c>
      <c r="S49" s="3"/>
      <c r="T49" s="3">
        <f t="shared" si="0"/>
        <v>0.51629207780434105</v>
      </c>
      <c r="U49" s="3">
        <f t="shared" si="1"/>
        <v>0.12706035541895455</v>
      </c>
      <c r="V49" s="3">
        <f t="shared" si="2"/>
        <v>0.50019076554739084</v>
      </c>
      <c r="W49" s="3">
        <v>0.04</v>
      </c>
      <c r="X49" s="3"/>
      <c r="Y49" s="3"/>
    </row>
    <row r="50" spans="1:29" ht="25.5" x14ac:dyDescent="0.25">
      <c r="C50" s="1">
        <v>21</v>
      </c>
      <c r="D50" s="1">
        <v>2871.2</v>
      </c>
      <c r="E50" s="1">
        <v>55.622722000000003</v>
      </c>
      <c r="F50" s="1">
        <v>2863.3139000000001</v>
      </c>
      <c r="G50" s="1">
        <v>2898.6833999999999</v>
      </c>
      <c r="H50" s="1">
        <v>5.0000000000000001E-3</v>
      </c>
      <c r="I50" s="1">
        <v>1.4999999999999999E-2</v>
      </c>
      <c r="J50" s="1">
        <v>1</v>
      </c>
      <c r="K50" s="1">
        <v>90.853761500000005</v>
      </c>
      <c r="L50" s="1">
        <v>90.853761500000005</v>
      </c>
      <c r="M50" s="1">
        <v>1.1485E-2</v>
      </c>
      <c r="N50" s="1" t="s">
        <v>51</v>
      </c>
      <c r="O50" s="1">
        <v>14.356</v>
      </c>
      <c r="P50" s="1">
        <v>2853.28</v>
      </c>
      <c r="Q50" s="1">
        <v>2871.66</v>
      </c>
      <c r="R50" s="2">
        <v>44676.343697060183</v>
      </c>
    </row>
    <row r="51" spans="1:29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  <c r="Y51">
        <f>Z47-AC47</f>
        <v>2.8189985596527301</v>
      </c>
      <c r="Z51" t="s">
        <v>37</v>
      </c>
    </row>
    <row r="52" spans="1:29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  <c r="Y52">
        <f>-AA47-AC47</f>
        <v>-8.9756962885515232</v>
      </c>
      <c r="Z52" t="s">
        <v>47</v>
      </c>
    </row>
    <row r="53" spans="1:29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"/>
      <c r="Y53">
        <f>AB47-AC47</f>
        <v>2.7583561109567309</v>
      </c>
      <c r="Z53" t="s">
        <v>45</v>
      </c>
    </row>
    <row r="54" spans="1:29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"/>
      <c r="Y54">
        <f>100-((O11+(K11-K50))/O11*100)</f>
        <v>2.695430734477128</v>
      </c>
      <c r="Z54" t="s">
        <v>46</v>
      </c>
    </row>
    <row r="55" spans="1:29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</row>
    <row r="56" spans="1:29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"/>
    </row>
    <row r="57" spans="1:29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/>
      <c r="Z57" t="s">
        <v>54</v>
      </c>
      <c r="AA57" t="s">
        <v>55</v>
      </c>
      <c r="AB57" t="s">
        <v>56</v>
      </c>
      <c r="AC57" t="s">
        <v>28</v>
      </c>
    </row>
    <row r="58" spans="1:29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/>
      <c r="Z58">
        <f>SUM(T5:T49)</f>
        <v>4.4189985596527306</v>
      </c>
      <c r="AA58">
        <f t="shared" ref="AA58:AB58" si="3">SUM(U5:U49)</f>
        <v>7.3756962885515227</v>
      </c>
      <c r="AB58">
        <f t="shared" si="3"/>
        <v>4.3583561109567315</v>
      </c>
      <c r="AC58">
        <f>2*SUM(W5:W49)</f>
        <v>1.6000000000000003</v>
      </c>
    </row>
    <row r="59" spans="1:29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/>
    </row>
    <row r="60" spans="1:29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/>
    </row>
    <row r="61" spans="1:29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/>
      <c r="Y61">
        <f>Z58-AC58</f>
        <v>2.8189985596527301</v>
      </c>
      <c r="Z61" t="s">
        <v>37</v>
      </c>
    </row>
    <row r="62" spans="1:29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/>
      <c r="Y62">
        <f>-AA58-AC58</f>
        <v>-8.9756962885515232</v>
      </c>
      <c r="Z62" t="s">
        <v>47</v>
      </c>
    </row>
    <row r="63" spans="1:29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  <c r="Y63">
        <f>AB58-AC58</f>
        <v>2.7583561109567309</v>
      </c>
      <c r="Z63" t="s">
        <v>45</v>
      </c>
    </row>
    <row r="64" spans="1:29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  <c r="Y64">
        <f>100-((O11+(K11-K50))/O11*100)</f>
        <v>2.695430734477128</v>
      </c>
      <c r="Z64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SSASoft</dc:creator>
  <cp:lastModifiedBy>SSASoft</cp:lastModifiedBy>
  <dcterms:created xsi:type="dcterms:W3CDTF">2022-04-08T08:13:30Z</dcterms:created>
  <dcterms:modified xsi:type="dcterms:W3CDTF">2022-04-25T06:24:49Z</dcterms:modified>
</cp:coreProperties>
</file>