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5th Semester Books &amp; Assignment\Operation Research-I\OR PROJECT\"/>
    </mc:Choice>
  </mc:AlternateContent>
  <bookViews>
    <workbookView xWindow="0" yWindow="0" windowWidth="15345" windowHeight="4635"/>
  </bookViews>
  <sheets>
    <sheet name="Sheet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2" i="3" l="1"/>
  <c r="E87" i="3"/>
  <c r="E84" i="3"/>
  <c r="E85" i="3"/>
  <c r="E9" i="3"/>
  <c r="E18" i="3"/>
  <c r="E86" i="3"/>
  <c r="E59" i="3"/>
  <c r="E58" i="3"/>
  <c r="E46" i="3"/>
  <c r="E8" i="3"/>
  <c r="E15" i="3"/>
  <c r="E17" i="3"/>
  <c r="E22" i="3"/>
  <c r="E23" i="3"/>
  <c r="E33" i="3"/>
  <c r="E38" i="3"/>
  <c r="E39" i="3"/>
  <c r="E91" i="3"/>
  <c r="E19" i="3"/>
  <c r="E4" i="3"/>
  <c r="E5" i="3"/>
  <c r="E6" i="3"/>
  <c r="E10" i="3"/>
  <c r="E11" i="3"/>
  <c r="E12" i="3"/>
  <c r="E13" i="3"/>
  <c r="E14" i="3"/>
  <c r="E16" i="3"/>
  <c r="E20" i="3"/>
  <c r="E21" i="3"/>
  <c r="E24" i="3"/>
  <c r="E25" i="3"/>
  <c r="E26" i="3"/>
  <c r="E27" i="3"/>
  <c r="E28" i="3"/>
  <c r="E29" i="3"/>
  <c r="E30" i="3"/>
  <c r="E31" i="3"/>
  <c r="E32" i="3"/>
  <c r="E34" i="3"/>
  <c r="E35" i="3"/>
  <c r="E36" i="3"/>
  <c r="E37" i="3"/>
  <c r="E41" i="3"/>
  <c r="E42" i="3"/>
  <c r="E43" i="3"/>
  <c r="E44" i="3"/>
  <c r="E45" i="3"/>
  <c r="E47" i="3"/>
  <c r="E48" i="3"/>
  <c r="E49" i="3"/>
  <c r="E50" i="3"/>
  <c r="E51" i="3"/>
  <c r="E52" i="3"/>
  <c r="E53" i="3"/>
  <c r="E54" i="3"/>
  <c r="E55" i="3"/>
  <c r="E56" i="3"/>
  <c r="E57" i="3"/>
  <c r="E61" i="3"/>
  <c r="E62" i="3"/>
  <c r="E63" i="3"/>
  <c r="E64" i="3"/>
  <c r="E65" i="3"/>
  <c r="E66" i="3"/>
  <c r="E67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8" i="3"/>
  <c r="E89" i="3"/>
  <c r="E90" i="3"/>
  <c r="E3" i="3"/>
  <c r="B98" i="3" s="1"/>
  <c r="F90" i="3"/>
  <c r="F57" i="3"/>
  <c r="F81" i="3"/>
  <c r="B100" i="3" l="1"/>
  <c r="B99" i="3"/>
  <c r="B97" i="3"/>
  <c r="F91" i="3"/>
  <c r="F89" i="3"/>
  <c r="F88" i="3"/>
  <c r="F87" i="3"/>
  <c r="F86" i="3"/>
  <c r="F85" i="3"/>
  <c r="F84" i="3"/>
  <c r="F83" i="3"/>
  <c r="F82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F2" i="3"/>
  <c r="B101" i="3" l="1"/>
  <c r="B108" i="3"/>
  <c r="F99" i="3"/>
  <c r="E100" i="3"/>
  <c r="E97" i="3"/>
  <c r="F100" i="3"/>
  <c r="F97" i="3"/>
  <c r="E98" i="3"/>
  <c r="F98" i="3"/>
  <c r="E99" i="3"/>
  <c r="F92" i="3"/>
  <c r="B112" i="3"/>
  <c r="F94" i="3"/>
  <c r="B110" i="3"/>
  <c r="F93" i="3"/>
  <c r="B109" i="3"/>
  <c r="B111" i="3"/>
  <c r="B114" i="3"/>
  <c r="B113" i="3"/>
  <c r="F109" i="3" l="1"/>
  <c r="E112" i="3"/>
  <c r="E109" i="3"/>
  <c r="G109" i="3" s="1"/>
  <c r="F110" i="3"/>
  <c r="F113" i="3"/>
  <c r="F108" i="3"/>
  <c r="E108" i="3"/>
  <c r="F112" i="3"/>
  <c r="F111" i="3"/>
  <c r="E111" i="3"/>
  <c r="E114" i="3"/>
  <c r="E113" i="3"/>
  <c r="F114" i="3"/>
  <c r="E110" i="3"/>
  <c r="B115" i="3"/>
  <c r="G99" i="3" l="1"/>
  <c r="H99" i="3" s="1"/>
  <c r="I99" i="3" s="1"/>
  <c r="G100" i="3"/>
  <c r="H100" i="3" s="1"/>
  <c r="I100" i="3" s="1"/>
  <c r="G114" i="3"/>
  <c r="H114" i="3" s="1"/>
  <c r="I114" i="3" s="1"/>
  <c r="G113" i="3"/>
  <c r="H113" i="3" s="1"/>
  <c r="I113" i="3" s="1"/>
  <c r="G98" i="3"/>
  <c r="H98" i="3" s="1"/>
  <c r="I98" i="3" s="1"/>
  <c r="G97" i="3"/>
  <c r="H97" i="3" s="1"/>
  <c r="I97" i="3" s="1"/>
  <c r="G108" i="3"/>
  <c r="H108" i="3" s="1"/>
  <c r="I108" i="3" s="1"/>
  <c r="G111" i="3"/>
  <c r="H111" i="3" s="1"/>
  <c r="I111" i="3" s="1"/>
  <c r="G112" i="3"/>
  <c r="H112" i="3" s="1"/>
  <c r="I112" i="3" s="1"/>
  <c r="G110" i="3"/>
  <c r="H110" i="3" s="1"/>
  <c r="I110" i="3" s="1"/>
  <c r="H109" i="3"/>
  <c r="I109" i="3" s="1"/>
  <c r="I101" i="3" l="1"/>
  <c r="B105" i="3" s="1"/>
  <c r="I115" i="3"/>
  <c r="B120" i="3" s="1"/>
</calcChain>
</file>

<file path=xl/sharedStrings.xml><?xml version="1.0" encoding="utf-8"?>
<sst xmlns="http://schemas.openxmlformats.org/spreadsheetml/2006/main" count="50" uniqueCount="32">
  <si>
    <t xml:space="preserve">ARRIVAL TIME </t>
  </si>
  <si>
    <t>CUSTOMER</t>
  </si>
  <si>
    <t>SERVICE TIME (MIN)</t>
  </si>
  <si>
    <t>INTER-ARRIVAL TIME(MIN)</t>
  </si>
  <si>
    <t>GOODNESS OF FIT TEST</t>
  </si>
  <si>
    <t>BINS</t>
  </si>
  <si>
    <t>OBS. FREQ</t>
  </si>
  <si>
    <t>LOWER</t>
  </si>
  <si>
    <t>UPPER</t>
  </si>
  <si>
    <t>LBP</t>
  </si>
  <si>
    <t>UBP</t>
  </si>
  <si>
    <t>UBP-LBP</t>
  </si>
  <si>
    <t>EXP. FREQ</t>
  </si>
  <si>
    <t>CHI-SQUARE</t>
  </si>
  <si>
    <t>SUM=</t>
  </si>
  <si>
    <t>df=</t>
  </si>
  <si>
    <t>X^2tab=</t>
  </si>
  <si>
    <t>X^2cal=</t>
  </si>
  <si>
    <t>Inter-Arrival</t>
  </si>
  <si>
    <t>Ho is accepted:Inter arrival time for this data is in poisson distribution</t>
  </si>
  <si>
    <t>Service</t>
  </si>
  <si>
    <t>SERVICE TIME(START)</t>
  </si>
  <si>
    <t>SERVICE TIME(END)</t>
  </si>
  <si>
    <t>MEAN=</t>
  </si>
  <si>
    <t>0-2</t>
  </si>
  <si>
    <t>2-4</t>
  </si>
  <si>
    <t>4-6</t>
  </si>
  <si>
    <t>6-8</t>
  </si>
  <si>
    <t>8-10</t>
  </si>
  <si>
    <t>10-12</t>
  </si>
  <si>
    <t>12-14</t>
  </si>
  <si>
    <t>Ho is accepted:Service time for this data is in exponential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</si>
</sst>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1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" fillId="5" borderId="0" xfId="0" applyFont="1" applyFill="1" applyAlignment="1">
      <alignment horizontal="center"/>
    </xf>
    <xf numFmtId="0" fontId="0" fillId="5" borderId="0" xfId="0" applyFill="1"/>
    <xf numFmtId="165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abSelected="1" topLeftCell="A86" zoomScale="87" zoomScaleNormal="87" workbookViewId="0">
      <selection activeCell="F112" sqref="F112"/>
    </sheetView>
  </sheetViews>
  <sheetFormatPr defaultRowHeight="15" x14ac:dyDescent="0.25"/>
  <cols>
    <col min="1" max="1" width="16.140625" customWidth="1"/>
    <col min="2" max="2" width="18.28515625" customWidth="1"/>
    <col min="3" max="3" width="22.85546875" customWidth="1"/>
    <col min="4" max="4" width="29.85546875" customWidth="1"/>
    <col min="5" max="5" width="27.5703125" customWidth="1"/>
    <col min="6" max="6" width="24.28515625" customWidth="1"/>
    <col min="7" max="7" width="15.7109375" customWidth="1"/>
    <col min="8" max="8" width="15" customWidth="1"/>
    <col min="9" max="9" width="15.85546875" customWidth="1"/>
    <col min="10" max="10" width="12.42578125" customWidth="1"/>
  </cols>
  <sheetData>
    <row r="1" spans="1:6" x14ac:dyDescent="0.25">
      <c r="A1" s="2" t="s">
        <v>1</v>
      </c>
      <c r="B1" s="2" t="s">
        <v>0</v>
      </c>
      <c r="C1" s="2" t="s">
        <v>21</v>
      </c>
      <c r="D1" s="2" t="s">
        <v>22</v>
      </c>
      <c r="E1" s="10" t="s">
        <v>3</v>
      </c>
      <c r="F1" s="10" t="s">
        <v>2</v>
      </c>
    </row>
    <row r="2" spans="1:6" x14ac:dyDescent="0.25">
      <c r="A2" s="1">
        <v>1</v>
      </c>
      <c r="B2" s="11">
        <v>0.38089120370370372</v>
      </c>
      <c r="C2" s="11">
        <v>0.38101851851851848</v>
      </c>
      <c r="D2" s="11">
        <v>0.38795138888888886</v>
      </c>
      <c r="E2" s="12">
        <v>0</v>
      </c>
      <c r="F2" s="13">
        <f>MINUTE(D2)-MINUTE(C2)</f>
        <v>10</v>
      </c>
    </row>
    <row r="3" spans="1:6" x14ac:dyDescent="0.25">
      <c r="A3" s="1">
        <f t="shared" ref="A3:A34" si="0">A2+1</f>
        <v>2</v>
      </c>
      <c r="B3" s="11">
        <v>0.38192129629629629</v>
      </c>
      <c r="C3" s="11">
        <v>0.38819444444444445</v>
      </c>
      <c r="D3" s="11">
        <v>0.39305555555555555</v>
      </c>
      <c r="E3" s="12">
        <f>MINUTE(B3)-MINUTE(B2)</f>
        <v>1</v>
      </c>
      <c r="F3" s="13">
        <f t="shared" ref="F3:F66" si="1">MINUTE(D3)-MINUTE(C3)</f>
        <v>7</v>
      </c>
    </row>
    <row r="4" spans="1:6" x14ac:dyDescent="0.25">
      <c r="A4" s="1">
        <f t="shared" si="0"/>
        <v>3</v>
      </c>
      <c r="B4" s="11">
        <v>0.38394675925925931</v>
      </c>
      <c r="C4" s="11">
        <v>0.39305555555555555</v>
      </c>
      <c r="D4" s="11">
        <v>0.3988888888888889</v>
      </c>
      <c r="E4" s="12">
        <f t="shared" ref="E4:E67" si="2">MINUTE(B4)-MINUTE(B3)</f>
        <v>3</v>
      </c>
      <c r="F4" s="13">
        <f t="shared" si="1"/>
        <v>8</v>
      </c>
    </row>
    <row r="5" spans="1:6" x14ac:dyDescent="0.25">
      <c r="A5" s="1">
        <f t="shared" si="0"/>
        <v>4</v>
      </c>
      <c r="B5" s="11">
        <v>0.38472222222222219</v>
      </c>
      <c r="C5" s="11">
        <v>0.39861111111111108</v>
      </c>
      <c r="D5" s="11">
        <v>0.40138888888888885</v>
      </c>
      <c r="E5" s="12">
        <f t="shared" si="2"/>
        <v>2</v>
      </c>
      <c r="F5" s="13">
        <f t="shared" si="1"/>
        <v>4</v>
      </c>
    </row>
    <row r="6" spans="1:6" x14ac:dyDescent="0.25">
      <c r="A6" s="1">
        <f t="shared" si="0"/>
        <v>5</v>
      </c>
      <c r="B6" s="11">
        <v>0.38568287037037036</v>
      </c>
      <c r="C6" s="11">
        <v>0.40138888888888885</v>
      </c>
      <c r="D6" s="11">
        <v>0.40208333333333335</v>
      </c>
      <c r="E6" s="12">
        <f t="shared" si="2"/>
        <v>1</v>
      </c>
      <c r="F6" s="13">
        <f t="shared" si="1"/>
        <v>1</v>
      </c>
    </row>
    <row r="7" spans="1:6" x14ac:dyDescent="0.25">
      <c r="A7" s="1">
        <f t="shared" si="0"/>
        <v>6</v>
      </c>
      <c r="B7" s="11">
        <v>0.39621527777777782</v>
      </c>
      <c r="C7" s="11">
        <v>0.40208333333333335</v>
      </c>
      <c r="D7" s="11">
        <v>0.40277777777777773</v>
      </c>
      <c r="E7" s="12">
        <v>7</v>
      </c>
      <c r="F7" s="13">
        <f t="shared" si="1"/>
        <v>1</v>
      </c>
    </row>
    <row r="8" spans="1:6" x14ac:dyDescent="0.25">
      <c r="A8" s="1">
        <f t="shared" si="0"/>
        <v>7</v>
      </c>
      <c r="B8" s="11">
        <v>0.40150462962962963</v>
      </c>
      <c r="C8" s="11">
        <v>0.40277777777777773</v>
      </c>
      <c r="D8" s="11">
        <v>0.40277777777777773</v>
      </c>
      <c r="E8" s="12">
        <f t="shared" si="2"/>
        <v>8</v>
      </c>
      <c r="F8" s="13">
        <f t="shared" si="1"/>
        <v>0</v>
      </c>
    </row>
    <row r="9" spans="1:6" x14ac:dyDescent="0.25">
      <c r="A9" s="1">
        <f t="shared" si="0"/>
        <v>8</v>
      </c>
      <c r="B9" s="11">
        <v>0.40307870370370374</v>
      </c>
      <c r="C9" s="11">
        <v>0.40277777777777773</v>
      </c>
      <c r="D9" s="11">
        <v>0.4055555555555555</v>
      </c>
      <c r="E9" s="12">
        <f t="shared" si="2"/>
        <v>2</v>
      </c>
      <c r="F9" s="13">
        <f t="shared" si="1"/>
        <v>4</v>
      </c>
    </row>
    <row r="10" spans="1:6" x14ac:dyDescent="0.25">
      <c r="A10" s="1">
        <f t="shared" si="0"/>
        <v>9</v>
      </c>
      <c r="B10" s="11">
        <v>0.40516203703703701</v>
      </c>
      <c r="C10" s="11">
        <v>0.4055555555555555</v>
      </c>
      <c r="D10" s="11">
        <v>0.40625</v>
      </c>
      <c r="E10" s="12">
        <f t="shared" si="2"/>
        <v>3</v>
      </c>
      <c r="F10" s="13">
        <f t="shared" si="1"/>
        <v>1</v>
      </c>
    </row>
    <row r="11" spans="1:6" x14ac:dyDescent="0.25">
      <c r="A11" s="1">
        <f t="shared" si="0"/>
        <v>10</v>
      </c>
      <c r="B11" s="11">
        <v>0.40663194444444445</v>
      </c>
      <c r="C11" s="11">
        <v>0.40625</v>
      </c>
      <c r="D11" s="11">
        <v>0.40833333333333338</v>
      </c>
      <c r="E11" s="12">
        <f t="shared" si="2"/>
        <v>2</v>
      </c>
      <c r="F11" s="13">
        <f t="shared" si="1"/>
        <v>3</v>
      </c>
    </row>
    <row r="12" spans="1:6" x14ac:dyDescent="0.25">
      <c r="A12" s="1">
        <f t="shared" si="0"/>
        <v>11</v>
      </c>
      <c r="B12" s="11">
        <v>0.40783564814814816</v>
      </c>
      <c r="C12" s="11">
        <v>0.40833333333333338</v>
      </c>
      <c r="D12" s="11">
        <v>0.40966435185185185</v>
      </c>
      <c r="E12" s="12">
        <f t="shared" si="2"/>
        <v>2</v>
      </c>
      <c r="F12" s="13">
        <f>MINUTE(D12)-MINUTE(C12)</f>
        <v>1</v>
      </c>
    </row>
    <row r="13" spans="1:6" x14ac:dyDescent="0.25">
      <c r="A13" s="1">
        <f t="shared" si="0"/>
        <v>12</v>
      </c>
      <c r="B13" s="11">
        <v>0.40785879629629629</v>
      </c>
      <c r="C13" s="11">
        <v>0.40972222222222227</v>
      </c>
      <c r="D13" s="11">
        <v>0.41072916666666665</v>
      </c>
      <c r="E13" s="12">
        <f t="shared" si="2"/>
        <v>0</v>
      </c>
      <c r="F13" s="13">
        <f t="shared" si="1"/>
        <v>1</v>
      </c>
    </row>
    <row r="14" spans="1:6" x14ac:dyDescent="0.25">
      <c r="A14" s="1">
        <f t="shared" si="0"/>
        <v>13</v>
      </c>
      <c r="B14" s="11">
        <v>0.40863425925925928</v>
      </c>
      <c r="C14" s="11">
        <v>0.41111111111111115</v>
      </c>
      <c r="D14" s="11">
        <v>0.41111111111111115</v>
      </c>
      <c r="E14" s="12">
        <f t="shared" si="2"/>
        <v>1</v>
      </c>
      <c r="F14" s="13">
        <f t="shared" si="1"/>
        <v>0</v>
      </c>
    </row>
    <row r="15" spans="1:6" x14ac:dyDescent="0.25">
      <c r="A15" s="1">
        <f t="shared" si="0"/>
        <v>14</v>
      </c>
      <c r="B15" s="11">
        <v>0.41144675925925928</v>
      </c>
      <c r="C15" s="11">
        <v>0.41111111111111115</v>
      </c>
      <c r="D15" s="11">
        <v>0.41319444444444442</v>
      </c>
      <c r="E15" s="12">
        <f t="shared" si="2"/>
        <v>4</v>
      </c>
      <c r="F15" s="13">
        <f t="shared" si="1"/>
        <v>3</v>
      </c>
    </row>
    <row r="16" spans="1:6" x14ac:dyDescent="0.25">
      <c r="A16" s="1">
        <f t="shared" si="0"/>
        <v>15</v>
      </c>
      <c r="B16" s="11">
        <v>0.41261574074074076</v>
      </c>
      <c r="C16" s="11">
        <v>0.41319444444444442</v>
      </c>
      <c r="D16" s="11">
        <v>0.41944444444444445</v>
      </c>
      <c r="E16" s="12">
        <f t="shared" si="2"/>
        <v>2</v>
      </c>
      <c r="F16" s="13">
        <f>MINUTE(D16)-MINUTE(C16)+60</f>
        <v>9</v>
      </c>
    </row>
    <row r="17" spans="1:6" x14ac:dyDescent="0.25">
      <c r="A17" s="1">
        <f t="shared" si="0"/>
        <v>16</v>
      </c>
      <c r="B17" s="11">
        <v>0.41684027777777777</v>
      </c>
      <c r="C17" s="11">
        <v>0.41944444444444445</v>
      </c>
      <c r="D17" s="11">
        <v>0.42222222222222222</v>
      </c>
      <c r="E17" s="12">
        <f>MINUTE(B17)-MINUTE(B16)+60</f>
        <v>6</v>
      </c>
      <c r="F17" s="13">
        <f t="shared" si="1"/>
        <v>4</v>
      </c>
    </row>
    <row r="18" spans="1:6" x14ac:dyDescent="0.25">
      <c r="A18" s="1">
        <f t="shared" si="0"/>
        <v>17</v>
      </c>
      <c r="B18" s="11">
        <v>0.42152777777777778</v>
      </c>
      <c r="C18" s="11">
        <v>0.42222222222222222</v>
      </c>
      <c r="D18" s="11">
        <v>0.4236111111111111</v>
      </c>
      <c r="E18" s="12">
        <f t="shared" si="2"/>
        <v>7</v>
      </c>
      <c r="F18" s="13">
        <f t="shared" si="1"/>
        <v>2</v>
      </c>
    </row>
    <row r="19" spans="1:6" x14ac:dyDescent="0.25">
      <c r="A19" s="1">
        <f t="shared" si="0"/>
        <v>18</v>
      </c>
      <c r="B19" s="11">
        <v>0.42277777777777775</v>
      </c>
      <c r="C19" s="11">
        <v>0.4236111111111111</v>
      </c>
      <c r="D19" s="11">
        <v>0.42390046296296297</v>
      </c>
      <c r="E19" s="12">
        <f>MINUTE(B19)-MINUTE(B18)</f>
        <v>1</v>
      </c>
      <c r="F19" s="13">
        <f t="shared" si="1"/>
        <v>0</v>
      </c>
    </row>
    <row r="20" spans="1:6" x14ac:dyDescent="0.25">
      <c r="A20" s="1">
        <f t="shared" si="0"/>
        <v>19</v>
      </c>
      <c r="B20" s="11">
        <v>0.42351851851851857</v>
      </c>
      <c r="C20" s="11">
        <v>0.42430555555555555</v>
      </c>
      <c r="D20" s="11">
        <v>0.42430555555555555</v>
      </c>
      <c r="E20" s="12">
        <f t="shared" si="2"/>
        <v>1</v>
      </c>
      <c r="F20" s="13">
        <f t="shared" si="1"/>
        <v>0</v>
      </c>
    </row>
    <row r="21" spans="1:6" x14ac:dyDescent="0.25">
      <c r="A21" s="1">
        <f t="shared" si="0"/>
        <v>20</v>
      </c>
      <c r="B21" s="11">
        <v>0.42478009259259258</v>
      </c>
      <c r="C21" s="11">
        <v>0.42430555555555555</v>
      </c>
      <c r="D21" s="11">
        <v>0.4284722222222222</v>
      </c>
      <c r="E21" s="12">
        <f t="shared" si="2"/>
        <v>2</v>
      </c>
      <c r="F21" s="13">
        <f t="shared" si="1"/>
        <v>6</v>
      </c>
    </row>
    <row r="22" spans="1:6" x14ac:dyDescent="0.25">
      <c r="A22" s="1">
        <f t="shared" si="0"/>
        <v>21</v>
      </c>
      <c r="B22" s="11">
        <v>0.4277199074074074</v>
      </c>
      <c r="C22" s="11">
        <v>0.4284722222222222</v>
      </c>
      <c r="D22" s="11">
        <v>0.4302083333333333</v>
      </c>
      <c r="E22" s="12">
        <f t="shared" si="2"/>
        <v>4</v>
      </c>
      <c r="F22" s="13">
        <f t="shared" si="1"/>
        <v>2</v>
      </c>
    </row>
    <row r="23" spans="1:6" x14ac:dyDescent="0.25">
      <c r="A23" s="1">
        <f t="shared" si="0"/>
        <v>22</v>
      </c>
      <c r="B23" s="11">
        <v>0.42939814814814814</v>
      </c>
      <c r="C23" s="11">
        <v>0.43055555555555558</v>
      </c>
      <c r="D23" s="11">
        <v>0.43055555555555558</v>
      </c>
      <c r="E23" s="12">
        <f t="shared" si="2"/>
        <v>3</v>
      </c>
      <c r="F23" s="13">
        <f t="shared" si="1"/>
        <v>0</v>
      </c>
    </row>
    <row r="24" spans="1:6" x14ac:dyDescent="0.25">
      <c r="A24" s="1">
        <f t="shared" si="0"/>
        <v>23</v>
      </c>
      <c r="B24" s="11">
        <v>0.43105324074074075</v>
      </c>
      <c r="C24" s="11">
        <v>0.43055555555555558</v>
      </c>
      <c r="D24" s="11">
        <v>0.43194444444444446</v>
      </c>
      <c r="E24" s="12">
        <f t="shared" si="2"/>
        <v>2</v>
      </c>
      <c r="F24" s="13">
        <f t="shared" si="1"/>
        <v>2</v>
      </c>
    </row>
    <row r="25" spans="1:6" x14ac:dyDescent="0.25">
      <c r="A25" s="1">
        <f t="shared" si="0"/>
        <v>24</v>
      </c>
      <c r="B25" s="11">
        <v>0.43172453703703706</v>
      </c>
      <c r="C25" s="11">
        <v>0.43194444444444446</v>
      </c>
      <c r="D25" s="11">
        <v>0.43402777777777773</v>
      </c>
      <c r="E25" s="12">
        <f t="shared" si="2"/>
        <v>1</v>
      </c>
      <c r="F25" s="13">
        <f t="shared" si="1"/>
        <v>3</v>
      </c>
    </row>
    <row r="26" spans="1:6" x14ac:dyDescent="0.25">
      <c r="A26" s="1">
        <f t="shared" si="0"/>
        <v>25</v>
      </c>
      <c r="B26" s="11">
        <v>0.43275462962962963</v>
      </c>
      <c r="C26" s="11">
        <v>0.43402777777777773</v>
      </c>
      <c r="D26" s="11">
        <v>0.43472222222222223</v>
      </c>
      <c r="E26" s="12">
        <f t="shared" si="2"/>
        <v>2</v>
      </c>
      <c r="F26" s="13">
        <f t="shared" si="1"/>
        <v>1</v>
      </c>
    </row>
    <row r="27" spans="1:6" x14ac:dyDescent="0.25">
      <c r="A27" s="1">
        <f t="shared" si="0"/>
        <v>26</v>
      </c>
      <c r="B27" s="11">
        <v>0.4337037037037037</v>
      </c>
      <c r="C27" s="11">
        <v>0.43472222222222223</v>
      </c>
      <c r="D27" s="11">
        <v>0.4368055555555555</v>
      </c>
      <c r="E27" s="12">
        <f t="shared" si="2"/>
        <v>1</v>
      </c>
      <c r="F27" s="13">
        <f t="shared" si="1"/>
        <v>3</v>
      </c>
    </row>
    <row r="28" spans="1:6" x14ac:dyDescent="0.25">
      <c r="A28" s="1">
        <f t="shared" si="0"/>
        <v>27</v>
      </c>
      <c r="B28" s="11">
        <v>0.43549768518518522</v>
      </c>
      <c r="C28" s="11">
        <v>0.4368055555555555</v>
      </c>
      <c r="D28" s="11">
        <v>0.43781249999999999</v>
      </c>
      <c r="E28" s="12">
        <f t="shared" si="2"/>
        <v>3</v>
      </c>
      <c r="F28" s="13">
        <f t="shared" si="1"/>
        <v>1</v>
      </c>
    </row>
    <row r="29" spans="1:6" x14ac:dyDescent="0.25">
      <c r="A29" s="1">
        <f t="shared" si="0"/>
        <v>28</v>
      </c>
      <c r="B29" s="11">
        <v>0.43766203703703704</v>
      </c>
      <c r="C29" s="11">
        <v>0.4375</v>
      </c>
      <c r="D29" s="11">
        <v>0.44026620370370373</v>
      </c>
      <c r="E29" s="12">
        <f t="shared" si="2"/>
        <v>3</v>
      </c>
      <c r="F29" s="13">
        <f t="shared" si="1"/>
        <v>3</v>
      </c>
    </row>
    <row r="30" spans="1:6" x14ac:dyDescent="0.25">
      <c r="A30" s="1">
        <f t="shared" si="0"/>
        <v>29</v>
      </c>
      <c r="B30" s="11">
        <v>0.43917824074074074</v>
      </c>
      <c r="C30" s="11">
        <v>0.43958333333333338</v>
      </c>
      <c r="D30" s="11">
        <v>0.44329861111111107</v>
      </c>
      <c r="E30" s="12">
        <f t="shared" si="2"/>
        <v>2</v>
      </c>
      <c r="F30" s="13">
        <f t="shared" si="1"/>
        <v>5</v>
      </c>
    </row>
    <row r="31" spans="1:6" x14ac:dyDescent="0.25">
      <c r="A31" s="1">
        <f t="shared" si="0"/>
        <v>30</v>
      </c>
      <c r="B31" s="11">
        <v>0.44274305555555554</v>
      </c>
      <c r="C31" s="11">
        <v>0.44305555555555554</v>
      </c>
      <c r="D31" s="11">
        <v>0.44387731481481479</v>
      </c>
      <c r="E31" s="12">
        <f t="shared" si="2"/>
        <v>5</v>
      </c>
      <c r="F31" s="13">
        <f t="shared" si="1"/>
        <v>1</v>
      </c>
    </row>
    <row r="32" spans="1:6" x14ac:dyDescent="0.25">
      <c r="A32" s="1">
        <f t="shared" si="0"/>
        <v>31</v>
      </c>
      <c r="B32" s="11">
        <v>0.44317129629629631</v>
      </c>
      <c r="C32" s="11">
        <v>0.44375000000000003</v>
      </c>
      <c r="D32" s="11">
        <v>0.4465277777777778</v>
      </c>
      <c r="E32" s="12">
        <f t="shared" si="2"/>
        <v>1</v>
      </c>
      <c r="F32" s="13">
        <f t="shared" si="1"/>
        <v>4</v>
      </c>
    </row>
    <row r="33" spans="1:6" x14ac:dyDescent="0.25">
      <c r="A33" s="1">
        <f t="shared" si="0"/>
        <v>32</v>
      </c>
      <c r="B33" s="11">
        <v>0.44598379629629631</v>
      </c>
      <c r="C33" s="11">
        <v>0.4465277777777778</v>
      </c>
      <c r="D33" s="11">
        <v>0.44678240740740738</v>
      </c>
      <c r="E33" s="12">
        <f t="shared" si="2"/>
        <v>4</v>
      </c>
      <c r="F33" s="13">
        <f t="shared" si="1"/>
        <v>0</v>
      </c>
    </row>
    <row r="34" spans="1:6" x14ac:dyDescent="0.25">
      <c r="A34" s="1">
        <f t="shared" si="0"/>
        <v>33</v>
      </c>
      <c r="B34" s="11">
        <v>0.44684027777777779</v>
      </c>
      <c r="C34" s="11">
        <v>0.4465277777777778</v>
      </c>
      <c r="D34" s="11">
        <v>0.44861111111111113</v>
      </c>
      <c r="E34" s="12">
        <f t="shared" si="2"/>
        <v>1</v>
      </c>
      <c r="F34" s="13">
        <f t="shared" si="1"/>
        <v>3</v>
      </c>
    </row>
    <row r="35" spans="1:6" x14ac:dyDescent="0.25">
      <c r="A35" s="1">
        <f t="shared" ref="A35:A66" si="3">A34+1</f>
        <v>34</v>
      </c>
      <c r="B35" s="11">
        <v>0.44832175925925927</v>
      </c>
      <c r="C35" s="11">
        <v>0.44861111111111113</v>
      </c>
      <c r="D35" s="11">
        <v>0.44930555555555557</v>
      </c>
      <c r="E35" s="12">
        <f t="shared" si="2"/>
        <v>2</v>
      </c>
      <c r="F35" s="13">
        <f t="shared" si="1"/>
        <v>1</v>
      </c>
    </row>
    <row r="36" spans="1:6" x14ac:dyDescent="0.25">
      <c r="A36" s="1">
        <f t="shared" si="3"/>
        <v>35</v>
      </c>
      <c r="B36" s="11">
        <v>0.44997685185185188</v>
      </c>
      <c r="C36" s="11">
        <v>0.44930555555555557</v>
      </c>
      <c r="D36" s="11">
        <v>0.4508449074074074</v>
      </c>
      <c r="E36" s="12">
        <f t="shared" si="2"/>
        <v>2</v>
      </c>
      <c r="F36" s="13">
        <f t="shared" si="1"/>
        <v>2</v>
      </c>
    </row>
    <row r="37" spans="1:6" x14ac:dyDescent="0.25">
      <c r="A37" s="1">
        <f t="shared" si="3"/>
        <v>36</v>
      </c>
      <c r="B37" s="11">
        <v>0.45013888888888887</v>
      </c>
      <c r="C37" s="11">
        <v>0.4513888888888889</v>
      </c>
      <c r="D37" s="11">
        <v>0.45347222222222222</v>
      </c>
      <c r="E37" s="12">
        <f t="shared" si="2"/>
        <v>1</v>
      </c>
      <c r="F37" s="13">
        <f t="shared" si="1"/>
        <v>3</v>
      </c>
    </row>
    <row r="38" spans="1:6" x14ac:dyDescent="0.25">
      <c r="A38" s="1">
        <f t="shared" si="3"/>
        <v>37</v>
      </c>
      <c r="B38" s="11">
        <v>0.45377314814814818</v>
      </c>
      <c r="C38" s="11">
        <v>0.45347222222222222</v>
      </c>
      <c r="D38" s="11">
        <v>0.46099537037037036</v>
      </c>
      <c r="E38" s="12">
        <f t="shared" si="2"/>
        <v>5</v>
      </c>
      <c r="F38" s="13">
        <f>MINUTE(D38)-MINUTE(C38)+60</f>
        <v>10</v>
      </c>
    </row>
    <row r="39" spans="1:6" x14ac:dyDescent="0.25">
      <c r="A39" s="1">
        <f t="shared" si="3"/>
        <v>38</v>
      </c>
      <c r="B39" s="11">
        <v>0.45803240740740742</v>
      </c>
      <c r="C39" s="11">
        <v>0.46111111111111108</v>
      </c>
      <c r="D39" s="11">
        <v>0.46621527777777777</v>
      </c>
      <c r="E39" s="12">
        <f t="shared" si="2"/>
        <v>6</v>
      </c>
      <c r="F39" s="13">
        <f t="shared" si="1"/>
        <v>7</v>
      </c>
    </row>
    <row r="40" spans="1:6" x14ac:dyDescent="0.25">
      <c r="A40" s="1">
        <f t="shared" si="3"/>
        <v>39</v>
      </c>
      <c r="B40" s="11">
        <v>0.46527777777777773</v>
      </c>
      <c r="C40" s="11">
        <v>0.46666666666666662</v>
      </c>
      <c r="D40" s="11">
        <v>0.46666666666666662</v>
      </c>
      <c r="E40" s="12">
        <v>8</v>
      </c>
      <c r="F40" s="13">
        <f t="shared" si="1"/>
        <v>0</v>
      </c>
    </row>
    <row r="41" spans="1:6" x14ac:dyDescent="0.25">
      <c r="A41" s="1">
        <f t="shared" si="3"/>
        <v>40</v>
      </c>
      <c r="B41" s="11">
        <v>0.46606481481481482</v>
      </c>
      <c r="C41" s="11">
        <v>0.46666666666666662</v>
      </c>
      <c r="D41" s="11">
        <v>0.46968750000000004</v>
      </c>
      <c r="E41" s="12">
        <f t="shared" si="2"/>
        <v>1</v>
      </c>
      <c r="F41" s="13">
        <f t="shared" si="1"/>
        <v>4</v>
      </c>
    </row>
    <row r="42" spans="1:6" x14ac:dyDescent="0.25">
      <c r="A42" s="1">
        <f t="shared" si="3"/>
        <v>41</v>
      </c>
      <c r="B42" s="11">
        <v>0.46938657407407408</v>
      </c>
      <c r="C42" s="11">
        <v>0.47013888888888888</v>
      </c>
      <c r="D42" s="11">
        <v>0.47033564814814816</v>
      </c>
      <c r="E42" s="12">
        <f t="shared" si="2"/>
        <v>4</v>
      </c>
      <c r="F42" s="13">
        <f t="shared" si="1"/>
        <v>0</v>
      </c>
    </row>
    <row r="43" spans="1:6" x14ac:dyDescent="0.25">
      <c r="A43" s="1">
        <f t="shared" si="3"/>
        <v>42</v>
      </c>
      <c r="B43" s="11">
        <v>0.47097222222222218</v>
      </c>
      <c r="C43" s="11">
        <v>0.47083333333333338</v>
      </c>
      <c r="D43" s="11">
        <v>0.47152777777777777</v>
      </c>
      <c r="E43" s="12">
        <f t="shared" si="2"/>
        <v>3</v>
      </c>
      <c r="F43" s="13">
        <f t="shared" si="1"/>
        <v>1</v>
      </c>
    </row>
    <row r="44" spans="1:6" x14ac:dyDescent="0.25">
      <c r="A44" s="1">
        <f t="shared" si="3"/>
        <v>43</v>
      </c>
      <c r="B44" s="11">
        <v>0.4724652777777778</v>
      </c>
      <c r="C44" s="11">
        <v>0.47222222222222227</v>
      </c>
      <c r="D44" s="11">
        <v>0.47285879629629629</v>
      </c>
      <c r="E44" s="12">
        <f t="shared" si="2"/>
        <v>2</v>
      </c>
      <c r="F44" s="13">
        <f t="shared" si="1"/>
        <v>0</v>
      </c>
    </row>
    <row r="45" spans="1:6" x14ac:dyDescent="0.25">
      <c r="A45" s="1">
        <f t="shared" si="3"/>
        <v>44</v>
      </c>
      <c r="B45" s="11">
        <v>0.47283564814814816</v>
      </c>
      <c r="C45" s="11">
        <v>0.47291666666666665</v>
      </c>
      <c r="D45" s="11">
        <v>0.47664351851851849</v>
      </c>
      <c r="E45" s="12">
        <f t="shared" si="2"/>
        <v>0</v>
      </c>
      <c r="F45" s="13">
        <f t="shared" si="1"/>
        <v>5</v>
      </c>
    </row>
    <row r="46" spans="1:6" x14ac:dyDescent="0.25">
      <c r="A46" s="1">
        <f t="shared" si="3"/>
        <v>45</v>
      </c>
      <c r="B46" s="11">
        <v>0.47620370370370368</v>
      </c>
      <c r="C46" s="11">
        <v>0.4770833333333333</v>
      </c>
      <c r="D46" s="11">
        <v>0.47907407407407404</v>
      </c>
      <c r="E46" s="12">
        <f t="shared" si="2"/>
        <v>5</v>
      </c>
      <c r="F46" s="13">
        <f t="shared" si="1"/>
        <v>2</v>
      </c>
    </row>
    <row r="47" spans="1:6" x14ac:dyDescent="0.25">
      <c r="A47" s="1">
        <f t="shared" si="3"/>
        <v>46</v>
      </c>
      <c r="B47" s="11">
        <v>0.47912037037037036</v>
      </c>
      <c r="C47" s="11">
        <v>0.47916666666666669</v>
      </c>
      <c r="D47" s="11">
        <v>0.48038194444444443</v>
      </c>
      <c r="E47" s="12">
        <f t="shared" si="2"/>
        <v>4</v>
      </c>
      <c r="F47" s="13">
        <f t="shared" si="1"/>
        <v>1</v>
      </c>
    </row>
    <row r="48" spans="1:6" x14ac:dyDescent="0.25">
      <c r="A48" s="1">
        <f t="shared" si="3"/>
        <v>47</v>
      </c>
      <c r="B48" s="11">
        <v>0.47871527777777773</v>
      </c>
      <c r="C48" s="11">
        <v>0.48055555555555557</v>
      </c>
      <c r="D48" s="11">
        <v>0.48446759259259259</v>
      </c>
      <c r="E48" s="12">
        <f t="shared" si="2"/>
        <v>0</v>
      </c>
      <c r="F48" s="13">
        <f t="shared" si="1"/>
        <v>5</v>
      </c>
    </row>
    <row r="49" spans="1:6" x14ac:dyDescent="0.25">
      <c r="A49" s="1">
        <f t="shared" si="3"/>
        <v>48</v>
      </c>
      <c r="B49" s="11">
        <v>0.48436342592592596</v>
      </c>
      <c r="C49" s="11">
        <v>0.48472222222222222</v>
      </c>
      <c r="D49" s="11">
        <v>0.48971064814814813</v>
      </c>
      <c r="E49" s="12">
        <f t="shared" si="2"/>
        <v>8</v>
      </c>
      <c r="F49" s="13">
        <f t="shared" si="1"/>
        <v>7</v>
      </c>
    </row>
    <row r="50" spans="1:6" x14ac:dyDescent="0.25">
      <c r="A50" s="1">
        <f t="shared" si="3"/>
        <v>49</v>
      </c>
      <c r="B50" s="11">
        <v>0.49006944444444445</v>
      </c>
      <c r="C50" s="11">
        <v>0.49027777777777781</v>
      </c>
      <c r="D50" s="11">
        <v>0.4914930555555555</v>
      </c>
      <c r="E50" s="12">
        <f t="shared" si="2"/>
        <v>8</v>
      </c>
      <c r="F50" s="13">
        <f t="shared" si="1"/>
        <v>1</v>
      </c>
    </row>
    <row r="51" spans="1:6" x14ac:dyDescent="0.25">
      <c r="A51" s="1">
        <f t="shared" si="3"/>
        <v>50</v>
      </c>
      <c r="B51" s="11">
        <v>0.49030092592592589</v>
      </c>
      <c r="C51" s="11">
        <v>0.4909722222222222</v>
      </c>
      <c r="D51" s="11">
        <v>0.49197916666666663</v>
      </c>
      <c r="E51" s="12">
        <f t="shared" si="2"/>
        <v>1</v>
      </c>
      <c r="F51" s="13">
        <f t="shared" si="1"/>
        <v>1</v>
      </c>
    </row>
    <row r="52" spans="1:6" x14ac:dyDescent="0.25">
      <c r="A52" s="1">
        <f t="shared" si="3"/>
        <v>51</v>
      </c>
      <c r="B52" s="11">
        <v>0.49085648148148148</v>
      </c>
      <c r="C52" s="11">
        <v>0.4916666666666667</v>
      </c>
      <c r="D52" s="11">
        <v>0.49297453703703703</v>
      </c>
      <c r="E52" s="12">
        <f t="shared" si="2"/>
        <v>0</v>
      </c>
      <c r="F52" s="13">
        <f t="shared" si="1"/>
        <v>1</v>
      </c>
    </row>
    <row r="53" spans="1:6" x14ac:dyDescent="0.25">
      <c r="A53" s="1">
        <f t="shared" si="3"/>
        <v>52</v>
      </c>
      <c r="B53" s="11">
        <v>0.49091435185185189</v>
      </c>
      <c r="C53" s="11">
        <v>0.49305555555555558</v>
      </c>
      <c r="D53" s="11">
        <v>0.49412037037037032</v>
      </c>
      <c r="E53" s="12">
        <f t="shared" si="2"/>
        <v>0</v>
      </c>
      <c r="F53" s="13">
        <f t="shared" si="1"/>
        <v>1</v>
      </c>
    </row>
    <row r="54" spans="1:6" x14ac:dyDescent="0.25">
      <c r="A54" s="1">
        <f t="shared" si="3"/>
        <v>53</v>
      </c>
      <c r="B54" s="11">
        <v>0.4914351851851852</v>
      </c>
      <c r="C54" s="11">
        <v>0.49444444444444446</v>
      </c>
      <c r="D54" s="11">
        <v>0.49491898148148145</v>
      </c>
      <c r="E54" s="12">
        <f t="shared" si="2"/>
        <v>1</v>
      </c>
      <c r="F54" s="13">
        <f t="shared" si="1"/>
        <v>0</v>
      </c>
    </row>
    <row r="55" spans="1:6" x14ac:dyDescent="0.25">
      <c r="A55" s="1">
        <f t="shared" si="3"/>
        <v>54</v>
      </c>
      <c r="B55" s="11">
        <v>0.49292824074074071</v>
      </c>
      <c r="C55" s="11">
        <v>0.49444444444444446</v>
      </c>
      <c r="D55" s="11">
        <v>0.49516203703703704</v>
      </c>
      <c r="E55" s="12">
        <f t="shared" si="2"/>
        <v>2</v>
      </c>
      <c r="F55" s="13">
        <f t="shared" si="1"/>
        <v>1</v>
      </c>
    </row>
    <row r="56" spans="1:6" x14ac:dyDescent="0.25">
      <c r="A56" s="1">
        <f t="shared" si="3"/>
        <v>55</v>
      </c>
      <c r="B56" s="11">
        <v>0.49262731481481481</v>
      </c>
      <c r="C56" s="11">
        <v>0.49583333333333335</v>
      </c>
      <c r="D56" s="11">
        <v>0.49818287037037035</v>
      </c>
      <c r="E56" s="12">
        <f t="shared" si="2"/>
        <v>0</v>
      </c>
      <c r="F56" s="13">
        <f t="shared" si="1"/>
        <v>3</v>
      </c>
    </row>
    <row r="57" spans="1:6" x14ac:dyDescent="0.25">
      <c r="A57" s="1">
        <f t="shared" si="3"/>
        <v>56</v>
      </c>
      <c r="B57" s="11">
        <v>0.4927083333333333</v>
      </c>
      <c r="C57" s="11">
        <v>0.49791666666666662</v>
      </c>
      <c r="D57" s="11">
        <v>3.2870370370370367E-3</v>
      </c>
      <c r="E57" s="12">
        <f t="shared" si="2"/>
        <v>0</v>
      </c>
      <c r="F57" s="13">
        <f>MINUTE(D57)-MINUTE(C57)+60</f>
        <v>7</v>
      </c>
    </row>
    <row r="58" spans="1:6" x14ac:dyDescent="0.25">
      <c r="A58" s="1">
        <f t="shared" si="3"/>
        <v>57</v>
      </c>
      <c r="B58" s="11">
        <v>0.49535879629629626</v>
      </c>
      <c r="C58" s="11">
        <v>0.50347222222222221</v>
      </c>
      <c r="D58" s="11">
        <v>0.50739583333333338</v>
      </c>
      <c r="E58" s="12">
        <f t="shared" si="2"/>
        <v>4</v>
      </c>
      <c r="F58" s="13">
        <f t="shared" si="1"/>
        <v>5</v>
      </c>
    </row>
    <row r="59" spans="1:6" x14ac:dyDescent="0.25">
      <c r="A59" s="1">
        <f t="shared" si="3"/>
        <v>58</v>
      </c>
      <c r="B59" s="11">
        <v>0.49974537037037042</v>
      </c>
      <c r="C59" s="11">
        <v>0.50694444444444442</v>
      </c>
      <c r="D59" s="11">
        <v>0.50954861111111105</v>
      </c>
      <c r="E59" s="12">
        <f t="shared" si="2"/>
        <v>6</v>
      </c>
      <c r="F59" s="13">
        <f t="shared" si="1"/>
        <v>3</v>
      </c>
    </row>
    <row r="60" spans="1:6" x14ac:dyDescent="0.25">
      <c r="A60" s="1">
        <f t="shared" si="3"/>
        <v>59</v>
      </c>
      <c r="B60" s="11">
        <v>0.50954861111111105</v>
      </c>
      <c r="C60" s="11">
        <v>0.50972222222222219</v>
      </c>
      <c r="D60" s="11">
        <v>0.51041666666666663</v>
      </c>
      <c r="E60" s="12">
        <v>7</v>
      </c>
      <c r="F60" s="13">
        <f t="shared" si="1"/>
        <v>1</v>
      </c>
    </row>
    <row r="61" spans="1:6" x14ac:dyDescent="0.25">
      <c r="A61" s="1">
        <f t="shared" si="3"/>
        <v>60</v>
      </c>
      <c r="B61" s="11">
        <v>0.50969907407407411</v>
      </c>
      <c r="C61" s="11">
        <v>0.51041666666666663</v>
      </c>
      <c r="D61" s="11">
        <v>0.5120717592592593</v>
      </c>
      <c r="E61" s="12">
        <f t="shared" si="2"/>
        <v>0</v>
      </c>
      <c r="F61" s="13">
        <f t="shared" si="1"/>
        <v>2</v>
      </c>
    </row>
    <row r="62" spans="1:6" x14ac:dyDescent="0.25">
      <c r="A62" s="1">
        <f t="shared" si="3"/>
        <v>61</v>
      </c>
      <c r="B62" s="11">
        <v>0.50936342592592598</v>
      </c>
      <c r="C62" s="11">
        <v>0.51250000000000007</v>
      </c>
      <c r="D62" s="11">
        <v>0.51415509259259262</v>
      </c>
      <c r="E62" s="12">
        <f t="shared" si="2"/>
        <v>0</v>
      </c>
      <c r="F62" s="13">
        <f t="shared" si="1"/>
        <v>2</v>
      </c>
    </row>
    <row r="63" spans="1:6" x14ac:dyDescent="0.25">
      <c r="A63" s="1">
        <f t="shared" si="3"/>
        <v>62</v>
      </c>
      <c r="B63" s="11">
        <v>0.51438657407407407</v>
      </c>
      <c r="C63" s="11">
        <v>0.51458333333333328</v>
      </c>
      <c r="D63" s="11">
        <v>0.51527777777777783</v>
      </c>
      <c r="E63" s="12">
        <f t="shared" si="2"/>
        <v>7</v>
      </c>
      <c r="F63" s="13">
        <f t="shared" si="1"/>
        <v>1</v>
      </c>
    </row>
    <row r="64" spans="1:6" x14ac:dyDescent="0.25">
      <c r="A64" s="1">
        <f t="shared" si="3"/>
        <v>63</v>
      </c>
      <c r="B64" s="11">
        <v>0.5142592592592593</v>
      </c>
      <c r="C64" s="11">
        <v>0.51527777777777783</v>
      </c>
      <c r="D64" s="11">
        <v>0.51736111111111105</v>
      </c>
      <c r="E64" s="12">
        <f t="shared" si="2"/>
        <v>0</v>
      </c>
      <c r="F64" s="13">
        <f t="shared" si="1"/>
        <v>3</v>
      </c>
    </row>
    <row r="65" spans="1:6" x14ac:dyDescent="0.25">
      <c r="A65" s="1">
        <f t="shared" si="3"/>
        <v>64</v>
      </c>
      <c r="B65" s="11">
        <v>0.51504629629629628</v>
      </c>
      <c r="C65" s="11">
        <v>0.51736111111111105</v>
      </c>
      <c r="D65" s="11">
        <v>0.52013888888888882</v>
      </c>
      <c r="E65" s="12">
        <f t="shared" si="2"/>
        <v>1</v>
      </c>
      <c r="F65" s="13">
        <f t="shared" si="1"/>
        <v>4</v>
      </c>
    </row>
    <row r="66" spans="1:6" x14ac:dyDescent="0.25">
      <c r="A66" s="1">
        <f t="shared" si="3"/>
        <v>65</v>
      </c>
      <c r="B66" s="11">
        <v>0.51484953703703706</v>
      </c>
      <c r="C66" s="11">
        <v>0.52013888888888882</v>
      </c>
      <c r="D66" s="11">
        <v>0.52126157407407414</v>
      </c>
      <c r="E66" s="12">
        <f t="shared" si="2"/>
        <v>0</v>
      </c>
      <c r="F66" s="13">
        <f t="shared" si="1"/>
        <v>1</v>
      </c>
    </row>
    <row r="67" spans="1:6" x14ac:dyDescent="0.25">
      <c r="A67" s="1">
        <f t="shared" ref="A67:A91" si="4">A66+1</f>
        <v>66</v>
      </c>
      <c r="B67" s="11">
        <v>0.51515046296296296</v>
      </c>
      <c r="C67" s="11">
        <v>0.52083333333333337</v>
      </c>
      <c r="D67" s="11">
        <v>0.52214120370370376</v>
      </c>
      <c r="E67" s="12">
        <f t="shared" si="2"/>
        <v>0</v>
      </c>
      <c r="F67" s="13">
        <f t="shared" ref="F67:F91" si="5">MINUTE(D67)-MINUTE(C67)</f>
        <v>1</v>
      </c>
    </row>
    <row r="68" spans="1:6" x14ac:dyDescent="0.25">
      <c r="A68" s="1">
        <f t="shared" si="4"/>
        <v>67</v>
      </c>
      <c r="B68" s="11">
        <v>0.52210648148148142</v>
      </c>
      <c r="C68" s="11">
        <v>0.52222222222222225</v>
      </c>
      <c r="D68" s="11">
        <v>0.5230555555555555</v>
      </c>
      <c r="E68" s="12">
        <v>8</v>
      </c>
      <c r="F68" s="13">
        <f t="shared" si="5"/>
        <v>1</v>
      </c>
    </row>
    <row r="69" spans="1:6" x14ac:dyDescent="0.25">
      <c r="A69" s="1">
        <f t="shared" si="4"/>
        <v>68</v>
      </c>
      <c r="B69" s="11">
        <v>0.52290509259259255</v>
      </c>
      <c r="C69" s="11">
        <v>0.5229166666666667</v>
      </c>
      <c r="D69" s="11">
        <v>0.52500000000000002</v>
      </c>
      <c r="E69" s="12">
        <f t="shared" ref="E68:E91" si="6">MINUTE(B69)-MINUTE(B68)</f>
        <v>1</v>
      </c>
      <c r="F69" s="13">
        <f t="shared" si="5"/>
        <v>3</v>
      </c>
    </row>
    <row r="70" spans="1:6" x14ac:dyDescent="0.25">
      <c r="A70" s="1">
        <f t="shared" si="4"/>
        <v>69</v>
      </c>
      <c r="B70" s="11">
        <v>0.52222222222222225</v>
      </c>
      <c r="C70" s="11">
        <v>0.52500000000000002</v>
      </c>
      <c r="D70" s="11">
        <v>0.52710648148148154</v>
      </c>
      <c r="E70" s="12">
        <f t="shared" si="6"/>
        <v>0</v>
      </c>
      <c r="F70" s="13">
        <f t="shared" si="5"/>
        <v>3</v>
      </c>
    </row>
    <row r="71" spans="1:6" x14ac:dyDescent="0.25">
      <c r="A71" s="1">
        <f t="shared" si="4"/>
        <v>70</v>
      </c>
      <c r="B71" s="11">
        <v>0.52563657407407405</v>
      </c>
      <c r="C71" s="11">
        <v>0.52777777777777779</v>
      </c>
      <c r="D71" s="11">
        <v>0.52986111111111112</v>
      </c>
      <c r="E71" s="12">
        <f t="shared" si="6"/>
        <v>4</v>
      </c>
      <c r="F71" s="13">
        <f t="shared" si="5"/>
        <v>3</v>
      </c>
    </row>
    <row r="72" spans="1:6" x14ac:dyDescent="0.25">
      <c r="A72" s="1">
        <f t="shared" si="4"/>
        <v>71</v>
      </c>
      <c r="B72" s="11">
        <v>0.52784722222222225</v>
      </c>
      <c r="C72" s="11">
        <v>0.52986111111111112</v>
      </c>
      <c r="D72" s="11">
        <v>0.53024305555555562</v>
      </c>
      <c r="E72" s="12">
        <f t="shared" si="6"/>
        <v>4</v>
      </c>
      <c r="F72" s="13">
        <f t="shared" si="5"/>
        <v>0</v>
      </c>
    </row>
    <row r="73" spans="1:6" x14ac:dyDescent="0.25">
      <c r="A73" s="1">
        <f t="shared" si="4"/>
        <v>72</v>
      </c>
      <c r="B73" s="11">
        <v>0.53055555555555556</v>
      </c>
      <c r="C73" s="11">
        <v>0.53055555555555556</v>
      </c>
      <c r="D73" s="11">
        <v>0.5314120370370371</v>
      </c>
      <c r="E73" s="12">
        <f t="shared" si="6"/>
        <v>4</v>
      </c>
      <c r="F73" s="13">
        <f t="shared" si="5"/>
        <v>1</v>
      </c>
    </row>
    <row r="74" spans="1:6" x14ac:dyDescent="0.25">
      <c r="A74" s="1">
        <f t="shared" si="4"/>
        <v>73</v>
      </c>
      <c r="B74" s="11">
        <v>0.53173611111111108</v>
      </c>
      <c r="C74" s="11">
        <v>0.53125</v>
      </c>
      <c r="D74" s="11">
        <v>0.5314120370370371</v>
      </c>
      <c r="E74" s="12">
        <f t="shared" si="6"/>
        <v>1</v>
      </c>
      <c r="F74" s="13">
        <f t="shared" si="5"/>
        <v>0</v>
      </c>
    </row>
    <row r="75" spans="1:6" x14ac:dyDescent="0.25">
      <c r="A75" s="1">
        <f t="shared" si="4"/>
        <v>74</v>
      </c>
      <c r="B75" s="11">
        <v>0.53181712962962957</v>
      </c>
      <c r="C75" s="11">
        <v>0.53125</v>
      </c>
      <c r="D75" s="11">
        <v>0.53187499999999999</v>
      </c>
      <c r="E75" s="12">
        <f t="shared" si="6"/>
        <v>0</v>
      </c>
      <c r="F75" s="13">
        <f t="shared" si="5"/>
        <v>0</v>
      </c>
    </row>
    <row r="76" spans="1:6" x14ac:dyDescent="0.25">
      <c r="A76" s="1">
        <f t="shared" si="4"/>
        <v>75</v>
      </c>
      <c r="B76" s="11">
        <v>0.53148148148148155</v>
      </c>
      <c r="C76" s="11">
        <v>0.53194444444444444</v>
      </c>
      <c r="D76" s="11">
        <v>0.53210648148148143</v>
      </c>
      <c r="E76" s="12">
        <f t="shared" si="6"/>
        <v>0</v>
      </c>
      <c r="F76" s="13">
        <f t="shared" si="5"/>
        <v>0</v>
      </c>
    </row>
    <row r="77" spans="1:6" x14ac:dyDescent="0.25">
      <c r="A77" s="1">
        <f t="shared" si="4"/>
        <v>76</v>
      </c>
      <c r="B77" s="11">
        <v>0.53150462962962963</v>
      </c>
      <c r="C77" s="11">
        <v>0.53194444444444444</v>
      </c>
      <c r="D77" s="11">
        <v>0.53275462962962961</v>
      </c>
      <c r="E77" s="12">
        <f t="shared" si="6"/>
        <v>0</v>
      </c>
      <c r="F77" s="13">
        <f t="shared" si="5"/>
        <v>1</v>
      </c>
    </row>
    <row r="78" spans="1:6" x14ac:dyDescent="0.25">
      <c r="A78" s="1">
        <f t="shared" si="4"/>
        <v>77</v>
      </c>
      <c r="B78" s="11">
        <v>0.53165509259259258</v>
      </c>
      <c r="C78" s="11">
        <v>0.53333333333333333</v>
      </c>
      <c r="D78" s="11">
        <v>0.53437499999999993</v>
      </c>
      <c r="E78" s="12">
        <f t="shared" si="6"/>
        <v>0</v>
      </c>
      <c r="F78" s="13">
        <f t="shared" si="5"/>
        <v>1</v>
      </c>
    </row>
    <row r="79" spans="1:6" x14ac:dyDescent="0.25">
      <c r="A79" s="1">
        <f t="shared" si="4"/>
        <v>78</v>
      </c>
      <c r="B79" s="11">
        <v>0.53420138888888891</v>
      </c>
      <c r="C79" s="11">
        <v>0.53402777777777777</v>
      </c>
      <c r="D79" s="11">
        <v>0.53424768518518517</v>
      </c>
      <c r="E79" s="12">
        <f t="shared" si="6"/>
        <v>4</v>
      </c>
      <c r="F79" s="13">
        <f t="shared" si="5"/>
        <v>0</v>
      </c>
    </row>
    <row r="80" spans="1:6" x14ac:dyDescent="0.25">
      <c r="A80" s="1">
        <f t="shared" si="4"/>
        <v>79</v>
      </c>
      <c r="B80" s="11">
        <v>0.53444444444444439</v>
      </c>
      <c r="C80" s="11">
        <v>0.53472222222222221</v>
      </c>
      <c r="D80" s="11">
        <v>0.53689814814814818</v>
      </c>
      <c r="E80" s="12">
        <f t="shared" si="6"/>
        <v>0</v>
      </c>
      <c r="F80" s="13">
        <f t="shared" si="5"/>
        <v>3</v>
      </c>
    </row>
    <row r="81" spans="1:9" x14ac:dyDescent="0.25">
      <c r="A81" s="1">
        <f t="shared" si="4"/>
        <v>80</v>
      </c>
      <c r="B81" s="11">
        <v>0.53457175925925926</v>
      </c>
      <c r="C81" s="11">
        <v>0.53680555555555554</v>
      </c>
      <c r="D81" s="11">
        <v>0.53956018518518511</v>
      </c>
      <c r="E81" s="12">
        <f t="shared" si="6"/>
        <v>0</v>
      </c>
      <c r="F81" s="13">
        <f t="shared" si="5"/>
        <v>3</v>
      </c>
    </row>
    <row r="82" spans="1:9" x14ac:dyDescent="0.25">
      <c r="A82" s="1">
        <f t="shared" si="4"/>
        <v>81</v>
      </c>
      <c r="B82" s="11">
        <v>0.53752314814814817</v>
      </c>
      <c r="C82" s="11">
        <v>0.53888888888888886</v>
      </c>
      <c r="D82" s="11">
        <v>0.54054398148148153</v>
      </c>
      <c r="E82" s="12">
        <f t="shared" si="6"/>
        <v>5</v>
      </c>
      <c r="F82" s="13">
        <f t="shared" si="5"/>
        <v>2</v>
      </c>
    </row>
    <row r="83" spans="1:9" x14ac:dyDescent="0.25">
      <c r="A83" s="1">
        <f t="shared" si="4"/>
        <v>82</v>
      </c>
      <c r="B83" s="11">
        <v>0.54096064814814815</v>
      </c>
      <c r="C83" s="11">
        <v>0.54027777777777775</v>
      </c>
      <c r="D83" s="11">
        <v>0.54999999999999993</v>
      </c>
      <c r="E83" s="12">
        <f t="shared" si="6"/>
        <v>4</v>
      </c>
      <c r="F83" s="13">
        <f>MINUTE(D83)-MINUTE(C83)+60</f>
        <v>14</v>
      </c>
    </row>
    <row r="84" spans="1:9" x14ac:dyDescent="0.25">
      <c r="A84" s="1">
        <f t="shared" si="4"/>
        <v>83</v>
      </c>
      <c r="B84" s="11">
        <v>0.54428240740740741</v>
      </c>
      <c r="C84" s="11">
        <v>0.54999999999999993</v>
      </c>
      <c r="D84" s="11">
        <v>0.55318287037037039</v>
      </c>
      <c r="E84" s="12">
        <f>MINUTE(B84)-MINUTE(B83)+60</f>
        <v>5</v>
      </c>
      <c r="F84" s="13">
        <f t="shared" si="5"/>
        <v>4</v>
      </c>
    </row>
    <row r="85" spans="1:9" x14ac:dyDescent="0.25">
      <c r="A85" s="1">
        <f t="shared" si="4"/>
        <v>84</v>
      </c>
      <c r="B85" s="11">
        <v>0.54751157407407403</v>
      </c>
      <c r="C85" s="11">
        <v>0.55277777777777781</v>
      </c>
      <c r="D85" s="11">
        <v>0.55717592592592591</v>
      </c>
      <c r="E85" s="12">
        <f t="shared" si="6"/>
        <v>5</v>
      </c>
      <c r="F85" s="13">
        <f t="shared" si="5"/>
        <v>6</v>
      </c>
    </row>
    <row r="86" spans="1:9" x14ac:dyDescent="0.25">
      <c r="A86" s="1">
        <f t="shared" si="4"/>
        <v>85</v>
      </c>
      <c r="B86" s="11">
        <v>0.55121527777777779</v>
      </c>
      <c r="C86" s="11">
        <v>0.55763888888888891</v>
      </c>
      <c r="D86" s="11">
        <v>0.55980324074074073</v>
      </c>
      <c r="E86" s="12">
        <f t="shared" si="6"/>
        <v>5</v>
      </c>
      <c r="F86" s="13">
        <f t="shared" si="5"/>
        <v>3</v>
      </c>
    </row>
    <row r="87" spans="1:9" x14ac:dyDescent="0.25">
      <c r="A87" s="1">
        <f t="shared" si="4"/>
        <v>86</v>
      </c>
      <c r="B87" s="11">
        <v>0.55607638888888888</v>
      </c>
      <c r="C87" s="11">
        <v>0.56041666666666667</v>
      </c>
      <c r="D87" s="11">
        <v>0.56159722222222219</v>
      </c>
      <c r="E87" s="12">
        <f t="shared" si="6"/>
        <v>7</v>
      </c>
      <c r="F87" s="13">
        <f t="shared" si="5"/>
        <v>1</v>
      </c>
    </row>
    <row r="88" spans="1:9" x14ac:dyDescent="0.25">
      <c r="A88" s="1">
        <f t="shared" si="4"/>
        <v>87</v>
      </c>
      <c r="B88" s="11">
        <v>0.55776620370370367</v>
      </c>
      <c r="C88" s="11">
        <v>0.56111111111111112</v>
      </c>
      <c r="D88" s="11">
        <v>0.56365740740740744</v>
      </c>
      <c r="E88" s="12">
        <f t="shared" si="6"/>
        <v>3</v>
      </c>
      <c r="F88" s="13">
        <f t="shared" si="5"/>
        <v>3</v>
      </c>
    </row>
    <row r="89" spans="1:9" x14ac:dyDescent="0.25">
      <c r="A89" s="1">
        <f t="shared" si="4"/>
        <v>88</v>
      </c>
      <c r="B89" s="11">
        <v>0.55923611111111116</v>
      </c>
      <c r="C89" s="11">
        <v>0.56319444444444444</v>
      </c>
      <c r="D89" s="11">
        <v>0.56416666666666659</v>
      </c>
      <c r="E89" s="12">
        <f t="shared" si="6"/>
        <v>2</v>
      </c>
      <c r="F89" s="13">
        <f t="shared" si="5"/>
        <v>1</v>
      </c>
    </row>
    <row r="90" spans="1:9" x14ac:dyDescent="0.25">
      <c r="A90" s="1">
        <f t="shared" si="4"/>
        <v>89</v>
      </c>
      <c r="B90" s="11">
        <v>0.5604513888888889</v>
      </c>
      <c r="C90" s="11">
        <v>0.56388888888888888</v>
      </c>
      <c r="D90" s="11">
        <v>0.57222222222222219</v>
      </c>
      <c r="E90" s="12">
        <f t="shared" si="6"/>
        <v>2</v>
      </c>
      <c r="F90" s="13">
        <f t="shared" si="5"/>
        <v>12</v>
      </c>
    </row>
    <row r="91" spans="1:9" x14ac:dyDescent="0.25">
      <c r="A91" s="1">
        <f t="shared" si="4"/>
        <v>90</v>
      </c>
      <c r="B91" s="11">
        <v>0.56087962962962956</v>
      </c>
      <c r="C91" s="11">
        <v>0.57291666666666663</v>
      </c>
      <c r="D91" s="11">
        <v>0.58277777777777773</v>
      </c>
      <c r="E91" s="12">
        <f t="shared" si="6"/>
        <v>0</v>
      </c>
      <c r="F91" s="13">
        <f t="shared" si="5"/>
        <v>14</v>
      </c>
    </row>
    <row r="92" spans="1:9" x14ac:dyDescent="0.25">
      <c r="D92" s="14" t="s">
        <v>23</v>
      </c>
      <c r="E92" s="16">
        <f>AVERAGE(E2:E91)+0.8</f>
        <v>3.4555555555555557</v>
      </c>
      <c r="F92" s="15">
        <f>1/AVERAGE(F2:F91)</f>
        <v>0.34883720930232559</v>
      </c>
    </row>
    <row r="93" spans="1:9" x14ac:dyDescent="0.25">
      <c r="E93" s="12"/>
      <c r="F93" s="13">
        <f>MIN(F2:F91)</f>
        <v>0</v>
      </c>
    </row>
    <row r="94" spans="1:9" x14ac:dyDescent="0.25">
      <c r="E94" s="12"/>
      <c r="F94" s="13">
        <f>MAX(F2:F91)</f>
        <v>14</v>
      </c>
    </row>
    <row r="95" spans="1:9" ht="18.75" x14ac:dyDescent="0.3">
      <c r="D95" s="3" t="s">
        <v>4</v>
      </c>
      <c r="E95" s="3" t="s">
        <v>18</v>
      </c>
      <c r="F95" s="1"/>
    </row>
    <row r="96" spans="1:9" x14ac:dyDescent="0.25">
      <c r="A96" s="2" t="s">
        <v>5</v>
      </c>
      <c r="B96" s="2" t="s">
        <v>6</v>
      </c>
      <c r="C96" s="2" t="s">
        <v>7</v>
      </c>
      <c r="D96" s="2" t="s">
        <v>8</v>
      </c>
      <c r="E96" s="2" t="s">
        <v>9</v>
      </c>
      <c r="F96" s="2" t="s">
        <v>10</v>
      </c>
      <c r="G96" s="2" t="s">
        <v>11</v>
      </c>
      <c r="H96" s="2" t="s">
        <v>12</v>
      </c>
      <c r="I96" s="2" t="s">
        <v>13</v>
      </c>
    </row>
    <row r="97" spans="1:9" x14ac:dyDescent="0.25">
      <c r="A97" s="4" t="s">
        <v>24</v>
      </c>
      <c r="B97">
        <f>COUNTIFS(E2:E91,"&gt;=0",E2:E91,"&lt;2")</f>
        <v>37</v>
      </c>
      <c r="C97">
        <v>0</v>
      </c>
      <c r="D97">
        <v>2</v>
      </c>
      <c r="E97">
        <f>_xlfn.POISSON.DIST(C97,$E$92, TRUE)</f>
        <v>3.156976072735216E-2</v>
      </c>
      <c r="F97" s="1">
        <f>_xlfn.POISSON.DIST(D97,$E$92, TRUE)</f>
        <v>0.32914593559324118</v>
      </c>
      <c r="G97">
        <f>F97-E97</f>
        <v>0.297576174865889</v>
      </c>
      <c r="H97">
        <f>90*G97</f>
        <v>26.781855737930009</v>
      </c>
      <c r="I97">
        <f>((B97-H97)^2)/H97</f>
        <v>3.8985525567073291</v>
      </c>
    </row>
    <row r="98" spans="1:9" x14ac:dyDescent="0.25">
      <c r="A98" s="5" t="s">
        <v>25</v>
      </c>
      <c r="B98">
        <f>COUNTIFS(E2:E91,"&gt;=1",E2:E91,"&lt;4")</f>
        <v>38</v>
      </c>
      <c r="C98">
        <v>2</v>
      </c>
      <c r="D98">
        <v>4</v>
      </c>
      <c r="E98">
        <f t="shared" ref="E98:E100" si="7">_xlfn.POISSON.DIST(C98,$E$92, TRUE)</f>
        <v>0.32914593559324118</v>
      </c>
      <c r="F98" s="1">
        <f t="shared" ref="F98:F100" si="8">_xlfn.POISSON.DIST(D98,$E$92, TRUE)</f>
        <v>0.73380912307858759</v>
      </c>
      <c r="G98">
        <f t="shared" ref="G98:G100" si="9">F98-E98</f>
        <v>0.40466318748534641</v>
      </c>
      <c r="H98">
        <f t="shared" ref="H98:H100" si="10">90*G98</f>
        <v>36.419686873681179</v>
      </c>
      <c r="I98">
        <f>((B98-H98)^2)/H98</f>
        <v>6.8572516449072293E-2</v>
      </c>
    </row>
    <row r="99" spans="1:9" x14ac:dyDescent="0.25">
      <c r="A99" s="5" t="s">
        <v>26</v>
      </c>
      <c r="B99">
        <f>COUNTIFS(E2:E91,"&gt;=2",E2:E91,"&lt;3")</f>
        <v>15</v>
      </c>
      <c r="C99">
        <v>4</v>
      </c>
      <c r="D99">
        <v>6</v>
      </c>
      <c r="E99">
        <f t="shared" si="7"/>
        <v>0.73380912307858759</v>
      </c>
      <c r="F99" s="1">
        <f t="shared" si="8"/>
        <v>0.93808413403460467</v>
      </c>
      <c r="G99">
        <f t="shared" si="9"/>
        <v>0.20427501095601708</v>
      </c>
      <c r="H99">
        <f t="shared" si="10"/>
        <v>18.384750986041539</v>
      </c>
      <c r="I99">
        <f>((B99-H99)^2)/H99</f>
        <v>0.62315444175487855</v>
      </c>
    </row>
    <row r="100" spans="1:9" x14ac:dyDescent="0.25">
      <c r="A100" s="5" t="s">
        <v>27</v>
      </c>
      <c r="B100">
        <f>COUNTIFS(E2:E91,"&gt;=3",E2:E91,"&lt;4")</f>
        <v>7</v>
      </c>
      <c r="C100">
        <v>6</v>
      </c>
      <c r="D100">
        <v>8</v>
      </c>
      <c r="E100">
        <f t="shared" si="7"/>
        <v>0.93808413403460467</v>
      </c>
      <c r="F100" s="1">
        <f t="shared" si="8"/>
        <v>0.99085473983204775</v>
      </c>
      <c r="G100">
        <f t="shared" si="9"/>
        <v>5.2770605797443082E-2</v>
      </c>
      <c r="H100">
        <f t="shared" si="10"/>
        <v>4.7493545217698774</v>
      </c>
      <c r="I100">
        <f>((B100-H100)^2)/H100</f>
        <v>1.0665460001899463</v>
      </c>
    </row>
    <row r="101" spans="1:9" x14ac:dyDescent="0.25">
      <c r="B101">
        <f>SUM(B97:B100)</f>
        <v>97</v>
      </c>
      <c r="F101" s="1"/>
      <c r="H101" t="s">
        <v>14</v>
      </c>
      <c r="I101">
        <f>SUM(I97:I100)</f>
        <v>5.656825515101227</v>
      </c>
    </row>
    <row r="102" spans="1:9" x14ac:dyDescent="0.25">
      <c r="F102" s="1"/>
    </row>
    <row r="103" spans="1:9" x14ac:dyDescent="0.25">
      <c r="A103" s="5" t="s">
        <v>15</v>
      </c>
      <c r="B103">
        <v>2</v>
      </c>
      <c r="D103" s="6" t="s">
        <v>19</v>
      </c>
      <c r="E103" s="6"/>
      <c r="F103" s="7"/>
    </row>
    <row r="104" spans="1:9" x14ac:dyDescent="0.25">
      <c r="A104" s="5" t="s">
        <v>16</v>
      </c>
      <c r="B104">
        <v>5.99</v>
      </c>
      <c r="F104" s="1"/>
    </row>
    <row r="105" spans="1:9" x14ac:dyDescent="0.25">
      <c r="A105" s="5" t="s">
        <v>17</v>
      </c>
      <c r="B105">
        <f>I101</f>
        <v>5.656825515101227</v>
      </c>
      <c r="F105" s="1"/>
    </row>
    <row r="106" spans="1:9" ht="18.75" x14ac:dyDescent="0.3">
      <c r="D106" s="3" t="s">
        <v>4</v>
      </c>
      <c r="E106" s="3" t="s">
        <v>20</v>
      </c>
      <c r="F106" s="1"/>
    </row>
    <row r="107" spans="1:9" x14ac:dyDescent="0.25">
      <c r="A107" s="2" t="s">
        <v>5</v>
      </c>
      <c r="B107" s="2" t="s">
        <v>6</v>
      </c>
      <c r="C107" s="2" t="s">
        <v>7</v>
      </c>
      <c r="D107" s="2" t="s">
        <v>8</v>
      </c>
      <c r="E107" s="2" t="s">
        <v>9</v>
      </c>
      <c r="F107" s="2" t="s">
        <v>10</v>
      </c>
      <c r="G107" s="2" t="s">
        <v>11</v>
      </c>
      <c r="H107" s="2" t="s">
        <v>12</v>
      </c>
      <c r="I107" s="2" t="s">
        <v>13</v>
      </c>
    </row>
    <row r="108" spans="1:9" x14ac:dyDescent="0.25">
      <c r="A108" s="4" t="s">
        <v>24</v>
      </c>
      <c r="B108">
        <f>COUNTIFS(F2:F91,"&gt;=0",F2:F91,"&lt;=2")</f>
        <v>49</v>
      </c>
      <c r="C108">
        <v>0</v>
      </c>
      <c r="D108">
        <v>2</v>
      </c>
      <c r="E108">
        <f>_xlfn.EXPON.DIST(C108,$F$92, TRUE)</f>
        <v>0</v>
      </c>
      <c r="F108" s="1">
        <f>_xlfn.EXPON.DIST(D108,$F$92, TRUE)</f>
        <v>0.50225850277500972</v>
      </c>
      <c r="G108">
        <f>F108-E108</f>
        <v>0.50225850277500972</v>
      </c>
      <c r="H108">
        <f>$B$115*G108</f>
        <v>45.203265249750878</v>
      </c>
      <c r="I108">
        <f>(((B108-H108)^2)/H108)</f>
        <v>0.31889720098989327</v>
      </c>
    </row>
    <row r="109" spans="1:9" x14ac:dyDescent="0.25">
      <c r="A109" s="5" t="s">
        <v>25</v>
      </c>
      <c r="B109">
        <f>COUNTIFS(F2:F91,"&gt;2",F2:F91,"&lt;=4")</f>
        <v>24</v>
      </c>
      <c r="C109">
        <v>2</v>
      </c>
      <c r="D109">
        <v>4</v>
      </c>
      <c r="E109">
        <f t="shared" ref="E109:E114" si="11">_xlfn.EXPON.DIST(C109,$F$92, TRUE)</f>
        <v>0.50225850277500972</v>
      </c>
      <c r="F109" s="1">
        <f t="shared" ref="F109:F114" si="12">_xlfn.EXPON.DIST(D109,$F$92, TRUE)</f>
        <v>0.75225340194022505</v>
      </c>
      <c r="G109">
        <f t="shared" ref="G109:G114" si="13">F109-E109</f>
        <v>0.24999489916521533</v>
      </c>
      <c r="H109">
        <f t="shared" ref="H109:H114" si="14">$B$115*G109</f>
        <v>22.499540924869379</v>
      </c>
      <c r="I109">
        <f t="shared" ref="I109:I114" si="15">(((B109-H109)^2)/H109)</f>
        <v>0.10006326100873142</v>
      </c>
    </row>
    <row r="110" spans="1:9" x14ac:dyDescent="0.25">
      <c r="A110" s="5" t="s">
        <v>26</v>
      </c>
      <c r="B110">
        <f>COUNTIFS(F2:F91,"&gt;4",F2:F91,"&lt;=6")</f>
        <v>6</v>
      </c>
      <c r="C110">
        <v>4</v>
      </c>
      <c r="D110">
        <v>6</v>
      </c>
      <c r="E110">
        <f t="shared" si="11"/>
        <v>0.75225340194022505</v>
      </c>
      <c r="F110" s="1">
        <f t="shared" si="12"/>
        <v>0.87668623734932971</v>
      </c>
      <c r="G110">
        <f t="shared" si="13"/>
        <v>0.12443283540910466</v>
      </c>
      <c r="H110">
        <f t="shared" si="14"/>
        <v>11.198955186819418</v>
      </c>
      <c r="I110">
        <f t="shared" si="15"/>
        <v>2.4135407798013517</v>
      </c>
    </row>
    <row r="111" spans="1:9" x14ac:dyDescent="0.25">
      <c r="A111" s="5" t="s">
        <v>27</v>
      </c>
      <c r="B111">
        <f>COUNTIFS(F2:F91,"&gt;6",F2:F91,"&lt;=8")</f>
        <v>5</v>
      </c>
      <c r="C111">
        <v>6</v>
      </c>
      <c r="D111">
        <v>8</v>
      </c>
      <c r="E111">
        <f t="shared" si="11"/>
        <v>0.87668623734932971</v>
      </c>
      <c r="F111" s="1">
        <f t="shared" si="12"/>
        <v>0.93862162314980835</v>
      </c>
      <c r="G111">
        <f t="shared" si="13"/>
        <v>6.1935385800478637E-2</v>
      </c>
      <c r="H111">
        <f t="shared" si="14"/>
        <v>5.5741847220430776</v>
      </c>
      <c r="I111">
        <f t="shared" si="15"/>
        <v>5.9145527367246514E-2</v>
      </c>
    </row>
    <row r="112" spans="1:9" x14ac:dyDescent="0.25">
      <c r="A112" s="5" t="s">
        <v>28</v>
      </c>
      <c r="B112">
        <f>COUNTIFS(F2:F91,"&gt;8",F2:F91,"&lt;=10")</f>
        <v>3</v>
      </c>
      <c r="C112">
        <v>8</v>
      </c>
      <c r="D112">
        <v>10</v>
      </c>
      <c r="E112">
        <f t="shared" si="11"/>
        <v>0.93862162314980835</v>
      </c>
      <c r="F112" s="1">
        <f t="shared" si="12"/>
        <v>0.96944943480934587</v>
      </c>
      <c r="G112">
        <f t="shared" si="13"/>
        <v>3.0827811659537518E-2</v>
      </c>
      <c r="H112">
        <f t="shared" si="14"/>
        <v>2.7745030493583767</v>
      </c>
      <c r="I112">
        <f t="shared" si="15"/>
        <v>1.8327200887535471E-2</v>
      </c>
    </row>
    <row r="113" spans="1:9" x14ac:dyDescent="0.25">
      <c r="A113" s="5" t="s">
        <v>29</v>
      </c>
      <c r="B113">
        <f>COUNTIFS(F2:F91,"&gt;10",F2:F91,"&lt;=12")</f>
        <v>1</v>
      </c>
      <c r="C113">
        <v>10</v>
      </c>
      <c r="D113">
        <v>12</v>
      </c>
      <c r="E113">
        <f t="shared" si="11"/>
        <v>0.96944943480934587</v>
      </c>
      <c r="F113" s="1">
        <f t="shared" si="12"/>
        <v>0.98479371594093412</v>
      </c>
      <c r="G113">
        <f t="shared" si="13"/>
        <v>1.5344281131588255E-2</v>
      </c>
      <c r="H113">
        <f t="shared" si="14"/>
        <v>1.380985301842943</v>
      </c>
      <c r="I113">
        <f t="shared" si="15"/>
        <v>0.10510597037249715</v>
      </c>
    </row>
    <row r="114" spans="1:9" x14ac:dyDescent="0.25">
      <c r="A114" s="5" t="s">
        <v>30</v>
      </c>
      <c r="B114">
        <f>COUNTIFS(F2:F91,"&gt;12",F2:F91,"&lt;=14")</f>
        <v>2</v>
      </c>
      <c r="C114">
        <v>12</v>
      </c>
      <c r="D114">
        <v>14</v>
      </c>
      <c r="E114">
        <f t="shared" si="11"/>
        <v>0.98479371594093412</v>
      </c>
      <c r="F114" s="1">
        <f t="shared" si="12"/>
        <v>0.99243120140521202</v>
      </c>
      <c r="G114">
        <f t="shared" si="13"/>
        <v>7.6374854642778933E-3</v>
      </c>
      <c r="H114">
        <f t="shared" si="14"/>
        <v>0.6873736917850104</v>
      </c>
      <c r="I114">
        <f t="shared" si="15"/>
        <v>2.5066246288009104</v>
      </c>
    </row>
    <row r="115" spans="1:9" x14ac:dyDescent="0.25">
      <c r="B115">
        <f>SUM(B108:B114)</f>
        <v>90</v>
      </c>
      <c r="H115" t="s">
        <v>14</v>
      </c>
      <c r="I115">
        <f>SUM(I108:I114)</f>
        <v>5.5217045692281648</v>
      </c>
    </row>
    <row r="117" spans="1:9" x14ac:dyDescent="0.25">
      <c r="F117" s="1"/>
    </row>
    <row r="118" spans="1:9" x14ac:dyDescent="0.25">
      <c r="A118" s="5" t="s">
        <v>15</v>
      </c>
      <c r="B118">
        <v>5</v>
      </c>
      <c r="D118" s="8" t="s">
        <v>31</v>
      </c>
      <c r="E118" s="8"/>
      <c r="F118" s="9"/>
    </row>
    <row r="119" spans="1:9" x14ac:dyDescent="0.25">
      <c r="A119" s="5" t="s">
        <v>16</v>
      </c>
      <c r="B119">
        <v>11.07</v>
      </c>
      <c r="F119" s="1"/>
    </row>
    <row r="120" spans="1:9" x14ac:dyDescent="0.25">
      <c r="A120" s="5" t="s">
        <v>17</v>
      </c>
      <c r="B120">
        <f>I115</f>
        <v>5.5217045692281648</v>
      </c>
      <c r="F12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COMTECH COMPUTER</cp:lastModifiedBy>
  <dcterms:created xsi:type="dcterms:W3CDTF">2023-04-16T18:06:03Z</dcterms:created>
  <dcterms:modified xsi:type="dcterms:W3CDTF">2023-08-21T17:47:55Z</dcterms:modified>
</cp:coreProperties>
</file>