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tgers\Sem I\"/>
    </mc:Choice>
  </mc:AlternateContent>
  <bookViews>
    <workbookView xWindow="0" yWindow="0" windowWidth="16815" windowHeight="7755" activeTab="6"/>
  </bookViews>
  <sheets>
    <sheet name="Sheet1" sheetId="1" r:id="rId1"/>
    <sheet name="Sheet2" sheetId="7" r:id="rId2"/>
    <sheet name="Sheet3" sheetId="8" r:id="rId3"/>
    <sheet name="Sheet6" sheetId="6" r:id="rId4"/>
    <sheet name="Sheet5" sheetId="5" r:id="rId5"/>
    <sheet name="Sheet4" sheetId="4" r:id="rId6"/>
    <sheet name="Sheet7" sheetId="9" r:id="rId7"/>
    <sheet name="Sheet8" sheetId="10" r:id="rId8"/>
    <sheet name="Sheet10" sheetId="12" r:id="rId9"/>
    <sheet name="Sheet9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2" l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7" i="12"/>
  <c r="F110" i="11"/>
  <c r="F109" i="11"/>
  <c r="F108" i="11"/>
  <c r="F107" i="11"/>
  <c r="F106" i="11"/>
  <c r="F105" i="11"/>
  <c r="L115" i="10"/>
  <c r="L114" i="10"/>
  <c r="Q131" i="7" l="1"/>
  <c r="P131" i="7"/>
  <c r="M130" i="7"/>
  <c r="K13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6" i="7"/>
  <c r="C127" i="7"/>
  <c r="C128" i="7"/>
  <c r="C129" i="7"/>
  <c r="C4" i="7"/>
  <c r="F124" i="6" l="1"/>
  <c r="F123" i="6"/>
  <c r="D123" i="6"/>
  <c r="D124" i="6"/>
  <c r="D125" i="6"/>
  <c r="D126" i="6"/>
  <c r="D127" i="6"/>
  <c r="E11" i="1"/>
  <c r="F11" i="1"/>
</calcChain>
</file>

<file path=xl/sharedStrings.xml><?xml version="1.0" encoding="utf-8"?>
<sst xmlns="http://schemas.openxmlformats.org/spreadsheetml/2006/main" count="1697" uniqueCount="672">
  <si>
    <t>Electricity [W]</t>
  </si>
  <si>
    <t>Natural Gas [W]</t>
  </si>
  <si>
    <t>Cooling</t>
  </si>
  <si>
    <t>Interior Lighting</t>
  </si>
  <si>
    <t>Heating</t>
  </si>
  <si>
    <t>Interior Equipment</t>
  </si>
  <si>
    <t>Fans</t>
  </si>
  <si>
    <t>Pumps</t>
  </si>
  <si>
    <t>Heat Rejection</t>
  </si>
  <si>
    <t>Exterior Lighting</t>
  </si>
  <si>
    <t>Exterior Equipment</t>
  </si>
  <si>
    <t>Humidification</t>
  </si>
  <si>
    <t>Heat Recovery</t>
  </si>
  <si>
    <t>Water Systems</t>
  </si>
  <si>
    <t>Refrigeration</t>
  </si>
  <si>
    <t>Generators</t>
  </si>
  <si>
    <t>Fuel</t>
  </si>
  <si>
    <t>Consumption (kBtu)</t>
  </si>
  <si>
    <t>Electricity</t>
  </si>
  <si>
    <t>Natural Gas</t>
  </si>
  <si>
    <t>End Use</t>
  </si>
  <si>
    <t>Consumption Btu</t>
  </si>
  <si>
    <t>Consumption (kWh)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</si>
  <si>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</si>
  <si>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</si>
  <si>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</si>
  <si>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</si>
  <si>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</si>
  <si>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</si>
  <si>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</si>
  <si>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</si>
  <si>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</si>
  <si>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</si>
  <si>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</si>
  <si>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</si>
  <si>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</si>
  <si>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Space Type Name</t>
  </si>
  <si>
    <t>Floor Area (ft^2)</t>
  </si>
  <si>
    <t>Standards Building Type</t>
  </si>
  <si>
    <t>Standards Space Type</t>
  </si>
  <si>
    <t>189.1-2009 - Office - ClosedOffice - CZ1-3</t>
  </si>
  <si>
    <t>Office</t>
  </si>
  <si>
    <t>ClosedOffice</t>
  </si>
  <si>
    <t>DOE Ref 1980-2004 - Office - ClosedOffice</t>
  </si>
  <si>
    <t>DOE Ref 1980-2004 - Office - Conference</t>
  </si>
  <si>
    <t>Conference</t>
  </si>
  <si>
    <t>DOE Ref 1980-2004 - Office - Corridor</t>
  </si>
  <si>
    <t>Corridor</t>
  </si>
  <si>
    <t>DOE Ref 1980-2004 - Office - Elec/MechRoom</t>
  </si>
  <si>
    <t>Elec/MechRoom</t>
  </si>
  <si>
    <t>DOE Ref 1980-2004 - Office - IT_Room</t>
  </si>
  <si>
    <t>IT_Room</t>
  </si>
  <si>
    <t>DOE Ref 1980-2004 - Office - Lobby</t>
  </si>
  <si>
    <t>Lobby</t>
  </si>
  <si>
    <t>DOE Ref 1980-2004 - Office - PrintRoom</t>
  </si>
  <si>
    <t>PrintRoom</t>
  </si>
  <si>
    <t>DOE Ref 1980-2004 - Office - Restroom</t>
  </si>
  <si>
    <t>Restroom</t>
  </si>
  <si>
    <t>DOE Ref 1980-2004 - Office - Stair</t>
  </si>
  <si>
    <t>Stair</t>
  </si>
  <si>
    <t>DOE Ref 1980-2004 - Office - Storage</t>
  </si>
  <si>
    <t>Storage</t>
  </si>
  <si>
    <t>DOE Ref 1980-2004 - Office - WholeBuilding - Md Office</t>
  </si>
  <si>
    <t>WholeBuilding - Md Office</t>
  </si>
  <si>
    <t>ClosedOffice CZ1-3</t>
  </si>
  <si>
    <t>Electricity Annual Value (kWh)</t>
  </si>
  <si>
    <t>Maximum</t>
  </si>
  <si>
    <t xml:space="preserve">Second Large </t>
  </si>
  <si>
    <t>Third Large</t>
  </si>
  <si>
    <t>218A CENTER DIRECTOR</t>
  </si>
  <si>
    <t>102 OFFICE/LAB</t>
  </si>
  <si>
    <t>103 OFFICE/LAB</t>
  </si>
  <si>
    <t>104 SEC.</t>
  </si>
  <si>
    <t>105 OFFICE/LAB</t>
  </si>
  <si>
    <t>107 I-1 SMALL SEM</t>
  </si>
  <si>
    <t>108 OFFICE/LAB</t>
  </si>
  <si>
    <t>109 I-2 S.E.M</t>
  </si>
  <si>
    <t>110 GRAD/TECH STATIONS</t>
  </si>
  <si>
    <t>111 I-3 SAMPLE PREP</t>
  </si>
  <si>
    <t>112 OFFICE /LAB</t>
  </si>
  <si>
    <t>113 H-1 S.T.E.M.</t>
  </si>
  <si>
    <t>114 OFFICE/LAB</t>
  </si>
  <si>
    <t>115 P-2 X-RAY</t>
  </si>
  <si>
    <t>116 OFFICE/LAB</t>
  </si>
  <si>
    <t>117 U-2 MICROSCOPY</t>
  </si>
  <si>
    <t>118 SEC.</t>
  </si>
  <si>
    <t>119 T-2 POLISHING</t>
  </si>
  <si>
    <t>120 GRAD/TECH STATIONS</t>
  </si>
  <si>
    <t>121 T-1 GRINDING</t>
  </si>
  <si>
    <t>122 OFFICE/LAB</t>
  </si>
  <si>
    <t>123 F-1B REACTIVE GAS</t>
  </si>
  <si>
    <t>124 OFFICE/LAB</t>
  </si>
  <si>
    <t>125 F-2 LARGE ELECTRIC FURNACE</t>
  </si>
  <si>
    <t>127 F-3A SMALL ELECTRIC FURNACE</t>
  </si>
  <si>
    <t>129 OFFICE/LAB</t>
  </si>
  <si>
    <t>130 S-2 GRAPHICS</t>
  </si>
  <si>
    <t>130 S-2 TRIBOLOGY</t>
  </si>
  <si>
    <t>131 SEC.</t>
  </si>
  <si>
    <t>132 O-2 THERMO MECH. TESTING</t>
  </si>
  <si>
    <t>133 OFFICE/LAB</t>
  </si>
  <si>
    <t>134 O-3 HARDNESS MOD. TEST</t>
  </si>
  <si>
    <t>135 OFFICE/LAB</t>
  </si>
  <si>
    <t>136 NONDESTRUCTIVE</t>
  </si>
  <si>
    <t>137 GRAD/TECH STATIONS</t>
  </si>
  <si>
    <t>138 O-1 UNIVERSAL TESTING</t>
  </si>
  <si>
    <t>139 OFFICE/LAB</t>
  </si>
  <si>
    <t>141 OFFICE/LAB</t>
  </si>
  <si>
    <t>142 A-3 PARTICULATE</t>
  </si>
  <si>
    <t>143 GRAD/TECH STATIONS</t>
  </si>
  <si>
    <t>144 V-2 CERAMICS MACHINING</t>
  </si>
  <si>
    <t>146 E DRYING</t>
  </si>
  <si>
    <t>149 RECEIVING</t>
  </si>
  <si>
    <t>200 FIBER OP. DIRECTOR</t>
  </si>
  <si>
    <t>202 EXECUTIVE OFFICER</t>
  </si>
  <si>
    <t>203 SEC.</t>
  </si>
  <si>
    <t>204 DEPARTMENT CHAIR</t>
  </si>
  <si>
    <t>205 G-3 SPECIALTY MEAS.</t>
  </si>
  <si>
    <t>207A A-3A POWDER SYNTHESIS</t>
  </si>
  <si>
    <t>209 K-1 SPECTRO ANALYSIS</t>
  </si>
  <si>
    <t>211 S-3 GRAD. PC.</t>
  </si>
  <si>
    <t>212 OFFICE/LAB</t>
  </si>
  <si>
    <t>213 M-1 THERMAL ANALYSIS</t>
  </si>
  <si>
    <t>215 M-2 THERMAL ANALYSIS</t>
  </si>
  <si>
    <t>216 FINANCE/ADMIN. CENTER</t>
  </si>
  <si>
    <t>217A R-1 SPUTTER</t>
  </si>
  <si>
    <t>217B L-3 ELECTRONICS</t>
  </si>
  <si>
    <t>218 SEC.</t>
  </si>
  <si>
    <t>221 L-2 ELECTRONICS</t>
  </si>
  <si>
    <t>221 L-4 MAGNETICS</t>
  </si>
  <si>
    <t>223 M-3 THERMAL CONDUCTIVITY</t>
  </si>
  <si>
    <t>226 D-3 TAPE CASTING</t>
  </si>
  <si>
    <t>227 UNDERGRAD DIR.</t>
  </si>
  <si>
    <t>228 B-2 POROSITY SURFACE</t>
  </si>
  <si>
    <t>229 SEC.</t>
  </si>
  <si>
    <t>230 B-1 PARTICLE SIZE ANALYSIS</t>
  </si>
  <si>
    <t>231 UNDERGRAD DIR.</t>
  </si>
  <si>
    <t>232 C-4 COILOIDS ANALYSIS</t>
  </si>
  <si>
    <t>233 OFFICE/LAB</t>
  </si>
  <si>
    <t>234 C-3 CHEMICAL ANALYSIS</t>
  </si>
  <si>
    <t>236 C-2 SOL GEL FORMING</t>
  </si>
  <si>
    <t>237 GRAD/TECH STATIONS</t>
  </si>
  <si>
    <t>238 C-2 RHEOLOGY</t>
  </si>
  <si>
    <t>239 OFFICE/LAB</t>
  </si>
  <si>
    <t>240 D-4 COMPOSITES</t>
  </si>
  <si>
    <t>241 GRAD/TECH STATIONS</t>
  </si>
  <si>
    <t>242 D-2 PRESS FORM</t>
  </si>
  <si>
    <t>244 D-1 CASTING EXTRUSION</t>
  </si>
  <si>
    <t>247 GRAD/TECH STATIONS</t>
  </si>
  <si>
    <t>101 CONFERENCE</t>
  </si>
  <si>
    <t>106 CONFERENCE</t>
  </si>
  <si>
    <t>201 CONFERENCE</t>
  </si>
  <si>
    <t>126 CORRIDOR</t>
  </si>
  <si>
    <t>148 CORRIDOR</t>
  </si>
  <si>
    <t>220 CORRIDOR</t>
  </si>
  <si>
    <t>222 CORRIDOR</t>
  </si>
  <si>
    <t>248 SERVICE CORRIDOR</t>
  </si>
  <si>
    <t>SERVICE CORRIDOR - 1ST FLOOR</t>
  </si>
  <si>
    <t>001 MECHANICAL EQUIPMENT ROOM</t>
  </si>
  <si>
    <t>003 ELECTRICAL ROOM</t>
  </si>
  <si>
    <t>004 ELEV. MACH. ROOM</t>
  </si>
  <si>
    <t>228A TECH</t>
  </si>
  <si>
    <t>238A TECH</t>
  </si>
  <si>
    <t>LOBBY 1ST FLOOR</t>
  </si>
  <si>
    <t>LOBBY 2ND FLOOR</t>
  </si>
  <si>
    <t>214 WORD PROCESSING</t>
  </si>
  <si>
    <t>145 WOMENS RESTROOM</t>
  </si>
  <si>
    <t>147 MENS RESTROOM</t>
  </si>
  <si>
    <t>243 WOMENS RESTROOM</t>
  </si>
  <si>
    <t>245 MENS RESTROOM</t>
  </si>
  <si>
    <t>207 VEST.</t>
  </si>
  <si>
    <t>217 VEST.</t>
  </si>
  <si>
    <t>E.S.1 1ST FLOOR</t>
  </si>
  <si>
    <t>E.S.2 1ST FLOOR</t>
  </si>
  <si>
    <t>E.S.3 1ST FLOOR</t>
  </si>
  <si>
    <t>E.S.4 1ST FLOOR</t>
  </si>
  <si>
    <t>ES.1 2ND FLOOR</t>
  </si>
  <si>
    <t>ES.2 2ND FLOOR</t>
  </si>
  <si>
    <t>ES.3 2ND FLOOR</t>
  </si>
  <si>
    <t>ES.4 2ND FLOOR</t>
  </si>
  <si>
    <t>J.C. 1ST FLOOR</t>
  </si>
  <si>
    <t>SPACE 101</t>
  </si>
  <si>
    <t>SPACE 102</t>
  </si>
  <si>
    <t>ELEVATOR - 1ST FLOOR</t>
  </si>
  <si>
    <t>ELEVATOR 2ND FLOOR</t>
  </si>
  <si>
    <t>ELEVATOR BASEMENT</t>
  </si>
  <si>
    <t>OPEN</t>
  </si>
  <si>
    <t xml:space="preserve">Annual electrcity consumption </t>
  </si>
  <si>
    <t xml:space="preserve">percent of annual </t>
  </si>
  <si>
    <t>Zone</t>
  </si>
  <si>
    <t>Lighting Power Density (W/ft^2)</t>
  </si>
  <si>
    <t>Total Power (W)</t>
  </si>
  <si>
    <t>Schedule Name</t>
  </si>
  <si>
    <t>Scheduled Hours/Week (hr)</t>
  </si>
  <si>
    <t>Actual Load Hours/Week (hr)</t>
  </si>
  <si>
    <t>Return Air Fraction</t>
  </si>
  <si>
    <t>Annual Consumption (kWh)</t>
  </si>
  <si>
    <t>THERMAL ZONE: 218A CENTER DIRECTOR 189.1-2009 - OFFICE - CLOSEDOFFICE - CZ1-3 LIGHTS</t>
  </si>
  <si>
    <t>THERMAL ZONE: 218A CENTER DIRECTOR</t>
  </si>
  <si>
    <t>OFFICE BLDG LIGHT</t>
  </si>
  <si>
    <t>THERMAL ZONE: 102 OFFICE/LAB DOE REF 1980-2004 - OFFICE - CLOSEDOFFICE LIGHTS</t>
  </si>
  <si>
    <t>THERMAL ZONE: 102 OFFICE/LAB</t>
  </si>
  <si>
    <t>THERMAL ZONE: 103 OFFICE/LAB DOE REF 1980-2004 - OFFICE - CLOSEDOFFICE LIGHTS</t>
  </si>
  <si>
    <t>THERMAL ZONE: 103 OFFICE/LAB</t>
  </si>
  <si>
    <t>THERMAL ZONE: 104 SEC. DOE REF 1980-2004 - OFFICE - CLOSEDOFFICE LIGHTS</t>
  </si>
  <si>
    <t>THERMAL ZONE: 104 SEC.</t>
  </si>
  <si>
    <t>THERMAL ZONE: 105 OFFICE/LAB DOE REF 1980-2004 - OFFICE - CLOSEDOFFICE LIGHTS</t>
  </si>
  <si>
    <t>THERMAL ZONE: 105 OFFICE/LAB</t>
  </si>
  <si>
    <t>THERMAL ZONE: 107 I-1 SMALL SEM DOE REF 1980-2004 - OFFICE - CLOSEDOFFICE LIGHTS</t>
  </si>
  <si>
    <t>THERMAL ZONE: 107 I-1 SMALL SEM</t>
  </si>
  <si>
    <t>THERMAL ZONE: 108 OFFICE/LAB DOE REF 1980-2004 - OFFICE - CLOSEDOFFICE LIGHTS</t>
  </si>
  <si>
    <t>THERMAL ZONE: 108 OFFICE/LAB</t>
  </si>
  <si>
    <t>THERMAL ZONE: 109 I-2 S.E.M DOE REF 1980-2004 - OFFICE - CLOSEDOFFICE LIGHTS</t>
  </si>
  <si>
    <t>THERMAL ZONE: 109 I-2 S.E.M</t>
  </si>
  <si>
    <t>THERMAL ZONE: 110 GRAD/TECH STATIONS DOE REF 1980-2004 - OFFICE - CLOSEDOFFICE LIGHTS</t>
  </si>
  <si>
    <t>THERMAL ZONE: 110 GRAD/TECH STATIONS</t>
  </si>
  <si>
    <t>THERMAL ZONE: 111 I-3 SAMPLE PREP DOE REF 1980-2004 - OFFICE - CLOSEDOFFICE LIGHTS</t>
  </si>
  <si>
    <t>THERMAL ZONE: 111 I-3 SAMPLE PREP</t>
  </si>
  <si>
    <t>THERMAL ZONE: 112 OFFICE /LAB DOE REF 1980-2004 - OFFICE - CLOSEDOFFICE LIGHTS</t>
  </si>
  <si>
    <t>THERMAL ZONE: 112 OFFICE /LAB</t>
  </si>
  <si>
    <t>THERMAL ZONE: 113 H-1 S.T.E.M. DOE REF 1980-2004 - OFFICE - CLOSEDOFFICE LIGHTS</t>
  </si>
  <si>
    <t>THERMAL ZONE: 113 H-1 S.T.E.M.</t>
  </si>
  <si>
    <t>THERMAL ZONE: 114 OFFICE/LAB DOE REF 1980-2004 - OFFICE - CLOSEDOFFICE LIGHTS</t>
  </si>
  <si>
    <t>THERMAL ZONE: 114 OFFICE/LAB</t>
  </si>
  <si>
    <t>THERMAL ZONE: 115 P-2 X-RAY DOE REF 1980-2004 - OFFICE - CLOSEDOFFICE LIGHTS</t>
  </si>
  <si>
    <t>THERMAL ZONE: 115 P-2 X-RAY</t>
  </si>
  <si>
    <t>THERMAL ZONE: 116 OFFICE/LAB DOE REF 1980-2004 - OFFICE - CLOSEDOFFICE LIGHTS</t>
  </si>
  <si>
    <t>THERMAL ZONE: 116 OFFICE/LAB</t>
  </si>
  <si>
    <t>THERMAL ZONE: 117 U-2 MICROSCOPY DOE REF 1980-2004 - OFFICE - CLOSEDOFFICE LIGHTS</t>
  </si>
  <si>
    <t>THERMAL ZONE: 117 U-2 MICROSCOPY</t>
  </si>
  <si>
    <t>THERMAL ZONE: 118 SEC. DOE REF 1980-2004 - OFFICE - CLOSEDOFFICE LIGHTS</t>
  </si>
  <si>
    <t>THERMAL ZONE: 118 SEC.</t>
  </si>
  <si>
    <t>THERMAL ZONE: 119 T-2 POLISHING DOE REF 1980-2004 - OFFICE - CLOSEDOFFICE LIGHTS</t>
  </si>
  <si>
    <t>THERMAL ZONE: 119 T-2 POLISHING</t>
  </si>
  <si>
    <t>THERMAL ZONE: 120 GRAD/TECH STATIONS DOE REF 1980-2004 - OFFICE - CLOSEDOFFICE LIGHTS</t>
  </si>
  <si>
    <t>THERMAL ZONE: 120 GRAD/TECH STATIONS</t>
  </si>
  <si>
    <t>THERMAL ZONE: 121 T-1 GRINDING DOE REF 1980-2004 - OFFICE - CLOSEDOFFICE LIGHTS</t>
  </si>
  <si>
    <t>THERMAL ZONE: 121 T-1 GRINDING</t>
  </si>
  <si>
    <t>THERMAL ZONE: 122 OFFICE/LAB DOE REF 1980-2004 - OFFICE - CLOSEDOFFICE LIGHTS</t>
  </si>
  <si>
    <t>THERMAL ZONE: 122 OFFICE/LAB</t>
  </si>
  <si>
    <t>THERMAL ZONE: 123 F-1B REACTIVE GAS DOE REF 1980-2004 - OFFICE - CLOSEDOFFICE LIGHTS</t>
  </si>
  <si>
    <t>THERMAL ZONE: 123 F-1B REACTIVE GAS</t>
  </si>
  <si>
    <t>THERMAL ZONE: 124 OFFICE/LAB DOE REF 1980-2004 - OFFICE - CLOSEDOFFICE LIGHTS</t>
  </si>
  <si>
    <t>THERMAL ZONE: 124 OFFICE/LAB</t>
  </si>
  <si>
    <t>THERMAL ZONE: 125 F-2 LARGE ELECTRIC FURNACE DOE REF 1980-2004 - OFFICE - CLOSEDOFFICE LIGHTS</t>
  </si>
  <si>
    <t>THERMAL ZONE: 125 F-2 LARGE ELECTRIC FURNACE</t>
  </si>
  <si>
    <t>THERMAL ZONE: 127 F-3A SMALL ELECTRIC FURNACE DOE REF 1980-2004 - OFFICE - CLOSEDOFFICE LIGHTS</t>
  </si>
  <si>
    <t>THERMAL ZONE: 127 F-3A SMALL ELECTRIC FURNACE</t>
  </si>
  <si>
    <t>THERMAL ZONE: 129 OFFICE/LAB DOE REF 1980-2004 - OFFICE - CLOSEDOFFICE LIGHTS</t>
  </si>
  <si>
    <t>THERMAL ZONE: 129 OFFICE/LAB</t>
  </si>
  <si>
    <t>THERMAL ZONE: 130 S-2 GRAPHICS DOE REF 1980-2004 - OFFICE - CLOSEDOFFICE LIGHTS</t>
  </si>
  <si>
    <t>THERMAL ZONE: 130 S-2 GRAPHICS</t>
  </si>
  <si>
    <t>THERMAL ZONE: 130 S-2 TRIBOLOGY DOE REF 1980-2004 - OFFICE - CLOSEDOFFICE LIGHTS</t>
  </si>
  <si>
    <t>THERMAL ZONE: 130 S-2 TRIBOLOGY</t>
  </si>
  <si>
    <t>THERMAL ZONE: 131 SEC. DOE REF 1980-2004 - OFFICE - CLOSEDOFFICE LIGHTS</t>
  </si>
  <si>
    <t>THERMAL ZONE: 131 SEC.</t>
  </si>
  <si>
    <t>THERMAL ZONE: 132 O-2 THERMO MECH. TESTING DOE REF 1980-2004 - OFFICE - CLOSEDOFFICE LIGHTS</t>
  </si>
  <si>
    <t>THERMAL ZONE: 132 O-2 THERMO MECH. TESTING</t>
  </si>
  <si>
    <t>THERMAL ZONE: 133 OFFICE/LAB DOE REF 1980-2004 - OFFICE - CLOSEDOFFICE LIGHTS</t>
  </si>
  <si>
    <t>THERMAL ZONE: 133 OFFICE/LAB</t>
  </si>
  <si>
    <t>THERMAL ZONE: 134 O-3 HARDNESS MOD. TEST DOE REF 1980-2004 - OFFICE - CLOSEDOFFICE LIGHTS</t>
  </si>
  <si>
    <t>THERMAL ZONE: 134 O-3 HARDNESS MOD. TEST</t>
  </si>
  <si>
    <t>THERMAL ZONE: 135 OFFICE/LAB DOE REF 1980-2004 - OFFICE - CLOSEDOFFICE LIGHTS</t>
  </si>
  <si>
    <t>THERMAL ZONE: 135 OFFICE/LAB</t>
  </si>
  <si>
    <t>THERMAL ZONE: 136 NONDESTRUCTIVE DOE REF 1980-2004 - OFFICE - CLOSEDOFFICE LIGHTS</t>
  </si>
  <si>
    <t>THERMAL ZONE: 136 NONDESTRUCTIVE</t>
  </si>
  <si>
    <t>THERMAL ZONE: 137 GRAD/TECH STATIONS DOE REF 1980-2004 - OFFICE - CLOSEDOFFICE LIGHTS</t>
  </si>
  <si>
    <t>THERMAL ZONE: 137 GRAD/TECH STATIONS</t>
  </si>
  <si>
    <t>THERMAL ZONE: 138 O-1 UNIVERSAL TESTING DOE REF 1980-2004 - OFFICE - CLOSEDOFFICE LIGHTS</t>
  </si>
  <si>
    <t>THERMAL ZONE: 138 O-1 UNIVERSAL TESTING</t>
  </si>
  <si>
    <t>THERMAL ZONE: 139 OFFICE/LAB DOE REF 1980-2004 - OFFICE - CLOSEDOFFICE LIGHTS</t>
  </si>
  <si>
    <t>THERMAL ZONE: 139 OFFICE/LAB</t>
  </si>
  <si>
    <t>THERMAL ZONE: 141 OFFICE/LAB DOE REF 1980-2004 - OFFICE - CLOSEDOFFICE LIGHTS</t>
  </si>
  <si>
    <t>THERMAL ZONE: 141 OFFICE/LAB</t>
  </si>
  <si>
    <t>THERMAL ZONE: 142 A-3 PARTICULATE DOE REF 1980-2004 - OFFICE - CLOSEDOFFICE LIGHTS</t>
  </si>
  <si>
    <t>THERMAL ZONE: 142 A-3 PARTICULATE</t>
  </si>
  <si>
    <t>THERMAL ZONE: 143 GRAD/TECH STATIONS DOE REF 1980-2004 - OFFICE - CLOSEDOFFICE LIGHTS</t>
  </si>
  <si>
    <t>THERMAL ZONE: 143 GRAD/TECH STATIONS</t>
  </si>
  <si>
    <t>THERMAL ZONE: 144 V-2 CERAMICS MACHINING DOE REF 1980-2004 - OFFICE - CLOSEDOFFICE LIGHTS</t>
  </si>
  <si>
    <t>THERMAL ZONE: 144 V-2 CERAMICS MACHINING</t>
  </si>
  <si>
    <t>THERMAL ZONE: 146 E DRYING DOE REF 1980-2004 - OFFICE - CLOSEDOFFICE LIGHTS</t>
  </si>
  <si>
    <t>THERMAL ZONE: 146 E DRYING</t>
  </si>
  <si>
    <t>THERMAL ZONE: 149 RECEIVING DOE REF 1980-2004 - OFFICE - CLOSEDOFFICE LIGHTS</t>
  </si>
  <si>
    <t>THERMAL ZONE: 149 RECEIVING</t>
  </si>
  <si>
    <t>THERMAL ZONE: 200 FIBER OP. DIRECTOR DOE REF 1980-2004 - OFFICE - CLOSEDOFFICE LIGHTS</t>
  </si>
  <si>
    <t>THERMAL ZONE: 200 FIBER OP. DIRECTOR</t>
  </si>
  <si>
    <t>THERMAL ZONE: 202 EXECUTIVE OFFICER DOE REF 1980-2004 - OFFICE - CLOSEDOFFICE LIGHTS</t>
  </si>
  <si>
    <t>THERMAL ZONE: 202 EXECUTIVE OFFICER</t>
  </si>
  <si>
    <t>THERMAL ZONE: 203 SEC. DOE REF 1980-2004 - OFFICE - CLOSEDOFFICE LIGHTS</t>
  </si>
  <si>
    <t>THERMAL ZONE: 203 SEC.</t>
  </si>
  <si>
    <t>THERMAL ZONE: 204 DEPARTMENT CHAIR DOE REF 1980-2004 - OFFICE - CLOSEDOFFICE LIGHTS</t>
  </si>
  <si>
    <t>THERMAL ZONE: 204 DEPARTMENT CHAIR</t>
  </si>
  <si>
    <t>THERMAL ZONE: 205 G-3 SPECIALTY MEAS. DOE REF 1980-2004 - OFFICE - CLOSEDOFFICE LIGHTS</t>
  </si>
  <si>
    <t>THERMAL ZONE: 205 G-3 SPECIALTY MEAS.</t>
  </si>
  <si>
    <t>THERMAL ZONE: 207A A-3A POWDER SYNTHESIS DOE REF 1980-2004 - OFFICE - CLOSEDOFFICE LIGHTS</t>
  </si>
  <si>
    <t>THERMAL ZONE: 207A A-3A POWDER SYNTHESIS</t>
  </si>
  <si>
    <t>THERMAL ZONE: 209 K-1 SPECTRO ANALYSIS DOE REF 1980-2004 - OFFICE - CLOSEDOFFICE LIGHTS</t>
  </si>
  <si>
    <t>THERMAL ZONE: 209 K-1 SPECTRO ANALYSIS</t>
  </si>
  <si>
    <t>THERMAL ZONE: 211 S-3 GRAD. PC. DOE REF 1980-2004 - OFFICE - CLOSEDOFFICE LIGHTS</t>
  </si>
  <si>
    <t>THERMAL ZONE: 211 S-3 GRAD. PC.</t>
  </si>
  <si>
    <t>THERMAL ZONE: 212 OFFICE/LAB DOE REF 1980-2004 - OFFICE - CLOSEDOFFICE LIGHTS</t>
  </si>
  <si>
    <t>THERMAL ZONE: 212 OFFICE/LAB</t>
  </si>
  <si>
    <t>THERMAL ZONE: 213 M-1 THERMAL ANALYSIS DOE REF 1980-2004 - OFFICE - CLOSEDOFFICE LIGHTS</t>
  </si>
  <si>
    <t>THERMAL ZONE: 213 M-1 THERMAL ANALYSIS</t>
  </si>
  <si>
    <t>THERMAL ZONE: 215 M-2 THERMAL ANALYSIS DOE REF 1980-2004 - OFFICE - CLOSEDOFFICE LIGHTS</t>
  </si>
  <si>
    <t>THERMAL ZONE: 215 M-2 THERMAL ANALYSIS</t>
  </si>
  <si>
    <t>THERMAL ZONE: 216 FINANCE/ADMIN. CENTER DOE REF 1980-2004 - OFFICE - CLOSEDOFFICE LIGHTS</t>
  </si>
  <si>
    <t>THERMAL ZONE: 216 FINANCE/ADMIN. CENTER</t>
  </si>
  <si>
    <t>THERMAL ZONE: 217A R-1 SPUTTER DOE REF 1980-2004 - OFFICE - CLOSEDOFFICE LIGHTS</t>
  </si>
  <si>
    <t>THERMAL ZONE: 217A R-1 SPUTTER</t>
  </si>
  <si>
    <t>THERMAL ZONE: 217B L-3 ELECTRONICS DOE REF 1980-2004 - OFFICE - CLOSEDOFFICE LIGHTS</t>
  </si>
  <si>
    <t>THERMAL ZONE: 217B L-3 ELECTRONICS</t>
  </si>
  <si>
    <t>THERMAL ZONE: 218 SEC. DOE REF 1980-2004 - OFFICE - CLOSEDOFFICE LIGHTS</t>
  </si>
  <si>
    <t>THERMAL ZONE: 218 SEC.</t>
  </si>
  <si>
    <t>THERMAL ZONE: 221 L-2 ELECTRONICS DOE REF 1980-2004 - OFFICE - CLOSEDOFFICE LIGHTS</t>
  </si>
  <si>
    <t>THERMAL ZONE: 221 L-2 ELECTRONICS</t>
  </si>
  <si>
    <t>THERMAL ZONE: 221 L-4 MAGNETICS DOE REF 1980-2004 - OFFICE - CLOSEDOFFICE LIGHTS</t>
  </si>
  <si>
    <t>THERMAL ZONE: 221 L-4 MAGNETICS</t>
  </si>
  <si>
    <t>THERMAL ZONE: 223 M-3 THERMAL CONDUCTIVITY DOE REF 1980-2004 - OFFICE - CLOSEDOFFICE LIGHTS</t>
  </si>
  <si>
    <t>THERMAL ZONE: 223 M-3 THERMAL CONDUCTIVITY</t>
  </si>
  <si>
    <t>THERMAL ZONE: 226 D-3 TAPE CASTING DOE REF 1980-2004 - OFFICE - CLOSEDOFFICE LIGHTS</t>
  </si>
  <si>
    <t>THERMAL ZONE: 226 D-3 TAPE CASTING</t>
  </si>
  <si>
    <t>THERMAL ZONE: 227 UNDERGRAD DIR. DOE REF 1980-2004 - OFFICE - CLOSEDOFFICE LIGHTS</t>
  </si>
  <si>
    <t>THERMAL ZONE: 227 UNDERGRAD DIR.</t>
  </si>
  <si>
    <t>THERMAL ZONE: 228 B-2 POROSITY SURFACE DOE REF 1980-2004 - OFFICE - CLOSEDOFFICE LIGHTS</t>
  </si>
  <si>
    <t>THERMAL ZONE: 228 B-2 POROSITY SURFACE</t>
  </si>
  <si>
    <t>THERMAL ZONE: 229 SEC. DOE REF 1980-2004 - OFFICE - CLOSEDOFFICE LIGHTS</t>
  </si>
  <si>
    <t>THERMAL ZONE: 229 SEC.</t>
  </si>
  <si>
    <t>THERMAL ZONE: 230 B-1 PARTICLE SIZE ANALYSIS DOE REF 1980-2004 - OFFICE - CLOSEDOFFICE LIGHTS</t>
  </si>
  <si>
    <t>THERMAL ZONE: 230 B-1 PARTICLE SIZE ANALYSIS</t>
  </si>
  <si>
    <t>THERMAL ZONE: 231 UNDERGRAD DIR. DOE REF 1980-2004 - OFFICE - CLOSEDOFFICE LIGHTS</t>
  </si>
  <si>
    <t>THERMAL ZONE: 231 UNDERGRAD DIR.</t>
  </si>
  <si>
    <t>THERMAL ZONE: 232 C-4 COILOIDS ANALYSIS DOE REF 1980-2004 - OFFICE - CLOSEDOFFICE LIGHTS</t>
  </si>
  <si>
    <t>THERMAL ZONE: 232 C-4 COILOIDS ANALYSIS</t>
  </si>
  <si>
    <t>THERMAL ZONE: 233 OFFICE/LAB DOE REF 1980-2004 - OFFICE - CLOSEDOFFICE LIGHTS</t>
  </si>
  <si>
    <t>THERMAL ZONE: 233 OFFICE/LAB</t>
  </si>
  <si>
    <t>THERMAL ZONE: 234 C-3 CHEMICAL ANALYSIS DOE REF 1980-2004 - OFFICE - CLOSEDOFFICE LIGHTS</t>
  </si>
  <si>
    <t>THERMAL ZONE: 234 C-3 CHEMICAL ANALYSIS</t>
  </si>
  <si>
    <t>THERMAL ZONE: 236 C-2 SOL GEL FORMING DOE REF 1980-2004 - OFFICE - CLOSEDOFFICE LIGHTS</t>
  </si>
  <si>
    <t>THERMAL ZONE: 236 C-2 SOL GEL FORMING</t>
  </si>
  <si>
    <t>THERMAL ZONE: 237 GRAD/TECH STATIONS DOE REF 1980-2004 - OFFICE - CLOSEDOFFICE LIGHTS</t>
  </si>
  <si>
    <t>THERMAL ZONE: 237 GRAD/TECH STATIONS</t>
  </si>
  <si>
    <t>THERMAL ZONE: 238 C-2 RHEOLOGY DOE REF 1980-2004 - OFFICE - CLOSEDOFFICE LIGHTS</t>
  </si>
  <si>
    <t>THERMAL ZONE: 238 C-2 RHEOLOGY</t>
  </si>
  <si>
    <t>THERMAL ZONE: 239 OFFICE/LAB DOE REF 1980-2004 - OFFICE - CLOSEDOFFICE LIGHTS</t>
  </si>
  <si>
    <t>THERMAL ZONE: 239 OFFICE/LAB</t>
  </si>
  <si>
    <t>THERMAL ZONE: 240 D-4 COMPOSITES DOE REF 1980-2004 - OFFICE - CLOSEDOFFICE LIGHTS</t>
  </si>
  <si>
    <t>THERMAL ZONE: 240 D-4 COMPOSITES</t>
  </si>
  <si>
    <t>THERMAL ZONE: 241 GRAD/TECH STATIONS DOE REF 1980-2004 - OFFICE - CLOSEDOFFICE LIGHTS</t>
  </si>
  <si>
    <t>THERMAL ZONE: 241 GRAD/TECH STATIONS</t>
  </si>
  <si>
    <t>THERMAL ZONE: 242 D-2 PRESS FORM DOE REF 1980-2004 - OFFICE - CLOSEDOFFICE LIGHTS</t>
  </si>
  <si>
    <t>THERMAL ZONE: 242 D-2 PRESS FORM</t>
  </si>
  <si>
    <t>THERMAL ZONE: 244 D-1 CASTING EXTRUSION DOE REF 1980-2004 - OFFICE - CLOSEDOFFICE LIGHTS</t>
  </si>
  <si>
    <t>THERMAL ZONE: 244 D-1 CASTING EXTRUSION</t>
  </si>
  <si>
    <t>THERMAL ZONE: 247 GRAD/TECH STATIONS DOE REF 1980-2004 - OFFICE - CLOSEDOFFICE LIGHTS</t>
  </si>
  <si>
    <t>THERMAL ZONE: 247 GRAD/TECH STATIONS</t>
  </si>
  <si>
    <t>THERMAL ZONE: 101 CONFERENCE DOE REF 1980-2004 - OFFICE - CONFERENCE LIGHTS</t>
  </si>
  <si>
    <t>THERMAL ZONE: 101 CONFERENCE</t>
  </si>
  <si>
    <t>THERMAL ZONE: 106 CONFERENCE DOE REF 1980-2004 - OFFICE - CONFERENCE LIGHTS</t>
  </si>
  <si>
    <t>THERMAL ZONE: 106 CONFERENCE</t>
  </si>
  <si>
    <t>THERMAL ZONE: 201 CONFERENCE DOE REF 1980-2004 - OFFICE - CONFERENCE LIGHTS</t>
  </si>
  <si>
    <t>THERMAL ZONE: 201 CONFERENCE</t>
  </si>
  <si>
    <t>THERMAL ZONE: 126 CORRIDOR DOE REF 1980-2004 - OFFICE - CORRIDOR LIGHTS</t>
  </si>
  <si>
    <t>THERMAL ZONE: 126 CORRIDOR</t>
  </si>
  <si>
    <t>THERMAL ZONE: 148 CORRIDOR DOE REF 1980-2004 - OFFICE - CORRIDOR LIGHTS</t>
  </si>
  <si>
    <t>THERMAL ZONE: 148 CORRIDOR</t>
  </si>
  <si>
    <t>THERMAL ZONE: 220 CORRIDOR DOE REF 1980-2004 - OFFICE - CORRIDOR LIGHTS</t>
  </si>
  <si>
    <t>THERMAL ZONE: 220 CORRIDOR</t>
  </si>
  <si>
    <t>THERMAL ZONE: 222 CORRIDOR DOE REF 1980-2004 - OFFICE - CORRIDOR LIGHTS</t>
  </si>
  <si>
    <t>THERMAL ZONE: 222 CORRIDOR</t>
  </si>
  <si>
    <t>THERMAL ZONE: 248 SERVICE CORRIDOR DOE REF 1980-2004 - OFFICE - CORRIDOR LIGHTS</t>
  </si>
  <si>
    <t>THERMAL ZONE: 248 SERVICE CORRIDOR</t>
  </si>
  <si>
    <t>THERMAL ZONE: SERVICE CORRIDOR - 1ST FLOOR DOE REF 1980-2004 - OFFICE - CORRIDOR LIGHTS</t>
  </si>
  <si>
    <t>THERMAL ZONE: SERVICE CORRIDOR - 1ST FLOOR</t>
  </si>
  <si>
    <t>THERMAL ZONE: 001 MECHANICAL EQUIPMENT ROOM DOE REF 1980-2004 - OFFICE - ELEC/MECHROOM LIGHTS</t>
  </si>
  <si>
    <t>THERMAL ZONE: 001 MECHANICAL EQUIPMENT ROOM</t>
  </si>
  <si>
    <t>THERMAL ZONE: 003 ELECTRICAL ROOM DOE REF 1980-2004 - OFFICE - ELEC/MECHROOM LIGHTS</t>
  </si>
  <si>
    <t>THERMAL ZONE: 003 ELECTRICAL ROOM</t>
  </si>
  <si>
    <t>THERMAL ZONE: 004 ELEV. MACH. ROOM DOE REF 1980-2004 - OFFICE - ELEC/MECHROOM LIGHTS</t>
  </si>
  <si>
    <t>THERMAL ZONE: 004 ELEV. MACH. ROOM</t>
  </si>
  <si>
    <t>THERMAL ZONE: 228A TECH DOE REF 1980-2004 - OFFICE - IT_ROOM LIGHTS</t>
  </si>
  <si>
    <t>THERMAL ZONE: 228A TECH</t>
  </si>
  <si>
    <t>THERMAL ZONE: 238A TECH DOE REF 1980-2004 - OFFICE - IT_ROOM LIGHTS</t>
  </si>
  <si>
    <t>THERMAL ZONE: 238A TECH</t>
  </si>
  <si>
    <t>THERMAL ZONE: LOBBY 1ST FLOOR DOE REF 1980-2004 - OFFICE - LOBBY LIGHTS</t>
  </si>
  <si>
    <t>THERMAL ZONE: LOBBY 1ST FLOOR</t>
  </si>
  <si>
    <t>THERMAL ZONE: LOBBY 2ND FLOOR DOE REF 1980-2004 - OFFICE - LOBBY LIGHTS</t>
  </si>
  <si>
    <t>THERMAL ZONE: LOBBY 2ND FLOOR</t>
  </si>
  <si>
    <t>THERMAL ZONE: 214 WORD PROCESSING DOE REF 1980-2004 - OFFICE - PRINTROOM LIGHTS</t>
  </si>
  <si>
    <t>THERMAL ZONE: 214 WORD PROCESSING</t>
  </si>
  <si>
    <t>THERMAL ZONE: 145 WOMENS RESTROOM DOE REF 1980-2004 - OFFICE - RESTROOM LIGHTS</t>
  </si>
  <si>
    <t>THERMAL ZONE: 145 WOMENS RESTROOM</t>
  </si>
  <si>
    <t>THERMAL ZONE: 147 MENS RESTROOM DOE REF 1980-2004 - OFFICE - RESTROOM LIGHTS</t>
  </si>
  <si>
    <t>THERMAL ZONE: 147 MENS RESTROOM</t>
  </si>
  <si>
    <t>THERMAL ZONE: 243 WOMENS RESTROOM DOE REF 1980-2004 - OFFICE - RESTROOM LIGHTS</t>
  </si>
  <si>
    <t>THERMAL ZONE: 243 WOMENS RESTROOM</t>
  </si>
  <si>
    <t>THERMAL ZONE: 245 MENS RESTROOM DOE REF 1980-2004 - OFFICE - RESTROOM LIGHTS</t>
  </si>
  <si>
    <t>THERMAL ZONE: 245 MENS RESTROOM</t>
  </si>
  <si>
    <t>THERMAL ZONE: STAIRWELL - 1ST FLOOR DOE REF 1980-2004 - OFFICE - STAIR LIGHTS</t>
  </si>
  <si>
    <t>THERMAL ZONE: STAIRWELL - 1ST FLOOR</t>
  </si>
  <si>
    <t>THERMAL ZONE: STAIRWELL - BASEMENT DOE REF 1980-2004 - OFFICE - STAIR LIGHTS</t>
  </si>
  <si>
    <t>THERMAL ZONE: STAIRWELL - BASEMENT</t>
  </si>
  <si>
    <t>THERMAL ZONE: STAIRWELL 2ND FLOOR DOE REF 1980-2004 - OFFICE - STAIR LIGHTS</t>
  </si>
  <si>
    <t>THERMAL ZONE: STAIRWELL 2ND FLOOR</t>
  </si>
  <si>
    <t>THERMAL ZONE: 002 PLUMBING EQUIPMENT DOE REF 1980-2004 - OFFICE - STORAGE LIGHTS</t>
  </si>
  <si>
    <t>THERMAL ZONE: 002 PLUMBING EQUIPMENT</t>
  </si>
  <si>
    <t>THERMAL ZONE: 006 CUSTODIAL STORAGE DOE REF 1980-2004 - OFFICE - STORAGE LIGHTS</t>
  </si>
  <si>
    <t>THERMAL ZONE: 006 CUSTODIAL STORAGE</t>
  </si>
  <si>
    <t>THERMAL ZONE: 132-A TECH. DOE REF 1980-2004 - OFFICE - STORAGE LIGHTS</t>
  </si>
  <si>
    <t>THERMAL ZONE: 132-A TECH.</t>
  </si>
  <si>
    <t>THERMAL ZONE: 140 STORAGE DOE REF 1980-2004 - OFFICE - STORAGE LIGHTS</t>
  </si>
  <si>
    <t>THERMAL ZONE: 140 STORAGE</t>
  </si>
  <si>
    <t>THERMAL ZONE: 225 FILE STORAGE DOE REF 1980-2004 - OFFICE - STORAGE LIGHTS</t>
  </si>
  <si>
    <t>THERMAL ZONE: 225 FILE STORAGE</t>
  </si>
  <si>
    <t>THERMAL ZONE: 245A J.C. DOE REF 1980-2004 - OFFICE - STORAGE LIGHTS</t>
  </si>
  <si>
    <t>THERMAL ZONE: 245A J.C.</t>
  </si>
  <si>
    <t>THERMAL ZONE: 207 VEST. DOE REF 1980-2004 - OFFICE - WHOLEBUILDING - MD OFFICE LIGHTS</t>
  </si>
  <si>
    <t>THERMAL ZONE: 207 VEST.</t>
  </si>
  <si>
    <t>THERMAL ZONE: 217 VEST. DOE REF 1980-2004 - OFFICE - WHOLEBUILDING - MD OFFICE LIGHTS</t>
  </si>
  <si>
    <t>THERMAL ZONE: 217 VEST.</t>
  </si>
  <si>
    <t>THERMAL ZONE: E.S.1 1ST FLOOR DOE REF 1980-2004 - OFFICE - WHOLEBUILDING - MD OFFICE LIGHTS</t>
  </si>
  <si>
    <t>THERMAL ZONE: E.S.1 1ST FLOOR</t>
  </si>
  <si>
    <t>THERMAL ZONE: E.S.2 1ST FLOOR DOE REF 1980-2004 - OFFICE - WHOLEBUILDING - MD OFFICE LIGHTS</t>
  </si>
  <si>
    <t>THERMAL ZONE: E.S.2 1ST FLOOR</t>
  </si>
  <si>
    <t>THERMAL ZONE: E.S.3 1ST FLOOR DOE REF 1980-2004 - OFFICE - WHOLEBUILDING - MD OFFICE LIGHTS</t>
  </si>
  <si>
    <t>THERMAL ZONE: E.S.3 1ST FLOOR</t>
  </si>
  <si>
    <t>THERMAL ZONE: E.S.4 1ST FLOOR DOE REF 1980-2004 - OFFICE - WHOLEBUILDING - MD OFFICE LIGHTS</t>
  </si>
  <si>
    <t>THERMAL ZONE: E.S.4 1ST FLOOR</t>
  </si>
  <si>
    <t>THERMAL ZONE: ES.1 2ND FLOOR DOE REF 1980-2004 - OFFICE - WHOLEBUILDING - MD OFFICE LIGHTS</t>
  </si>
  <si>
    <t>THERMAL ZONE: ES.1 2ND FLOOR</t>
  </si>
  <si>
    <t>THERMAL ZONE: ES.2 2ND FLOOR DOE REF 1980-2004 - OFFICE - WHOLEBUILDING - MD OFFICE LIGHTS</t>
  </si>
  <si>
    <t>THERMAL ZONE: ES.2 2ND FLOOR</t>
  </si>
  <si>
    <t>THERMAL ZONE: ES.3 2ND FLOOR DOE REF 1980-2004 - OFFICE - WHOLEBUILDING - MD OFFICE LIGHTS</t>
  </si>
  <si>
    <t>THERMAL ZONE: ES.3 2ND FLOOR</t>
  </si>
  <si>
    <t>THERMAL ZONE: ES.4 2ND FLOOR DOE REF 1980-2004 - OFFICE - WHOLEBUILDING - MD OFFICE LIGHTS</t>
  </si>
  <si>
    <t>THERMAL ZONE: ES.4 2ND FLOOR</t>
  </si>
  <si>
    <t>THERMAL ZONE: J.C. 1ST FLOOR DOE REF 1980-2004 - OFFICE - WHOLEBUILDING - MD OFFICE LIGHTS</t>
  </si>
  <si>
    <t>THERMAL ZONE: J.C. 1ST FLOOR</t>
  </si>
  <si>
    <t>THERMAL ZONE: SPACE 101 DOE REF 1980-2004 - OFFICE - WHOLEBUILDING - MD OFFICE LIGHTS</t>
  </si>
  <si>
    <t>THERMAL ZONE: SPACE 101</t>
  </si>
  <si>
    <t>THERMAL ZONE: SPACE 102 DOE REF 1980-2004 - OFFICE - WHOLEBUILDING - MD OFFICE LIGHTS</t>
  </si>
  <si>
    <t>THERMAL ZONE: SPACE 102</t>
  </si>
  <si>
    <t>THERMAL ZONE: ELEVATOR - 1ST FLOOR DOE REF 1980-2004 - OFFICE - WHOLEBUILDING - MD OFFICE LIGHTS</t>
  </si>
  <si>
    <t>THERMAL ZONE: ELEVATOR - 1ST FLOOR</t>
  </si>
  <si>
    <t>THERMAL ZONE: ELEVATOR 2ND FLOOR DOE REF 1980-2004 - OFFICE - WHOLEBUILDING - MD OFFICE LIGHTS</t>
  </si>
  <si>
    <t>THERMAL ZONE: ELEVATOR 2ND FLOOR</t>
  </si>
  <si>
    <t>THERMAL ZONE: ELEVATOR BASEMENT DOE REF 1980-2004 - OFFICE - WHOLEBUILDING - MD OFFICE LIGHTS</t>
  </si>
  <si>
    <t>THERMAL ZONE: ELEVATOR BASEMENT</t>
  </si>
  <si>
    <t>THERMAL ZONE: OPEN DOE REF 1980-2004 - OFFICE - WHOLEBUILDING - MD OFFICE LIGHTS</t>
  </si>
  <si>
    <t>THERMAL ZONE: OPEN</t>
  </si>
  <si>
    <t xml:space="preserve"> MECHANICAL EQUIPMENT ROOM</t>
  </si>
  <si>
    <t>WHOLEBUILDING - MD OFFICE LIGHTS 102</t>
  </si>
  <si>
    <t xml:space="preserve"> WHOLEBUILDING - MD OFFICE LIGHTS 101</t>
  </si>
  <si>
    <t>Lobby 13030</t>
  </si>
  <si>
    <t>Demand</t>
  </si>
  <si>
    <t>Consumption</t>
  </si>
  <si>
    <t>InteriorEquipment:Electricity:Zone:THERMAL ZONE: 218A CENTER DIRECTOR</t>
  </si>
  <si>
    <t>InteriorEquipment:Electricity:Zone:THERMAL ZONE: 102 OFFICE/LAB</t>
  </si>
  <si>
    <t>InteriorEquipment:Electricity:Zone:THERMAL ZONE: 103 OFFICE/LAB</t>
  </si>
  <si>
    <t>InteriorEquipment:Electricity:Zone:THERMAL ZONE: 104 SEC.</t>
  </si>
  <si>
    <t>InteriorEquipment:Electricity:Zone:THERMAL ZONE: 105 OFFICE/LAB</t>
  </si>
  <si>
    <t>InteriorEquipment:Electricity:Zone:THERMAL ZONE: 107 I-1 SMALL SEM</t>
  </si>
  <si>
    <t>InteriorEquipment:Electricity:Zone:THERMAL ZONE: 108 OFFICE/LAB</t>
  </si>
  <si>
    <t>InteriorEquipment:Electricity:Zone:THERMAL ZONE: 109 I-2 S.E.M</t>
  </si>
  <si>
    <t>InteriorEquipment:Electricity:Zone:THERMAL ZONE: 110 GRAD/TECH STATIONS</t>
  </si>
  <si>
    <t>InteriorEquipment:Electricity:Zone:THERMAL ZONE: 111 I-3 SAMPLE PREP</t>
  </si>
  <si>
    <t>InteriorEquipment:Electricity:Zone:THERMAL ZONE: 112 OFFICE /LAB</t>
  </si>
  <si>
    <t>InteriorEquipment:Electricity:Zone:THERMAL ZONE: 113 H-1 S.T.E.M.</t>
  </si>
  <si>
    <t>InteriorEquipment:Electricity:Zone:THERMAL ZONE: 114 OFFICE/LAB</t>
  </si>
  <si>
    <t>InteriorEquipment:Electricity:Zone:THERMAL ZONE: 115 P-2 X-RAY</t>
  </si>
  <si>
    <t>InteriorEquipment:Electricity:Zone:THERMAL ZONE: 116 OFFICE/LAB</t>
  </si>
  <si>
    <t>InteriorEquipment:Electricity:Zone:THERMAL ZONE: 117 U-2 MICROSCOPY</t>
  </si>
  <si>
    <t>InteriorEquipment:Electricity:Zone:THERMAL ZONE: 118 SEC.</t>
  </si>
  <si>
    <t>InteriorEquipment:Electricity:Zone:THERMAL ZONE: 119 T-2 POLISHING</t>
  </si>
  <si>
    <t>InteriorEquipment:Electricity:Zone:THERMAL ZONE: 120 GRAD/TECH STATIONS</t>
  </si>
  <si>
    <t>InteriorEquipment:Electricity:Zone:THERMAL ZONE: 121 T-1 GRINDING</t>
  </si>
  <si>
    <t>InteriorEquipment:Electricity:Zone:THERMAL ZONE: 122 OFFICE/LAB</t>
  </si>
  <si>
    <t>InteriorEquipment:Electricity:Zone:THERMAL ZONE: 123 F-1B REACTIVE GAS</t>
  </si>
  <si>
    <t>InteriorEquipment:Electricity:Zone:THERMAL ZONE: 124 OFFICE/LAB</t>
  </si>
  <si>
    <t>InteriorEquipment:Electricity:Zone:THERMAL ZONE: 125 F-2 LARGE ELECTRIC FURNACE</t>
  </si>
  <si>
    <t>InteriorEquipment:Electricity:Zone:THERMAL ZONE: 127 F-3A SMALL ELECTRIC FURNACE</t>
  </si>
  <si>
    <t>InteriorEquipment:Electricity:Zone:THERMAL ZONE: 129 OFFICE/LAB</t>
  </si>
  <si>
    <t>InteriorEquipment:Electricity:Zone:THERMAL ZONE: 130 S-2 GRAPHICS</t>
  </si>
  <si>
    <t>InteriorEquipment:Electricity:Zone:THERMAL ZONE: 130 S-2 TRIBOLOGY</t>
  </si>
  <si>
    <t>InteriorEquipment:Electricity:Zone:THERMAL ZONE: 131 SEC.</t>
  </si>
  <si>
    <t>InteriorEquipment:Electricity:Zone:THERMAL ZONE: 132 O-2 THERMO MECH. TESTING</t>
  </si>
  <si>
    <t>InteriorEquipment:Electricity:Zone:THERMAL ZONE: 133 OFFICE/LAB</t>
  </si>
  <si>
    <t>InteriorEquipment:Electricity:Zone:THERMAL ZONE: 134 O-3 HARDNESS MOD. TEST</t>
  </si>
  <si>
    <t>InteriorEquipment:Electricity:Zone:THERMAL ZONE: 135 OFFICE/LAB</t>
  </si>
  <si>
    <t>InteriorEquipment:Electricity:Zone:THERMAL ZONE: 136 NONDESTRUCTIVE</t>
  </si>
  <si>
    <t>InteriorEquipment:Electricity:Zone:THERMAL ZONE: 137 GRAD/TECH STATIONS</t>
  </si>
  <si>
    <t>InteriorEquipment:Electricity:Zone:THERMAL ZONE: 138 O-1 UNIVERSAL TESTING</t>
  </si>
  <si>
    <t>InteriorEquipment:Electricity:Zone:THERMAL ZONE: 139 OFFICE/LAB</t>
  </si>
  <si>
    <t>InteriorEquipment:Electricity:Zone:THERMAL ZONE: 141 OFFICE/LAB</t>
  </si>
  <si>
    <t>InteriorEquipment:Electricity:Zone:THERMAL ZONE: 142 A-3 PARTICULATE</t>
  </si>
  <si>
    <t>InteriorEquipment:Electricity:Zone:THERMAL ZONE: 143 GRAD/TECH STATIONS</t>
  </si>
  <si>
    <t>InteriorEquipment:Electricity:Zone:THERMAL ZONE: 144 V-2 CERAMICS MACHINING</t>
  </si>
  <si>
    <t>InteriorEquipment:Electricity:Zone:THERMAL ZONE: 146 E DRYING</t>
  </si>
  <si>
    <t>InteriorEquipment:Electricity:Zone:THERMAL ZONE: 149 RECEIVING</t>
  </si>
  <si>
    <t>InteriorEquipment:Electricity:Zone:THERMAL ZONE: 200 FIBER OP. DIRECTOR</t>
  </si>
  <si>
    <t>InteriorEquipment:Electricity:Zone:THERMAL ZONE: 202 EXECUTIVE OFFICER</t>
  </si>
  <si>
    <t>InteriorEquipment:Electricity:Zone:THERMAL ZONE: 203 SEC.</t>
  </si>
  <si>
    <t>InteriorEquipment:Electricity:Zone:THERMAL ZONE: 204 DEPARTMENT CHAIR</t>
  </si>
  <si>
    <t>InteriorEquipment:Electricity:Zone:THERMAL ZONE: 205 G-3 SPECIALTY MEAS.</t>
  </si>
  <si>
    <t>InteriorEquipment:Electricity:Zone:THERMAL ZONE: 207A A-3A POWDER SYNTHESIS</t>
  </si>
  <si>
    <t>InteriorEquipment:Electricity:Zone:THERMAL ZONE: 209 K-1 SPECTRO ANALYSIS</t>
  </si>
  <si>
    <t>InteriorEquipment:Electricity:Zone:THERMAL ZONE: 211 S-3 GRAD. PC.</t>
  </si>
  <si>
    <t>InteriorEquipment:Electricity:Zone:THERMAL ZONE: 212 OFFICE/LAB</t>
  </si>
  <si>
    <t>InteriorEquipment:Electricity:Zone:THERMAL ZONE: 213 M-1 THERMAL ANALYSIS</t>
  </si>
  <si>
    <t>InteriorEquipment:Electricity:Zone:THERMAL ZONE: 215 M-2 THERMAL ANALYSIS</t>
  </si>
  <si>
    <t>InteriorEquipment:Electricity:Zone:THERMAL ZONE: 216 FINANCE/ADMIN. CENTER</t>
  </si>
  <si>
    <t>InteriorEquipment:Electricity:Zone:THERMAL ZONE: 217A R-1 SPUTTER</t>
  </si>
  <si>
    <t>InteriorEquipment:Electricity:Zone:THERMAL ZONE: 217B L-3 ELECTRONICS</t>
  </si>
  <si>
    <t>InteriorEquipment:Electricity:Zone:THERMAL ZONE: 218 SEC.</t>
  </si>
  <si>
    <t>InteriorEquipment:Electricity:Zone:THERMAL ZONE: 221 L-2 ELECTRONICS</t>
  </si>
  <si>
    <t>InteriorEquipment:Electricity:Zone:THERMAL ZONE: 221 L-4 MAGNETICS</t>
  </si>
  <si>
    <t>InteriorEquipment:Electricity:Zone:THERMAL ZONE: 223 M-3 THERMAL CONDUCTIVITY</t>
  </si>
  <si>
    <t>InteriorEquipment:Electricity:Zone:THERMAL ZONE: 226 D-3 TAPE CASTING</t>
  </si>
  <si>
    <t>InteriorEquipment:Electricity:Zone:THERMAL ZONE: 227 UNDERGRAD DIR.</t>
  </si>
  <si>
    <t>InteriorEquipment:Electricity:Zone:THERMAL ZONE: 228 B-2 POROSITY SURFACE</t>
  </si>
  <si>
    <t>InteriorEquipment:Electricity:Zone:THERMAL ZONE: 229 SEC.</t>
  </si>
  <si>
    <t>InteriorEquipment:Electricity:Zone:THERMAL ZONE: 230 B-1 PARTICLE SIZE ANALYSIS</t>
  </si>
  <si>
    <t>InteriorEquipment:Electricity:Zone:THERMAL ZONE: 231 UNDERGRAD DIR.</t>
  </si>
  <si>
    <t>InteriorEquipment:Electricity:Zone:THERMAL ZONE: 232 C-4 COILOIDS ANALYSIS</t>
  </si>
  <si>
    <t>InteriorEquipment:Electricity:Zone:THERMAL ZONE: 233 OFFICE/LAB</t>
  </si>
  <si>
    <t>InteriorEquipment:Electricity:Zone:THERMAL ZONE: 234 C-3 CHEMICAL ANALYSIS</t>
  </si>
  <si>
    <t>InteriorEquipment:Electricity:Zone:THERMAL ZONE: 236 C-2 SOL GEL FORMING</t>
  </si>
  <si>
    <t>InteriorEquipment:Electricity:Zone:THERMAL ZONE: 237 GRAD/TECH STATIONS</t>
  </si>
  <si>
    <t>InteriorEquipment:Electricity:Zone:THERMAL ZONE: 238 C-2 RHEOLOGY</t>
  </si>
  <si>
    <t>InteriorEquipment:Electricity:Zone:THERMAL ZONE: 239 OFFICE/LAB</t>
  </si>
  <si>
    <t>InteriorEquipment:Electricity:Zone:THERMAL ZONE: 240 D-4 COMPOSITES</t>
  </si>
  <si>
    <t>InteriorEquipment:Electricity:Zone:THERMAL ZONE: 241 GRAD/TECH STATIONS</t>
  </si>
  <si>
    <t>InteriorEquipment:Electricity:Zone:THERMAL ZONE: 242 D-2 PRESS FORM</t>
  </si>
  <si>
    <t>InteriorEquipment:Electricity:Zone:THERMAL ZONE: 244 D-1 CASTING EXTRUSION</t>
  </si>
  <si>
    <t>InteriorEquipment:Electricity:Zone:THERMAL ZONE: 247 GRAD/TECH STATIONS</t>
  </si>
  <si>
    <t>InteriorEquipment:Electricity:Zone:THERMAL ZONE: 101 CONFERENCE</t>
  </si>
  <si>
    <t>InteriorEquipment:Electricity:Zone:THERMAL ZONE: 106 CONFERENCE</t>
  </si>
  <si>
    <t>InteriorEquipment:Electricity:Zone:THERMAL ZONE: 201 CONFERENCE</t>
  </si>
  <si>
    <t>InteriorEquipment:Electricity:Zone:THERMAL ZONE: 126 CORRIDOR</t>
  </si>
  <si>
    <t>InteriorEquipment:Electricity:Zone:THERMAL ZONE: 148 CORRIDOR</t>
  </si>
  <si>
    <t>InteriorEquipment:Electricity:Zone:THERMAL ZONE: 220 CORRIDOR</t>
  </si>
  <si>
    <t>InteriorEquipment:Electricity:Zone:THERMAL ZONE: 222 CORRIDOR</t>
  </si>
  <si>
    <t>InteriorEquipment:Electricity:Zone:THERMAL ZONE: 248 SERVICE CORRIDOR</t>
  </si>
  <si>
    <t>InteriorEquipment:Electricity:Zone:THERMAL ZONE: SERVICE CORRIDOR - 1ST FLOOR</t>
  </si>
  <si>
    <t>InteriorEquipment:Electricity:Zone:THERMAL ZONE: 001 MECHANICAL EQUIPMENT ROOM</t>
  </si>
  <si>
    <t>InteriorEquipment:Electricity:Zone:THERMAL ZONE: 003 ELECTRICAL ROOM</t>
  </si>
  <si>
    <t>InteriorEquipment:Electricity:Zone:THERMAL ZONE: 004 ELEV. MACH. ROOM</t>
  </si>
  <si>
    <t>InteriorEquipment:Electricity:Zone:THERMAL ZONE: 228A TECH</t>
  </si>
  <si>
    <t>InteriorEquipment:Electricity:Zone:THERMAL ZONE: 238A TECH</t>
  </si>
  <si>
    <t>InteriorEquipment:Electricity:Zone:THERMAL ZONE: LOBBY 1ST FLOOR</t>
  </si>
  <si>
    <t>InteriorEquipment:Electricity:Zone:THERMAL ZONE: LOBBY 2ND FLOOR</t>
  </si>
  <si>
    <t>InteriorEquipment:Electricity:Zone:THERMAL ZONE: 214 WORD PROCESSING</t>
  </si>
  <si>
    <t>InteriorEquipment:Electricity:Zone:THERMAL ZONE: 145 WOMENS RESTROOM</t>
  </si>
  <si>
    <t>InteriorEquipment:Electricity:Zone:THERMAL ZONE: 147 MENS RESTROOM</t>
  </si>
  <si>
    <t>InteriorEquipment:Electricity:Zone:THERMAL ZONE: 243 WOMENS RESTROOM</t>
  </si>
  <si>
    <t>InteriorEquipment:Electricity:Zone:THERMAL ZONE: 245 MENS RESTROOM</t>
  </si>
  <si>
    <t>Max</t>
  </si>
  <si>
    <t>Second Max</t>
  </si>
  <si>
    <t>Third</t>
  </si>
  <si>
    <t>De facto Plug Data</t>
  </si>
  <si>
    <t>De Facto Interior Lighting Data</t>
  </si>
  <si>
    <t>Unmet Htg (hr)</t>
  </si>
  <si>
    <t>Unmet Htg - Occ (hr)</t>
  </si>
  <si>
    <t>&lt; 56 (F)</t>
  </si>
  <si>
    <t>56-61 (F)</t>
  </si>
  <si>
    <t>61-66 (F)</t>
  </si>
  <si>
    <t>66-68 (F)</t>
  </si>
  <si>
    <t>68-70 (F)</t>
  </si>
  <si>
    <t>70-72 (F)</t>
  </si>
  <si>
    <t>72-74 (F)</t>
  </si>
  <si>
    <t>74-76 (F)</t>
  </si>
  <si>
    <t>76-78 (F)</t>
  </si>
  <si>
    <t>78-83 (F)</t>
  </si>
  <si>
    <t>&gt;= 88 (F)</t>
  </si>
  <si>
    <t>Unmet Clg (hr)</t>
  </si>
  <si>
    <t>Unmet Clg - Occ (hr)</t>
  </si>
  <si>
    <t>Mean Temp (F)</t>
  </si>
  <si>
    <t>71.4 (F)</t>
  </si>
  <si>
    <t>64.7 (F)</t>
  </si>
  <si>
    <t>67.2 (F)</t>
  </si>
  <si>
    <t>66.6 (F)</t>
  </si>
  <si>
    <t>63.8 (F)</t>
  </si>
  <si>
    <t>67.9 (F)</t>
  </si>
  <si>
    <t>68.1 (F)</t>
  </si>
  <si>
    <t>68.0 (F)</t>
  </si>
  <si>
    <t>68.5 (F)</t>
  </si>
  <si>
    <t>67.4 (F)</t>
  </si>
  <si>
    <t>68.8 (F)</t>
  </si>
  <si>
    <t>67.8 (F)</t>
  </si>
  <si>
    <t>68.9 (F)</t>
  </si>
  <si>
    <t>69.2 (F)</t>
  </si>
  <si>
    <t>69.8 (F)</t>
  </si>
  <si>
    <t>69.6 (F)</t>
  </si>
  <si>
    <t>68.2 (F)</t>
  </si>
  <si>
    <t>69.7 (F)</t>
  </si>
  <si>
    <t>70.0 (F)</t>
  </si>
  <si>
    <t>67.6 (F)</t>
  </si>
  <si>
    <t>77.2 (F)</t>
  </si>
  <si>
    <t>76.5 (F)</t>
  </si>
  <si>
    <t>69.0 (F)</t>
  </si>
  <si>
    <t>69.1 (F)</t>
  </si>
  <si>
    <t>68.3 (F)</t>
  </si>
  <si>
    <t>69.3 (F)</t>
  </si>
  <si>
    <t>69.4 (F)</t>
  </si>
  <si>
    <t>74.8 (F)</t>
  </si>
  <si>
    <t>70.3 (F)</t>
  </si>
  <si>
    <t>68.6 (F)</t>
  </si>
  <si>
    <t>68.4 (F)</t>
  </si>
  <si>
    <t>66.3 (F)</t>
  </si>
  <si>
    <t>68.7 (F)</t>
  </si>
  <si>
    <t>73.9 (F)</t>
  </si>
  <si>
    <t>70.2 (F)</t>
  </si>
  <si>
    <t>71.6 (F)</t>
  </si>
  <si>
    <t>65.6 (F)</t>
  </si>
  <si>
    <t>64.6 (F)</t>
  </si>
  <si>
    <t>64.5 (F)</t>
  </si>
  <si>
    <t>66.8 (F)</t>
  </si>
  <si>
    <t>66.7 (F)</t>
  </si>
  <si>
    <t>67.0 (F)</t>
  </si>
  <si>
    <t>72.0 (F)</t>
  </si>
  <si>
    <t>66.2 (F)</t>
  </si>
  <si>
    <t>70.8 (F)</t>
  </si>
  <si>
    <t>63.3 (F)</t>
  </si>
  <si>
    <t>62.4 (F)</t>
  </si>
  <si>
    <t>62.7 (F)</t>
  </si>
  <si>
    <t>71.4</t>
  </si>
  <si>
    <t>64.7</t>
  </si>
  <si>
    <t>67.2</t>
  </si>
  <si>
    <t>66.6</t>
  </si>
  <si>
    <t>63.8</t>
  </si>
  <si>
    <t>67.9</t>
  </si>
  <si>
    <t>68.1</t>
  </si>
  <si>
    <t>68.0</t>
  </si>
  <si>
    <t>68.5</t>
  </si>
  <si>
    <t>67.4</t>
  </si>
  <si>
    <t>68.8</t>
  </si>
  <si>
    <t>67.8</t>
  </si>
  <si>
    <t>68.9</t>
  </si>
  <si>
    <t>69.2</t>
  </si>
  <si>
    <t>69.8</t>
  </si>
  <si>
    <t>69.6</t>
  </si>
  <si>
    <t>68.2</t>
  </si>
  <si>
    <t>69.7</t>
  </si>
  <si>
    <t>70.0</t>
  </si>
  <si>
    <t>67.6</t>
  </si>
  <si>
    <t>77.2</t>
  </si>
  <si>
    <t>76.5</t>
  </si>
  <si>
    <t>69.0</t>
  </si>
  <si>
    <t>69.1</t>
  </si>
  <si>
    <t>68.3</t>
  </si>
  <si>
    <t>69.3</t>
  </si>
  <si>
    <t>69.4</t>
  </si>
  <si>
    <t>74.8</t>
  </si>
  <si>
    <t>70.3</t>
  </si>
  <si>
    <t>68.6</t>
  </si>
  <si>
    <t>68.4</t>
  </si>
  <si>
    <t>66.3</t>
  </si>
  <si>
    <t>68.7</t>
  </si>
  <si>
    <t>73.9</t>
  </si>
  <si>
    <t>70.2</t>
  </si>
  <si>
    <t>71.6</t>
  </si>
  <si>
    <t>65.6</t>
  </si>
  <si>
    <t>64.6</t>
  </si>
  <si>
    <t>64.5</t>
  </si>
  <si>
    <t>66.8</t>
  </si>
  <si>
    <t>66.7</t>
  </si>
  <si>
    <t>67.0</t>
  </si>
  <si>
    <t>72.0</t>
  </si>
  <si>
    <t>66.2</t>
  </si>
  <si>
    <t>70.8</t>
  </si>
  <si>
    <t>63.3</t>
  </si>
  <si>
    <t>62.4</t>
  </si>
  <si>
    <t>62.7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</si>
</sst>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i/>
      <sz val="11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A5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right" vertical="center" wrapText="1"/>
    </xf>
    <xf numFmtId="0" fontId="1" fillId="0" borderId="0" xfId="0" applyFont="1"/>
    <xf numFmtId="0" fontId="2" fillId="0" borderId="2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6" fillId="0" borderId="3" xfId="0" applyFont="1" applyBorder="1"/>
    <xf numFmtId="0" fontId="0" fillId="0" borderId="3" xfId="0" applyBorder="1"/>
    <xf numFmtId="0" fontId="5" fillId="0" borderId="3" xfId="0" applyFont="1" applyBorder="1"/>
    <xf numFmtId="0" fontId="3" fillId="2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3" fontId="2" fillId="0" borderId="4" xfId="0" applyNumberFormat="1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2" fillId="2" borderId="4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3" fontId="3" fillId="0" borderId="4" xfId="0" applyNumberFormat="1" applyFont="1" applyBorder="1" applyAlignment="1">
      <alignment vertical="top" wrapText="1"/>
    </xf>
    <xf numFmtId="0" fontId="6" fillId="0" borderId="4" xfId="0" applyFont="1" applyBorder="1"/>
    <xf numFmtId="0" fontId="2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left" vertical="top"/>
    </xf>
    <xf numFmtId="3" fontId="2" fillId="2" borderId="2" xfId="0" applyNumberFormat="1" applyFont="1" applyFill="1" applyBorder="1" applyAlignment="1">
      <alignment vertical="top"/>
    </xf>
    <xf numFmtId="3" fontId="2" fillId="0" borderId="2" xfId="0" applyNumberFormat="1" applyFont="1" applyBorder="1" applyAlignment="1">
      <alignment vertical="top"/>
    </xf>
    <xf numFmtId="0" fontId="2" fillId="0" borderId="0" xfId="0" applyFont="1"/>
    <xf numFmtId="0" fontId="3" fillId="2" borderId="6" xfId="0" applyFont="1" applyFill="1" applyBorder="1" applyAlignment="1">
      <alignment vertical="top" wrapText="1"/>
    </xf>
    <xf numFmtId="0" fontId="0" fillId="0" borderId="7" xfId="0" applyBorder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1" fontId="0" fillId="0" borderId="0" xfId="0" applyNumberFormat="1"/>
    <xf numFmtId="0" fontId="3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2" fontId="0" fillId="0" borderId="0" xfId="0" applyNumberFormat="1"/>
    <xf numFmtId="0" fontId="0" fillId="0" borderId="0" xfId="0" applyAlignment="1"/>
    <xf numFmtId="0" fontId="3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Consumption (in kBtu)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277777777777776"/>
                      <c:h val="8.912037037037036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Sheet1!$D$17:$D$23</c:f>
              <c:strCache>
                <c:ptCount val="7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Interior Equipment</c:v>
                </c:pt>
                <c:pt idx="4">
                  <c:v>Fans</c:v>
                </c:pt>
                <c:pt idx="5">
                  <c:v>Pumps</c:v>
                </c:pt>
                <c:pt idx="6">
                  <c:v>Heat Rejection</c:v>
                </c:pt>
              </c:strCache>
            </c:strRef>
          </c:cat>
          <c:val>
            <c:numRef>
              <c:f>Sheet1!$E$17:$E$23</c:f>
              <c:numCache>
                <c:formatCode>#,##0</c:formatCode>
                <c:ptCount val="7"/>
                <c:pt idx="0">
                  <c:v>718426</c:v>
                </c:pt>
                <c:pt idx="1">
                  <c:v>491737</c:v>
                </c:pt>
                <c:pt idx="2">
                  <c:v>1641847</c:v>
                </c:pt>
                <c:pt idx="3">
                  <c:v>1170147</c:v>
                </c:pt>
                <c:pt idx="4">
                  <c:v>38633</c:v>
                </c:pt>
                <c:pt idx="5">
                  <c:v>279056</c:v>
                </c:pt>
                <c:pt idx="6">
                  <c:v>139500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Energy Use from fuels (kBtu)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Sheet1!$E$40</c:f>
              <c:strCache>
                <c:ptCount val="1"/>
                <c:pt idx="0">
                  <c:v>Consumption (kBtu)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Sheet1!$D$41:$D$42</c:f>
              <c:strCache>
                <c:ptCount val="2"/>
                <c:pt idx="0">
                  <c:v>Electricity</c:v>
                </c:pt>
                <c:pt idx="1">
                  <c:v>Natural Gas</c:v>
                </c:pt>
              </c:strCache>
            </c:strRef>
          </c:cat>
          <c:val>
            <c:numRef>
              <c:f>Sheet1!$E$41:$E$42</c:f>
              <c:numCache>
                <c:formatCode>#,##0</c:formatCode>
                <c:ptCount val="2"/>
                <c:pt idx="0">
                  <c:v>3760910</c:v>
                </c:pt>
                <c:pt idx="1">
                  <c:v>718426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Sheet1!$C$28</c:f>
              <c:strCache>
                <c:ptCount val="1"/>
                <c:pt idx="0">
                  <c:v>Consumption (kWh)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Sheet1!$B$29:$B$34</c:f>
              <c:strCache>
                <c:ptCount val="6"/>
                <c:pt idx="0">
                  <c:v>Cooling</c:v>
                </c:pt>
                <c:pt idx="1">
                  <c:v>Interior Lighting</c:v>
                </c:pt>
                <c:pt idx="2">
                  <c:v>Interior Equipment</c:v>
                </c:pt>
                <c:pt idx="3">
                  <c:v>Fans</c:v>
                </c:pt>
                <c:pt idx="4">
                  <c:v>Pumps</c:v>
                </c:pt>
                <c:pt idx="5">
                  <c:v>Heat Rejection</c:v>
                </c:pt>
              </c:strCache>
            </c:strRef>
          </c:cat>
          <c:val>
            <c:numRef>
              <c:f>Sheet1!$C$29:$C$34</c:f>
              <c:numCache>
                <c:formatCode>#,##0</c:formatCode>
                <c:ptCount val="6"/>
                <c:pt idx="0">
                  <c:v>144114</c:v>
                </c:pt>
                <c:pt idx="1">
                  <c:v>481178</c:v>
                </c:pt>
                <c:pt idx="2">
                  <c:v>342936</c:v>
                </c:pt>
                <c:pt idx="3">
                  <c:v>11322</c:v>
                </c:pt>
                <c:pt idx="4">
                  <c:v>81783</c:v>
                </c:pt>
                <c:pt idx="5">
                  <c:v>40883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Annual Consumption (kWh)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127000">
                  <a:schemeClr val="bg1"/>
                </a:glow>
              </a:effectLst>
            </c:spPr>
          </c:dPt>
          <c:dPt>
            <c:idx val="3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63500">
                  <a:schemeClr val="bg1"/>
                </a:glow>
              </a:effectLst>
            </c:spPr>
          </c:dPt>
          <c:dPt>
            <c:idx val="4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76200">
                  <a:schemeClr val="bg1"/>
                </a:glow>
              </a:effectLst>
            </c:spPr>
          </c:dPt>
          <c:dPt>
            <c:idx val="4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88900">
                  <a:schemeClr val="bg1"/>
                </a:glow>
              </a:effectLst>
            </c:spPr>
          </c:dPt>
          <c:dPt>
            <c:idx val="4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76200">
                  <a:schemeClr val="bg1"/>
                </a:glow>
              </a:effectLst>
            </c:spPr>
          </c:dPt>
          <c:dPt>
            <c:idx val="7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88900">
                  <a:schemeClr val="bg1"/>
                </a:glow>
              </a:effectLst>
            </c:spPr>
          </c:dPt>
          <c:dPt>
            <c:idx val="7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76200">
                  <a:schemeClr val="bg1"/>
                </a:glow>
              </a:effectLst>
            </c:spPr>
          </c:dPt>
          <c:cat>
            <c:strRef>
              <c:f>Sheet2!$C$49:$C$129</c:f>
              <c:strCache>
                <c:ptCount val="81"/>
                <c:pt idx="0">
                  <c:v> 203 SEC.</c:v>
                </c:pt>
                <c:pt idx="1">
                  <c:v> 204 DEPAR</c:v>
                </c:pt>
                <c:pt idx="2">
                  <c:v> 205 G-3 S</c:v>
                </c:pt>
                <c:pt idx="3">
                  <c:v> 207A A-3A</c:v>
                </c:pt>
                <c:pt idx="4">
                  <c:v> 209 K-1 S</c:v>
                </c:pt>
                <c:pt idx="5">
                  <c:v> 211 S-3 G</c:v>
                </c:pt>
                <c:pt idx="6">
                  <c:v> 212 OFFIC</c:v>
                </c:pt>
                <c:pt idx="7">
                  <c:v> 213 M-1 T</c:v>
                </c:pt>
                <c:pt idx="8">
                  <c:v> 215 M-2 T</c:v>
                </c:pt>
                <c:pt idx="9">
                  <c:v> 216 FINAN</c:v>
                </c:pt>
                <c:pt idx="10">
                  <c:v> 217A R-1 </c:v>
                </c:pt>
                <c:pt idx="11">
                  <c:v> 217B L-3 </c:v>
                </c:pt>
                <c:pt idx="12">
                  <c:v> 218 SEC.</c:v>
                </c:pt>
                <c:pt idx="13">
                  <c:v> 221 L-2 E</c:v>
                </c:pt>
                <c:pt idx="14">
                  <c:v> 221 L-4 M</c:v>
                </c:pt>
                <c:pt idx="15">
                  <c:v> 223 M-3 T</c:v>
                </c:pt>
                <c:pt idx="16">
                  <c:v> 226 D-3 T</c:v>
                </c:pt>
                <c:pt idx="17">
                  <c:v> 227 UNDER</c:v>
                </c:pt>
                <c:pt idx="18">
                  <c:v> 228 B-2 P</c:v>
                </c:pt>
                <c:pt idx="19">
                  <c:v> 229 SEC.</c:v>
                </c:pt>
                <c:pt idx="20">
                  <c:v> 230 B-1 P</c:v>
                </c:pt>
                <c:pt idx="21">
                  <c:v> 231 UNDER</c:v>
                </c:pt>
                <c:pt idx="22">
                  <c:v> 232 C-4 C</c:v>
                </c:pt>
                <c:pt idx="23">
                  <c:v> 233 OFFIC</c:v>
                </c:pt>
                <c:pt idx="24">
                  <c:v> 234 C-3 C</c:v>
                </c:pt>
                <c:pt idx="25">
                  <c:v> 236 C-2 S</c:v>
                </c:pt>
                <c:pt idx="26">
                  <c:v> 237 GRAD/</c:v>
                </c:pt>
                <c:pt idx="27">
                  <c:v> 238 C-2 R</c:v>
                </c:pt>
                <c:pt idx="28">
                  <c:v> 239 OFFIC</c:v>
                </c:pt>
                <c:pt idx="29">
                  <c:v> 240 D-4 C</c:v>
                </c:pt>
                <c:pt idx="30">
                  <c:v> 241 GRAD/</c:v>
                </c:pt>
                <c:pt idx="31">
                  <c:v> 242 D-2 P</c:v>
                </c:pt>
                <c:pt idx="32">
                  <c:v> 244 D-1 C</c:v>
                </c:pt>
                <c:pt idx="33">
                  <c:v> 247 GRAD/</c:v>
                </c:pt>
                <c:pt idx="34">
                  <c:v> 101 CONFE</c:v>
                </c:pt>
                <c:pt idx="35">
                  <c:v> 106 CONFE</c:v>
                </c:pt>
                <c:pt idx="36">
                  <c:v> 201 CONFE</c:v>
                </c:pt>
                <c:pt idx="37">
                  <c:v> 126 CORRI</c:v>
                </c:pt>
                <c:pt idx="38">
                  <c:v> 148 CORRI</c:v>
                </c:pt>
                <c:pt idx="39">
                  <c:v> 220 CORRI</c:v>
                </c:pt>
                <c:pt idx="40">
                  <c:v> 222 CORRI</c:v>
                </c:pt>
                <c:pt idx="41">
                  <c:v> 248 SERVI</c:v>
                </c:pt>
                <c:pt idx="42">
                  <c:v> SERVICE C</c:v>
                </c:pt>
                <c:pt idx="43">
                  <c:v> MECHANICAL EQUIPMENT ROOM</c:v>
                </c:pt>
                <c:pt idx="44">
                  <c:v> 003 ELECT</c:v>
                </c:pt>
                <c:pt idx="45">
                  <c:v> 004 ELEV.</c:v>
                </c:pt>
                <c:pt idx="46">
                  <c:v> 228A TECH</c:v>
                </c:pt>
                <c:pt idx="47">
                  <c:v> 238A TECH</c:v>
                </c:pt>
                <c:pt idx="48">
                  <c:v> LOBBY 1ST</c:v>
                </c:pt>
                <c:pt idx="49">
                  <c:v> LOBBY 2ND</c:v>
                </c:pt>
                <c:pt idx="50">
                  <c:v> 214 WORD </c:v>
                </c:pt>
                <c:pt idx="51">
                  <c:v> 145 WOMEN</c:v>
                </c:pt>
                <c:pt idx="52">
                  <c:v> 147 MENS </c:v>
                </c:pt>
                <c:pt idx="53">
                  <c:v> 243 WOMEN</c:v>
                </c:pt>
                <c:pt idx="54">
                  <c:v> 245 MENS </c:v>
                </c:pt>
                <c:pt idx="55">
                  <c:v> STAIRWELL</c:v>
                </c:pt>
                <c:pt idx="56">
                  <c:v> STAIRWELL</c:v>
                </c:pt>
                <c:pt idx="57">
                  <c:v> STAIRWELL</c:v>
                </c:pt>
                <c:pt idx="58">
                  <c:v> 002 PLUMB</c:v>
                </c:pt>
                <c:pt idx="59">
                  <c:v> 006 CUSTO</c:v>
                </c:pt>
                <c:pt idx="60">
                  <c:v> 132-A TEC</c:v>
                </c:pt>
                <c:pt idx="61">
                  <c:v> 140 STORA</c:v>
                </c:pt>
                <c:pt idx="62">
                  <c:v> 225 FILE </c:v>
                </c:pt>
                <c:pt idx="63">
                  <c:v> 245A J.C.</c:v>
                </c:pt>
                <c:pt idx="64">
                  <c:v> 207 VEST.</c:v>
                </c:pt>
                <c:pt idx="65">
                  <c:v> 217 VEST.</c:v>
                </c:pt>
                <c:pt idx="66">
                  <c:v> E.S.1 1ST</c:v>
                </c:pt>
                <c:pt idx="67">
                  <c:v> E.S.2 1ST</c:v>
                </c:pt>
                <c:pt idx="68">
                  <c:v> E.S.3 1ST</c:v>
                </c:pt>
                <c:pt idx="69">
                  <c:v> E.S.4 1ST</c:v>
                </c:pt>
                <c:pt idx="70">
                  <c:v> ES.1 2ND </c:v>
                </c:pt>
                <c:pt idx="71">
                  <c:v> ES.2 2ND </c:v>
                </c:pt>
                <c:pt idx="72">
                  <c:v> ES.3 2ND </c:v>
                </c:pt>
                <c:pt idx="73">
                  <c:v> ES.4 2ND </c:v>
                </c:pt>
                <c:pt idx="74">
                  <c:v> J.C. 1ST </c:v>
                </c:pt>
                <c:pt idx="75">
                  <c:v> WHOLEBUILDING - MD OFFICE LIGHTS 101</c:v>
                </c:pt>
                <c:pt idx="76">
                  <c:v>WHOLEBUILDING - MD OFFICE LIGHTS 102</c:v>
                </c:pt>
                <c:pt idx="77">
                  <c:v> ELEVATOR </c:v>
                </c:pt>
                <c:pt idx="78">
                  <c:v> ELEVATOR </c:v>
                </c:pt>
                <c:pt idx="79">
                  <c:v> ELEVATOR </c:v>
                </c:pt>
                <c:pt idx="80">
                  <c:v> OPEN</c:v>
                </c:pt>
              </c:strCache>
            </c:strRef>
          </c:cat>
          <c:val>
            <c:numRef>
              <c:f>Sheet2!$K$49:$K$129</c:f>
              <c:numCache>
                <c:formatCode>General</c:formatCode>
                <c:ptCount val="81"/>
                <c:pt idx="0">
                  <c:v>1463.89</c:v>
                </c:pt>
                <c:pt idx="1">
                  <c:v>2955.56</c:v>
                </c:pt>
                <c:pt idx="2">
                  <c:v>2830.56</c:v>
                </c:pt>
                <c:pt idx="3">
                  <c:v>1255.56</c:v>
                </c:pt>
                <c:pt idx="4">
                  <c:v>1388.89</c:v>
                </c:pt>
                <c:pt idx="5">
                  <c:v>1380.56</c:v>
                </c:pt>
                <c:pt idx="6">
                  <c:v>3558.33</c:v>
                </c:pt>
                <c:pt idx="7">
                  <c:v>1358.33</c:v>
                </c:pt>
                <c:pt idx="8">
                  <c:v>1044.44</c:v>
                </c:pt>
                <c:pt idx="9">
                  <c:v>1691.67</c:v>
                </c:pt>
                <c:pt idx="10">
                  <c:v>1594.44</c:v>
                </c:pt>
                <c:pt idx="11">
                  <c:v>1272.22</c:v>
                </c:pt>
                <c:pt idx="12">
                  <c:v>1333.33</c:v>
                </c:pt>
                <c:pt idx="13">
                  <c:v>1413.89</c:v>
                </c:pt>
                <c:pt idx="14">
                  <c:v>1355.56</c:v>
                </c:pt>
                <c:pt idx="15">
                  <c:v>1400</c:v>
                </c:pt>
                <c:pt idx="16">
                  <c:v>1672.22</c:v>
                </c:pt>
                <c:pt idx="17">
                  <c:v>1491.67</c:v>
                </c:pt>
                <c:pt idx="18">
                  <c:v>1272.22</c:v>
                </c:pt>
                <c:pt idx="19">
                  <c:v>1283.33</c:v>
                </c:pt>
                <c:pt idx="20">
                  <c:v>1266.67</c:v>
                </c:pt>
                <c:pt idx="21">
                  <c:v>1288.8900000000001</c:v>
                </c:pt>
                <c:pt idx="22">
                  <c:v>1413.89</c:v>
                </c:pt>
                <c:pt idx="23">
                  <c:v>1283.33</c:v>
                </c:pt>
                <c:pt idx="24">
                  <c:v>1391.67</c:v>
                </c:pt>
                <c:pt idx="25">
                  <c:v>1372.22</c:v>
                </c:pt>
                <c:pt idx="26">
                  <c:v>3158.33</c:v>
                </c:pt>
                <c:pt idx="27">
                  <c:v>1422.22</c:v>
                </c:pt>
                <c:pt idx="28">
                  <c:v>1305.56</c:v>
                </c:pt>
                <c:pt idx="29">
                  <c:v>3875</c:v>
                </c:pt>
                <c:pt idx="30">
                  <c:v>1844.44</c:v>
                </c:pt>
                <c:pt idx="31">
                  <c:v>1422.22</c:v>
                </c:pt>
                <c:pt idx="32">
                  <c:v>1450</c:v>
                </c:pt>
                <c:pt idx="33">
                  <c:v>1991.67</c:v>
                </c:pt>
                <c:pt idx="34">
                  <c:v>2247.2199999999998</c:v>
                </c:pt>
                <c:pt idx="35">
                  <c:v>2152.7800000000002</c:v>
                </c:pt>
                <c:pt idx="36">
                  <c:v>3758.33</c:v>
                </c:pt>
                <c:pt idx="37">
                  <c:v>6644.44</c:v>
                </c:pt>
                <c:pt idx="38">
                  <c:v>1813.89</c:v>
                </c:pt>
                <c:pt idx="39">
                  <c:v>6641.67</c:v>
                </c:pt>
                <c:pt idx="40">
                  <c:v>1683.33</c:v>
                </c:pt>
                <c:pt idx="41">
                  <c:v>2888.89</c:v>
                </c:pt>
                <c:pt idx="42">
                  <c:v>2811.11</c:v>
                </c:pt>
                <c:pt idx="43">
                  <c:v>56633.33</c:v>
                </c:pt>
                <c:pt idx="44">
                  <c:v>3738.89</c:v>
                </c:pt>
                <c:pt idx="45">
                  <c:v>1241.67</c:v>
                </c:pt>
                <c:pt idx="46">
                  <c:v>247.22</c:v>
                </c:pt>
                <c:pt idx="47">
                  <c:v>344.44</c:v>
                </c:pt>
                <c:pt idx="48">
                  <c:v>13291.67</c:v>
                </c:pt>
                <c:pt idx="49">
                  <c:v>13030.56</c:v>
                </c:pt>
                <c:pt idx="50">
                  <c:v>1063.8900000000001</c:v>
                </c:pt>
                <c:pt idx="51">
                  <c:v>1211.1099999999999</c:v>
                </c:pt>
                <c:pt idx="52">
                  <c:v>1225</c:v>
                </c:pt>
                <c:pt idx="53">
                  <c:v>1286.1099999999999</c:v>
                </c:pt>
                <c:pt idx="54">
                  <c:v>1261.1099999999999</c:v>
                </c:pt>
                <c:pt idx="55">
                  <c:v>772.22</c:v>
                </c:pt>
                <c:pt idx="56">
                  <c:v>744.44</c:v>
                </c:pt>
                <c:pt idx="57">
                  <c:v>794.44</c:v>
                </c:pt>
                <c:pt idx="58">
                  <c:v>2236.11</c:v>
                </c:pt>
                <c:pt idx="59">
                  <c:v>741.67</c:v>
                </c:pt>
                <c:pt idx="60">
                  <c:v>313.89</c:v>
                </c:pt>
                <c:pt idx="61">
                  <c:v>1013.89</c:v>
                </c:pt>
                <c:pt idx="62">
                  <c:v>1030.56</c:v>
                </c:pt>
                <c:pt idx="63">
                  <c:v>138.88999999999999</c:v>
                </c:pt>
                <c:pt idx="64">
                  <c:v>269.44</c:v>
                </c:pt>
                <c:pt idx="65">
                  <c:v>227.78</c:v>
                </c:pt>
                <c:pt idx="66">
                  <c:v>569.44000000000005</c:v>
                </c:pt>
                <c:pt idx="67">
                  <c:v>516.66999999999996</c:v>
                </c:pt>
                <c:pt idx="68">
                  <c:v>619.44000000000005</c:v>
                </c:pt>
                <c:pt idx="69">
                  <c:v>625</c:v>
                </c:pt>
                <c:pt idx="70">
                  <c:v>561.11</c:v>
                </c:pt>
                <c:pt idx="71">
                  <c:v>536.11</c:v>
                </c:pt>
                <c:pt idx="72">
                  <c:v>627.78</c:v>
                </c:pt>
                <c:pt idx="73">
                  <c:v>577.78</c:v>
                </c:pt>
                <c:pt idx="74">
                  <c:v>166.67</c:v>
                </c:pt>
                <c:pt idx="75">
                  <c:v>105463.89</c:v>
                </c:pt>
                <c:pt idx="76">
                  <c:v>105463.89</c:v>
                </c:pt>
                <c:pt idx="77">
                  <c:v>577.78</c:v>
                </c:pt>
                <c:pt idx="78">
                  <c:v>566.66999999999996</c:v>
                </c:pt>
                <c:pt idx="79">
                  <c:v>633.33000000000004</c:v>
                </c:pt>
                <c:pt idx="80">
                  <c:v>1300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4649808"/>
        <c:axId val="1364654704"/>
      </c:barChart>
      <c:catAx>
        <c:axId val="13646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Zones</a:t>
                </a:r>
              </a:p>
            </c:rich>
          </c:tx>
          <c:layout>
            <c:manualLayout>
              <c:xMode val="edge"/>
              <c:yMode val="edge"/>
              <c:x val="0.40948751100669928"/>
              <c:y val="0.89777766380658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49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54704"/>
        <c:crosses val="autoZero"/>
        <c:auto val="1"/>
        <c:lblAlgn val="ctr"/>
        <c:lblOffset val="100"/>
        <c:noMultiLvlLbl val="0"/>
      </c:catAx>
      <c:valAx>
        <c:axId val="13646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Plug Load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0555954456867"/>
          <c:y val="8.5137359459957221E-2"/>
          <c:w val="0.83835168125351733"/>
          <c:h val="0.5635733301134631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33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431800">
                  <a:schemeClr val="bg1">
                    <a:alpha val="26000"/>
                  </a:schemeClr>
                </a:glow>
              </a:effectLst>
            </c:spPr>
          </c:dPt>
          <c:dPt>
            <c:idx val="56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177800">
                  <a:schemeClr val="bg1">
                    <a:lumMod val="85000"/>
                    <a:alpha val="25000"/>
                  </a:schemeClr>
                </a:glow>
              </a:effectLst>
            </c:spPr>
          </c:dPt>
          <c:dPt>
            <c:idx val="57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571500">
                  <a:schemeClr val="bg1">
                    <a:lumMod val="85000"/>
                    <a:alpha val="25000"/>
                  </a:schemeClr>
                </a:glow>
              </a:effectLst>
            </c:spPr>
          </c:dPt>
          <c:cat>
            <c:strRef>
              <c:f>Sheet6!$C$61:$C$118</c:f>
              <c:strCache>
                <c:ptCount val="58"/>
                <c:pt idx="0">
                  <c:v>217A R-1 SPUTTER</c:v>
                </c:pt>
                <c:pt idx="1">
                  <c:v>217B L-3 ELECTRONICS</c:v>
                </c:pt>
                <c:pt idx="2">
                  <c:v>218 SEC.</c:v>
                </c:pt>
                <c:pt idx="3">
                  <c:v>221 L-2 ELECTRONICS</c:v>
                </c:pt>
                <c:pt idx="4">
                  <c:v>221 L-4 MAGNETICS</c:v>
                </c:pt>
                <c:pt idx="5">
                  <c:v>223 M-3 THERMAL CONDUCTIVITY</c:v>
                </c:pt>
                <c:pt idx="6">
                  <c:v>226 D-3 TAPE CASTING</c:v>
                </c:pt>
                <c:pt idx="7">
                  <c:v>227 UNDERGRAD DIR.</c:v>
                </c:pt>
                <c:pt idx="8">
                  <c:v>228 B-2 POROSITY SURFACE</c:v>
                </c:pt>
                <c:pt idx="9">
                  <c:v>229 SEC.</c:v>
                </c:pt>
                <c:pt idx="10">
                  <c:v>230 B-1 PARTICLE SIZE ANALYSIS</c:v>
                </c:pt>
                <c:pt idx="11">
                  <c:v>231 UNDERGRAD DIR.</c:v>
                </c:pt>
                <c:pt idx="12">
                  <c:v>232 C-4 COILOIDS ANALYSIS</c:v>
                </c:pt>
                <c:pt idx="13">
                  <c:v>233 OFFICE/LAB</c:v>
                </c:pt>
                <c:pt idx="14">
                  <c:v>234 C-3 CHEMICAL ANALYSIS</c:v>
                </c:pt>
                <c:pt idx="15">
                  <c:v>236 C-2 SOL GEL FORMING</c:v>
                </c:pt>
                <c:pt idx="16">
                  <c:v>237 GRAD/TECH STATIONS</c:v>
                </c:pt>
                <c:pt idx="17">
                  <c:v>238 C-2 RHEOLOGY</c:v>
                </c:pt>
                <c:pt idx="18">
                  <c:v>239 OFFICE/LAB</c:v>
                </c:pt>
                <c:pt idx="19">
                  <c:v>240 D-4 COMPOSITES</c:v>
                </c:pt>
                <c:pt idx="20">
                  <c:v>241 GRAD/TECH STATIONS</c:v>
                </c:pt>
                <c:pt idx="21">
                  <c:v>242 D-2 PRESS FORM</c:v>
                </c:pt>
                <c:pt idx="22">
                  <c:v>244 D-1 CASTING EXTRUSION</c:v>
                </c:pt>
                <c:pt idx="23">
                  <c:v>247 GRAD/TECH STATIONS</c:v>
                </c:pt>
                <c:pt idx="24">
                  <c:v>101 CONFERENCE</c:v>
                </c:pt>
                <c:pt idx="25">
                  <c:v>106 CONFERENCE</c:v>
                </c:pt>
                <c:pt idx="26">
                  <c:v>201 CONFERENCE</c:v>
                </c:pt>
                <c:pt idx="27">
                  <c:v>126 CORRIDOR</c:v>
                </c:pt>
                <c:pt idx="28">
                  <c:v>148 CORRIDOR</c:v>
                </c:pt>
                <c:pt idx="29">
                  <c:v>220 CORRIDOR</c:v>
                </c:pt>
                <c:pt idx="30">
                  <c:v>222 CORRIDOR</c:v>
                </c:pt>
                <c:pt idx="31">
                  <c:v>248 SERVICE CORRIDOR</c:v>
                </c:pt>
                <c:pt idx="32">
                  <c:v>SERVICE CORRIDOR - 1ST FLOOR</c:v>
                </c:pt>
                <c:pt idx="33">
                  <c:v>001 MECHANICAL EQUIPMENT ROOM</c:v>
                </c:pt>
                <c:pt idx="34">
                  <c:v>003 ELECTRICAL ROOM</c:v>
                </c:pt>
                <c:pt idx="35">
                  <c:v>004 ELEV. MACH. ROOM</c:v>
                </c:pt>
                <c:pt idx="36">
                  <c:v>228A TECH</c:v>
                </c:pt>
                <c:pt idx="37">
                  <c:v>238A TECH</c:v>
                </c:pt>
                <c:pt idx="38">
                  <c:v>LOBBY 1ST FLOOR</c:v>
                </c:pt>
                <c:pt idx="39">
                  <c:v>LOBBY 2ND FLOOR</c:v>
                </c:pt>
                <c:pt idx="40">
                  <c:v>214 WORD PROCESSING</c:v>
                </c:pt>
                <c:pt idx="41">
                  <c:v>145 WOMENS RESTROOM</c:v>
                </c:pt>
                <c:pt idx="42">
                  <c:v>147 MENS RESTROOM</c:v>
                </c:pt>
                <c:pt idx="43">
                  <c:v>243 WOMENS RESTROOM</c:v>
                </c:pt>
                <c:pt idx="44">
                  <c:v>245 MENS RESTROOM</c:v>
                </c:pt>
                <c:pt idx="45">
                  <c:v>207 VEST.</c:v>
                </c:pt>
                <c:pt idx="46">
                  <c:v>217 VEST.</c:v>
                </c:pt>
                <c:pt idx="47">
                  <c:v>E.S.1 1ST FLOOR</c:v>
                </c:pt>
                <c:pt idx="48">
                  <c:v>E.S.2 1ST FLOOR</c:v>
                </c:pt>
                <c:pt idx="49">
                  <c:v>E.S.3 1ST FLOOR</c:v>
                </c:pt>
                <c:pt idx="50">
                  <c:v>E.S.4 1ST FLOOR</c:v>
                </c:pt>
                <c:pt idx="51">
                  <c:v>ES.1 2ND FLOOR</c:v>
                </c:pt>
                <c:pt idx="52">
                  <c:v>ES.2 2ND FLOOR</c:v>
                </c:pt>
                <c:pt idx="53">
                  <c:v>ES.3 2ND FLOOR</c:v>
                </c:pt>
                <c:pt idx="54">
                  <c:v>ES.4 2ND FLOOR</c:v>
                </c:pt>
                <c:pt idx="55">
                  <c:v>J.C. 1ST FLOOR</c:v>
                </c:pt>
                <c:pt idx="56">
                  <c:v>SPACE 101</c:v>
                </c:pt>
                <c:pt idx="57">
                  <c:v>SPACE 102</c:v>
                </c:pt>
              </c:strCache>
            </c:strRef>
          </c:cat>
          <c:val>
            <c:numRef>
              <c:f>Sheet6!$D$61:$D$118</c:f>
              <c:numCache>
                <c:formatCode>General</c:formatCode>
                <c:ptCount val="58"/>
                <c:pt idx="0">
                  <c:v>1180.56</c:v>
                </c:pt>
                <c:pt idx="1">
                  <c:v>941.67</c:v>
                </c:pt>
                <c:pt idx="2">
                  <c:v>986.11</c:v>
                </c:pt>
                <c:pt idx="3">
                  <c:v>1047.22</c:v>
                </c:pt>
                <c:pt idx="4">
                  <c:v>1002.78</c:v>
                </c:pt>
                <c:pt idx="5">
                  <c:v>1036.1099999999999</c:v>
                </c:pt>
                <c:pt idx="6">
                  <c:v>1236.1099999999999</c:v>
                </c:pt>
                <c:pt idx="7">
                  <c:v>1105.56</c:v>
                </c:pt>
                <c:pt idx="8">
                  <c:v>941.67</c:v>
                </c:pt>
                <c:pt idx="9">
                  <c:v>950</c:v>
                </c:pt>
                <c:pt idx="10">
                  <c:v>938.89</c:v>
                </c:pt>
                <c:pt idx="11">
                  <c:v>952.78</c:v>
                </c:pt>
                <c:pt idx="12">
                  <c:v>1047.22</c:v>
                </c:pt>
                <c:pt idx="13">
                  <c:v>950</c:v>
                </c:pt>
                <c:pt idx="14">
                  <c:v>1030.56</c:v>
                </c:pt>
                <c:pt idx="15">
                  <c:v>1013.89</c:v>
                </c:pt>
                <c:pt idx="16">
                  <c:v>2336.11</c:v>
                </c:pt>
                <c:pt idx="17">
                  <c:v>1052.78</c:v>
                </c:pt>
                <c:pt idx="18">
                  <c:v>966.67</c:v>
                </c:pt>
                <c:pt idx="19">
                  <c:v>2866.67</c:v>
                </c:pt>
                <c:pt idx="20">
                  <c:v>1366.67</c:v>
                </c:pt>
                <c:pt idx="21">
                  <c:v>1052.78</c:v>
                </c:pt>
                <c:pt idx="22">
                  <c:v>1072.22</c:v>
                </c:pt>
                <c:pt idx="23">
                  <c:v>1472.22</c:v>
                </c:pt>
                <c:pt idx="24">
                  <c:v>1791.67</c:v>
                </c:pt>
                <c:pt idx="25">
                  <c:v>1719.44</c:v>
                </c:pt>
                <c:pt idx="26">
                  <c:v>3000</c:v>
                </c:pt>
                <c:pt idx="27">
                  <c:v>3605.56</c:v>
                </c:pt>
                <c:pt idx="28">
                  <c:v>983.33</c:v>
                </c:pt>
                <c:pt idx="29">
                  <c:v>3602.78</c:v>
                </c:pt>
                <c:pt idx="30">
                  <c:v>913.89</c:v>
                </c:pt>
                <c:pt idx="31">
                  <c:v>1566.67</c:v>
                </c:pt>
                <c:pt idx="32">
                  <c:v>1525</c:v>
                </c:pt>
                <c:pt idx="33">
                  <c:v>9536.11</c:v>
                </c:pt>
                <c:pt idx="34">
                  <c:v>630.55999999999995</c:v>
                </c:pt>
                <c:pt idx="35">
                  <c:v>208.33</c:v>
                </c:pt>
                <c:pt idx="36">
                  <c:v>466.67</c:v>
                </c:pt>
                <c:pt idx="37">
                  <c:v>650</c:v>
                </c:pt>
                <c:pt idx="38">
                  <c:v>2583.33</c:v>
                </c:pt>
                <c:pt idx="39">
                  <c:v>2533.33</c:v>
                </c:pt>
                <c:pt idx="40">
                  <c:v>5444.44</c:v>
                </c:pt>
                <c:pt idx="41">
                  <c:v>341.67</c:v>
                </c:pt>
                <c:pt idx="42">
                  <c:v>344.44</c:v>
                </c:pt>
                <c:pt idx="43">
                  <c:v>361.11</c:v>
                </c:pt>
                <c:pt idx="44">
                  <c:v>355.56</c:v>
                </c:pt>
                <c:pt idx="45">
                  <c:v>250</c:v>
                </c:pt>
                <c:pt idx="46">
                  <c:v>213.89</c:v>
                </c:pt>
                <c:pt idx="47">
                  <c:v>533.33000000000004</c:v>
                </c:pt>
                <c:pt idx="48">
                  <c:v>483.33</c:v>
                </c:pt>
                <c:pt idx="49">
                  <c:v>580.55999999999995</c:v>
                </c:pt>
                <c:pt idx="50">
                  <c:v>586.11</c:v>
                </c:pt>
                <c:pt idx="51">
                  <c:v>525</c:v>
                </c:pt>
                <c:pt idx="52">
                  <c:v>502.78</c:v>
                </c:pt>
                <c:pt idx="53">
                  <c:v>586.11</c:v>
                </c:pt>
                <c:pt idx="54">
                  <c:v>541.66999999999996</c:v>
                </c:pt>
                <c:pt idx="55">
                  <c:v>155.56</c:v>
                </c:pt>
                <c:pt idx="56">
                  <c:v>98652.78</c:v>
                </c:pt>
                <c:pt idx="57">
                  <c:v>98652.78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64653072"/>
        <c:axId val="1364656336"/>
      </c:barChart>
      <c:catAx>
        <c:axId val="136465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Zones</a:t>
                </a:r>
              </a:p>
            </c:rich>
          </c:tx>
          <c:layout>
            <c:manualLayout>
              <c:xMode val="edge"/>
              <c:yMode val="edge"/>
              <c:x val="0.49145966186144491"/>
              <c:y val="0.91412739218671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4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56336"/>
        <c:crosses val="autoZero"/>
        <c:auto val="1"/>
        <c:lblAlgn val="ctr"/>
        <c:lblOffset val="100"/>
        <c:noMultiLvlLbl val="0"/>
      </c:catAx>
      <c:valAx>
        <c:axId val="136465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Electrical Annual Value (kWh)</a:t>
                </a:r>
              </a:p>
            </c:rich>
          </c:tx>
          <c:layout>
            <c:manualLayout>
              <c:xMode val="edge"/>
              <c:yMode val="edge"/>
              <c:x val="7.3309839728542153E-4"/>
              <c:y val="0.26142447143439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Space Types and</a:t>
            </a:r>
            <a:r>
              <a:rPr lang="en-US" baseline="0"/>
              <a:t> </a:t>
            </a:r>
            <a:r>
              <a:rPr lang="en-US"/>
              <a:t>Floor Area (ft^2)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048001282749"/>
          <c:y val="0.21930706288392274"/>
          <c:w val="0.50102272086168154"/>
          <c:h val="0.54990299769028816"/>
        </c:manualLayout>
      </c:layout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Floor Area (ft^2)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1.2826005530582578E-2"/>
                  <c:y val="2.59661736301120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Sheet5!$D$2:$D$13</c:f>
              <c:strCache>
                <c:ptCount val="12"/>
                <c:pt idx="0">
                  <c:v>ClosedOffice CZ1-3</c:v>
                </c:pt>
                <c:pt idx="1">
                  <c:v>ClosedOffice</c:v>
                </c:pt>
                <c:pt idx="2">
                  <c:v>Conference</c:v>
                </c:pt>
                <c:pt idx="3">
                  <c:v>Corridor</c:v>
                </c:pt>
                <c:pt idx="4">
                  <c:v>Elec/MechRoom</c:v>
                </c:pt>
                <c:pt idx="5">
                  <c:v>IT_Room</c:v>
                </c:pt>
                <c:pt idx="6">
                  <c:v>Lobby</c:v>
                </c:pt>
                <c:pt idx="7">
                  <c:v>PrintRoom</c:v>
                </c:pt>
                <c:pt idx="8">
                  <c:v>Restroom</c:v>
                </c:pt>
                <c:pt idx="9">
                  <c:v>Stair</c:v>
                </c:pt>
                <c:pt idx="10">
                  <c:v>Storage</c:v>
                </c:pt>
                <c:pt idx="11">
                  <c:v>WholeBuilding - Md Office</c:v>
                </c:pt>
              </c:strCache>
            </c:strRef>
          </c:cat>
          <c:val>
            <c:numRef>
              <c:f>Sheet5!$B$2:$B$13</c:f>
              <c:numCache>
                <c:formatCode>#,##0</c:formatCode>
                <c:ptCount val="12"/>
                <c:pt idx="0" formatCode="General">
                  <c:v>424</c:v>
                </c:pt>
                <c:pt idx="1">
                  <c:v>22894</c:v>
                </c:pt>
                <c:pt idx="2">
                  <c:v>1375</c:v>
                </c:pt>
                <c:pt idx="3">
                  <c:v>8880</c:v>
                </c:pt>
                <c:pt idx="4">
                  <c:v>8112</c:v>
                </c:pt>
                <c:pt idx="5" formatCode="General">
                  <c:v>118</c:v>
                </c:pt>
                <c:pt idx="6">
                  <c:v>4001</c:v>
                </c:pt>
                <c:pt idx="7" formatCode="General">
                  <c:v>213</c:v>
                </c:pt>
                <c:pt idx="8">
                  <c:v>1096</c:v>
                </c:pt>
                <c:pt idx="9" formatCode="General">
                  <c:v>761</c:v>
                </c:pt>
                <c:pt idx="10">
                  <c:v>1336</c:v>
                </c:pt>
                <c:pt idx="11">
                  <c:v>43310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991693945585814"/>
          <c:y val="0.1644833114929197"/>
          <c:w val="0.31929061094739752"/>
          <c:h val="0.74214597944256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Electricity Consumption kWh (Monthly)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3348917560601"/>
          <c:y val="0.21860129206186796"/>
          <c:w val="0.60653457365411989"/>
          <c:h val="0.58763251576491049"/>
        </c:manualLayout>
      </c:layout>
      <c:lineChart>
        <c:grouping val="standard"/>
        <c:varyColors val="0"/>
        <c:ser>
          <c:idx val="0"/>
          <c:order val="0"/>
          <c:tx>
            <c:strRef>
              <c:f>Sheet4!$C$8</c:f>
              <c:strCache>
                <c:ptCount val="1"/>
                <c:pt idx="0">
                  <c:v>Cooling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Sheet4!$D$6:$P$6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Sheet4!$D$8:$O$8</c:f>
              <c:numCache>
                <c:formatCode>General</c:formatCode>
                <c:ptCount val="12"/>
                <c:pt idx="0">
                  <c:v>2212.8000000000002</c:v>
                </c:pt>
                <c:pt idx="1">
                  <c:v>2431.02</c:v>
                </c:pt>
                <c:pt idx="2">
                  <c:v>5048.08</c:v>
                </c:pt>
                <c:pt idx="3">
                  <c:v>8206.58</c:v>
                </c:pt>
                <c:pt idx="4">
                  <c:v>16009.97</c:v>
                </c:pt>
                <c:pt idx="5">
                  <c:v>21196.53</c:v>
                </c:pt>
                <c:pt idx="6">
                  <c:v>23539.919999999998</c:v>
                </c:pt>
                <c:pt idx="7">
                  <c:v>23640.080000000002</c:v>
                </c:pt>
                <c:pt idx="8">
                  <c:v>18951.310000000001</c:v>
                </c:pt>
                <c:pt idx="9">
                  <c:v>13543.53</c:v>
                </c:pt>
                <c:pt idx="10">
                  <c:v>6390.81</c:v>
                </c:pt>
                <c:pt idx="11">
                  <c:v>2941.89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Sheet4!$C$9</c:f>
              <c:strCache>
                <c:ptCount val="1"/>
                <c:pt idx="0">
                  <c:v>Interior Lighting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Sheet4!$D$6:$P$6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Sheet4!$D$9:$O$9</c:f>
              <c:numCache>
                <c:formatCode>General</c:formatCode>
                <c:ptCount val="12"/>
                <c:pt idx="0">
                  <c:v>40550.559999999998</c:v>
                </c:pt>
                <c:pt idx="1">
                  <c:v>36999.72</c:v>
                </c:pt>
                <c:pt idx="2">
                  <c:v>42057.5</c:v>
                </c:pt>
                <c:pt idx="3">
                  <c:v>37820.28</c:v>
                </c:pt>
                <c:pt idx="4">
                  <c:v>42057.5</c:v>
                </c:pt>
                <c:pt idx="5">
                  <c:v>40371.67</c:v>
                </c:pt>
                <c:pt idx="6">
                  <c:v>39506.39</c:v>
                </c:pt>
                <c:pt idx="7">
                  <c:v>42057.5</c:v>
                </c:pt>
                <c:pt idx="8">
                  <c:v>39327.22</c:v>
                </c:pt>
                <c:pt idx="9">
                  <c:v>40550.559999999998</c:v>
                </c:pt>
                <c:pt idx="10">
                  <c:v>40371.67</c:v>
                </c:pt>
                <c:pt idx="11">
                  <c:v>39506.39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Sheet4!$C$11</c:f>
              <c:strCache>
                <c:ptCount val="1"/>
                <c:pt idx="0">
                  <c:v>Interior Equipment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Sheet4!$D$11:$O$11</c:f>
              <c:numCache>
                <c:formatCode>General</c:formatCode>
                <c:ptCount val="12"/>
                <c:pt idx="0">
                  <c:v>29033.06</c:v>
                </c:pt>
                <c:pt idx="1">
                  <c:v>26339.61</c:v>
                </c:pt>
                <c:pt idx="2">
                  <c:v>29597.78</c:v>
                </c:pt>
                <c:pt idx="3">
                  <c:v>27494.42</c:v>
                </c:pt>
                <c:pt idx="4">
                  <c:v>29597.78</c:v>
                </c:pt>
                <c:pt idx="5">
                  <c:v>28511.67</c:v>
                </c:pt>
                <c:pt idx="6">
                  <c:v>28580.560000000001</c:v>
                </c:pt>
                <c:pt idx="7">
                  <c:v>29597.78</c:v>
                </c:pt>
                <c:pt idx="8">
                  <c:v>28059.17</c:v>
                </c:pt>
                <c:pt idx="9">
                  <c:v>29033.06</c:v>
                </c:pt>
                <c:pt idx="10">
                  <c:v>28511.67</c:v>
                </c:pt>
                <c:pt idx="11">
                  <c:v>28580.560000000001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Sheet4!$C$13</c:f>
              <c:strCache>
                <c:ptCount val="1"/>
                <c:pt idx="0">
                  <c:v>Fans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Sheet4!$D$13:$O$13</c:f>
              <c:numCache>
                <c:formatCode>General</c:formatCode>
                <c:ptCount val="12"/>
                <c:pt idx="0">
                  <c:v>1009.55</c:v>
                </c:pt>
                <c:pt idx="1">
                  <c:v>897.76</c:v>
                </c:pt>
                <c:pt idx="2">
                  <c:v>965.46</c:v>
                </c:pt>
                <c:pt idx="3">
                  <c:v>918.92</c:v>
                </c:pt>
                <c:pt idx="4">
                  <c:v>939.96</c:v>
                </c:pt>
                <c:pt idx="5">
                  <c:v>909.28</c:v>
                </c:pt>
                <c:pt idx="6">
                  <c:v>962.46</c:v>
                </c:pt>
                <c:pt idx="7">
                  <c:v>966.8</c:v>
                </c:pt>
                <c:pt idx="8">
                  <c:v>907.51</c:v>
                </c:pt>
                <c:pt idx="9">
                  <c:v>939.22</c:v>
                </c:pt>
                <c:pt idx="10">
                  <c:v>927.39</c:v>
                </c:pt>
                <c:pt idx="11">
                  <c:v>976.88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Sheet4!$C$14</c:f>
              <c:strCache>
                <c:ptCount val="1"/>
                <c:pt idx="0">
                  <c:v>Pumps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Sheet4!$D$14:$O$14</c:f>
              <c:numCache>
                <c:formatCode>General</c:formatCode>
                <c:ptCount val="12"/>
                <c:pt idx="0">
                  <c:v>5890.83</c:v>
                </c:pt>
                <c:pt idx="1">
                  <c:v>5924.22</c:v>
                </c:pt>
                <c:pt idx="2">
                  <c:v>7344.47</c:v>
                </c:pt>
                <c:pt idx="3">
                  <c:v>7253.58</c:v>
                </c:pt>
                <c:pt idx="4">
                  <c:v>6986.42</c:v>
                </c:pt>
                <c:pt idx="5">
                  <c:v>6570.58</c:v>
                </c:pt>
                <c:pt idx="6">
                  <c:v>6817.39</c:v>
                </c:pt>
                <c:pt idx="7">
                  <c:v>6791.69</c:v>
                </c:pt>
                <c:pt idx="8">
                  <c:v>6609.69</c:v>
                </c:pt>
                <c:pt idx="9">
                  <c:v>7317.25</c:v>
                </c:pt>
                <c:pt idx="10">
                  <c:v>7456.11</c:v>
                </c:pt>
                <c:pt idx="11">
                  <c:v>6821.17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Sheet4!$C$15</c:f>
              <c:strCache>
                <c:ptCount val="1"/>
                <c:pt idx="0">
                  <c:v>Heat Rejection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Sheet4!$D$15:$O$15</c:f>
              <c:numCache>
                <c:formatCode>General</c:formatCode>
                <c:ptCount val="12"/>
                <c:pt idx="0">
                  <c:v>433.78</c:v>
                </c:pt>
                <c:pt idx="1">
                  <c:v>534.71</c:v>
                </c:pt>
                <c:pt idx="2">
                  <c:v>1613.33</c:v>
                </c:pt>
                <c:pt idx="3">
                  <c:v>3223.64</c:v>
                </c:pt>
                <c:pt idx="4">
                  <c:v>5125.5600000000004</c:v>
                </c:pt>
                <c:pt idx="5">
                  <c:v>5476.28</c:v>
                </c:pt>
                <c:pt idx="6">
                  <c:v>5600.61</c:v>
                </c:pt>
                <c:pt idx="7">
                  <c:v>5674.58</c:v>
                </c:pt>
                <c:pt idx="8">
                  <c:v>5360.75</c:v>
                </c:pt>
                <c:pt idx="9">
                  <c:v>4711.42</c:v>
                </c:pt>
                <c:pt idx="10">
                  <c:v>2449.08</c:v>
                </c:pt>
                <c:pt idx="11">
                  <c:v>679.96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647632"/>
        <c:axId val="1364650352"/>
      </c:lineChart>
      <c:catAx>
        <c:axId val="13646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50352"/>
        <c:crosses val="autoZero"/>
        <c:auto val="1"/>
        <c:lblAlgn val="ctr"/>
        <c:lblOffset val="100"/>
        <c:noMultiLvlLbl val="0"/>
      </c:catAx>
      <c:valAx>
        <c:axId val="1364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06715999778086"/>
          <c:y val="0.19448614800478342"/>
          <c:w val="0.19610573123582495"/>
          <c:h val="0.65033266203909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Peak Demand (kW)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Sheet7!$D$9</c:f>
              <c:strCache>
                <c:ptCount val="1"/>
                <c:pt idx="0">
                  <c:v>Cooling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Sheet7!$E$8:$P$8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Sheet7!$E$9:$P$9</c:f>
              <c:numCache>
                <c:formatCode>General</c:formatCode>
                <c:ptCount val="12"/>
                <c:pt idx="0">
                  <c:v>18.690100000000001</c:v>
                </c:pt>
                <c:pt idx="1">
                  <c:v>15.084899999999999</c:v>
                </c:pt>
                <c:pt idx="2">
                  <c:v>32.420200000000001</c:v>
                </c:pt>
                <c:pt idx="3">
                  <c:v>32.298699999999997</c:v>
                </c:pt>
                <c:pt idx="4">
                  <c:v>34.442500000000003</c:v>
                </c:pt>
                <c:pt idx="5">
                  <c:v>34.538200000000003</c:v>
                </c:pt>
                <c:pt idx="6">
                  <c:v>38.377800000000001</c:v>
                </c:pt>
                <c:pt idx="7">
                  <c:v>35.824399999999997</c:v>
                </c:pt>
                <c:pt idx="8">
                  <c:v>32.420200000000001</c:v>
                </c:pt>
                <c:pt idx="9">
                  <c:v>32.420200000000001</c:v>
                </c:pt>
                <c:pt idx="10">
                  <c:v>29.782299999999999</c:v>
                </c:pt>
                <c:pt idx="11">
                  <c:v>23.0213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Sheet7!$D$10</c:f>
              <c:strCache>
                <c:ptCount val="1"/>
                <c:pt idx="0">
                  <c:v>Interior Lighting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Sheet7!$E$8:$P$8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Sheet7!$E$10:$P$10</c:f>
              <c:numCache>
                <c:formatCode>General</c:formatCode>
                <c:ptCount val="12"/>
                <c:pt idx="0">
                  <c:v>134.27359999999999</c:v>
                </c:pt>
                <c:pt idx="1">
                  <c:v>134.27359999999999</c:v>
                </c:pt>
                <c:pt idx="2">
                  <c:v>134.27359999999999</c:v>
                </c:pt>
                <c:pt idx="3">
                  <c:v>134.27359999999999</c:v>
                </c:pt>
                <c:pt idx="4">
                  <c:v>134.27359999999999</c:v>
                </c:pt>
                <c:pt idx="5">
                  <c:v>134.27359999999999</c:v>
                </c:pt>
                <c:pt idx="6">
                  <c:v>134.27359999999999</c:v>
                </c:pt>
                <c:pt idx="7">
                  <c:v>134.27359999999999</c:v>
                </c:pt>
                <c:pt idx="8">
                  <c:v>134.27359999999999</c:v>
                </c:pt>
                <c:pt idx="9">
                  <c:v>134.27359999999999</c:v>
                </c:pt>
                <c:pt idx="10">
                  <c:v>134.27359999999999</c:v>
                </c:pt>
                <c:pt idx="11">
                  <c:v>134.27359999999999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Sheet7!$D$11</c:f>
              <c:strCache>
                <c:ptCount val="1"/>
                <c:pt idx="0">
                  <c:v>Interior Equipment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Sheet7!$E$8:$P$8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Sheet7!$E$11:$P$11</c:f>
              <c:numCache>
                <c:formatCode>General</c:formatCode>
                <c:ptCount val="12"/>
                <c:pt idx="0">
                  <c:v>65.161199999999994</c:v>
                </c:pt>
                <c:pt idx="1">
                  <c:v>65.161199999999994</c:v>
                </c:pt>
                <c:pt idx="2">
                  <c:v>65.161199999999994</c:v>
                </c:pt>
                <c:pt idx="3">
                  <c:v>65.161199999999994</c:v>
                </c:pt>
                <c:pt idx="4">
                  <c:v>65.161199999999994</c:v>
                </c:pt>
                <c:pt idx="5">
                  <c:v>65.161199999999994</c:v>
                </c:pt>
                <c:pt idx="6">
                  <c:v>65.161199999999994</c:v>
                </c:pt>
                <c:pt idx="7">
                  <c:v>65.161199999999994</c:v>
                </c:pt>
                <c:pt idx="8">
                  <c:v>65.161199999999994</c:v>
                </c:pt>
                <c:pt idx="9">
                  <c:v>65.161199999999994</c:v>
                </c:pt>
                <c:pt idx="10">
                  <c:v>65.161199999999994</c:v>
                </c:pt>
                <c:pt idx="11">
                  <c:v>65.161199999999994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Sheet7!$D$12</c:f>
              <c:strCache>
                <c:ptCount val="1"/>
                <c:pt idx="0">
                  <c:v>Fans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Sheet7!$E$8:$P$8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Sheet7!$E$12:$P$12</c:f>
              <c:numCache>
                <c:formatCode>General</c:formatCode>
                <c:ptCount val="12"/>
                <c:pt idx="0">
                  <c:v>1.2281</c:v>
                </c:pt>
                <c:pt idx="1">
                  <c:v>1.2281</c:v>
                </c:pt>
                <c:pt idx="2">
                  <c:v>1.2282</c:v>
                </c:pt>
                <c:pt idx="3">
                  <c:v>1.2281</c:v>
                </c:pt>
                <c:pt idx="4">
                  <c:v>1.7782</c:v>
                </c:pt>
                <c:pt idx="5">
                  <c:v>1.6863999999999999</c:v>
                </c:pt>
                <c:pt idx="6">
                  <c:v>2.1741000000000001</c:v>
                </c:pt>
                <c:pt idx="7">
                  <c:v>1.5226</c:v>
                </c:pt>
                <c:pt idx="8">
                  <c:v>1.2284999999999999</c:v>
                </c:pt>
                <c:pt idx="9">
                  <c:v>1.2901</c:v>
                </c:pt>
                <c:pt idx="10">
                  <c:v>1.2365999999999999</c:v>
                </c:pt>
                <c:pt idx="11">
                  <c:v>1.2281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Sheet7!$D$13</c:f>
              <c:strCache>
                <c:ptCount val="1"/>
                <c:pt idx="0">
                  <c:v>Pumps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Sheet7!$E$8:$P$8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Sheet7!$E$13:$P$13</c:f>
              <c:numCache>
                <c:formatCode>General</c:formatCode>
                <c:ptCount val="12"/>
                <c:pt idx="0">
                  <c:v>10.952500000000001</c:v>
                </c:pt>
                <c:pt idx="1">
                  <c:v>10.8477</c:v>
                </c:pt>
                <c:pt idx="2">
                  <c:v>11.2227</c:v>
                </c:pt>
                <c:pt idx="3">
                  <c:v>11.1957</c:v>
                </c:pt>
                <c:pt idx="4">
                  <c:v>9.2220999999999993</c:v>
                </c:pt>
                <c:pt idx="5">
                  <c:v>9.2293000000000003</c:v>
                </c:pt>
                <c:pt idx="6">
                  <c:v>9.4459</c:v>
                </c:pt>
                <c:pt idx="7">
                  <c:v>9.2590000000000003</c:v>
                </c:pt>
                <c:pt idx="8">
                  <c:v>11.2715</c:v>
                </c:pt>
                <c:pt idx="9">
                  <c:v>11.258699999999999</c:v>
                </c:pt>
                <c:pt idx="10">
                  <c:v>11.0863</c:v>
                </c:pt>
                <c:pt idx="11">
                  <c:v>11.1348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Sheet7!$D$14</c:f>
              <c:strCache>
                <c:ptCount val="1"/>
                <c:pt idx="0">
                  <c:v>Heat Rejection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Sheet7!$E$8:$P$8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Sheet7!$E$14:$P$14</c:f>
              <c:numCache>
                <c:formatCode>General</c:formatCode>
                <c:ptCount val="12"/>
                <c:pt idx="0">
                  <c:v>7.4500999999999999</c:v>
                </c:pt>
                <c:pt idx="1">
                  <c:v>7.9058000000000002</c:v>
                </c:pt>
                <c:pt idx="2">
                  <c:v>7.9058000000000002</c:v>
                </c:pt>
                <c:pt idx="3">
                  <c:v>7.7732999999999999</c:v>
                </c:pt>
                <c:pt idx="4">
                  <c:v>7.7859999999999996</c:v>
                </c:pt>
                <c:pt idx="5">
                  <c:v>7.6224999999999996</c:v>
                </c:pt>
                <c:pt idx="6">
                  <c:v>7.8472999999999997</c:v>
                </c:pt>
                <c:pt idx="7">
                  <c:v>7.3650000000000002</c:v>
                </c:pt>
                <c:pt idx="8">
                  <c:v>7.9058000000000002</c:v>
                </c:pt>
                <c:pt idx="9">
                  <c:v>7.9058000000000002</c:v>
                </c:pt>
                <c:pt idx="10">
                  <c:v>7.9058000000000002</c:v>
                </c:pt>
                <c:pt idx="11">
                  <c:v>7.9058000000000002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47296"/>
        <c:axId val="1186142944"/>
      </c:lineChart>
      <c:catAx>
        <c:axId val="11861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42944"/>
        <c:crosses val="autoZero"/>
        <c:auto val="1"/>
        <c:lblAlgn val="ctr"/>
        <c:lblOffset val="100"/>
        <c:noMultiLvlLbl val="0"/>
      </c:catAx>
      <c:valAx>
        <c:axId val="11861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Temperature per ZONE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Sheet10!$F$7:$F$130</c:f>
              <c:strCache>
                <c:ptCount val="124"/>
                <c:pt idx="0">
                  <c:v> 001 MECHANICAL</c:v>
                </c:pt>
                <c:pt idx="1">
                  <c:v> 002 PLUMBING E</c:v>
                </c:pt>
                <c:pt idx="2">
                  <c:v> 003 ELECTRICAL</c:v>
                </c:pt>
                <c:pt idx="3">
                  <c:v> 004 ELEV. MACH</c:v>
                </c:pt>
                <c:pt idx="4">
                  <c:v> 006 CUSTODIAL </c:v>
                </c:pt>
                <c:pt idx="5">
                  <c:v> 101 CONFERENCE</c:v>
                </c:pt>
                <c:pt idx="6">
                  <c:v> 102 OFFICE/LAB</c:v>
                </c:pt>
                <c:pt idx="7">
                  <c:v> 103 OFFICE/LAB</c:v>
                </c:pt>
                <c:pt idx="8">
                  <c:v> 104 SEC.</c:v>
                </c:pt>
                <c:pt idx="9">
                  <c:v> 105 OFFICE/LAB</c:v>
                </c:pt>
                <c:pt idx="10">
                  <c:v> 106 CONFERENCE</c:v>
                </c:pt>
                <c:pt idx="11">
                  <c:v> 107 I-1 SMALL </c:v>
                </c:pt>
                <c:pt idx="12">
                  <c:v> 108 OFFICE/LAB</c:v>
                </c:pt>
                <c:pt idx="13">
                  <c:v> 109 I-2 S.E.M</c:v>
                </c:pt>
                <c:pt idx="14">
                  <c:v> 110 GRAD/TECH </c:v>
                </c:pt>
                <c:pt idx="15">
                  <c:v> 111 I-3 SAMPLE</c:v>
                </c:pt>
                <c:pt idx="16">
                  <c:v> 112 OFFICE /LA</c:v>
                </c:pt>
                <c:pt idx="17">
                  <c:v> 113 H-1 S.T.E.</c:v>
                </c:pt>
                <c:pt idx="18">
                  <c:v> 114 OFFICE/LAB</c:v>
                </c:pt>
                <c:pt idx="19">
                  <c:v> 115 P-2 X-RAY</c:v>
                </c:pt>
                <c:pt idx="20">
                  <c:v> 116 OFFICE/LAB</c:v>
                </c:pt>
                <c:pt idx="21">
                  <c:v> 117 U-2 MICROS</c:v>
                </c:pt>
                <c:pt idx="22">
                  <c:v> 118 SEC.</c:v>
                </c:pt>
                <c:pt idx="23">
                  <c:v> 119 T-2 POLISH</c:v>
                </c:pt>
                <c:pt idx="24">
                  <c:v> 120 GRAD/TECH </c:v>
                </c:pt>
                <c:pt idx="25">
                  <c:v> 121 T-1 GRINDI</c:v>
                </c:pt>
                <c:pt idx="26">
                  <c:v> 122 OFFICE/LAB</c:v>
                </c:pt>
                <c:pt idx="27">
                  <c:v> 123 F-1B REACT</c:v>
                </c:pt>
                <c:pt idx="28">
                  <c:v> 124 OFFICE/LAB</c:v>
                </c:pt>
                <c:pt idx="29">
                  <c:v> 125 F-2 LARGE </c:v>
                </c:pt>
                <c:pt idx="30">
                  <c:v> 126 CORRIDOR</c:v>
                </c:pt>
                <c:pt idx="31">
                  <c:v> 127 F-3A SMALL</c:v>
                </c:pt>
                <c:pt idx="32">
                  <c:v> 129 OFFICE/LAB</c:v>
                </c:pt>
                <c:pt idx="33">
                  <c:v> 130 S-2 GRAPHI</c:v>
                </c:pt>
                <c:pt idx="34">
                  <c:v> 130 S-2 TRIBOL</c:v>
                </c:pt>
                <c:pt idx="35">
                  <c:v> 131 SEC.</c:v>
                </c:pt>
                <c:pt idx="36">
                  <c:v> 132 O-2 THERMO</c:v>
                </c:pt>
                <c:pt idx="37">
                  <c:v> 132-A TECH.</c:v>
                </c:pt>
                <c:pt idx="38">
                  <c:v> 133 OFFICE/LAB</c:v>
                </c:pt>
                <c:pt idx="39">
                  <c:v> 134 O-3 HARDNE</c:v>
                </c:pt>
                <c:pt idx="40">
                  <c:v> 135 OFFICE/LAB</c:v>
                </c:pt>
                <c:pt idx="41">
                  <c:v> 136 NONDESTRUC</c:v>
                </c:pt>
                <c:pt idx="42">
                  <c:v> 137 GRAD/TECH </c:v>
                </c:pt>
                <c:pt idx="43">
                  <c:v> 138 O-1 UNIVER</c:v>
                </c:pt>
                <c:pt idx="44">
                  <c:v> 139 OFFICE/LAB</c:v>
                </c:pt>
                <c:pt idx="45">
                  <c:v> 140 STORAGE</c:v>
                </c:pt>
                <c:pt idx="46">
                  <c:v> 141 OFFICE/LAB</c:v>
                </c:pt>
                <c:pt idx="47">
                  <c:v> 142 A-3 PARTIC</c:v>
                </c:pt>
                <c:pt idx="48">
                  <c:v> 143 GRAD/TECH </c:v>
                </c:pt>
                <c:pt idx="49">
                  <c:v> 144 V-2 CERAMI</c:v>
                </c:pt>
                <c:pt idx="50">
                  <c:v> 145 WOMENS RES</c:v>
                </c:pt>
                <c:pt idx="51">
                  <c:v> 146 E DRYING</c:v>
                </c:pt>
                <c:pt idx="52">
                  <c:v> 147 MENS RESTR</c:v>
                </c:pt>
                <c:pt idx="53">
                  <c:v> 148 CORRIDOR</c:v>
                </c:pt>
                <c:pt idx="54">
                  <c:v> 149 RECEIVING</c:v>
                </c:pt>
                <c:pt idx="55">
                  <c:v> 200 FIBER OP. </c:v>
                </c:pt>
                <c:pt idx="56">
                  <c:v> 201 CONFERENCE</c:v>
                </c:pt>
                <c:pt idx="57">
                  <c:v> 202 EXECUTIVE </c:v>
                </c:pt>
                <c:pt idx="58">
                  <c:v> 203 SEC.</c:v>
                </c:pt>
                <c:pt idx="59">
                  <c:v> 204 DEPARTMENT</c:v>
                </c:pt>
                <c:pt idx="60">
                  <c:v> 205 G-3 SPECIA</c:v>
                </c:pt>
                <c:pt idx="61">
                  <c:v> 207 VEST.</c:v>
                </c:pt>
                <c:pt idx="62">
                  <c:v> 207A A-3A POWD</c:v>
                </c:pt>
                <c:pt idx="63">
                  <c:v> 209 K-1 SPECTR</c:v>
                </c:pt>
                <c:pt idx="64">
                  <c:v> 211 S-3 GRAD. </c:v>
                </c:pt>
                <c:pt idx="65">
                  <c:v> 212 OFFICE/LAB</c:v>
                </c:pt>
                <c:pt idx="66">
                  <c:v> 213 M-1 THERMA</c:v>
                </c:pt>
                <c:pt idx="67">
                  <c:v> 214 WORD PROCE</c:v>
                </c:pt>
                <c:pt idx="68">
                  <c:v> 215 M-2 THERMA</c:v>
                </c:pt>
                <c:pt idx="69">
                  <c:v> 216 FINANCE/AD</c:v>
                </c:pt>
                <c:pt idx="70">
                  <c:v> 217 VEST.</c:v>
                </c:pt>
                <c:pt idx="71">
                  <c:v> 217A R-1 SPUTT</c:v>
                </c:pt>
                <c:pt idx="72">
                  <c:v> 217B L-3 ELECT</c:v>
                </c:pt>
                <c:pt idx="73">
                  <c:v> 218 SEC.</c:v>
                </c:pt>
                <c:pt idx="74">
                  <c:v> 218A CENTER DI</c:v>
                </c:pt>
                <c:pt idx="75">
                  <c:v> 220 CORRIDOR</c:v>
                </c:pt>
                <c:pt idx="76">
                  <c:v> 221 L-2 ELECTR</c:v>
                </c:pt>
                <c:pt idx="77">
                  <c:v> 221 L-4 MAGNET</c:v>
                </c:pt>
                <c:pt idx="78">
                  <c:v> 222 CORRIDOR</c:v>
                </c:pt>
                <c:pt idx="79">
                  <c:v> 223 M-3 THERMA</c:v>
                </c:pt>
                <c:pt idx="80">
                  <c:v> 225 FILE STORA</c:v>
                </c:pt>
                <c:pt idx="81">
                  <c:v> 226 D-3 TAPE C</c:v>
                </c:pt>
                <c:pt idx="82">
                  <c:v> 227 UNDERGRAD </c:v>
                </c:pt>
                <c:pt idx="83">
                  <c:v> 228 B-2 POROSI</c:v>
                </c:pt>
                <c:pt idx="84">
                  <c:v> 228A TECH</c:v>
                </c:pt>
                <c:pt idx="85">
                  <c:v> 229 SEC.</c:v>
                </c:pt>
                <c:pt idx="86">
                  <c:v> 230 B-1 PARTIC</c:v>
                </c:pt>
                <c:pt idx="87">
                  <c:v> 231 UNDERGRAD </c:v>
                </c:pt>
                <c:pt idx="88">
                  <c:v> 232 C-4 COILOI</c:v>
                </c:pt>
                <c:pt idx="89">
                  <c:v> 233 OFFICE/LAB</c:v>
                </c:pt>
                <c:pt idx="90">
                  <c:v> 234 C-3 CHEMIC</c:v>
                </c:pt>
                <c:pt idx="91">
                  <c:v> 236 C-2 SOL GE</c:v>
                </c:pt>
                <c:pt idx="92">
                  <c:v> 237 GRAD/TECH </c:v>
                </c:pt>
                <c:pt idx="93">
                  <c:v> 238 C-2 RHEOLO</c:v>
                </c:pt>
                <c:pt idx="94">
                  <c:v> 238A TECH</c:v>
                </c:pt>
                <c:pt idx="95">
                  <c:v> 239 OFFICE/LAB</c:v>
                </c:pt>
                <c:pt idx="96">
                  <c:v> 240 D-4 COMPOS</c:v>
                </c:pt>
                <c:pt idx="97">
                  <c:v> 241 GRAD/TECH </c:v>
                </c:pt>
                <c:pt idx="98">
                  <c:v> 242 D-2 PRESS </c:v>
                </c:pt>
                <c:pt idx="99">
                  <c:v> 243 WOMENS RES</c:v>
                </c:pt>
                <c:pt idx="100">
                  <c:v> 244 D-1 CASTIN</c:v>
                </c:pt>
                <c:pt idx="101">
                  <c:v> 245 MENS RESTR</c:v>
                </c:pt>
                <c:pt idx="102">
                  <c:v> 245A J.C.</c:v>
                </c:pt>
                <c:pt idx="103">
                  <c:v> 247 GRAD/TECH </c:v>
                </c:pt>
                <c:pt idx="104">
                  <c:v> 248 SERVICE CO</c:v>
                </c:pt>
                <c:pt idx="105">
                  <c:v> E.S.1 1ST FLOO</c:v>
                </c:pt>
                <c:pt idx="106">
                  <c:v> E.S.2 1ST FLOO</c:v>
                </c:pt>
                <c:pt idx="107">
                  <c:v> E.S.3 1ST FLOO</c:v>
                </c:pt>
                <c:pt idx="108">
                  <c:v> E.S.4 1ST FLOO</c:v>
                </c:pt>
                <c:pt idx="109">
                  <c:v> ELEVATOR - 1ST</c:v>
                </c:pt>
                <c:pt idx="110">
                  <c:v> ELEVATOR 2ND F</c:v>
                </c:pt>
                <c:pt idx="111">
                  <c:v> ELEVATOR BASEM</c:v>
                </c:pt>
                <c:pt idx="112">
                  <c:v> ES.1 2ND FLOOR</c:v>
                </c:pt>
                <c:pt idx="113">
                  <c:v> ES.2 2ND FLOOR</c:v>
                </c:pt>
                <c:pt idx="114">
                  <c:v> ES.3 2ND FLOOR</c:v>
                </c:pt>
                <c:pt idx="115">
                  <c:v> ES.4 2ND FLOOR</c:v>
                </c:pt>
                <c:pt idx="116">
                  <c:v> J.C. 1ST FLOOR</c:v>
                </c:pt>
                <c:pt idx="117">
                  <c:v> LOBBY 1ST FLOO</c:v>
                </c:pt>
                <c:pt idx="118">
                  <c:v> LOBBY 2ND FLOO</c:v>
                </c:pt>
                <c:pt idx="119">
                  <c:v> OPEN</c:v>
                </c:pt>
                <c:pt idx="120">
                  <c:v> SERVICE CORRID</c:v>
                </c:pt>
                <c:pt idx="121">
                  <c:v> STAIRWELL - 1S</c:v>
                </c:pt>
                <c:pt idx="122">
                  <c:v> STAIRWELL - BA</c:v>
                </c:pt>
                <c:pt idx="123">
                  <c:v> STAIRWELL 2ND </c:v>
                </c:pt>
              </c:strCache>
            </c:strRef>
          </c:cat>
          <c:val>
            <c:numRef>
              <c:f>Sheet10!$X$7:$X$130</c:f>
              <c:numCache>
                <c:formatCode>General</c:formatCode>
                <c:ptCount val="124"/>
                <c:pt idx="0">
                  <c:v>71.400000000000006</c:v>
                </c:pt>
                <c:pt idx="1">
                  <c:v>64.7</c:v>
                </c:pt>
                <c:pt idx="2">
                  <c:v>67.2</c:v>
                </c:pt>
                <c:pt idx="3">
                  <c:v>66.599999999999994</c:v>
                </c:pt>
                <c:pt idx="4">
                  <c:v>63.8</c:v>
                </c:pt>
                <c:pt idx="5">
                  <c:v>67.900000000000006</c:v>
                </c:pt>
                <c:pt idx="6">
                  <c:v>68.099999999999994</c:v>
                </c:pt>
                <c:pt idx="7">
                  <c:v>68</c:v>
                </c:pt>
                <c:pt idx="8">
                  <c:v>68.5</c:v>
                </c:pt>
                <c:pt idx="9">
                  <c:v>68.099999999999994</c:v>
                </c:pt>
                <c:pt idx="10">
                  <c:v>67.400000000000006</c:v>
                </c:pt>
                <c:pt idx="11">
                  <c:v>68.8</c:v>
                </c:pt>
                <c:pt idx="12">
                  <c:v>67.8</c:v>
                </c:pt>
                <c:pt idx="13">
                  <c:v>68.900000000000006</c:v>
                </c:pt>
                <c:pt idx="14">
                  <c:v>68</c:v>
                </c:pt>
                <c:pt idx="15">
                  <c:v>68.900000000000006</c:v>
                </c:pt>
                <c:pt idx="16">
                  <c:v>68</c:v>
                </c:pt>
                <c:pt idx="17">
                  <c:v>69.2</c:v>
                </c:pt>
                <c:pt idx="18">
                  <c:v>68</c:v>
                </c:pt>
                <c:pt idx="19">
                  <c:v>69.8</c:v>
                </c:pt>
                <c:pt idx="20">
                  <c:v>68</c:v>
                </c:pt>
                <c:pt idx="21">
                  <c:v>69.599999999999994</c:v>
                </c:pt>
                <c:pt idx="22">
                  <c:v>68</c:v>
                </c:pt>
                <c:pt idx="23">
                  <c:v>69.599999999999994</c:v>
                </c:pt>
                <c:pt idx="24">
                  <c:v>68.2</c:v>
                </c:pt>
                <c:pt idx="25">
                  <c:v>69.7</c:v>
                </c:pt>
                <c:pt idx="26">
                  <c:v>68</c:v>
                </c:pt>
                <c:pt idx="27">
                  <c:v>70</c:v>
                </c:pt>
                <c:pt idx="28">
                  <c:v>67.599999999999994</c:v>
                </c:pt>
                <c:pt idx="29">
                  <c:v>77.2</c:v>
                </c:pt>
                <c:pt idx="30">
                  <c:v>68.900000000000006</c:v>
                </c:pt>
                <c:pt idx="31">
                  <c:v>76.5</c:v>
                </c:pt>
                <c:pt idx="32">
                  <c:v>67.8</c:v>
                </c:pt>
                <c:pt idx="33">
                  <c:v>69</c:v>
                </c:pt>
                <c:pt idx="34">
                  <c:v>68.900000000000006</c:v>
                </c:pt>
                <c:pt idx="35">
                  <c:v>67.8</c:v>
                </c:pt>
                <c:pt idx="36">
                  <c:v>69.099999999999994</c:v>
                </c:pt>
                <c:pt idx="37">
                  <c:v>68.3</c:v>
                </c:pt>
                <c:pt idx="38">
                  <c:v>67.8</c:v>
                </c:pt>
                <c:pt idx="39">
                  <c:v>69.3</c:v>
                </c:pt>
                <c:pt idx="40">
                  <c:v>67.8</c:v>
                </c:pt>
                <c:pt idx="41">
                  <c:v>69.099999999999994</c:v>
                </c:pt>
                <c:pt idx="42">
                  <c:v>68</c:v>
                </c:pt>
                <c:pt idx="43">
                  <c:v>69.3</c:v>
                </c:pt>
                <c:pt idx="44">
                  <c:v>67.8</c:v>
                </c:pt>
                <c:pt idx="45">
                  <c:v>69.400000000000006</c:v>
                </c:pt>
                <c:pt idx="46">
                  <c:v>67.8</c:v>
                </c:pt>
                <c:pt idx="47">
                  <c:v>69.3</c:v>
                </c:pt>
                <c:pt idx="48">
                  <c:v>67.900000000000006</c:v>
                </c:pt>
                <c:pt idx="49">
                  <c:v>69.3</c:v>
                </c:pt>
                <c:pt idx="50">
                  <c:v>67.900000000000006</c:v>
                </c:pt>
                <c:pt idx="51">
                  <c:v>74.8</c:v>
                </c:pt>
                <c:pt idx="52">
                  <c:v>68.2</c:v>
                </c:pt>
                <c:pt idx="53">
                  <c:v>67.8</c:v>
                </c:pt>
                <c:pt idx="54">
                  <c:v>70.3</c:v>
                </c:pt>
                <c:pt idx="55">
                  <c:v>67.900000000000006</c:v>
                </c:pt>
                <c:pt idx="56">
                  <c:v>68.099999999999994</c:v>
                </c:pt>
                <c:pt idx="57">
                  <c:v>68.599999999999994</c:v>
                </c:pt>
                <c:pt idx="58">
                  <c:v>68.599999999999994</c:v>
                </c:pt>
                <c:pt idx="59">
                  <c:v>67.599999999999994</c:v>
                </c:pt>
                <c:pt idx="60">
                  <c:v>69.099999999999994</c:v>
                </c:pt>
                <c:pt idx="61">
                  <c:v>68.400000000000006</c:v>
                </c:pt>
                <c:pt idx="62">
                  <c:v>69.099999999999994</c:v>
                </c:pt>
                <c:pt idx="63">
                  <c:v>69.099999999999994</c:v>
                </c:pt>
                <c:pt idx="64">
                  <c:v>69.099999999999994</c:v>
                </c:pt>
                <c:pt idx="65">
                  <c:v>68</c:v>
                </c:pt>
                <c:pt idx="66">
                  <c:v>68.8</c:v>
                </c:pt>
                <c:pt idx="67">
                  <c:v>69.400000000000006</c:v>
                </c:pt>
                <c:pt idx="68">
                  <c:v>68.599999999999994</c:v>
                </c:pt>
                <c:pt idx="69">
                  <c:v>68.099999999999994</c:v>
                </c:pt>
                <c:pt idx="70">
                  <c:v>66.3</c:v>
                </c:pt>
                <c:pt idx="71">
                  <c:v>68.7</c:v>
                </c:pt>
                <c:pt idx="72">
                  <c:v>68.599999999999994</c:v>
                </c:pt>
                <c:pt idx="73">
                  <c:v>68</c:v>
                </c:pt>
                <c:pt idx="74">
                  <c:v>67.900000000000006</c:v>
                </c:pt>
                <c:pt idx="75">
                  <c:v>67.400000000000006</c:v>
                </c:pt>
                <c:pt idx="76">
                  <c:v>68.7</c:v>
                </c:pt>
                <c:pt idx="77">
                  <c:v>68.7</c:v>
                </c:pt>
                <c:pt idx="78">
                  <c:v>68.3</c:v>
                </c:pt>
                <c:pt idx="79">
                  <c:v>68.7</c:v>
                </c:pt>
                <c:pt idx="80">
                  <c:v>68.5</c:v>
                </c:pt>
                <c:pt idx="81">
                  <c:v>69.3</c:v>
                </c:pt>
                <c:pt idx="82">
                  <c:v>68.3</c:v>
                </c:pt>
                <c:pt idx="83">
                  <c:v>69.400000000000006</c:v>
                </c:pt>
                <c:pt idx="84">
                  <c:v>73.900000000000006</c:v>
                </c:pt>
                <c:pt idx="85">
                  <c:v>68.2</c:v>
                </c:pt>
                <c:pt idx="86">
                  <c:v>69.400000000000006</c:v>
                </c:pt>
                <c:pt idx="87">
                  <c:v>68.3</c:v>
                </c:pt>
                <c:pt idx="88">
                  <c:v>68.8</c:v>
                </c:pt>
                <c:pt idx="89">
                  <c:v>68.2</c:v>
                </c:pt>
                <c:pt idx="90">
                  <c:v>68.7</c:v>
                </c:pt>
                <c:pt idx="91">
                  <c:v>68.7</c:v>
                </c:pt>
                <c:pt idx="92">
                  <c:v>68.099999999999994</c:v>
                </c:pt>
                <c:pt idx="93">
                  <c:v>68.8</c:v>
                </c:pt>
                <c:pt idx="94">
                  <c:v>69.2</c:v>
                </c:pt>
                <c:pt idx="95">
                  <c:v>68.099999999999994</c:v>
                </c:pt>
                <c:pt idx="96">
                  <c:v>69.599999999999994</c:v>
                </c:pt>
                <c:pt idx="97">
                  <c:v>68.099999999999994</c:v>
                </c:pt>
                <c:pt idx="98">
                  <c:v>69.400000000000006</c:v>
                </c:pt>
                <c:pt idx="99">
                  <c:v>70.3</c:v>
                </c:pt>
                <c:pt idx="100">
                  <c:v>68.7</c:v>
                </c:pt>
                <c:pt idx="101">
                  <c:v>70.2</c:v>
                </c:pt>
                <c:pt idx="102">
                  <c:v>70.2</c:v>
                </c:pt>
                <c:pt idx="103">
                  <c:v>68</c:v>
                </c:pt>
                <c:pt idx="104">
                  <c:v>69.099999999999994</c:v>
                </c:pt>
                <c:pt idx="105">
                  <c:v>68.599999999999994</c:v>
                </c:pt>
                <c:pt idx="106">
                  <c:v>71.599999999999994</c:v>
                </c:pt>
                <c:pt idx="107">
                  <c:v>68.5</c:v>
                </c:pt>
                <c:pt idx="108">
                  <c:v>68.900000000000006</c:v>
                </c:pt>
                <c:pt idx="109">
                  <c:v>65.599999999999994</c:v>
                </c:pt>
                <c:pt idx="110">
                  <c:v>64.599999999999994</c:v>
                </c:pt>
                <c:pt idx="111">
                  <c:v>64.5</c:v>
                </c:pt>
                <c:pt idx="112">
                  <c:v>66.8</c:v>
                </c:pt>
                <c:pt idx="113">
                  <c:v>68.2</c:v>
                </c:pt>
                <c:pt idx="114">
                  <c:v>66.7</c:v>
                </c:pt>
                <c:pt idx="115">
                  <c:v>68.3</c:v>
                </c:pt>
                <c:pt idx="116">
                  <c:v>67</c:v>
                </c:pt>
                <c:pt idx="117">
                  <c:v>67</c:v>
                </c:pt>
                <c:pt idx="118">
                  <c:v>72</c:v>
                </c:pt>
                <c:pt idx="119">
                  <c:v>66.2</c:v>
                </c:pt>
                <c:pt idx="120">
                  <c:v>70.8</c:v>
                </c:pt>
                <c:pt idx="121">
                  <c:v>63.3</c:v>
                </c:pt>
                <c:pt idx="122">
                  <c:v>62.4</c:v>
                </c:pt>
                <c:pt idx="123">
                  <c:v>62.7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010080"/>
        <c:axId val="1662007360"/>
      </c:lineChart>
      <c:catAx>
        <c:axId val="16620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07360"/>
        <c:crosses val="autoZero"/>
        <c:auto val="1"/>
        <c:lblAlgn val="ctr"/>
        <c:lblOffset val="100"/>
        <c:noMultiLvlLbl val="0"/>
      </c:catAx>
      <c:valAx>
        <c:axId val="166200736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Temp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15</xdr:row>
      <xdr:rowOff>109537</xdr:rowOff>
    </xdr:from>
    <xdr:to>
      <xdr:col>12</xdr:col>
      <xdr:colOff>528637</xdr:colOff>
      <xdr:row>29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623887</xdr:colOff>
      <xdr:row>44</xdr:row>
      <xdr:rowOff>42862</xdr:rowOff>
    </xdr:from>
    <xdr:to>
      <xdr:col>13</xdr:col>
      <xdr:colOff>119062</xdr:colOff>
      <xdr:row>58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30</xdr:row>
      <xdr:rowOff>100012</xdr:rowOff>
    </xdr:from>
    <xdr:to>
      <xdr:col>11</xdr:col>
      <xdr:colOff>328612</xdr:colOff>
      <xdr:row>43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71467</xdr:colOff>
      <xdr:row>91</xdr:row>
      <xdr:rowOff>95250</xdr:rowOff>
    </xdr:from>
    <xdr:to>
      <xdr:col>21</xdr:col>
      <xdr:colOff>119062</xdr:colOff>
      <xdr:row>107</xdr:row>
      <xdr:rowOff>130968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262247</xdr:colOff>
      <xdr:row>72</xdr:row>
      <xdr:rowOff>352671</xdr:rowOff>
    </xdr:from>
    <xdr:to>
      <xdr:col>25</xdr:col>
      <xdr:colOff>568202</xdr:colOff>
      <xdr:row>92</xdr:row>
      <xdr:rowOff>92363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14</xdr:row>
      <xdr:rowOff>57151</xdr:rowOff>
    </xdr:from>
    <xdr:to>
      <xdr:col>2</xdr:col>
      <xdr:colOff>314325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16</xdr:row>
      <xdr:rowOff>347661</xdr:rowOff>
    </xdr:from>
    <xdr:to>
      <xdr:col>15</xdr:col>
      <xdr:colOff>381000</xdr:colOff>
      <xdr:row>28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13</xdr:row>
      <xdr:rowOff>309562</xdr:rowOff>
    </xdr:from>
    <xdr:to>
      <xdr:col>13</xdr:col>
      <xdr:colOff>300037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3141580</xdr:colOff>
      <xdr:row>93</xdr:row>
      <xdr:rowOff>100264</xdr:rowOff>
    </xdr:from>
    <xdr:to>
      <xdr:col>21</xdr:col>
      <xdr:colOff>250659</xdr:colOff>
      <xdr:row>129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2"/>
  <sheetViews>
    <sheetView workbookViewId="0">
      <selection activeCell="B29" sqref="B29"/>
    </sheetView>
  </sheetViews>
  <sheetFormatPr defaultRowHeight="15" x14ac:dyDescent="0.25"/>
  <cols>
    <col min="3" max="3" width="21" bestFit="1" customWidth="1"/>
    <col min="4" max="4" width="18.140625" bestFit="1" customWidth="1"/>
    <col min="5" max="5" width="18.28515625" bestFit="1" customWidth="1"/>
    <col min="6" max="6" width="12.140625" customWidth="1"/>
    <col min="9" max="9" width="17.5703125" bestFit="1" customWidth="1"/>
    <col min="10" max="10" width="18.28515625" bestFit="1" customWidth="1"/>
  </cols>
  <sheetData>
    <row r="3" spans="4:10" ht="30" x14ac:dyDescent="0.25">
      <c r="E3" s="1" t="s">
        <v>0</v>
      </c>
      <c r="F3" s="1" t="s">
        <v>1</v>
      </c>
    </row>
    <row r="4" spans="4:10" x14ac:dyDescent="0.25">
      <c r="D4" s="1" t="s">
        <v>2</v>
      </c>
      <c r="E4" s="1">
        <v>38377.78</v>
      </c>
    </row>
    <row r="5" spans="4:10" x14ac:dyDescent="0.25">
      <c r="D5" s="1" t="s">
        <v>3</v>
      </c>
      <c r="E5" s="1">
        <v>134273.63</v>
      </c>
    </row>
    <row r="6" spans="4:10" ht="15.75" x14ac:dyDescent="0.25">
      <c r="D6" t="s">
        <v>4</v>
      </c>
      <c r="F6">
        <v>339032.67</v>
      </c>
      <c r="I6" s="8" t="s">
        <v>20</v>
      </c>
      <c r="J6" s="8" t="s">
        <v>21</v>
      </c>
    </row>
    <row r="7" spans="4:10" x14ac:dyDescent="0.25">
      <c r="D7" t="s">
        <v>5</v>
      </c>
      <c r="E7">
        <v>65161.2</v>
      </c>
      <c r="I7" s="9" t="s">
        <v>4</v>
      </c>
      <c r="J7" s="9">
        <v>718426</v>
      </c>
    </row>
    <row r="8" spans="4:10" x14ac:dyDescent="0.25">
      <c r="D8" s="1" t="s">
        <v>6</v>
      </c>
      <c r="E8" s="1">
        <v>2174.14</v>
      </c>
      <c r="I8" s="9" t="s">
        <v>2</v>
      </c>
      <c r="J8" s="9">
        <v>491737</v>
      </c>
    </row>
    <row r="9" spans="4:10" x14ac:dyDescent="0.25">
      <c r="D9" s="1" t="s">
        <v>7</v>
      </c>
      <c r="E9" s="1">
        <v>9445.91</v>
      </c>
      <c r="I9" s="10" t="s">
        <v>3</v>
      </c>
      <c r="J9" s="10">
        <v>1641847</v>
      </c>
    </row>
    <row r="10" spans="4:10" x14ac:dyDescent="0.25">
      <c r="D10" s="1" t="s">
        <v>8</v>
      </c>
      <c r="E10" s="1">
        <v>7847.27</v>
      </c>
      <c r="I10" s="9" t="s">
        <v>5</v>
      </c>
      <c r="J10" s="9">
        <v>1170147</v>
      </c>
    </row>
    <row r="11" spans="4:10" x14ac:dyDescent="0.25">
      <c r="E11" s="2">
        <f>SUM(E4:E10)</f>
        <v>257279.93</v>
      </c>
      <c r="F11" s="2">
        <f>SUM(F6:F10)</f>
        <v>339032.67</v>
      </c>
      <c r="I11" s="9" t="s">
        <v>6</v>
      </c>
      <c r="J11" s="9">
        <v>38633</v>
      </c>
    </row>
    <row r="12" spans="4:10" x14ac:dyDescent="0.25">
      <c r="I12" s="9" t="s">
        <v>7</v>
      </c>
      <c r="J12" s="9">
        <v>279056</v>
      </c>
    </row>
    <row r="13" spans="4:10" x14ac:dyDescent="0.25">
      <c r="I13" s="9" t="s">
        <v>8</v>
      </c>
      <c r="J13" s="9">
        <v>139500</v>
      </c>
    </row>
    <row r="15" spans="4:10" ht="15.75" thickBot="1" x14ac:dyDescent="0.3"/>
    <row r="16" spans="4:10" ht="16.5" thickBot="1" x14ac:dyDescent="0.3">
      <c r="D16" s="19" t="s">
        <v>20</v>
      </c>
      <c r="E16" s="19" t="s">
        <v>21</v>
      </c>
    </row>
    <row r="17" spans="2:5" ht="15.75" thickBot="1" x14ac:dyDescent="0.3">
      <c r="D17" s="12" t="s">
        <v>4</v>
      </c>
      <c r="E17" s="13">
        <v>718426</v>
      </c>
    </row>
    <row r="18" spans="2:5" ht="15.75" thickBot="1" x14ac:dyDescent="0.3">
      <c r="D18" s="14" t="s">
        <v>2</v>
      </c>
      <c r="E18" s="15">
        <v>491737</v>
      </c>
    </row>
    <row r="19" spans="2:5" ht="15.75" thickBot="1" x14ac:dyDescent="0.3">
      <c r="D19" s="17" t="s">
        <v>3</v>
      </c>
      <c r="E19" s="18">
        <v>1641847</v>
      </c>
    </row>
    <row r="20" spans="2:5" ht="15.75" thickBot="1" x14ac:dyDescent="0.3">
      <c r="D20" s="12" t="s">
        <v>5</v>
      </c>
      <c r="E20" s="13">
        <v>1170147</v>
      </c>
    </row>
    <row r="21" spans="2:5" ht="15.75" thickBot="1" x14ac:dyDescent="0.3">
      <c r="D21" s="12" t="s">
        <v>6</v>
      </c>
      <c r="E21" s="13">
        <v>38633</v>
      </c>
    </row>
    <row r="22" spans="2:5" ht="15.75" thickBot="1" x14ac:dyDescent="0.3">
      <c r="D22" s="14" t="s">
        <v>7</v>
      </c>
      <c r="E22" s="15">
        <v>279056</v>
      </c>
    </row>
    <row r="23" spans="2:5" ht="15.75" thickBot="1" x14ac:dyDescent="0.3">
      <c r="D23" s="12" t="s">
        <v>8</v>
      </c>
      <c r="E23" s="13">
        <v>139500</v>
      </c>
    </row>
    <row r="24" spans="2:5" ht="15.75" thickBot="1" x14ac:dyDescent="0.3">
      <c r="D24" s="16"/>
      <c r="E24" s="16"/>
    </row>
    <row r="25" spans="2:5" ht="15.75" thickBot="1" x14ac:dyDescent="0.3">
      <c r="D25" s="3"/>
      <c r="E25" s="3"/>
    </row>
    <row r="26" spans="2:5" ht="15.75" thickBot="1" x14ac:dyDescent="0.3">
      <c r="D26" s="4"/>
      <c r="E26" s="4"/>
    </row>
    <row r="27" spans="2:5" ht="15.75" thickBot="1" x14ac:dyDescent="0.3">
      <c r="D27" s="3"/>
      <c r="E27" s="3"/>
    </row>
    <row r="28" spans="2:5" ht="15.75" thickBot="1" x14ac:dyDescent="0.3">
      <c r="B28" s="22" t="s">
        <v>20</v>
      </c>
      <c r="C28" s="22" t="s">
        <v>22</v>
      </c>
      <c r="D28" s="4"/>
      <c r="E28" s="4"/>
    </row>
    <row r="29" spans="2:5" ht="15.75" thickBot="1" x14ac:dyDescent="0.3">
      <c r="B29" s="20" t="s">
        <v>2</v>
      </c>
      <c r="C29" s="23">
        <v>144114</v>
      </c>
    </row>
    <row r="30" spans="2:5" ht="15.75" thickBot="1" x14ac:dyDescent="0.3">
      <c r="B30" s="7" t="s">
        <v>3</v>
      </c>
      <c r="C30" s="24">
        <v>481178</v>
      </c>
    </row>
    <row r="31" spans="2:5" ht="15.75" thickBot="1" x14ac:dyDescent="0.3">
      <c r="B31" s="7" t="s">
        <v>5</v>
      </c>
      <c r="C31" s="24">
        <v>342936</v>
      </c>
    </row>
    <row r="32" spans="2:5" ht="15.75" thickBot="1" x14ac:dyDescent="0.3">
      <c r="B32" s="7" t="s">
        <v>6</v>
      </c>
      <c r="C32" s="24">
        <v>11322</v>
      </c>
    </row>
    <row r="33" spans="2:5" ht="15.75" thickBot="1" x14ac:dyDescent="0.3">
      <c r="B33" s="20" t="s">
        <v>7</v>
      </c>
      <c r="C33" s="23">
        <v>81783</v>
      </c>
    </row>
    <row r="34" spans="2:5" ht="15.75" thickBot="1" x14ac:dyDescent="0.3">
      <c r="B34" s="7" t="s">
        <v>8</v>
      </c>
      <c r="C34" s="24">
        <v>40883</v>
      </c>
    </row>
    <row r="39" spans="2:5" ht="15.75" thickBot="1" x14ac:dyDescent="0.3"/>
    <row r="40" spans="2:5" ht="30.75" thickBot="1" x14ac:dyDescent="0.3">
      <c r="D40" s="11" t="s">
        <v>16</v>
      </c>
      <c r="E40" s="11" t="s">
        <v>17</v>
      </c>
    </row>
    <row r="41" spans="2:5" ht="15.75" thickBot="1" x14ac:dyDescent="0.3">
      <c r="D41" s="12" t="s">
        <v>18</v>
      </c>
      <c r="E41" s="13">
        <v>3760910</v>
      </c>
    </row>
    <row r="42" spans="2:5" ht="15.75" thickBot="1" x14ac:dyDescent="0.3">
      <c r="D42" s="14" t="s">
        <v>19</v>
      </c>
      <c r="E42" s="15">
        <v>718426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110"/>
  <sheetViews>
    <sheetView workbookViewId="0">
      <selection activeCell="E3" sqref="E3"/>
    </sheetView>
  </sheetViews>
  <sheetFormatPr defaultRowHeight="15" x14ac:dyDescent="0.25"/>
  <cols>
    <col min="5" max="5" width="89.5703125" bestFit="1" customWidth="1"/>
  </cols>
  <sheetData>
    <row r="2" spans="5:6" x14ac:dyDescent="0.25">
      <c r="E2" t="s">
        <v>558</v>
      </c>
    </row>
    <row r="3" spans="5:6" ht="15.75" thickBot="1" x14ac:dyDescent="0.3"/>
    <row r="4" spans="5:6" ht="15.75" thickBot="1" x14ac:dyDescent="0.3">
      <c r="E4" s="7" t="s">
        <v>455</v>
      </c>
      <c r="F4" s="7">
        <v>1286.1099999999999</v>
      </c>
    </row>
    <row r="5" spans="5:6" ht="15.75" thickBot="1" x14ac:dyDescent="0.3">
      <c r="E5" s="20" t="s">
        <v>456</v>
      </c>
      <c r="F5" s="20">
        <v>1077.78</v>
      </c>
    </row>
    <row r="6" spans="5:6" ht="15.75" thickBot="1" x14ac:dyDescent="0.3">
      <c r="E6" s="7" t="s">
        <v>457</v>
      </c>
      <c r="F6" s="7">
        <v>1238.8900000000001</v>
      </c>
    </row>
    <row r="7" spans="5:6" ht="15.75" thickBot="1" x14ac:dyDescent="0.3">
      <c r="E7" s="20" t="s">
        <v>458</v>
      </c>
      <c r="F7" s="20">
        <v>544.44000000000005</v>
      </c>
    </row>
    <row r="8" spans="5:6" ht="15.75" thickBot="1" x14ac:dyDescent="0.3">
      <c r="E8" s="7" t="s">
        <v>459</v>
      </c>
      <c r="F8" s="7">
        <v>1080.56</v>
      </c>
    </row>
    <row r="9" spans="5:6" ht="15.75" thickBot="1" x14ac:dyDescent="0.3">
      <c r="E9" s="20" t="s">
        <v>460</v>
      </c>
      <c r="F9" s="20">
        <v>1136.1099999999999</v>
      </c>
    </row>
    <row r="10" spans="5:6" ht="15.75" thickBot="1" x14ac:dyDescent="0.3">
      <c r="E10" s="7" t="s">
        <v>461</v>
      </c>
      <c r="F10" s="7">
        <v>969.44</v>
      </c>
    </row>
    <row r="11" spans="5:6" ht="15.75" thickBot="1" x14ac:dyDescent="0.3">
      <c r="E11" s="20" t="s">
        <v>462</v>
      </c>
      <c r="F11" s="20">
        <v>1536.11</v>
      </c>
    </row>
    <row r="12" spans="5:6" ht="15.75" thickBot="1" x14ac:dyDescent="0.3">
      <c r="E12" s="7" t="s">
        <v>463</v>
      </c>
      <c r="F12" s="7">
        <v>1750</v>
      </c>
    </row>
    <row r="13" spans="5:6" ht="15.75" thickBot="1" x14ac:dyDescent="0.3">
      <c r="E13" s="20" t="s">
        <v>464</v>
      </c>
      <c r="F13" s="20">
        <v>1097.22</v>
      </c>
    </row>
    <row r="14" spans="5:6" ht="15.75" thickBot="1" x14ac:dyDescent="0.3">
      <c r="E14" s="7" t="s">
        <v>465</v>
      </c>
      <c r="F14" s="7">
        <v>922.22</v>
      </c>
    </row>
    <row r="15" spans="5:6" ht="15.75" thickBot="1" x14ac:dyDescent="0.3">
      <c r="E15" s="20" t="s">
        <v>466</v>
      </c>
      <c r="F15" s="20">
        <v>1480.56</v>
      </c>
    </row>
    <row r="16" spans="5:6" ht="15.75" thickBot="1" x14ac:dyDescent="0.3">
      <c r="E16" s="7" t="s">
        <v>467</v>
      </c>
      <c r="F16" s="7">
        <v>922.22</v>
      </c>
    </row>
    <row r="17" spans="5:6" ht="15.75" thickBot="1" x14ac:dyDescent="0.3">
      <c r="E17" s="20" t="s">
        <v>468</v>
      </c>
      <c r="F17" s="20">
        <v>2066.67</v>
      </c>
    </row>
    <row r="18" spans="5:6" ht="15.75" thickBot="1" x14ac:dyDescent="0.3">
      <c r="E18" s="7" t="s">
        <v>469</v>
      </c>
      <c r="F18" s="7">
        <v>930.56</v>
      </c>
    </row>
    <row r="19" spans="5:6" ht="15.75" thickBot="1" x14ac:dyDescent="0.3">
      <c r="E19" s="20" t="s">
        <v>470</v>
      </c>
      <c r="F19" s="20">
        <v>1041.67</v>
      </c>
    </row>
    <row r="20" spans="5:6" ht="15.75" thickBot="1" x14ac:dyDescent="0.3">
      <c r="E20" s="7" t="s">
        <v>471</v>
      </c>
      <c r="F20" s="7">
        <v>902.78</v>
      </c>
    </row>
    <row r="21" spans="5:6" ht="15.75" thickBot="1" x14ac:dyDescent="0.3">
      <c r="E21" s="20" t="s">
        <v>472</v>
      </c>
      <c r="F21" s="20">
        <v>1033.33</v>
      </c>
    </row>
    <row r="22" spans="5:6" ht="15.75" thickBot="1" x14ac:dyDescent="0.3">
      <c r="E22" s="7" t="s">
        <v>473</v>
      </c>
      <c r="F22" s="7">
        <v>1361.11</v>
      </c>
    </row>
    <row r="23" spans="5:6" ht="15.75" thickBot="1" x14ac:dyDescent="0.3">
      <c r="E23" s="20" t="s">
        <v>474</v>
      </c>
      <c r="F23" s="20">
        <v>1061.1099999999999</v>
      </c>
    </row>
    <row r="24" spans="5:6" ht="15.75" thickBot="1" x14ac:dyDescent="0.3">
      <c r="E24" s="7" t="s">
        <v>475</v>
      </c>
      <c r="F24" s="7">
        <v>916.67</v>
      </c>
    </row>
    <row r="25" spans="5:6" ht="15.75" thickBot="1" x14ac:dyDescent="0.3">
      <c r="E25" s="20" t="s">
        <v>476</v>
      </c>
      <c r="F25" s="20">
        <v>1044.44</v>
      </c>
    </row>
    <row r="26" spans="5:6" ht="15.75" thickBot="1" x14ac:dyDescent="0.3">
      <c r="E26" s="7" t="s">
        <v>477</v>
      </c>
      <c r="F26" s="7">
        <v>1069.44</v>
      </c>
    </row>
    <row r="27" spans="5:6" ht="15.75" thickBot="1" x14ac:dyDescent="0.3">
      <c r="E27" s="20" t="s">
        <v>478</v>
      </c>
      <c r="F27" s="20">
        <v>1055.56</v>
      </c>
    </row>
    <row r="28" spans="5:6" ht="15.75" thickBot="1" x14ac:dyDescent="0.3">
      <c r="E28" s="7" t="s">
        <v>479</v>
      </c>
      <c r="F28" s="7">
        <v>1061.1099999999999</v>
      </c>
    </row>
    <row r="29" spans="5:6" ht="15.75" thickBot="1" x14ac:dyDescent="0.3">
      <c r="E29" s="20" t="s">
        <v>480</v>
      </c>
      <c r="F29" s="20">
        <v>994.44</v>
      </c>
    </row>
    <row r="30" spans="5:6" ht="15.75" thickBot="1" x14ac:dyDescent="0.3">
      <c r="E30" s="7" t="s">
        <v>481</v>
      </c>
      <c r="F30" s="7">
        <v>1025</v>
      </c>
    </row>
    <row r="31" spans="5:6" ht="15.75" thickBot="1" x14ac:dyDescent="0.3">
      <c r="E31" s="20" t="s">
        <v>482</v>
      </c>
      <c r="F31" s="20">
        <v>1119.44</v>
      </c>
    </row>
    <row r="32" spans="5:6" ht="15.75" thickBot="1" x14ac:dyDescent="0.3">
      <c r="E32" s="7" t="s">
        <v>483</v>
      </c>
      <c r="F32" s="7">
        <v>908.33</v>
      </c>
    </row>
    <row r="33" spans="5:6" ht="15.75" thickBot="1" x14ac:dyDescent="0.3">
      <c r="E33" s="20" t="s">
        <v>484</v>
      </c>
      <c r="F33" s="20">
        <v>1372.22</v>
      </c>
    </row>
    <row r="34" spans="5:6" ht="15.75" thickBot="1" x14ac:dyDescent="0.3">
      <c r="E34" s="7" t="s">
        <v>485</v>
      </c>
      <c r="F34" s="7">
        <v>930.56</v>
      </c>
    </row>
    <row r="35" spans="5:6" ht="15.75" thickBot="1" x14ac:dyDescent="0.3">
      <c r="E35" s="20" t="s">
        <v>486</v>
      </c>
      <c r="F35" s="20">
        <v>1388.89</v>
      </c>
    </row>
    <row r="36" spans="5:6" ht="15.75" thickBot="1" x14ac:dyDescent="0.3">
      <c r="E36" s="7" t="s">
        <v>487</v>
      </c>
      <c r="F36" s="7">
        <v>897.22</v>
      </c>
    </row>
    <row r="37" spans="5:6" ht="15.75" thickBot="1" x14ac:dyDescent="0.3">
      <c r="E37" s="20" t="s">
        <v>488</v>
      </c>
      <c r="F37" s="20">
        <v>988.89</v>
      </c>
    </row>
    <row r="38" spans="5:6" ht="15.75" thickBot="1" x14ac:dyDescent="0.3">
      <c r="E38" s="7" t="s">
        <v>489</v>
      </c>
      <c r="F38" s="7">
        <v>1361.11</v>
      </c>
    </row>
    <row r="39" spans="5:6" ht="15.75" thickBot="1" x14ac:dyDescent="0.3">
      <c r="E39" s="20" t="s">
        <v>490</v>
      </c>
      <c r="F39" s="20">
        <v>2075</v>
      </c>
    </row>
    <row r="40" spans="5:6" ht="15.75" thickBot="1" x14ac:dyDescent="0.3">
      <c r="E40" s="7" t="s">
        <v>491</v>
      </c>
      <c r="F40" s="7">
        <v>880.56</v>
      </c>
    </row>
    <row r="41" spans="5:6" ht="15.75" thickBot="1" x14ac:dyDescent="0.3">
      <c r="E41" s="20" t="s">
        <v>492</v>
      </c>
      <c r="F41" s="20">
        <v>925</v>
      </c>
    </row>
    <row r="42" spans="5:6" ht="15.75" thickBot="1" x14ac:dyDescent="0.3">
      <c r="E42" s="7" t="s">
        <v>493</v>
      </c>
      <c r="F42" s="7">
        <v>2052.7800000000002</v>
      </c>
    </row>
    <row r="43" spans="5:6" ht="15.75" thickBot="1" x14ac:dyDescent="0.3">
      <c r="E43" s="20" t="s">
        <v>494</v>
      </c>
      <c r="F43" s="20">
        <v>1322.22</v>
      </c>
    </row>
    <row r="44" spans="5:6" ht="15.75" thickBot="1" x14ac:dyDescent="0.3">
      <c r="E44" s="7" t="s">
        <v>495</v>
      </c>
      <c r="F44" s="7">
        <v>1044.44</v>
      </c>
    </row>
    <row r="45" spans="5:6" ht="15.75" thickBot="1" x14ac:dyDescent="0.3">
      <c r="E45" s="20" t="s">
        <v>496</v>
      </c>
      <c r="F45" s="20">
        <v>1041.67</v>
      </c>
    </row>
    <row r="46" spans="5:6" ht="15.75" thickBot="1" x14ac:dyDescent="0.3">
      <c r="E46" s="7" t="s">
        <v>497</v>
      </c>
      <c r="F46" s="7">
        <v>1388.89</v>
      </c>
    </row>
    <row r="47" spans="5:6" ht="15.75" thickBot="1" x14ac:dyDescent="0.3">
      <c r="E47" s="20" t="s">
        <v>498</v>
      </c>
      <c r="F47" s="20">
        <v>1697.22</v>
      </c>
    </row>
    <row r="48" spans="5:6" ht="15.75" thickBot="1" x14ac:dyDescent="0.3">
      <c r="E48" s="7" t="s">
        <v>499</v>
      </c>
      <c r="F48" s="7">
        <v>1091.67</v>
      </c>
    </row>
    <row r="49" spans="5:6" ht="15.75" thickBot="1" x14ac:dyDescent="0.3">
      <c r="E49" s="20" t="s">
        <v>500</v>
      </c>
      <c r="F49" s="20">
        <v>1083.33</v>
      </c>
    </row>
    <row r="50" spans="5:6" ht="15.75" thickBot="1" x14ac:dyDescent="0.3">
      <c r="E50" s="7" t="s">
        <v>501</v>
      </c>
      <c r="F50" s="7">
        <v>2186.11</v>
      </c>
    </row>
    <row r="51" spans="5:6" ht="15.75" thickBot="1" x14ac:dyDescent="0.3">
      <c r="E51" s="20" t="s">
        <v>502</v>
      </c>
      <c r="F51" s="20">
        <v>2094.44</v>
      </c>
    </row>
    <row r="52" spans="5:6" ht="15.75" thickBot="1" x14ac:dyDescent="0.3">
      <c r="E52" s="7" t="s">
        <v>503</v>
      </c>
      <c r="F52" s="7">
        <v>927.78</v>
      </c>
    </row>
    <row r="53" spans="5:6" ht="15.75" thickBot="1" x14ac:dyDescent="0.3">
      <c r="E53" s="20" t="s">
        <v>504</v>
      </c>
      <c r="F53" s="20">
        <v>1027.78</v>
      </c>
    </row>
    <row r="54" spans="5:6" ht="15.75" thickBot="1" x14ac:dyDescent="0.3">
      <c r="E54" s="7" t="s">
        <v>505</v>
      </c>
      <c r="F54" s="7">
        <v>1022.22</v>
      </c>
    </row>
    <row r="55" spans="5:6" ht="15.75" thickBot="1" x14ac:dyDescent="0.3">
      <c r="E55" s="20" t="s">
        <v>506</v>
      </c>
      <c r="F55" s="20">
        <v>2633.33</v>
      </c>
    </row>
    <row r="56" spans="5:6" ht="15.75" thickBot="1" x14ac:dyDescent="0.3">
      <c r="E56" s="7" t="s">
        <v>507</v>
      </c>
      <c r="F56" s="7">
        <v>1005.56</v>
      </c>
    </row>
    <row r="57" spans="5:6" ht="15.75" thickBot="1" x14ac:dyDescent="0.3">
      <c r="E57" s="20" t="s">
        <v>508</v>
      </c>
      <c r="F57" s="20">
        <v>772.22</v>
      </c>
    </row>
    <row r="58" spans="5:6" ht="15.75" thickBot="1" x14ac:dyDescent="0.3">
      <c r="E58" s="7" t="s">
        <v>509</v>
      </c>
      <c r="F58" s="7">
        <v>1252.78</v>
      </c>
    </row>
    <row r="59" spans="5:6" ht="15.75" thickBot="1" x14ac:dyDescent="0.3">
      <c r="E59" s="20" t="s">
        <v>510</v>
      </c>
      <c r="F59" s="20">
        <v>1180.56</v>
      </c>
    </row>
    <row r="60" spans="5:6" ht="15.75" thickBot="1" x14ac:dyDescent="0.3">
      <c r="E60" s="7" t="s">
        <v>511</v>
      </c>
      <c r="F60" s="7">
        <v>941.67</v>
      </c>
    </row>
    <row r="61" spans="5:6" ht="15.75" thickBot="1" x14ac:dyDescent="0.3">
      <c r="E61" s="20" t="s">
        <v>512</v>
      </c>
      <c r="F61" s="20">
        <v>986.11</v>
      </c>
    </row>
    <row r="62" spans="5:6" ht="15.75" thickBot="1" x14ac:dyDescent="0.3">
      <c r="E62" s="7" t="s">
        <v>513</v>
      </c>
      <c r="F62" s="7">
        <v>1047.22</v>
      </c>
    </row>
    <row r="63" spans="5:6" ht="15.75" thickBot="1" x14ac:dyDescent="0.3">
      <c r="E63" s="20" t="s">
        <v>514</v>
      </c>
      <c r="F63" s="20">
        <v>1002.78</v>
      </c>
    </row>
    <row r="64" spans="5:6" ht="15.75" thickBot="1" x14ac:dyDescent="0.3">
      <c r="E64" s="7" t="s">
        <v>515</v>
      </c>
      <c r="F64" s="7">
        <v>1036.1099999999999</v>
      </c>
    </row>
    <row r="65" spans="5:6" ht="15.75" thickBot="1" x14ac:dyDescent="0.3">
      <c r="E65" s="20" t="s">
        <v>516</v>
      </c>
      <c r="F65" s="20">
        <v>1236.1099999999999</v>
      </c>
    </row>
    <row r="66" spans="5:6" ht="15.75" thickBot="1" x14ac:dyDescent="0.3">
      <c r="E66" s="7" t="s">
        <v>517</v>
      </c>
      <c r="F66" s="7">
        <v>1105.56</v>
      </c>
    </row>
    <row r="67" spans="5:6" ht="15.75" thickBot="1" x14ac:dyDescent="0.3">
      <c r="E67" s="20" t="s">
        <v>518</v>
      </c>
      <c r="F67" s="20">
        <v>941.67</v>
      </c>
    </row>
    <row r="68" spans="5:6" ht="15.75" thickBot="1" x14ac:dyDescent="0.3">
      <c r="E68" s="7" t="s">
        <v>519</v>
      </c>
      <c r="F68" s="7">
        <v>950</v>
      </c>
    </row>
    <row r="69" spans="5:6" ht="15.75" thickBot="1" x14ac:dyDescent="0.3">
      <c r="E69" s="20" t="s">
        <v>520</v>
      </c>
      <c r="F69" s="20">
        <v>938.89</v>
      </c>
    </row>
    <row r="70" spans="5:6" ht="15.75" thickBot="1" x14ac:dyDescent="0.3">
      <c r="E70" s="7" t="s">
        <v>521</v>
      </c>
      <c r="F70" s="7">
        <v>952.78</v>
      </c>
    </row>
    <row r="71" spans="5:6" ht="15.75" thickBot="1" x14ac:dyDescent="0.3">
      <c r="E71" s="20" t="s">
        <v>522</v>
      </c>
      <c r="F71" s="20">
        <v>1047.22</v>
      </c>
    </row>
    <row r="72" spans="5:6" ht="15.75" thickBot="1" x14ac:dyDescent="0.3">
      <c r="E72" s="7" t="s">
        <v>523</v>
      </c>
      <c r="F72" s="7">
        <v>950</v>
      </c>
    </row>
    <row r="73" spans="5:6" ht="15.75" thickBot="1" x14ac:dyDescent="0.3">
      <c r="E73" s="20" t="s">
        <v>524</v>
      </c>
      <c r="F73" s="20">
        <v>1030.56</v>
      </c>
    </row>
    <row r="74" spans="5:6" ht="15.75" thickBot="1" x14ac:dyDescent="0.3">
      <c r="E74" s="7" t="s">
        <v>525</v>
      </c>
      <c r="F74" s="7">
        <v>1013.89</v>
      </c>
    </row>
    <row r="75" spans="5:6" ht="15.75" thickBot="1" x14ac:dyDescent="0.3">
      <c r="E75" s="20" t="s">
        <v>526</v>
      </c>
      <c r="F75" s="20">
        <v>2336.11</v>
      </c>
    </row>
    <row r="76" spans="5:6" ht="15.75" thickBot="1" x14ac:dyDescent="0.3">
      <c r="E76" s="7" t="s">
        <v>527</v>
      </c>
      <c r="F76" s="7">
        <v>1052.78</v>
      </c>
    </row>
    <row r="77" spans="5:6" ht="15.75" thickBot="1" x14ac:dyDescent="0.3">
      <c r="E77" s="20" t="s">
        <v>528</v>
      </c>
      <c r="F77" s="20">
        <v>966.67</v>
      </c>
    </row>
    <row r="78" spans="5:6" ht="15.75" thickBot="1" x14ac:dyDescent="0.3">
      <c r="E78" s="7" t="s">
        <v>529</v>
      </c>
      <c r="F78" s="7">
        <v>2866.67</v>
      </c>
    </row>
    <row r="79" spans="5:6" ht="15.75" thickBot="1" x14ac:dyDescent="0.3">
      <c r="E79" s="20" t="s">
        <v>530</v>
      </c>
      <c r="F79" s="20">
        <v>1366.67</v>
      </c>
    </row>
    <row r="80" spans="5:6" ht="15.75" thickBot="1" x14ac:dyDescent="0.3">
      <c r="E80" s="7" t="s">
        <v>531</v>
      </c>
      <c r="F80" s="7">
        <v>1052.78</v>
      </c>
    </row>
    <row r="81" spans="5:6" ht="15.75" thickBot="1" x14ac:dyDescent="0.3">
      <c r="E81" s="20" t="s">
        <v>532</v>
      </c>
      <c r="F81" s="20">
        <v>1072.22</v>
      </c>
    </row>
    <row r="82" spans="5:6" ht="15.75" thickBot="1" x14ac:dyDescent="0.3">
      <c r="E82" s="7" t="s">
        <v>533</v>
      </c>
      <c r="F82" s="7">
        <v>1472.22</v>
      </c>
    </row>
    <row r="83" spans="5:6" ht="15.75" thickBot="1" x14ac:dyDescent="0.3">
      <c r="E83" s="20" t="s">
        <v>534</v>
      </c>
      <c r="F83" s="20">
        <v>1791.67</v>
      </c>
    </row>
    <row r="84" spans="5:6" ht="15.75" thickBot="1" x14ac:dyDescent="0.3">
      <c r="E84" s="7" t="s">
        <v>535</v>
      </c>
      <c r="F84" s="7">
        <v>1719.44</v>
      </c>
    </row>
    <row r="85" spans="5:6" ht="15.75" thickBot="1" x14ac:dyDescent="0.3">
      <c r="E85" s="20" t="s">
        <v>536</v>
      </c>
      <c r="F85" s="20">
        <v>3000</v>
      </c>
    </row>
    <row r="86" spans="5:6" ht="15.75" thickBot="1" x14ac:dyDescent="0.3">
      <c r="E86" s="7" t="s">
        <v>537</v>
      </c>
      <c r="F86" s="7">
        <v>3605.56</v>
      </c>
    </row>
    <row r="87" spans="5:6" ht="15.75" thickBot="1" x14ac:dyDescent="0.3">
      <c r="E87" s="20" t="s">
        <v>538</v>
      </c>
      <c r="F87" s="20">
        <v>983.33</v>
      </c>
    </row>
    <row r="88" spans="5:6" ht="15.75" thickBot="1" x14ac:dyDescent="0.3">
      <c r="E88" s="7" t="s">
        <v>539</v>
      </c>
      <c r="F88" s="7">
        <v>3602.78</v>
      </c>
    </row>
    <row r="89" spans="5:6" ht="15.75" thickBot="1" x14ac:dyDescent="0.3">
      <c r="E89" s="20" t="s">
        <v>540</v>
      </c>
      <c r="F89" s="20">
        <v>913.89</v>
      </c>
    </row>
    <row r="90" spans="5:6" ht="15.75" thickBot="1" x14ac:dyDescent="0.3">
      <c r="E90" s="7" t="s">
        <v>541</v>
      </c>
      <c r="F90" s="7">
        <v>1566.67</v>
      </c>
    </row>
    <row r="91" spans="5:6" ht="15.75" thickBot="1" x14ac:dyDescent="0.3">
      <c r="E91" s="20" t="s">
        <v>542</v>
      </c>
      <c r="F91" s="20">
        <v>1525</v>
      </c>
    </row>
    <row r="92" spans="5:6" ht="15.75" thickBot="1" x14ac:dyDescent="0.3">
      <c r="E92" s="7" t="s">
        <v>543</v>
      </c>
      <c r="F92" s="33">
        <v>9536.11</v>
      </c>
    </row>
    <row r="93" spans="5:6" ht="15.75" thickBot="1" x14ac:dyDescent="0.3">
      <c r="E93" s="20" t="s">
        <v>544</v>
      </c>
      <c r="F93" s="20">
        <v>630.55999999999995</v>
      </c>
    </row>
    <row r="94" spans="5:6" ht="15.75" thickBot="1" x14ac:dyDescent="0.3">
      <c r="E94" s="7" t="s">
        <v>545</v>
      </c>
      <c r="F94" s="7">
        <v>208.33</v>
      </c>
    </row>
    <row r="95" spans="5:6" ht="15.75" thickBot="1" x14ac:dyDescent="0.3">
      <c r="E95" s="20" t="s">
        <v>546</v>
      </c>
      <c r="F95" s="20">
        <v>466.67</v>
      </c>
    </row>
    <row r="96" spans="5:6" ht="15.75" thickBot="1" x14ac:dyDescent="0.3">
      <c r="E96" s="7" t="s">
        <v>547</v>
      </c>
      <c r="F96" s="7">
        <v>650</v>
      </c>
    </row>
    <row r="97" spans="5:6" ht="15.75" thickBot="1" x14ac:dyDescent="0.3">
      <c r="E97" s="20" t="s">
        <v>548</v>
      </c>
      <c r="F97" s="20">
        <v>2583.33</v>
      </c>
    </row>
    <row r="98" spans="5:6" ht="15.75" thickBot="1" x14ac:dyDescent="0.3">
      <c r="E98" s="7" t="s">
        <v>549</v>
      </c>
      <c r="F98" s="7">
        <v>2533.33</v>
      </c>
    </row>
    <row r="99" spans="5:6" ht="15.75" thickBot="1" x14ac:dyDescent="0.3">
      <c r="E99" s="20" t="s">
        <v>550</v>
      </c>
      <c r="F99" s="32">
        <v>5444.44</v>
      </c>
    </row>
    <row r="100" spans="5:6" ht="15.75" thickBot="1" x14ac:dyDescent="0.3">
      <c r="E100" s="7" t="s">
        <v>551</v>
      </c>
      <c r="F100" s="7">
        <v>341.67</v>
      </c>
    </row>
    <row r="101" spans="5:6" ht="15.75" thickBot="1" x14ac:dyDescent="0.3">
      <c r="E101" s="20" t="s">
        <v>552</v>
      </c>
      <c r="F101" s="20">
        <v>344.44</v>
      </c>
    </row>
    <row r="102" spans="5:6" ht="15.75" thickBot="1" x14ac:dyDescent="0.3">
      <c r="E102" s="7" t="s">
        <v>553</v>
      </c>
      <c r="F102" s="7">
        <v>361.11</v>
      </c>
    </row>
    <row r="103" spans="5:6" ht="15.75" thickBot="1" x14ac:dyDescent="0.3">
      <c r="E103" s="20" t="s">
        <v>554</v>
      </c>
      <c r="F103" s="20">
        <v>355.56</v>
      </c>
    </row>
    <row r="105" spans="5:6" x14ac:dyDescent="0.25">
      <c r="E105" t="s">
        <v>555</v>
      </c>
      <c r="F105" s="34">
        <f>MAX(F4:F103)</f>
        <v>9536.11</v>
      </c>
    </row>
    <row r="106" spans="5:6" x14ac:dyDescent="0.25">
      <c r="E106" t="s">
        <v>556</v>
      </c>
      <c r="F106" s="34">
        <f>LARGE($F$4:$F$103, 2)</f>
        <v>5444.44</v>
      </c>
    </row>
    <row r="107" spans="5:6" x14ac:dyDescent="0.25">
      <c r="E107" t="s">
        <v>557</v>
      </c>
      <c r="F107" s="34">
        <f>LARGE($F$4:$F$103, 3)</f>
        <v>3605.56</v>
      </c>
    </row>
    <row r="108" spans="5:6" x14ac:dyDescent="0.25">
      <c r="F108" s="34">
        <f>LARGE($F$4:$F$103, 4)</f>
        <v>3602.78</v>
      </c>
    </row>
    <row r="109" spans="5:6" x14ac:dyDescent="0.25">
      <c r="F109" s="34">
        <f>LARGE($F$4:$F$103, 5)</f>
        <v>3000</v>
      </c>
    </row>
    <row r="110" spans="5:6" x14ac:dyDescent="0.25">
      <c r="F110" s="34">
        <f>LARGE($F$4:$F$103, 6)</f>
        <v>2866.67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1"/>
  <sheetViews>
    <sheetView topLeftCell="E1" zoomScale="80" zoomScaleNormal="80" workbookViewId="0">
      <selection activeCell="A124" sqref="A124"/>
    </sheetView>
  </sheetViews>
  <sheetFormatPr defaultRowHeight="15" x14ac:dyDescent="0.25"/>
  <cols>
    <col min="2" max="2" width="117.42578125" bestFit="1" customWidth="1"/>
    <col min="3" max="3" width="55.7109375" bestFit="1" customWidth="1"/>
    <col min="4" max="4" width="117.42578125" bestFit="1" customWidth="1"/>
    <col min="5" max="5" width="56.85546875" bestFit="1" customWidth="1"/>
    <col min="6" max="6" width="17.28515625" bestFit="1" customWidth="1"/>
    <col min="7" max="7" width="21.85546875" bestFit="1" customWidth="1"/>
    <col min="8" max="8" width="29.42578125" bestFit="1" customWidth="1"/>
    <col min="9" max="9" width="30.42578125" bestFit="1" customWidth="1"/>
    <col min="10" max="10" width="20.42578125" bestFit="1" customWidth="1"/>
    <col min="11" max="11" width="28.7109375" bestFit="1" customWidth="1"/>
    <col min="12" max="12" width="11.28515625" bestFit="1" customWidth="1"/>
  </cols>
  <sheetData>
    <row r="2" spans="2:13" ht="15.75" thickBot="1" x14ac:dyDescent="0.3"/>
    <row r="3" spans="2:13" ht="15.75" thickBot="1" x14ac:dyDescent="0.3">
      <c r="D3" s="22" t="s">
        <v>188</v>
      </c>
      <c r="E3" s="22" t="s">
        <v>189</v>
      </c>
      <c r="F3" s="22" t="s">
        <v>190</v>
      </c>
      <c r="G3" s="22" t="s">
        <v>191</v>
      </c>
      <c r="H3" s="22" t="s">
        <v>192</v>
      </c>
      <c r="I3" s="22" t="s">
        <v>193</v>
      </c>
      <c r="J3" s="22" t="s">
        <v>194</v>
      </c>
      <c r="K3" s="22" t="s">
        <v>195</v>
      </c>
      <c r="L3" s="28"/>
    </row>
    <row r="4" spans="2:13" ht="15.75" thickBot="1" x14ac:dyDescent="0.3">
      <c r="B4" s="7" t="s">
        <v>196</v>
      </c>
      <c r="C4" s="7" t="str">
        <f>MID(D4,14, 10)</f>
        <v xml:space="preserve"> 218A CENT</v>
      </c>
      <c r="D4" s="7" t="s">
        <v>197</v>
      </c>
      <c r="E4" s="7">
        <v>0.99</v>
      </c>
      <c r="F4" s="7">
        <v>419.77</v>
      </c>
      <c r="G4" s="7" t="s">
        <v>198</v>
      </c>
      <c r="H4" s="7">
        <v>61.85</v>
      </c>
      <c r="I4" s="7">
        <v>61.85</v>
      </c>
      <c r="J4" s="7">
        <v>0</v>
      </c>
      <c r="K4" s="7">
        <v>1352.78</v>
      </c>
      <c r="M4" s="7">
        <v>1352.78</v>
      </c>
    </row>
    <row r="5" spans="2:13" ht="15.75" thickBot="1" x14ac:dyDescent="0.3">
      <c r="B5" s="20" t="s">
        <v>199</v>
      </c>
      <c r="C5" s="7" t="str">
        <f t="shared" ref="C5:C68" si="0">MID(D5,14, 10)</f>
        <v xml:space="preserve"> 102 OFFIC</v>
      </c>
      <c r="D5" s="20" t="s">
        <v>200</v>
      </c>
      <c r="E5" s="20">
        <v>1.73</v>
      </c>
      <c r="F5" s="20">
        <v>451.57</v>
      </c>
      <c r="G5" s="20" t="s">
        <v>198</v>
      </c>
      <c r="H5" s="20">
        <v>61.85</v>
      </c>
      <c r="I5" s="20">
        <v>61.85</v>
      </c>
      <c r="J5" s="20">
        <v>0</v>
      </c>
      <c r="K5" s="20">
        <v>1455.56</v>
      </c>
      <c r="M5" s="20">
        <v>1455.56</v>
      </c>
    </row>
    <row r="6" spans="2:13" ht="15.75" thickBot="1" x14ac:dyDescent="0.3">
      <c r="B6" s="7" t="s">
        <v>201</v>
      </c>
      <c r="C6" s="7" t="str">
        <f t="shared" si="0"/>
        <v xml:space="preserve"> 103 OFFIC</v>
      </c>
      <c r="D6" s="7" t="s">
        <v>202</v>
      </c>
      <c r="E6" s="7">
        <v>1.73</v>
      </c>
      <c r="F6" s="7">
        <v>519.34</v>
      </c>
      <c r="G6" s="7" t="s">
        <v>198</v>
      </c>
      <c r="H6" s="7">
        <v>61.85</v>
      </c>
      <c r="I6" s="7">
        <v>61.85</v>
      </c>
      <c r="J6" s="7">
        <v>0</v>
      </c>
      <c r="K6" s="7">
        <v>1675</v>
      </c>
      <c r="M6" s="7">
        <v>1675</v>
      </c>
    </row>
    <row r="7" spans="2:13" ht="15.75" thickBot="1" x14ac:dyDescent="0.3">
      <c r="B7" s="20" t="s">
        <v>203</v>
      </c>
      <c r="C7" s="7" t="str">
        <f t="shared" si="0"/>
        <v xml:space="preserve"> 104 SEC.</v>
      </c>
      <c r="D7" s="20" t="s">
        <v>204</v>
      </c>
      <c r="E7" s="20">
        <v>1.73</v>
      </c>
      <c r="F7" s="20">
        <v>228.19</v>
      </c>
      <c r="G7" s="20" t="s">
        <v>198</v>
      </c>
      <c r="H7" s="20">
        <v>61.85</v>
      </c>
      <c r="I7" s="20">
        <v>61.85</v>
      </c>
      <c r="J7" s="20">
        <v>0</v>
      </c>
      <c r="K7" s="20">
        <v>736.11</v>
      </c>
      <c r="M7" s="20">
        <v>736.11</v>
      </c>
    </row>
    <row r="8" spans="2:13" ht="15.75" thickBot="1" x14ac:dyDescent="0.3">
      <c r="B8" s="7" t="s">
        <v>205</v>
      </c>
      <c r="C8" s="7" t="str">
        <f t="shared" si="0"/>
        <v xml:space="preserve"> 105 OFFIC</v>
      </c>
      <c r="D8" s="7" t="s">
        <v>206</v>
      </c>
      <c r="E8" s="7">
        <v>1.73</v>
      </c>
      <c r="F8" s="7">
        <v>452.37</v>
      </c>
      <c r="G8" s="7" t="s">
        <v>198</v>
      </c>
      <c r="H8" s="7">
        <v>61.85</v>
      </c>
      <c r="I8" s="7">
        <v>61.85</v>
      </c>
      <c r="J8" s="7">
        <v>0</v>
      </c>
      <c r="K8" s="7">
        <v>1458.33</v>
      </c>
      <c r="M8" s="7">
        <v>1458.33</v>
      </c>
    </row>
    <row r="9" spans="2:13" ht="15.75" thickBot="1" x14ac:dyDescent="0.3">
      <c r="B9" s="20" t="s">
        <v>207</v>
      </c>
      <c r="C9" s="7" t="str">
        <f t="shared" si="0"/>
        <v xml:space="preserve"> 107 I-1 S</v>
      </c>
      <c r="D9" s="20" t="s">
        <v>208</v>
      </c>
      <c r="E9" s="20">
        <v>1.73</v>
      </c>
      <c r="F9" s="20">
        <v>475.87</v>
      </c>
      <c r="G9" s="20" t="s">
        <v>198</v>
      </c>
      <c r="H9" s="20">
        <v>61.85</v>
      </c>
      <c r="I9" s="20">
        <v>61.85</v>
      </c>
      <c r="J9" s="20">
        <v>0</v>
      </c>
      <c r="K9" s="20">
        <v>1536.11</v>
      </c>
      <c r="M9" s="20">
        <v>1536.11</v>
      </c>
    </row>
    <row r="10" spans="2:13" ht="15.75" thickBot="1" x14ac:dyDescent="0.3">
      <c r="B10" s="7" t="s">
        <v>209</v>
      </c>
      <c r="C10" s="7" t="str">
        <f t="shared" si="0"/>
        <v xml:space="preserve"> 108 OFFIC</v>
      </c>
      <c r="D10" s="7" t="s">
        <v>210</v>
      </c>
      <c r="E10" s="7">
        <v>1.73</v>
      </c>
      <c r="F10" s="7">
        <v>406.46</v>
      </c>
      <c r="G10" s="7" t="s">
        <v>198</v>
      </c>
      <c r="H10" s="7">
        <v>61.85</v>
      </c>
      <c r="I10" s="7">
        <v>61.85</v>
      </c>
      <c r="J10" s="7">
        <v>0</v>
      </c>
      <c r="K10" s="7">
        <v>1311.11</v>
      </c>
      <c r="M10" s="7">
        <v>1311.11</v>
      </c>
    </row>
    <row r="11" spans="2:13" ht="15.75" thickBot="1" x14ac:dyDescent="0.3">
      <c r="B11" s="20" t="s">
        <v>211</v>
      </c>
      <c r="C11" s="7" t="str">
        <f t="shared" si="0"/>
        <v xml:space="preserve"> 109 I-2 S</v>
      </c>
      <c r="D11" s="20" t="s">
        <v>212</v>
      </c>
      <c r="E11" s="20">
        <v>1.73</v>
      </c>
      <c r="F11" s="20">
        <v>643.36</v>
      </c>
      <c r="G11" s="20" t="s">
        <v>198</v>
      </c>
      <c r="H11" s="20">
        <v>61.85</v>
      </c>
      <c r="I11" s="20">
        <v>61.85</v>
      </c>
      <c r="J11" s="20">
        <v>0</v>
      </c>
      <c r="K11" s="20">
        <v>2075</v>
      </c>
      <c r="M11" s="20">
        <v>2075</v>
      </c>
    </row>
    <row r="12" spans="2:13" ht="15.75" thickBot="1" x14ac:dyDescent="0.3">
      <c r="B12" s="7" t="s">
        <v>213</v>
      </c>
      <c r="C12" s="7" t="str">
        <f t="shared" si="0"/>
        <v xml:space="preserve"> 110 GRAD/</v>
      </c>
      <c r="D12" s="7" t="s">
        <v>214</v>
      </c>
      <c r="E12" s="7">
        <v>1.73</v>
      </c>
      <c r="F12" s="7">
        <v>732.88</v>
      </c>
      <c r="G12" s="7" t="s">
        <v>198</v>
      </c>
      <c r="H12" s="7">
        <v>61.85</v>
      </c>
      <c r="I12" s="7">
        <v>61.85</v>
      </c>
      <c r="J12" s="7">
        <v>0</v>
      </c>
      <c r="K12" s="7">
        <v>2363.89</v>
      </c>
      <c r="M12" s="7">
        <v>2363.89</v>
      </c>
    </row>
    <row r="13" spans="2:13" ht="15.75" thickBot="1" x14ac:dyDescent="0.3">
      <c r="B13" s="20" t="s">
        <v>215</v>
      </c>
      <c r="C13" s="7" t="str">
        <f t="shared" si="0"/>
        <v xml:space="preserve"> 111 I-3 S</v>
      </c>
      <c r="D13" s="20" t="s">
        <v>216</v>
      </c>
      <c r="E13" s="20">
        <v>1.73</v>
      </c>
      <c r="F13" s="20">
        <v>459.37</v>
      </c>
      <c r="G13" s="20" t="s">
        <v>198</v>
      </c>
      <c r="H13" s="20">
        <v>61.85</v>
      </c>
      <c r="I13" s="20">
        <v>61.85</v>
      </c>
      <c r="J13" s="20">
        <v>0</v>
      </c>
      <c r="K13" s="20">
        <v>1480.56</v>
      </c>
      <c r="M13" s="20">
        <v>1480.56</v>
      </c>
    </row>
    <row r="14" spans="2:13" ht="15.75" thickBot="1" x14ac:dyDescent="0.3">
      <c r="B14" s="7" t="s">
        <v>217</v>
      </c>
      <c r="C14" s="7" t="str">
        <f t="shared" si="0"/>
        <v xml:space="preserve"> 112 OFFIC</v>
      </c>
      <c r="D14" s="7" t="s">
        <v>218</v>
      </c>
      <c r="E14" s="7">
        <v>1.73</v>
      </c>
      <c r="F14" s="7">
        <v>385.97</v>
      </c>
      <c r="G14" s="7" t="s">
        <v>198</v>
      </c>
      <c r="H14" s="7">
        <v>61.85</v>
      </c>
      <c r="I14" s="7">
        <v>61.85</v>
      </c>
      <c r="J14" s="7">
        <v>0</v>
      </c>
      <c r="K14" s="7">
        <v>1244.44</v>
      </c>
      <c r="M14" s="7">
        <v>1244.44</v>
      </c>
    </row>
    <row r="15" spans="2:13" ht="15.75" thickBot="1" x14ac:dyDescent="0.3">
      <c r="B15" s="20" t="s">
        <v>219</v>
      </c>
      <c r="C15" s="7" t="str">
        <f t="shared" si="0"/>
        <v xml:space="preserve"> 113 H-1 S</v>
      </c>
      <c r="D15" s="20" t="s">
        <v>220</v>
      </c>
      <c r="E15" s="20">
        <v>1.73</v>
      </c>
      <c r="F15" s="20">
        <v>620.26</v>
      </c>
      <c r="G15" s="20" t="s">
        <v>198</v>
      </c>
      <c r="H15" s="20">
        <v>61.85</v>
      </c>
      <c r="I15" s="20">
        <v>61.85</v>
      </c>
      <c r="J15" s="20">
        <v>0</v>
      </c>
      <c r="K15" s="20">
        <v>2000</v>
      </c>
      <c r="M15" s="20">
        <v>2000</v>
      </c>
    </row>
    <row r="16" spans="2:13" ht="15.75" thickBot="1" x14ac:dyDescent="0.3">
      <c r="B16" s="7" t="s">
        <v>221</v>
      </c>
      <c r="C16" s="7" t="str">
        <f t="shared" si="0"/>
        <v xml:space="preserve"> 114 OFFIC</v>
      </c>
      <c r="D16" s="7" t="s">
        <v>222</v>
      </c>
      <c r="E16" s="7">
        <v>1.73</v>
      </c>
      <c r="F16" s="7">
        <v>386.08</v>
      </c>
      <c r="G16" s="7" t="s">
        <v>198</v>
      </c>
      <c r="H16" s="7">
        <v>61.85</v>
      </c>
      <c r="I16" s="7">
        <v>61.85</v>
      </c>
      <c r="J16" s="7">
        <v>0</v>
      </c>
      <c r="K16" s="7">
        <v>1244.44</v>
      </c>
      <c r="M16" s="7">
        <v>1244.44</v>
      </c>
    </row>
    <row r="17" spans="2:13" ht="15.75" thickBot="1" x14ac:dyDescent="0.3">
      <c r="B17" s="20" t="s">
        <v>223</v>
      </c>
      <c r="C17" s="7" t="str">
        <f t="shared" si="0"/>
        <v xml:space="preserve"> 115 P-2 X</v>
      </c>
      <c r="D17" s="20" t="s">
        <v>224</v>
      </c>
      <c r="E17" s="20">
        <v>1.73</v>
      </c>
      <c r="F17" s="20">
        <v>865.72</v>
      </c>
      <c r="G17" s="20" t="s">
        <v>198</v>
      </c>
      <c r="H17" s="20">
        <v>61.85</v>
      </c>
      <c r="I17" s="20">
        <v>61.85</v>
      </c>
      <c r="J17" s="20">
        <v>0</v>
      </c>
      <c r="K17" s="20">
        <v>2791.67</v>
      </c>
      <c r="M17" s="20">
        <v>2791.67</v>
      </c>
    </row>
    <row r="18" spans="2:13" ht="15.75" thickBot="1" x14ac:dyDescent="0.3">
      <c r="B18" s="7" t="s">
        <v>225</v>
      </c>
      <c r="C18" s="7" t="str">
        <f t="shared" si="0"/>
        <v xml:space="preserve"> 116 OFFIC</v>
      </c>
      <c r="D18" s="7" t="s">
        <v>226</v>
      </c>
      <c r="E18" s="7">
        <v>1.73</v>
      </c>
      <c r="F18" s="7">
        <v>389.74</v>
      </c>
      <c r="G18" s="7" t="s">
        <v>198</v>
      </c>
      <c r="H18" s="7">
        <v>61.85</v>
      </c>
      <c r="I18" s="7">
        <v>61.85</v>
      </c>
      <c r="J18" s="7">
        <v>0</v>
      </c>
      <c r="K18" s="7">
        <v>1258.33</v>
      </c>
      <c r="M18" s="7">
        <v>1258.33</v>
      </c>
    </row>
    <row r="19" spans="2:13" ht="15.75" thickBot="1" x14ac:dyDescent="0.3">
      <c r="B19" s="20" t="s">
        <v>227</v>
      </c>
      <c r="C19" s="7" t="str">
        <f t="shared" si="0"/>
        <v xml:space="preserve"> 117 U-2 M</v>
      </c>
      <c r="D19" s="20" t="s">
        <v>228</v>
      </c>
      <c r="E19" s="20">
        <v>1.73</v>
      </c>
      <c r="F19" s="20">
        <v>436.26</v>
      </c>
      <c r="G19" s="20" t="s">
        <v>198</v>
      </c>
      <c r="H19" s="20">
        <v>61.85</v>
      </c>
      <c r="I19" s="20">
        <v>61.85</v>
      </c>
      <c r="J19" s="20">
        <v>0</v>
      </c>
      <c r="K19" s="20">
        <v>1408.33</v>
      </c>
      <c r="M19" s="20">
        <v>1408.33</v>
      </c>
    </row>
    <row r="20" spans="2:13" ht="15.75" thickBot="1" x14ac:dyDescent="0.3">
      <c r="B20" s="7" t="s">
        <v>229</v>
      </c>
      <c r="C20" s="7" t="str">
        <f t="shared" si="0"/>
        <v xml:space="preserve"> 118 SEC.</v>
      </c>
      <c r="D20" s="7" t="s">
        <v>230</v>
      </c>
      <c r="E20" s="7">
        <v>1.73</v>
      </c>
      <c r="F20" s="7">
        <v>378.12</v>
      </c>
      <c r="G20" s="7" t="s">
        <v>198</v>
      </c>
      <c r="H20" s="7">
        <v>61.85</v>
      </c>
      <c r="I20" s="7">
        <v>61.85</v>
      </c>
      <c r="J20" s="7">
        <v>0</v>
      </c>
      <c r="K20" s="7">
        <v>1219.44</v>
      </c>
      <c r="M20" s="7">
        <v>1219.44</v>
      </c>
    </row>
    <row r="21" spans="2:13" ht="15.75" thickBot="1" x14ac:dyDescent="0.3">
      <c r="B21" s="20" t="s">
        <v>231</v>
      </c>
      <c r="C21" s="7" t="str">
        <f t="shared" si="0"/>
        <v xml:space="preserve"> 119 T-2 P</v>
      </c>
      <c r="D21" s="20" t="s">
        <v>232</v>
      </c>
      <c r="E21" s="20">
        <v>1.73</v>
      </c>
      <c r="F21" s="20">
        <v>432.76</v>
      </c>
      <c r="G21" s="20" t="s">
        <v>198</v>
      </c>
      <c r="H21" s="20">
        <v>61.85</v>
      </c>
      <c r="I21" s="20">
        <v>61.85</v>
      </c>
      <c r="J21" s="20">
        <v>0</v>
      </c>
      <c r="K21" s="20">
        <v>1394.44</v>
      </c>
      <c r="M21" s="20">
        <v>1394.44</v>
      </c>
    </row>
    <row r="22" spans="2:13" ht="15.75" thickBot="1" x14ac:dyDescent="0.3">
      <c r="B22" s="7" t="s">
        <v>233</v>
      </c>
      <c r="C22" s="7" t="str">
        <f t="shared" si="0"/>
        <v xml:space="preserve"> 120 GRAD/</v>
      </c>
      <c r="D22" s="7" t="s">
        <v>234</v>
      </c>
      <c r="E22" s="7">
        <v>1.73</v>
      </c>
      <c r="F22" s="7">
        <v>570.27</v>
      </c>
      <c r="G22" s="7" t="s">
        <v>198</v>
      </c>
      <c r="H22" s="7">
        <v>61.85</v>
      </c>
      <c r="I22" s="7">
        <v>61.85</v>
      </c>
      <c r="J22" s="7">
        <v>0</v>
      </c>
      <c r="K22" s="7">
        <v>1838.89</v>
      </c>
      <c r="M22" s="7">
        <v>1838.89</v>
      </c>
    </row>
    <row r="23" spans="2:13" ht="15.75" thickBot="1" x14ac:dyDescent="0.3">
      <c r="B23" s="20" t="s">
        <v>235</v>
      </c>
      <c r="C23" s="7" t="str">
        <f t="shared" si="0"/>
        <v xml:space="preserve"> 121 T-1 G</v>
      </c>
      <c r="D23" s="20" t="s">
        <v>236</v>
      </c>
      <c r="E23" s="20">
        <v>1.73</v>
      </c>
      <c r="F23" s="20">
        <v>444.72</v>
      </c>
      <c r="G23" s="20" t="s">
        <v>198</v>
      </c>
      <c r="H23" s="20">
        <v>61.85</v>
      </c>
      <c r="I23" s="20">
        <v>61.85</v>
      </c>
      <c r="J23" s="20">
        <v>0</v>
      </c>
      <c r="K23" s="20">
        <v>1433.33</v>
      </c>
      <c r="M23" s="20">
        <v>1433.33</v>
      </c>
    </row>
    <row r="24" spans="2:13" ht="15.75" thickBot="1" x14ac:dyDescent="0.3">
      <c r="B24" s="7" t="s">
        <v>237</v>
      </c>
      <c r="C24" s="7" t="str">
        <f t="shared" si="0"/>
        <v xml:space="preserve"> 122 OFFIC</v>
      </c>
      <c r="D24" s="7" t="s">
        <v>238</v>
      </c>
      <c r="E24" s="7">
        <v>1.73</v>
      </c>
      <c r="F24" s="7">
        <v>384.36</v>
      </c>
      <c r="G24" s="7" t="s">
        <v>198</v>
      </c>
      <c r="H24" s="7">
        <v>61.85</v>
      </c>
      <c r="I24" s="7">
        <v>61.85</v>
      </c>
      <c r="J24" s="7">
        <v>0</v>
      </c>
      <c r="K24" s="7">
        <v>1238.8900000000001</v>
      </c>
      <c r="M24" s="7">
        <v>1238.8900000000001</v>
      </c>
    </row>
    <row r="25" spans="2:13" ht="15.75" thickBot="1" x14ac:dyDescent="0.3">
      <c r="B25" s="20" t="s">
        <v>239</v>
      </c>
      <c r="C25" s="7" t="str">
        <f t="shared" si="0"/>
        <v xml:space="preserve"> 123 F-1B </v>
      </c>
      <c r="D25" s="20" t="s">
        <v>240</v>
      </c>
      <c r="E25" s="20">
        <v>1.73</v>
      </c>
      <c r="F25" s="20">
        <v>437.71</v>
      </c>
      <c r="G25" s="20" t="s">
        <v>198</v>
      </c>
      <c r="H25" s="20">
        <v>61.85</v>
      </c>
      <c r="I25" s="20">
        <v>61.85</v>
      </c>
      <c r="J25" s="20">
        <v>0</v>
      </c>
      <c r="K25" s="20">
        <v>1411.11</v>
      </c>
      <c r="M25" s="20">
        <v>1411.11</v>
      </c>
    </row>
    <row r="26" spans="2:13" ht="15.75" thickBot="1" x14ac:dyDescent="0.3">
      <c r="B26" s="7" t="s">
        <v>241</v>
      </c>
      <c r="C26" s="7" t="str">
        <f t="shared" si="0"/>
        <v xml:space="preserve"> 124 OFFIC</v>
      </c>
      <c r="D26" s="7" t="s">
        <v>242</v>
      </c>
      <c r="E26" s="7">
        <v>1.73</v>
      </c>
      <c r="F26" s="7">
        <v>448.43</v>
      </c>
      <c r="G26" s="7" t="s">
        <v>198</v>
      </c>
      <c r="H26" s="7">
        <v>61.85</v>
      </c>
      <c r="I26" s="7">
        <v>61.85</v>
      </c>
      <c r="J26" s="7">
        <v>0</v>
      </c>
      <c r="K26" s="7">
        <v>1447.22</v>
      </c>
      <c r="M26" s="7">
        <v>1447.22</v>
      </c>
    </row>
    <row r="27" spans="2:13" ht="15.75" thickBot="1" x14ac:dyDescent="0.3">
      <c r="B27" s="20" t="s">
        <v>243</v>
      </c>
      <c r="C27" s="7" t="str">
        <f t="shared" si="0"/>
        <v xml:space="preserve"> 125 F-2 L</v>
      </c>
      <c r="D27" s="20" t="s">
        <v>244</v>
      </c>
      <c r="E27" s="20">
        <v>1.73</v>
      </c>
      <c r="F27" s="20">
        <v>442.86</v>
      </c>
      <c r="G27" s="20" t="s">
        <v>198</v>
      </c>
      <c r="H27" s="20">
        <v>61.85</v>
      </c>
      <c r="I27" s="20">
        <v>61.85</v>
      </c>
      <c r="J27" s="20">
        <v>0</v>
      </c>
      <c r="K27" s="20">
        <v>1427.78</v>
      </c>
      <c r="M27" s="20">
        <v>1427.78</v>
      </c>
    </row>
    <row r="28" spans="2:13" ht="15.75" thickBot="1" x14ac:dyDescent="0.3">
      <c r="B28" s="7" t="s">
        <v>245</v>
      </c>
      <c r="C28" s="7" t="str">
        <f t="shared" si="0"/>
        <v xml:space="preserve"> 127 F-3A </v>
      </c>
      <c r="D28" s="7" t="s">
        <v>246</v>
      </c>
      <c r="E28" s="7">
        <v>1.73</v>
      </c>
      <c r="F28" s="7">
        <v>444.93</v>
      </c>
      <c r="G28" s="7" t="s">
        <v>198</v>
      </c>
      <c r="H28" s="7">
        <v>61.85</v>
      </c>
      <c r="I28" s="7">
        <v>61.85</v>
      </c>
      <c r="J28" s="7">
        <v>0</v>
      </c>
      <c r="K28" s="7">
        <v>1436.11</v>
      </c>
      <c r="M28" s="7">
        <v>1436.11</v>
      </c>
    </row>
    <row r="29" spans="2:13" ht="15.75" thickBot="1" x14ac:dyDescent="0.3">
      <c r="B29" s="20" t="s">
        <v>247</v>
      </c>
      <c r="C29" s="7" t="str">
        <f t="shared" si="0"/>
        <v xml:space="preserve"> 129 OFFIC</v>
      </c>
      <c r="D29" s="20" t="s">
        <v>248</v>
      </c>
      <c r="E29" s="20">
        <v>1.73</v>
      </c>
      <c r="F29" s="20">
        <v>416.26</v>
      </c>
      <c r="G29" s="20" t="s">
        <v>198</v>
      </c>
      <c r="H29" s="20">
        <v>61.85</v>
      </c>
      <c r="I29" s="20">
        <v>61.85</v>
      </c>
      <c r="J29" s="20">
        <v>0</v>
      </c>
      <c r="K29" s="20">
        <v>1341.67</v>
      </c>
      <c r="M29" s="20">
        <v>1341.67</v>
      </c>
    </row>
    <row r="30" spans="2:13" ht="15.75" thickBot="1" x14ac:dyDescent="0.3">
      <c r="B30" s="7" t="s">
        <v>249</v>
      </c>
      <c r="C30" s="7" t="str">
        <f t="shared" si="0"/>
        <v xml:space="preserve"> 130 S-2 G</v>
      </c>
      <c r="D30" s="7" t="s">
        <v>250</v>
      </c>
      <c r="E30" s="7">
        <v>1.73</v>
      </c>
      <c r="F30" s="7">
        <v>429.74</v>
      </c>
      <c r="G30" s="7" t="s">
        <v>198</v>
      </c>
      <c r="H30" s="7">
        <v>61.85</v>
      </c>
      <c r="I30" s="7">
        <v>61.85</v>
      </c>
      <c r="J30" s="7">
        <v>0</v>
      </c>
      <c r="K30" s="7">
        <v>1386.11</v>
      </c>
      <c r="M30" s="7">
        <v>1386.11</v>
      </c>
    </row>
    <row r="31" spans="2:13" ht="15.75" thickBot="1" x14ac:dyDescent="0.3">
      <c r="B31" s="20" t="s">
        <v>251</v>
      </c>
      <c r="C31" s="7" t="str">
        <f t="shared" si="0"/>
        <v xml:space="preserve"> 130 S-2 T</v>
      </c>
      <c r="D31" s="20" t="s">
        <v>252</v>
      </c>
      <c r="E31" s="20">
        <v>1.73</v>
      </c>
      <c r="F31" s="20">
        <v>468.63</v>
      </c>
      <c r="G31" s="20" t="s">
        <v>198</v>
      </c>
      <c r="H31" s="20">
        <v>61.85</v>
      </c>
      <c r="I31" s="20">
        <v>61.85</v>
      </c>
      <c r="J31" s="20">
        <v>0</v>
      </c>
      <c r="K31" s="20">
        <v>1511.11</v>
      </c>
      <c r="M31" s="20">
        <v>1511.11</v>
      </c>
    </row>
    <row r="32" spans="2:13" ht="15.75" thickBot="1" x14ac:dyDescent="0.3">
      <c r="B32" s="7" t="s">
        <v>253</v>
      </c>
      <c r="C32" s="7" t="str">
        <f t="shared" si="0"/>
        <v xml:space="preserve"> 131 SEC.</v>
      </c>
      <c r="D32" s="7" t="s">
        <v>254</v>
      </c>
      <c r="E32" s="7">
        <v>1.73</v>
      </c>
      <c r="F32" s="7">
        <v>380.75</v>
      </c>
      <c r="G32" s="7" t="s">
        <v>198</v>
      </c>
      <c r="H32" s="7">
        <v>61.85</v>
      </c>
      <c r="I32" s="7">
        <v>61.85</v>
      </c>
      <c r="J32" s="7">
        <v>0</v>
      </c>
      <c r="K32" s="7">
        <v>1227.78</v>
      </c>
      <c r="M32" s="7">
        <v>1227.78</v>
      </c>
    </row>
    <row r="33" spans="2:13" ht="15.75" thickBot="1" x14ac:dyDescent="0.3">
      <c r="B33" s="20" t="s">
        <v>255</v>
      </c>
      <c r="C33" s="7" t="str">
        <f t="shared" si="0"/>
        <v xml:space="preserve"> 132 O-2 T</v>
      </c>
      <c r="D33" s="20" t="s">
        <v>256</v>
      </c>
      <c r="E33" s="20">
        <v>1.73</v>
      </c>
      <c r="F33" s="20">
        <v>574.89</v>
      </c>
      <c r="G33" s="20" t="s">
        <v>198</v>
      </c>
      <c r="H33" s="20">
        <v>61.85</v>
      </c>
      <c r="I33" s="20">
        <v>61.85</v>
      </c>
      <c r="J33" s="20">
        <v>0</v>
      </c>
      <c r="K33" s="20">
        <v>1852.78</v>
      </c>
      <c r="M33" s="20">
        <v>1852.78</v>
      </c>
    </row>
    <row r="34" spans="2:13" ht="15.75" thickBot="1" x14ac:dyDescent="0.3">
      <c r="B34" s="7" t="s">
        <v>257</v>
      </c>
      <c r="C34" s="7" t="str">
        <f t="shared" si="0"/>
        <v xml:space="preserve"> 133 OFFIC</v>
      </c>
      <c r="D34" s="7" t="s">
        <v>258</v>
      </c>
      <c r="E34" s="7">
        <v>1.73</v>
      </c>
      <c r="F34" s="7">
        <v>390.36</v>
      </c>
      <c r="G34" s="7" t="s">
        <v>198</v>
      </c>
      <c r="H34" s="7">
        <v>61.85</v>
      </c>
      <c r="I34" s="7">
        <v>61.85</v>
      </c>
      <c r="J34" s="7">
        <v>0</v>
      </c>
      <c r="K34" s="7">
        <v>1258.33</v>
      </c>
      <c r="M34" s="7">
        <v>1258.33</v>
      </c>
    </row>
    <row r="35" spans="2:13" ht="15.75" thickBot="1" x14ac:dyDescent="0.3">
      <c r="B35" s="20" t="s">
        <v>259</v>
      </c>
      <c r="C35" s="7" t="str">
        <f t="shared" si="0"/>
        <v xml:space="preserve"> 134 O-3 H</v>
      </c>
      <c r="D35" s="20" t="s">
        <v>260</v>
      </c>
      <c r="E35" s="20">
        <v>1.73</v>
      </c>
      <c r="F35" s="20">
        <v>582.23</v>
      </c>
      <c r="G35" s="20" t="s">
        <v>198</v>
      </c>
      <c r="H35" s="20">
        <v>61.85</v>
      </c>
      <c r="I35" s="20">
        <v>61.85</v>
      </c>
      <c r="J35" s="20">
        <v>0</v>
      </c>
      <c r="K35" s="20">
        <v>1877.78</v>
      </c>
      <c r="M35" s="20">
        <v>1877.78</v>
      </c>
    </row>
    <row r="36" spans="2:13" ht="15.75" thickBot="1" x14ac:dyDescent="0.3">
      <c r="B36" s="7" t="s">
        <v>261</v>
      </c>
      <c r="C36" s="7" t="str">
        <f t="shared" si="0"/>
        <v xml:space="preserve"> 135 OFFIC</v>
      </c>
      <c r="D36" s="7" t="s">
        <v>262</v>
      </c>
      <c r="E36" s="7">
        <v>1.73</v>
      </c>
      <c r="F36" s="7">
        <v>376.11</v>
      </c>
      <c r="G36" s="7" t="s">
        <v>198</v>
      </c>
      <c r="H36" s="7">
        <v>61.85</v>
      </c>
      <c r="I36" s="7">
        <v>61.85</v>
      </c>
      <c r="J36" s="7">
        <v>0</v>
      </c>
      <c r="K36" s="7">
        <v>1213.8900000000001</v>
      </c>
      <c r="M36" s="7">
        <v>1213.8900000000001</v>
      </c>
    </row>
    <row r="37" spans="2:13" ht="15.75" thickBot="1" x14ac:dyDescent="0.3">
      <c r="B37" s="20" t="s">
        <v>263</v>
      </c>
      <c r="C37" s="7" t="str">
        <f t="shared" si="0"/>
        <v xml:space="preserve"> 136 NONDE</v>
      </c>
      <c r="D37" s="20" t="s">
        <v>264</v>
      </c>
      <c r="E37" s="20">
        <v>1.73</v>
      </c>
      <c r="F37" s="20">
        <v>414.61</v>
      </c>
      <c r="G37" s="20" t="s">
        <v>198</v>
      </c>
      <c r="H37" s="20">
        <v>61.85</v>
      </c>
      <c r="I37" s="20">
        <v>61.85</v>
      </c>
      <c r="J37" s="20">
        <v>0</v>
      </c>
      <c r="K37" s="20">
        <v>1336.11</v>
      </c>
      <c r="M37" s="20">
        <v>1336.11</v>
      </c>
    </row>
    <row r="38" spans="2:13" ht="15.75" thickBot="1" x14ac:dyDescent="0.3">
      <c r="B38" s="7" t="s">
        <v>265</v>
      </c>
      <c r="C38" s="7" t="str">
        <f t="shared" si="0"/>
        <v xml:space="preserve"> 137 GRAD/</v>
      </c>
      <c r="D38" s="7" t="s">
        <v>266</v>
      </c>
      <c r="E38" s="7">
        <v>1.73</v>
      </c>
      <c r="F38" s="7">
        <v>570.22</v>
      </c>
      <c r="G38" s="7" t="s">
        <v>198</v>
      </c>
      <c r="H38" s="7">
        <v>61.85</v>
      </c>
      <c r="I38" s="7">
        <v>61.85</v>
      </c>
      <c r="J38" s="7">
        <v>0</v>
      </c>
      <c r="K38" s="7">
        <v>1838.89</v>
      </c>
      <c r="M38" s="7">
        <v>1838.89</v>
      </c>
    </row>
    <row r="39" spans="2:13" ht="15.75" thickBot="1" x14ac:dyDescent="0.3">
      <c r="B39" s="20" t="s">
        <v>267</v>
      </c>
      <c r="C39" s="7" t="str">
        <f t="shared" si="0"/>
        <v xml:space="preserve"> 138 O-1 U</v>
      </c>
      <c r="D39" s="20" t="s">
        <v>268</v>
      </c>
      <c r="E39" s="20">
        <v>1.73</v>
      </c>
      <c r="F39" s="20">
        <v>869.5</v>
      </c>
      <c r="G39" s="20" t="s">
        <v>198</v>
      </c>
      <c r="H39" s="20">
        <v>61.85</v>
      </c>
      <c r="I39" s="20">
        <v>61.85</v>
      </c>
      <c r="J39" s="20">
        <v>0</v>
      </c>
      <c r="K39" s="20">
        <v>2805.56</v>
      </c>
      <c r="M39" s="20">
        <v>2805.56</v>
      </c>
    </row>
    <row r="40" spans="2:13" ht="15.75" thickBot="1" x14ac:dyDescent="0.3">
      <c r="B40" s="7" t="s">
        <v>269</v>
      </c>
      <c r="C40" s="7" t="str">
        <f t="shared" si="0"/>
        <v xml:space="preserve"> 139 OFFIC</v>
      </c>
      <c r="D40" s="7" t="s">
        <v>270</v>
      </c>
      <c r="E40" s="7">
        <v>1.73</v>
      </c>
      <c r="F40" s="7">
        <v>369.31</v>
      </c>
      <c r="G40" s="7" t="s">
        <v>198</v>
      </c>
      <c r="H40" s="7">
        <v>61.85</v>
      </c>
      <c r="I40" s="7">
        <v>61.85</v>
      </c>
      <c r="J40" s="7">
        <v>0</v>
      </c>
      <c r="K40" s="7">
        <v>1191.67</v>
      </c>
      <c r="M40" s="7">
        <v>1191.67</v>
      </c>
    </row>
    <row r="41" spans="2:13" ht="15.75" thickBot="1" x14ac:dyDescent="0.3">
      <c r="B41" s="20" t="s">
        <v>271</v>
      </c>
      <c r="C41" s="7" t="str">
        <f t="shared" si="0"/>
        <v xml:space="preserve"> 141 OFFIC</v>
      </c>
      <c r="D41" s="20" t="s">
        <v>272</v>
      </c>
      <c r="E41" s="20">
        <v>1.73</v>
      </c>
      <c r="F41" s="20">
        <v>387.88</v>
      </c>
      <c r="G41" s="20" t="s">
        <v>198</v>
      </c>
      <c r="H41" s="20">
        <v>61.85</v>
      </c>
      <c r="I41" s="20">
        <v>61.85</v>
      </c>
      <c r="J41" s="20">
        <v>0</v>
      </c>
      <c r="K41" s="20">
        <v>1250</v>
      </c>
      <c r="M41" s="20">
        <v>1250</v>
      </c>
    </row>
    <row r="42" spans="2:13" ht="15.75" thickBot="1" x14ac:dyDescent="0.3">
      <c r="B42" s="7" t="s">
        <v>273</v>
      </c>
      <c r="C42" s="7" t="str">
        <f t="shared" si="0"/>
        <v xml:space="preserve"> 142 A-3 P</v>
      </c>
      <c r="D42" s="7" t="s">
        <v>274</v>
      </c>
      <c r="E42" s="7">
        <v>1.73</v>
      </c>
      <c r="F42" s="7">
        <v>860.3</v>
      </c>
      <c r="G42" s="7" t="s">
        <v>198</v>
      </c>
      <c r="H42" s="7">
        <v>61.85</v>
      </c>
      <c r="I42" s="7">
        <v>61.85</v>
      </c>
      <c r="J42" s="7">
        <v>0</v>
      </c>
      <c r="K42" s="7">
        <v>2775</v>
      </c>
      <c r="M42" s="7">
        <v>2775</v>
      </c>
    </row>
    <row r="43" spans="2:13" ht="15.75" thickBot="1" x14ac:dyDescent="0.3">
      <c r="B43" s="20" t="s">
        <v>275</v>
      </c>
      <c r="C43" s="7" t="str">
        <f t="shared" si="0"/>
        <v xml:space="preserve"> 143 GRAD/</v>
      </c>
      <c r="D43" s="20" t="s">
        <v>276</v>
      </c>
      <c r="E43" s="20">
        <v>1.73</v>
      </c>
      <c r="F43" s="20">
        <v>554.48</v>
      </c>
      <c r="G43" s="20" t="s">
        <v>198</v>
      </c>
      <c r="H43" s="20">
        <v>61.85</v>
      </c>
      <c r="I43" s="20">
        <v>61.85</v>
      </c>
      <c r="J43" s="20">
        <v>0</v>
      </c>
      <c r="K43" s="20">
        <v>1788.89</v>
      </c>
      <c r="M43" s="20">
        <v>1788.89</v>
      </c>
    </row>
    <row r="44" spans="2:13" ht="15.75" thickBot="1" x14ac:dyDescent="0.3">
      <c r="B44" s="7" t="s">
        <v>277</v>
      </c>
      <c r="C44" s="7" t="str">
        <f t="shared" si="0"/>
        <v xml:space="preserve"> 144 V-2 C</v>
      </c>
      <c r="D44" s="7" t="s">
        <v>278</v>
      </c>
      <c r="E44" s="7">
        <v>1.73</v>
      </c>
      <c r="F44" s="7">
        <v>437.92</v>
      </c>
      <c r="G44" s="7" t="s">
        <v>198</v>
      </c>
      <c r="H44" s="7">
        <v>61.85</v>
      </c>
      <c r="I44" s="7">
        <v>61.85</v>
      </c>
      <c r="J44" s="7">
        <v>0</v>
      </c>
      <c r="K44" s="7">
        <v>1411.11</v>
      </c>
      <c r="M44" s="7">
        <v>1411.11</v>
      </c>
    </row>
    <row r="45" spans="2:13" ht="15.75" thickBot="1" x14ac:dyDescent="0.3">
      <c r="B45" s="20" t="s">
        <v>279</v>
      </c>
      <c r="C45" s="7" t="str">
        <f t="shared" si="0"/>
        <v xml:space="preserve"> 146 E DRY</v>
      </c>
      <c r="D45" s="20" t="s">
        <v>280</v>
      </c>
      <c r="E45" s="20">
        <v>1.73</v>
      </c>
      <c r="F45" s="20">
        <v>436.28</v>
      </c>
      <c r="G45" s="20" t="s">
        <v>198</v>
      </c>
      <c r="H45" s="20">
        <v>61.85</v>
      </c>
      <c r="I45" s="20">
        <v>61.85</v>
      </c>
      <c r="J45" s="20">
        <v>0</v>
      </c>
      <c r="K45" s="20">
        <v>1408.33</v>
      </c>
      <c r="M45" s="20">
        <v>1408.33</v>
      </c>
    </row>
    <row r="46" spans="2:13" ht="15.75" thickBot="1" x14ac:dyDescent="0.3">
      <c r="B46" s="7" t="s">
        <v>281</v>
      </c>
      <c r="C46" s="7" t="str">
        <f t="shared" si="0"/>
        <v xml:space="preserve"> 149 RECEI</v>
      </c>
      <c r="D46" s="7" t="s">
        <v>282</v>
      </c>
      <c r="E46" s="7">
        <v>1.73</v>
      </c>
      <c r="F46" s="7">
        <v>582.51</v>
      </c>
      <c r="G46" s="7" t="s">
        <v>198</v>
      </c>
      <c r="H46" s="7">
        <v>61.85</v>
      </c>
      <c r="I46" s="7">
        <v>61.85</v>
      </c>
      <c r="J46" s="7">
        <v>0</v>
      </c>
      <c r="K46" s="7">
        <v>1877.78</v>
      </c>
      <c r="M46" s="7">
        <v>1877.78</v>
      </c>
    </row>
    <row r="47" spans="2:13" ht="15.75" thickBot="1" x14ac:dyDescent="0.3">
      <c r="B47" s="20" t="s">
        <v>283</v>
      </c>
      <c r="C47" s="7" t="str">
        <f t="shared" si="0"/>
        <v xml:space="preserve"> 200 FIBER</v>
      </c>
      <c r="D47" s="20" t="s">
        <v>284</v>
      </c>
      <c r="E47" s="20">
        <v>1.73</v>
      </c>
      <c r="F47" s="20">
        <v>711.51</v>
      </c>
      <c r="G47" s="20" t="s">
        <v>198</v>
      </c>
      <c r="H47" s="20">
        <v>61.85</v>
      </c>
      <c r="I47" s="20">
        <v>61.85</v>
      </c>
      <c r="J47" s="20">
        <v>0</v>
      </c>
      <c r="K47" s="20">
        <v>2294.44</v>
      </c>
      <c r="M47" s="20">
        <v>2294.44</v>
      </c>
    </row>
    <row r="48" spans="2:13" ht="15.75" thickBot="1" x14ac:dyDescent="0.3">
      <c r="B48" s="7" t="s">
        <v>285</v>
      </c>
      <c r="C48" s="7" t="str">
        <f t="shared" si="0"/>
        <v xml:space="preserve"> 202 EXECU</v>
      </c>
      <c r="D48" s="7" t="s">
        <v>286</v>
      </c>
      <c r="E48" s="7">
        <v>1.73</v>
      </c>
      <c r="F48" s="7">
        <v>457.98</v>
      </c>
      <c r="G48" s="7" t="s">
        <v>198</v>
      </c>
      <c r="H48" s="7">
        <v>61.85</v>
      </c>
      <c r="I48" s="7">
        <v>61.85</v>
      </c>
      <c r="J48" s="7">
        <v>0</v>
      </c>
      <c r="K48" s="7">
        <v>1477.78</v>
      </c>
      <c r="M48" s="7">
        <v>1477.78</v>
      </c>
    </row>
    <row r="49" spans="2:13" ht="15.75" thickBot="1" x14ac:dyDescent="0.3">
      <c r="B49" s="20" t="s">
        <v>287</v>
      </c>
      <c r="C49" s="7" t="str">
        <f t="shared" si="0"/>
        <v xml:space="preserve"> 203 SEC.</v>
      </c>
      <c r="D49" s="20" t="s">
        <v>288</v>
      </c>
      <c r="E49" s="20">
        <v>1.73</v>
      </c>
      <c r="F49" s="20">
        <v>454.16</v>
      </c>
      <c r="G49" s="20" t="s">
        <v>198</v>
      </c>
      <c r="H49" s="20">
        <v>61.85</v>
      </c>
      <c r="I49" s="20">
        <v>61.85</v>
      </c>
      <c r="J49" s="20">
        <v>0</v>
      </c>
      <c r="K49" s="20">
        <v>1463.89</v>
      </c>
      <c r="M49" s="20">
        <v>1463.89</v>
      </c>
    </row>
    <row r="50" spans="2:13" ht="15.75" thickBot="1" x14ac:dyDescent="0.3">
      <c r="B50" s="7" t="s">
        <v>289</v>
      </c>
      <c r="C50" s="7" t="str">
        <f t="shared" si="0"/>
        <v xml:space="preserve"> 204 DEPAR</v>
      </c>
      <c r="D50" s="7" t="s">
        <v>290</v>
      </c>
      <c r="E50" s="7">
        <v>1.73</v>
      </c>
      <c r="F50" s="7">
        <v>916.06</v>
      </c>
      <c r="G50" s="7" t="s">
        <v>198</v>
      </c>
      <c r="H50" s="7">
        <v>61.85</v>
      </c>
      <c r="I50" s="7">
        <v>61.85</v>
      </c>
      <c r="J50" s="7">
        <v>0</v>
      </c>
      <c r="K50" s="7">
        <v>2955.56</v>
      </c>
      <c r="M50" s="7">
        <v>2955.56</v>
      </c>
    </row>
    <row r="51" spans="2:13" ht="15.75" thickBot="1" x14ac:dyDescent="0.3">
      <c r="B51" s="20" t="s">
        <v>291</v>
      </c>
      <c r="C51" s="7" t="str">
        <f t="shared" si="0"/>
        <v xml:space="preserve"> 205 G-3 S</v>
      </c>
      <c r="D51" s="20" t="s">
        <v>292</v>
      </c>
      <c r="E51" s="20">
        <v>1.73</v>
      </c>
      <c r="F51" s="20">
        <v>877.89</v>
      </c>
      <c r="G51" s="20" t="s">
        <v>198</v>
      </c>
      <c r="H51" s="20">
        <v>61.85</v>
      </c>
      <c r="I51" s="20">
        <v>61.85</v>
      </c>
      <c r="J51" s="20">
        <v>0</v>
      </c>
      <c r="K51" s="20">
        <v>2830.56</v>
      </c>
      <c r="M51" s="20">
        <v>2830.56</v>
      </c>
    </row>
    <row r="52" spans="2:13" ht="15.75" thickBot="1" x14ac:dyDescent="0.3">
      <c r="B52" s="7" t="s">
        <v>293</v>
      </c>
      <c r="C52" s="7" t="str">
        <f t="shared" si="0"/>
        <v xml:space="preserve"> 207A A-3A</v>
      </c>
      <c r="D52" s="7" t="s">
        <v>294</v>
      </c>
      <c r="E52" s="7">
        <v>1.73</v>
      </c>
      <c r="F52" s="7">
        <v>389.18</v>
      </c>
      <c r="G52" s="7" t="s">
        <v>198</v>
      </c>
      <c r="H52" s="7">
        <v>61.85</v>
      </c>
      <c r="I52" s="7">
        <v>61.85</v>
      </c>
      <c r="J52" s="7">
        <v>0</v>
      </c>
      <c r="K52" s="7">
        <v>1255.56</v>
      </c>
      <c r="M52" s="7">
        <v>1255.56</v>
      </c>
    </row>
    <row r="53" spans="2:13" ht="15.75" thickBot="1" x14ac:dyDescent="0.3">
      <c r="B53" s="20" t="s">
        <v>295</v>
      </c>
      <c r="C53" s="7" t="str">
        <f t="shared" si="0"/>
        <v xml:space="preserve"> 209 K-1 S</v>
      </c>
      <c r="D53" s="20" t="s">
        <v>296</v>
      </c>
      <c r="E53" s="20">
        <v>1.73</v>
      </c>
      <c r="F53" s="20">
        <v>430.91</v>
      </c>
      <c r="G53" s="20" t="s">
        <v>198</v>
      </c>
      <c r="H53" s="20">
        <v>61.85</v>
      </c>
      <c r="I53" s="20">
        <v>61.85</v>
      </c>
      <c r="J53" s="20">
        <v>0</v>
      </c>
      <c r="K53" s="20">
        <v>1388.89</v>
      </c>
      <c r="M53" s="20">
        <v>1388.89</v>
      </c>
    </row>
    <row r="54" spans="2:13" ht="15.75" thickBot="1" x14ac:dyDescent="0.3">
      <c r="B54" s="7" t="s">
        <v>297</v>
      </c>
      <c r="C54" s="7" t="str">
        <f t="shared" si="0"/>
        <v xml:space="preserve"> 211 S-3 G</v>
      </c>
      <c r="D54" s="7" t="s">
        <v>298</v>
      </c>
      <c r="E54" s="7">
        <v>1.73</v>
      </c>
      <c r="F54" s="7">
        <v>428.26</v>
      </c>
      <c r="G54" s="7" t="s">
        <v>198</v>
      </c>
      <c r="H54" s="7">
        <v>61.85</v>
      </c>
      <c r="I54" s="7">
        <v>61.85</v>
      </c>
      <c r="J54" s="7">
        <v>0</v>
      </c>
      <c r="K54" s="7">
        <v>1380.56</v>
      </c>
      <c r="M54" s="7">
        <v>1380.56</v>
      </c>
    </row>
    <row r="55" spans="2:13" ht="15.75" thickBot="1" x14ac:dyDescent="0.3">
      <c r="B55" s="20" t="s">
        <v>299</v>
      </c>
      <c r="C55" s="7" t="str">
        <f t="shared" si="0"/>
        <v xml:space="preserve"> 212 OFFIC</v>
      </c>
      <c r="D55" s="20" t="s">
        <v>300</v>
      </c>
      <c r="E55" s="20">
        <v>1.73</v>
      </c>
      <c r="F55" s="20">
        <v>1103.23</v>
      </c>
      <c r="G55" s="20" t="s">
        <v>198</v>
      </c>
      <c r="H55" s="20">
        <v>61.85</v>
      </c>
      <c r="I55" s="20">
        <v>61.85</v>
      </c>
      <c r="J55" s="20">
        <v>0</v>
      </c>
      <c r="K55" s="20">
        <v>3558.33</v>
      </c>
      <c r="M55" s="20">
        <v>3558.33</v>
      </c>
    </row>
    <row r="56" spans="2:13" ht="15.75" thickBot="1" x14ac:dyDescent="0.3">
      <c r="B56" s="7" t="s">
        <v>301</v>
      </c>
      <c r="C56" s="7" t="str">
        <f t="shared" si="0"/>
        <v xml:space="preserve"> 213 M-1 T</v>
      </c>
      <c r="D56" s="7" t="s">
        <v>302</v>
      </c>
      <c r="E56" s="7">
        <v>1.73</v>
      </c>
      <c r="F56" s="7">
        <v>421.01</v>
      </c>
      <c r="G56" s="7" t="s">
        <v>198</v>
      </c>
      <c r="H56" s="7">
        <v>61.85</v>
      </c>
      <c r="I56" s="7">
        <v>61.85</v>
      </c>
      <c r="J56" s="7">
        <v>0</v>
      </c>
      <c r="K56" s="7">
        <v>1358.33</v>
      </c>
      <c r="M56" s="7">
        <v>1358.33</v>
      </c>
    </row>
    <row r="57" spans="2:13" ht="15.75" thickBot="1" x14ac:dyDescent="0.3">
      <c r="B57" s="20" t="s">
        <v>303</v>
      </c>
      <c r="C57" s="7" t="str">
        <f t="shared" si="0"/>
        <v xml:space="preserve"> 215 M-2 T</v>
      </c>
      <c r="D57" s="20" t="s">
        <v>304</v>
      </c>
      <c r="E57" s="20">
        <v>1.73</v>
      </c>
      <c r="F57" s="20">
        <v>323.56</v>
      </c>
      <c r="G57" s="20" t="s">
        <v>198</v>
      </c>
      <c r="H57" s="20">
        <v>61.85</v>
      </c>
      <c r="I57" s="20">
        <v>61.85</v>
      </c>
      <c r="J57" s="20">
        <v>0</v>
      </c>
      <c r="K57" s="20">
        <v>1044.44</v>
      </c>
      <c r="M57" s="20">
        <v>1044.44</v>
      </c>
    </row>
    <row r="58" spans="2:13" ht="15.75" thickBot="1" x14ac:dyDescent="0.3">
      <c r="B58" s="7" t="s">
        <v>305</v>
      </c>
      <c r="C58" s="7" t="str">
        <f t="shared" si="0"/>
        <v xml:space="preserve"> 216 FINAN</v>
      </c>
      <c r="D58" s="7" t="s">
        <v>306</v>
      </c>
      <c r="E58" s="7">
        <v>1.73</v>
      </c>
      <c r="F58" s="7">
        <v>524.71</v>
      </c>
      <c r="G58" s="7" t="s">
        <v>198</v>
      </c>
      <c r="H58" s="7">
        <v>61.85</v>
      </c>
      <c r="I58" s="7">
        <v>61.85</v>
      </c>
      <c r="J58" s="7">
        <v>0</v>
      </c>
      <c r="K58" s="7">
        <v>1691.67</v>
      </c>
      <c r="M58" s="7">
        <v>1691.67</v>
      </c>
    </row>
    <row r="59" spans="2:13" ht="15.75" thickBot="1" x14ac:dyDescent="0.3">
      <c r="B59" s="20" t="s">
        <v>307</v>
      </c>
      <c r="C59" s="7" t="str">
        <f t="shared" si="0"/>
        <v xml:space="preserve"> 217A R-1 </v>
      </c>
      <c r="D59" s="20" t="s">
        <v>308</v>
      </c>
      <c r="E59" s="20">
        <v>1.73</v>
      </c>
      <c r="F59" s="20">
        <v>494.22</v>
      </c>
      <c r="G59" s="20" t="s">
        <v>198</v>
      </c>
      <c r="H59" s="20">
        <v>61.85</v>
      </c>
      <c r="I59" s="20">
        <v>61.85</v>
      </c>
      <c r="J59" s="20">
        <v>0</v>
      </c>
      <c r="K59" s="20">
        <v>1594.44</v>
      </c>
      <c r="M59" s="20">
        <v>1594.44</v>
      </c>
    </row>
    <row r="60" spans="2:13" ht="15.75" thickBot="1" x14ac:dyDescent="0.3">
      <c r="B60" s="7" t="s">
        <v>309</v>
      </c>
      <c r="C60" s="7" t="str">
        <f t="shared" si="0"/>
        <v xml:space="preserve"> 217B L-3 </v>
      </c>
      <c r="D60" s="7" t="s">
        <v>310</v>
      </c>
      <c r="E60" s="7">
        <v>1.73</v>
      </c>
      <c r="F60" s="7">
        <v>394.19</v>
      </c>
      <c r="G60" s="7" t="s">
        <v>198</v>
      </c>
      <c r="H60" s="7">
        <v>61.85</v>
      </c>
      <c r="I60" s="7">
        <v>61.85</v>
      </c>
      <c r="J60" s="7">
        <v>0</v>
      </c>
      <c r="K60" s="7">
        <v>1272.22</v>
      </c>
      <c r="M60" s="7">
        <v>1272.22</v>
      </c>
    </row>
    <row r="61" spans="2:13" ht="15.75" thickBot="1" x14ac:dyDescent="0.3">
      <c r="B61" s="20" t="s">
        <v>311</v>
      </c>
      <c r="C61" s="7" t="str">
        <f t="shared" si="0"/>
        <v xml:space="preserve"> 218 SEC.</v>
      </c>
      <c r="D61" s="20" t="s">
        <v>312</v>
      </c>
      <c r="E61" s="20">
        <v>1.73</v>
      </c>
      <c r="F61" s="20">
        <v>413.02</v>
      </c>
      <c r="G61" s="20" t="s">
        <v>198</v>
      </c>
      <c r="H61" s="20">
        <v>61.85</v>
      </c>
      <c r="I61" s="20">
        <v>61.85</v>
      </c>
      <c r="J61" s="20">
        <v>0</v>
      </c>
      <c r="K61" s="20">
        <v>1333.33</v>
      </c>
      <c r="M61" s="20">
        <v>1333.33</v>
      </c>
    </row>
    <row r="62" spans="2:13" ht="15.75" thickBot="1" x14ac:dyDescent="0.3">
      <c r="B62" s="7" t="s">
        <v>313</v>
      </c>
      <c r="C62" s="7" t="str">
        <f t="shared" si="0"/>
        <v xml:space="preserve"> 221 L-2 E</v>
      </c>
      <c r="D62" s="7" t="s">
        <v>314</v>
      </c>
      <c r="E62" s="7">
        <v>1.73</v>
      </c>
      <c r="F62" s="7">
        <v>438.75</v>
      </c>
      <c r="G62" s="7" t="s">
        <v>198</v>
      </c>
      <c r="H62" s="7">
        <v>61.85</v>
      </c>
      <c r="I62" s="7">
        <v>61.85</v>
      </c>
      <c r="J62" s="7">
        <v>0</v>
      </c>
      <c r="K62" s="7">
        <v>1413.89</v>
      </c>
      <c r="M62" s="7">
        <v>1413.89</v>
      </c>
    </row>
    <row r="63" spans="2:13" ht="15.75" thickBot="1" x14ac:dyDescent="0.3">
      <c r="B63" s="20" t="s">
        <v>315</v>
      </c>
      <c r="C63" s="7" t="str">
        <f t="shared" si="0"/>
        <v xml:space="preserve"> 221 L-4 M</v>
      </c>
      <c r="D63" s="20" t="s">
        <v>316</v>
      </c>
      <c r="E63" s="20">
        <v>1.73</v>
      </c>
      <c r="F63" s="20">
        <v>420.66</v>
      </c>
      <c r="G63" s="20" t="s">
        <v>198</v>
      </c>
      <c r="H63" s="20">
        <v>61.85</v>
      </c>
      <c r="I63" s="20">
        <v>61.85</v>
      </c>
      <c r="J63" s="20">
        <v>0</v>
      </c>
      <c r="K63" s="20">
        <v>1355.56</v>
      </c>
      <c r="M63" s="20">
        <v>1355.56</v>
      </c>
    </row>
    <row r="64" spans="2:13" ht="15.75" thickBot="1" x14ac:dyDescent="0.3">
      <c r="B64" s="7" t="s">
        <v>317</v>
      </c>
      <c r="C64" s="7" t="str">
        <f t="shared" si="0"/>
        <v xml:space="preserve"> 223 M-3 T</v>
      </c>
      <c r="D64" s="7" t="s">
        <v>318</v>
      </c>
      <c r="E64" s="7">
        <v>1.73</v>
      </c>
      <c r="F64" s="7">
        <v>434.07</v>
      </c>
      <c r="G64" s="7" t="s">
        <v>198</v>
      </c>
      <c r="H64" s="7">
        <v>61.85</v>
      </c>
      <c r="I64" s="7">
        <v>61.85</v>
      </c>
      <c r="J64" s="7">
        <v>0</v>
      </c>
      <c r="K64" s="7">
        <v>1400</v>
      </c>
      <c r="M64" s="7">
        <v>1400</v>
      </c>
    </row>
    <row r="65" spans="2:13" ht="15.75" thickBot="1" x14ac:dyDescent="0.3">
      <c r="B65" s="20" t="s">
        <v>319</v>
      </c>
      <c r="C65" s="7" t="str">
        <f t="shared" si="0"/>
        <v xml:space="preserve"> 226 D-3 T</v>
      </c>
      <c r="D65" s="20" t="s">
        <v>320</v>
      </c>
      <c r="E65" s="20">
        <v>1.73</v>
      </c>
      <c r="F65" s="20">
        <v>518.39</v>
      </c>
      <c r="G65" s="20" t="s">
        <v>198</v>
      </c>
      <c r="H65" s="20">
        <v>61.85</v>
      </c>
      <c r="I65" s="20">
        <v>61.85</v>
      </c>
      <c r="J65" s="20">
        <v>0</v>
      </c>
      <c r="K65" s="20">
        <v>1672.22</v>
      </c>
      <c r="M65" s="20">
        <v>1672.22</v>
      </c>
    </row>
    <row r="66" spans="2:13" ht="15.75" thickBot="1" x14ac:dyDescent="0.3">
      <c r="B66" s="7" t="s">
        <v>321</v>
      </c>
      <c r="C66" s="7" t="str">
        <f t="shared" si="0"/>
        <v xml:space="preserve"> 227 UNDER</v>
      </c>
      <c r="D66" s="7" t="s">
        <v>322</v>
      </c>
      <c r="E66" s="7">
        <v>1.73</v>
      </c>
      <c r="F66" s="7">
        <v>462.82</v>
      </c>
      <c r="G66" s="7" t="s">
        <v>198</v>
      </c>
      <c r="H66" s="7">
        <v>61.85</v>
      </c>
      <c r="I66" s="7">
        <v>61.85</v>
      </c>
      <c r="J66" s="7">
        <v>0</v>
      </c>
      <c r="K66" s="7">
        <v>1491.67</v>
      </c>
      <c r="M66" s="7">
        <v>1491.67</v>
      </c>
    </row>
    <row r="67" spans="2:13" ht="15.75" thickBot="1" x14ac:dyDescent="0.3">
      <c r="B67" s="20" t="s">
        <v>323</v>
      </c>
      <c r="C67" s="7" t="str">
        <f t="shared" si="0"/>
        <v xml:space="preserve"> 228 B-2 P</v>
      </c>
      <c r="D67" s="20" t="s">
        <v>324</v>
      </c>
      <c r="E67" s="20">
        <v>1.73</v>
      </c>
      <c r="F67" s="20">
        <v>394.53</v>
      </c>
      <c r="G67" s="20" t="s">
        <v>198</v>
      </c>
      <c r="H67" s="20">
        <v>61.85</v>
      </c>
      <c r="I67" s="20">
        <v>61.85</v>
      </c>
      <c r="J67" s="20">
        <v>0</v>
      </c>
      <c r="K67" s="20">
        <v>1272.22</v>
      </c>
      <c r="M67" s="20">
        <v>1272.22</v>
      </c>
    </row>
    <row r="68" spans="2:13" ht="15.75" thickBot="1" x14ac:dyDescent="0.3">
      <c r="B68" s="7" t="s">
        <v>325</v>
      </c>
      <c r="C68" s="7" t="str">
        <f t="shared" si="0"/>
        <v xml:space="preserve"> 229 SEC.</v>
      </c>
      <c r="D68" s="7" t="s">
        <v>326</v>
      </c>
      <c r="E68" s="7">
        <v>1.73</v>
      </c>
      <c r="F68" s="7">
        <v>398.17</v>
      </c>
      <c r="G68" s="7" t="s">
        <v>198</v>
      </c>
      <c r="H68" s="7">
        <v>61.85</v>
      </c>
      <c r="I68" s="7">
        <v>61.85</v>
      </c>
      <c r="J68" s="7">
        <v>0</v>
      </c>
      <c r="K68" s="7">
        <v>1283.33</v>
      </c>
      <c r="M68" s="7">
        <v>1283.33</v>
      </c>
    </row>
    <row r="69" spans="2:13" ht="15.75" thickBot="1" x14ac:dyDescent="0.3">
      <c r="B69" s="20" t="s">
        <v>327</v>
      </c>
      <c r="C69" s="7" t="str">
        <f t="shared" ref="C69:C129" si="1">MID(D69,14, 10)</f>
        <v xml:space="preserve"> 230 B-1 P</v>
      </c>
      <c r="D69" s="20" t="s">
        <v>328</v>
      </c>
      <c r="E69" s="20">
        <v>1.73</v>
      </c>
      <c r="F69" s="20">
        <v>393.17</v>
      </c>
      <c r="G69" s="20" t="s">
        <v>198</v>
      </c>
      <c r="H69" s="20">
        <v>61.85</v>
      </c>
      <c r="I69" s="20">
        <v>61.85</v>
      </c>
      <c r="J69" s="20">
        <v>0</v>
      </c>
      <c r="K69" s="20">
        <v>1266.67</v>
      </c>
      <c r="M69" s="20">
        <v>1266.67</v>
      </c>
    </row>
    <row r="70" spans="2:13" ht="15.75" thickBot="1" x14ac:dyDescent="0.3">
      <c r="B70" s="7" t="s">
        <v>329</v>
      </c>
      <c r="C70" s="7" t="str">
        <f t="shared" si="1"/>
        <v xml:space="preserve"> 231 UNDER</v>
      </c>
      <c r="D70" s="7" t="s">
        <v>330</v>
      </c>
      <c r="E70" s="7">
        <v>1.73</v>
      </c>
      <c r="F70" s="7">
        <v>399.57</v>
      </c>
      <c r="G70" s="7" t="s">
        <v>198</v>
      </c>
      <c r="H70" s="7">
        <v>61.85</v>
      </c>
      <c r="I70" s="7">
        <v>61.85</v>
      </c>
      <c r="J70" s="7">
        <v>0</v>
      </c>
      <c r="K70" s="7">
        <v>1288.8900000000001</v>
      </c>
      <c r="M70" s="7">
        <v>1288.8900000000001</v>
      </c>
    </row>
    <row r="71" spans="2:13" ht="15.75" thickBot="1" x14ac:dyDescent="0.3">
      <c r="B71" s="20" t="s">
        <v>331</v>
      </c>
      <c r="C71" s="7" t="str">
        <f t="shared" si="1"/>
        <v xml:space="preserve"> 232 C-4 C</v>
      </c>
      <c r="D71" s="20" t="s">
        <v>332</v>
      </c>
      <c r="E71" s="20">
        <v>1.73</v>
      </c>
      <c r="F71" s="20">
        <v>438.66</v>
      </c>
      <c r="G71" s="20" t="s">
        <v>198</v>
      </c>
      <c r="H71" s="20">
        <v>61.85</v>
      </c>
      <c r="I71" s="20">
        <v>61.85</v>
      </c>
      <c r="J71" s="20">
        <v>0</v>
      </c>
      <c r="K71" s="20">
        <v>1413.89</v>
      </c>
      <c r="M71" s="20">
        <v>1413.89</v>
      </c>
    </row>
    <row r="72" spans="2:13" ht="15.75" thickBot="1" x14ac:dyDescent="0.3">
      <c r="B72" s="7" t="s">
        <v>333</v>
      </c>
      <c r="C72" s="7" t="str">
        <f t="shared" si="1"/>
        <v xml:space="preserve"> 233 OFFIC</v>
      </c>
      <c r="D72" s="7" t="s">
        <v>334</v>
      </c>
      <c r="E72" s="7">
        <v>1.73</v>
      </c>
      <c r="F72" s="7">
        <v>398.02</v>
      </c>
      <c r="G72" s="7" t="s">
        <v>198</v>
      </c>
      <c r="H72" s="7">
        <v>61.85</v>
      </c>
      <c r="I72" s="7">
        <v>61.85</v>
      </c>
      <c r="J72" s="7">
        <v>0</v>
      </c>
      <c r="K72" s="7">
        <v>1283.33</v>
      </c>
      <c r="M72" s="7">
        <v>1283.33</v>
      </c>
    </row>
    <row r="73" spans="2:13" ht="15.75" thickBot="1" x14ac:dyDescent="0.3">
      <c r="B73" s="20" t="s">
        <v>335</v>
      </c>
      <c r="C73" s="7" t="str">
        <f t="shared" si="1"/>
        <v xml:space="preserve"> 234 C-3 C</v>
      </c>
      <c r="D73" s="20" t="s">
        <v>336</v>
      </c>
      <c r="E73" s="20">
        <v>1.73</v>
      </c>
      <c r="F73" s="20">
        <v>431.39</v>
      </c>
      <c r="G73" s="20" t="s">
        <v>198</v>
      </c>
      <c r="H73" s="20">
        <v>61.85</v>
      </c>
      <c r="I73" s="20">
        <v>61.85</v>
      </c>
      <c r="J73" s="20">
        <v>0</v>
      </c>
      <c r="K73" s="20">
        <v>1391.67</v>
      </c>
      <c r="M73" s="20">
        <v>1391.67</v>
      </c>
    </row>
    <row r="74" spans="2:13" ht="15.75" thickBot="1" x14ac:dyDescent="0.3">
      <c r="B74" s="7" t="s">
        <v>337</v>
      </c>
      <c r="C74" s="7" t="str">
        <f t="shared" si="1"/>
        <v xml:space="preserve"> 236 C-2 S</v>
      </c>
      <c r="D74" s="7" t="s">
        <v>338</v>
      </c>
      <c r="E74" s="7">
        <v>1.73</v>
      </c>
      <c r="F74" s="7">
        <v>425.34</v>
      </c>
      <c r="G74" s="7" t="s">
        <v>198</v>
      </c>
      <c r="H74" s="7">
        <v>61.85</v>
      </c>
      <c r="I74" s="7">
        <v>61.85</v>
      </c>
      <c r="J74" s="7">
        <v>0</v>
      </c>
      <c r="K74" s="7">
        <v>1372.22</v>
      </c>
      <c r="M74" s="7">
        <v>1372.22</v>
      </c>
    </row>
    <row r="75" spans="2:13" ht="15.75" thickBot="1" x14ac:dyDescent="0.3">
      <c r="B75" s="20" t="s">
        <v>339</v>
      </c>
      <c r="C75" s="7" t="str">
        <f t="shared" si="1"/>
        <v xml:space="preserve"> 237 GRAD/</v>
      </c>
      <c r="D75" s="20" t="s">
        <v>340</v>
      </c>
      <c r="E75" s="20">
        <v>1.73</v>
      </c>
      <c r="F75" s="20">
        <v>979.49</v>
      </c>
      <c r="G75" s="20" t="s">
        <v>198</v>
      </c>
      <c r="H75" s="20">
        <v>61.85</v>
      </c>
      <c r="I75" s="20">
        <v>61.85</v>
      </c>
      <c r="J75" s="20">
        <v>0</v>
      </c>
      <c r="K75" s="20">
        <v>3158.33</v>
      </c>
      <c r="M75" s="20">
        <v>3158.33</v>
      </c>
    </row>
    <row r="76" spans="2:13" ht="15.75" thickBot="1" x14ac:dyDescent="0.3">
      <c r="B76" s="7" t="s">
        <v>341</v>
      </c>
      <c r="C76" s="7" t="str">
        <f t="shared" si="1"/>
        <v xml:space="preserve"> 238 C-2 R</v>
      </c>
      <c r="D76" s="7" t="s">
        <v>342</v>
      </c>
      <c r="E76" s="7">
        <v>1.73</v>
      </c>
      <c r="F76" s="7">
        <v>440.75</v>
      </c>
      <c r="G76" s="7" t="s">
        <v>198</v>
      </c>
      <c r="H76" s="7">
        <v>61.85</v>
      </c>
      <c r="I76" s="7">
        <v>61.85</v>
      </c>
      <c r="J76" s="7">
        <v>0</v>
      </c>
      <c r="K76" s="7">
        <v>1422.22</v>
      </c>
      <c r="M76" s="7">
        <v>1422.22</v>
      </c>
    </row>
    <row r="77" spans="2:13" ht="15.75" thickBot="1" x14ac:dyDescent="0.3">
      <c r="B77" s="20" t="s">
        <v>343</v>
      </c>
      <c r="C77" s="7" t="str">
        <f t="shared" si="1"/>
        <v xml:space="preserve"> 239 OFFIC</v>
      </c>
      <c r="D77" s="20" t="s">
        <v>344</v>
      </c>
      <c r="E77" s="20">
        <v>1.73</v>
      </c>
      <c r="F77" s="20">
        <v>404.59</v>
      </c>
      <c r="G77" s="20" t="s">
        <v>198</v>
      </c>
      <c r="H77" s="20">
        <v>61.85</v>
      </c>
      <c r="I77" s="20">
        <v>61.85</v>
      </c>
      <c r="J77" s="20">
        <v>0</v>
      </c>
      <c r="K77" s="20">
        <v>1305.56</v>
      </c>
      <c r="M77" s="20">
        <v>1305.56</v>
      </c>
    </row>
    <row r="78" spans="2:13" ht="15.75" thickBot="1" x14ac:dyDescent="0.3">
      <c r="B78" s="7" t="s">
        <v>345</v>
      </c>
      <c r="C78" s="7" t="str">
        <f t="shared" si="1"/>
        <v xml:space="preserve"> 240 D-4 C</v>
      </c>
      <c r="D78" s="7" t="s">
        <v>346</v>
      </c>
      <c r="E78" s="7">
        <v>1.73</v>
      </c>
      <c r="F78" s="7">
        <v>1201.0899999999999</v>
      </c>
      <c r="G78" s="7" t="s">
        <v>198</v>
      </c>
      <c r="H78" s="7">
        <v>61.85</v>
      </c>
      <c r="I78" s="7">
        <v>61.85</v>
      </c>
      <c r="J78" s="7">
        <v>0</v>
      </c>
      <c r="K78" s="7">
        <v>3875</v>
      </c>
      <c r="M78" s="7">
        <v>3875</v>
      </c>
    </row>
    <row r="79" spans="2:13" ht="15.75" thickBot="1" x14ac:dyDescent="0.3">
      <c r="B79" s="20" t="s">
        <v>347</v>
      </c>
      <c r="C79" s="7" t="str">
        <f t="shared" si="1"/>
        <v xml:space="preserve"> 241 GRAD/</v>
      </c>
      <c r="D79" s="20" t="s">
        <v>348</v>
      </c>
      <c r="E79" s="20">
        <v>1.73</v>
      </c>
      <c r="F79" s="20">
        <v>572.20000000000005</v>
      </c>
      <c r="G79" s="20" t="s">
        <v>198</v>
      </c>
      <c r="H79" s="20">
        <v>61.85</v>
      </c>
      <c r="I79" s="20">
        <v>61.85</v>
      </c>
      <c r="J79" s="20">
        <v>0</v>
      </c>
      <c r="K79" s="20">
        <v>1844.44</v>
      </c>
      <c r="M79" s="20">
        <v>1844.44</v>
      </c>
    </row>
    <row r="80" spans="2:13" ht="15.75" thickBot="1" x14ac:dyDescent="0.3">
      <c r="B80" s="7" t="s">
        <v>349</v>
      </c>
      <c r="C80" s="7" t="str">
        <f t="shared" si="1"/>
        <v xml:space="preserve"> 242 D-2 P</v>
      </c>
      <c r="D80" s="7" t="s">
        <v>350</v>
      </c>
      <c r="E80" s="7">
        <v>1.73</v>
      </c>
      <c r="F80" s="7">
        <v>440.81</v>
      </c>
      <c r="G80" s="7" t="s">
        <v>198</v>
      </c>
      <c r="H80" s="7">
        <v>61.85</v>
      </c>
      <c r="I80" s="7">
        <v>61.85</v>
      </c>
      <c r="J80" s="7">
        <v>0</v>
      </c>
      <c r="K80" s="7">
        <v>1422.22</v>
      </c>
      <c r="M80" s="7">
        <v>1422.22</v>
      </c>
    </row>
    <row r="81" spans="2:13" ht="15.75" thickBot="1" x14ac:dyDescent="0.3">
      <c r="B81" s="20" t="s">
        <v>351</v>
      </c>
      <c r="C81" s="7" t="str">
        <f t="shared" si="1"/>
        <v xml:space="preserve"> 244 D-1 C</v>
      </c>
      <c r="D81" s="20" t="s">
        <v>352</v>
      </c>
      <c r="E81" s="20">
        <v>1.73</v>
      </c>
      <c r="F81" s="20">
        <v>449.41</v>
      </c>
      <c r="G81" s="20" t="s">
        <v>198</v>
      </c>
      <c r="H81" s="20">
        <v>61.85</v>
      </c>
      <c r="I81" s="20">
        <v>61.85</v>
      </c>
      <c r="J81" s="20">
        <v>0</v>
      </c>
      <c r="K81" s="20">
        <v>1450</v>
      </c>
      <c r="M81" s="20">
        <v>1450</v>
      </c>
    </row>
    <row r="82" spans="2:13" ht="15.75" thickBot="1" x14ac:dyDescent="0.3">
      <c r="B82" s="7" t="s">
        <v>353</v>
      </c>
      <c r="C82" s="7" t="str">
        <f t="shared" si="1"/>
        <v xml:space="preserve"> 247 GRAD/</v>
      </c>
      <c r="D82" s="7" t="s">
        <v>354</v>
      </c>
      <c r="E82" s="7">
        <v>1.73</v>
      </c>
      <c r="F82" s="7">
        <v>617.44000000000005</v>
      </c>
      <c r="G82" s="7" t="s">
        <v>198</v>
      </c>
      <c r="H82" s="7">
        <v>61.85</v>
      </c>
      <c r="I82" s="7">
        <v>61.85</v>
      </c>
      <c r="J82" s="7">
        <v>0</v>
      </c>
      <c r="K82" s="7">
        <v>1991.67</v>
      </c>
      <c r="M82" s="7">
        <v>1991.67</v>
      </c>
    </row>
    <row r="83" spans="2:13" ht="15.75" thickBot="1" x14ac:dyDescent="0.3">
      <c r="B83" s="20" t="s">
        <v>355</v>
      </c>
      <c r="C83" s="7" t="str">
        <f t="shared" si="1"/>
        <v xml:space="preserve"> 101 CONFE</v>
      </c>
      <c r="D83" s="20" t="s">
        <v>356</v>
      </c>
      <c r="E83" s="20">
        <v>1.84</v>
      </c>
      <c r="F83" s="20">
        <v>696.41</v>
      </c>
      <c r="G83" s="20" t="s">
        <v>198</v>
      </c>
      <c r="H83" s="20">
        <v>61.85</v>
      </c>
      <c r="I83" s="20">
        <v>61.85</v>
      </c>
      <c r="J83" s="20">
        <v>0</v>
      </c>
      <c r="K83" s="20">
        <v>2247.2199999999998</v>
      </c>
      <c r="M83" s="20">
        <v>2247.2199999999998</v>
      </c>
    </row>
    <row r="84" spans="2:13" ht="15.75" thickBot="1" x14ac:dyDescent="0.3">
      <c r="B84" s="7" t="s">
        <v>357</v>
      </c>
      <c r="C84" s="7" t="str">
        <f t="shared" si="1"/>
        <v xml:space="preserve"> 106 CONFE</v>
      </c>
      <c r="D84" s="7" t="s">
        <v>358</v>
      </c>
      <c r="E84" s="7">
        <v>1.84</v>
      </c>
      <c r="F84" s="7">
        <v>667.55</v>
      </c>
      <c r="G84" s="7" t="s">
        <v>198</v>
      </c>
      <c r="H84" s="7">
        <v>61.85</v>
      </c>
      <c r="I84" s="7">
        <v>61.85</v>
      </c>
      <c r="J84" s="7">
        <v>0</v>
      </c>
      <c r="K84" s="7">
        <v>2152.7800000000002</v>
      </c>
      <c r="M84" s="7">
        <v>2152.7800000000002</v>
      </c>
    </row>
    <row r="85" spans="2:13" ht="15.75" thickBot="1" x14ac:dyDescent="0.3">
      <c r="B85" s="20" t="s">
        <v>359</v>
      </c>
      <c r="C85" s="7" t="str">
        <f t="shared" si="1"/>
        <v xml:space="preserve"> 201 CONFE</v>
      </c>
      <c r="D85" s="20" t="s">
        <v>360</v>
      </c>
      <c r="E85" s="20">
        <v>1.84</v>
      </c>
      <c r="F85" s="20">
        <v>1165.55</v>
      </c>
      <c r="G85" s="20" t="s">
        <v>198</v>
      </c>
      <c r="H85" s="20">
        <v>61.85</v>
      </c>
      <c r="I85" s="20">
        <v>61.85</v>
      </c>
      <c r="J85" s="20">
        <v>0</v>
      </c>
      <c r="K85" s="20">
        <v>3758.33</v>
      </c>
      <c r="M85" s="20">
        <v>3758.33</v>
      </c>
    </row>
    <row r="86" spans="2:13" ht="15.75" thickBot="1" x14ac:dyDescent="0.3">
      <c r="B86" s="7" t="s">
        <v>361</v>
      </c>
      <c r="C86" s="7" t="str">
        <f t="shared" si="1"/>
        <v xml:space="preserve"> 126 CORRI</v>
      </c>
      <c r="D86" s="7" t="s">
        <v>362</v>
      </c>
      <c r="E86" s="7">
        <v>0.79</v>
      </c>
      <c r="F86" s="7">
        <v>2060.31</v>
      </c>
      <c r="G86" s="7" t="s">
        <v>198</v>
      </c>
      <c r="H86" s="7">
        <v>61.85</v>
      </c>
      <c r="I86" s="7">
        <v>61.85</v>
      </c>
      <c r="J86" s="7">
        <v>0</v>
      </c>
      <c r="K86" s="7">
        <v>6644.44</v>
      </c>
      <c r="M86" s="7">
        <v>6644.44</v>
      </c>
    </row>
    <row r="87" spans="2:13" ht="15.75" thickBot="1" x14ac:dyDescent="0.3">
      <c r="B87" s="20" t="s">
        <v>363</v>
      </c>
      <c r="C87" s="7" t="str">
        <f t="shared" si="1"/>
        <v xml:space="preserve"> 148 CORRI</v>
      </c>
      <c r="D87" s="20" t="s">
        <v>364</v>
      </c>
      <c r="E87" s="20">
        <v>0.79</v>
      </c>
      <c r="F87" s="20">
        <v>562.34</v>
      </c>
      <c r="G87" s="20" t="s">
        <v>198</v>
      </c>
      <c r="H87" s="20">
        <v>61.85</v>
      </c>
      <c r="I87" s="20">
        <v>61.85</v>
      </c>
      <c r="J87" s="20">
        <v>0</v>
      </c>
      <c r="K87" s="20">
        <v>1813.89</v>
      </c>
      <c r="M87" s="20">
        <v>1813.89</v>
      </c>
    </row>
    <row r="88" spans="2:13" ht="15.75" thickBot="1" x14ac:dyDescent="0.3">
      <c r="B88" s="7" t="s">
        <v>365</v>
      </c>
      <c r="C88" s="7" t="str">
        <f t="shared" si="1"/>
        <v xml:space="preserve"> 220 CORRI</v>
      </c>
      <c r="D88" s="7" t="s">
        <v>366</v>
      </c>
      <c r="E88" s="7">
        <v>0.79</v>
      </c>
      <c r="F88" s="7">
        <v>2059.0500000000002</v>
      </c>
      <c r="G88" s="7" t="s">
        <v>198</v>
      </c>
      <c r="H88" s="7">
        <v>61.85</v>
      </c>
      <c r="I88" s="7">
        <v>61.85</v>
      </c>
      <c r="J88" s="7">
        <v>0</v>
      </c>
      <c r="K88" s="7">
        <v>6641.67</v>
      </c>
      <c r="M88" s="7">
        <v>6641.67</v>
      </c>
    </row>
    <row r="89" spans="2:13" ht="15.75" thickBot="1" x14ac:dyDescent="0.3">
      <c r="B89" s="20" t="s">
        <v>367</v>
      </c>
      <c r="C89" s="7" t="str">
        <f t="shared" si="1"/>
        <v xml:space="preserve"> 222 CORRI</v>
      </c>
      <c r="D89" s="20" t="s">
        <v>368</v>
      </c>
      <c r="E89" s="20">
        <v>0.79</v>
      </c>
      <c r="F89" s="20">
        <v>521.67999999999995</v>
      </c>
      <c r="G89" s="20" t="s">
        <v>198</v>
      </c>
      <c r="H89" s="20">
        <v>61.85</v>
      </c>
      <c r="I89" s="20">
        <v>61.85</v>
      </c>
      <c r="J89" s="20">
        <v>0</v>
      </c>
      <c r="K89" s="20">
        <v>1683.33</v>
      </c>
      <c r="M89" s="20">
        <v>1683.33</v>
      </c>
    </row>
    <row r="90" spans="2:13" ht="15.75" thickBot="1" x14ac:dyDescent="0.3">
      <c r="B90" s="7" t="s">
        <v>369</v>
      </c>
      <c r="C90" s="7" t="str">
        <f t="shared" si="1"/>
        <v xml:space="preserve"> 248 SERVI</v>
      </c>
      <c r="D90" s="7" t="s">
        <v>370</v>
      </c>
      <c r="E90" s="7">
        <v>0.79</v>
      </c>
      <c r="F90" s="7">
        <v>895.44</v>
      </c>
      <c r="G90" s="7" t="s">
        <v>198</v>
      </c>
      <c r="H90" s="7">
        <v>61.85</v>
      </c>
      <c r="I90" s="7">
        <v>61.85</v>
      </c>
      <c r="J90" s="7">
        <v>0</v>
      </c>
      <c r="K90" s="7">
        <v>2888.89</v>
      </c>
      <c r="M90" s="7">
        <v>2888.89</v>
      </c>
    </row>
    <row r="91" spans="2:13" ht="15.75" thickBot="1" x14ac:dyDescent="0.3">
      <c r="B91" s="20" t="s">
        <v>371</v>
      </c>
      <c r="C91" s="7" t="str">
        <f t="shared" si="1"/>
        <v xml:space="preserve"> SERVICE C</v>
      </c>
      <c r="D91" s="20" t="s">
        <v>372</v>
      </c>
      <c r="E91" s="20">
        <v>0.79</v>
      </c>
      <c r="F91" s="20">
        <v>871.9</v>
      </c>
      <c r="G91" s="20" t="s">
        <v>198</v>
      </c>
      <c r="H91" s="20">
        <v>61.85</v>
      </c>
      <c r="I91" s="20">
        <v>61.85</v>
      </c>
      <c r="J91" s="20">
        <v>0</v>
      </c>
      <c r="K91" s="20">
        <v>2811.11</v>
      </c>
      <c r="M91" s="20">
        <v>2811.11</v>
      </c>
    </row>
    <row r="92" spans="2:13" ht="15.75" thickBot="1" x14ac:dyDescent="0.3">
      <c r="B92" s="7" t="s">
        <v>373</v>
      </c>
      <c r="C92" s="7" t="s">
        <v>449</v>
      </c>
      <c r="D92" s="7" t="s">
        <v>374</v>
      </c>
      <c r="E92" s="7">
        <v>2.35</v>
      </c>
      <c r="F92" s="7">
        <v>17560.060000000001</v>
      </c>
      <c r="G92" s="7" t="s">
        <v>198</v>
      </c>
      <c r="H92" s="7">
        <v>61.85</v>
      </c>
      <c r="I92" s="7">
        <v>61.85</v>
      </c>
      <c r="J92" s="7">
        <v>0</v>
      </c>
      <c r="K92" s="7">
        <v>56633.33</v>
      </c>
      <c r="M92" s="7"/>
    </row>
    <row r="93" spans="2:13" ht="15.75" thickBot="1" x14ac:dyDescent="0.3">
      <c r="B93" s="20" t="s">
        <v>375</v>
      </c>
      <c r="C93" s="7" t="str">
        <f t="shared" si="1"/>
        <v xml:space="preserve"> 003 ELECT</v>
      </c>
      <c r="D93" s="20" t="s">
        <v>376</v>
      </c>
      <c r="E93" s="20">
        <v>2.35</v>
      </c>
      <c r="F93" s="20">
        <v>1159.6099999999999</v>
      </c>
      <c r="G93" s="20" t="s">
        <v>198</v>
      </c>
      <c r="H93" s="20">
        <v>61.85</v>
      </c>
      <c r="I93" s="20">
        <v>61.85</v>
      </c>
      <c r="J93" s="20">
        <v>0</v>
      </c>
      <c r="K93" s="20">
        <v>3738.89</v>
      </c>
      <c r="M93" s="20">
        <v>3738.89</v>
      </c>
    </row>
    <row r="94" spans="2:13" ht="15.75" thickBot="1" x14ac:dyDescent="0.3">
      <c r="B94" s="7" t="s">
        <v>377</v>
      </c>
      <c r="C94" s="7" t="str">
        <f t="shared" si="1"/>
        <v xml:space="preserve"> 004 ELEV.</v>
      </c>
      <c r="D94" s="7" t="s">
        <v>378</v>
      </c>
      <c r="E94" s="7">
        <v>2.35</v>
      </c>
      <c r="F94" s="7">
        <v>384.56</v>
      </c>
      <c r="G94" s="7" t="s">
        <v>198</v>
      </c>
      <c r="H94" s="7">
        <v>61.85</v>
      </c>
      <c r="I94" s="7">
        <v>61.85</v>
      </c>
      <c r="J94" s="7">
        <v>0</v>
      </c>
      <c r="K94" s="7">
        <v>1241.67</v>
      </c>
      <c r="M94" s="7">
        <v>1241.67</v>
      </c>
    </row>
    <row r="95" spans="2:13" ht="15.75" thickBot="1" x14ac:dyDescent="0.3">
      <c r="B95" s="20" t="s">
        <v>379</v>
      </c>
      <c r="C95" s="7" t="str">
        <f t="shared" si="1"/>
        <v xml:space="preserve"> 228A TECH</v>
      </c>
      <c r="D95" s="20" t="s">
        <v>380</v>
      </c>
      <c r="E95" s="20">
        <v>1.55</v>
      </c>
      <c r="F95" s="20">
        <v>76.489999999999995</v>
      </c>
      <c r="G95" s="20" t="s">
        <v>198</v>
      </c>
      <c r="H95" s="20">
        <v>61.85</v>
      </c>
      <c r="I95" s="20">
        <v>61.85</v>
      </c>
      <c r="J95" s="20">
        <v>0</v>
      </c>
      <c r="K95" s="20">
        <v>247.22</v>
      </c>
      <c r="M95" s="20">
        <v>247.22</v>
      </c>
    </row>
    <row r="96" spans="2:13" ht="15.75" thickBot="1" x14ac:dyDescent="0.3">
      <c r="B96" s="7" t="s">
        <v>381</v>
      </c>
      <c r="C96" s="7" t="str">
        <f t="shared" si="1"/>
        <v xml:space="preserve"> 238A TECH</v>
      </c>
      <c r="D96" s="7" t="s">
        <v>382</v>
      </c>
      <c r="E96" s="7">
        <v>1.55</v>
      </c>
      <c r="F96" s="7">
        <v>106.52</v>
      </c>
      <c r="G96" s="7" t="s">
        <v>198</v>
      </c>
      <c r="H96" s="7">
        <v>61.85</v>
      </c>
      <c r="I96" s="7">
        <v>61.85</v>
      </c>
      <c r="J96" s="7">
        <v>0</v>
      </c>
      <c r="K96" s="7">
        <v>344.44</v>
      </c>
      <c r="M96" s="7">
        <v>344.44</v>
      </c>
    </row>
    <row r="97" spans="2:13" ht="15.75" thickBot="1" x14ac:dyDescent="0.3">
      <c r="B97" s="20" t="s">
        <v>383</v>
      </c>
      <c r="C97" s="7" t="str">
        <f t="shared" si="1"/>
        <v xml:space="preserve"> LOBBY 1ST</v>
      </c>
      <c r="D97" s="20" t="s">
        <v>384</v>
      </c>
      <c r="E97" s="20">
        <v>2.04</v>
      </c>
      <c r="F97" s="20">
        <v>4121.3599999999997</v>
      </c>
      <c r="G97" s="20" t="s">
        <v>198</v>
      </c>
      <c r="H97" s="20">
        <v>61.85</v>
      </c>
      <c r="I97" s="20">
        <v>61.85</v>
      </c>
      <c r="J97" s="20">
        <v>0</v>
      </c>
      <c r="K97" s="20">
        <v>13291.67</v>
      </c>
      <c r="M97" s="20">
        <v>13291.67</v>
      </c>
    </row>
    <row r="98" spans="2:13" ht="15.75" thickBot="1" x14ac:dyDescent="0.3">
      <c r="B98" s="7" t="s">
        <v>385</v>
      </c>
      <c r="C98" s="7" t="str">
        <f t="shared" si="1"/>
        <v xml:space="preserve"> LOBBY 2ND</v>
      </c>
      <c r="D98" s="7" t="s">
        <v>386</v>
      </c>
      <c r="E98" s="7">
        <v>2.04</v>
      </c>
      <c r="F98" s="7">
        <v>4040.52</v>
      </c>
      <c r="G98" s="7" t="s">
        <v>198</v>
      </c>
      <c r="H98" s="7">
        <v>61.85</v>
      </c>
      <c r="I98" s="7">
        <v>61.85</v>
      </c>
      <c r="J98" s="7">
        <v>0</v>
      </c>
      <c r="K98" s="7">
        <v>13030.56</v>
      </c>
      <c r="M98" s="7">
        <v>13030.56</v>
      </c>
    </row>
    <row r="99" spans="2:13" ht="15.75" thickBot="1" x14ac:dyDescent="0.3">
      <c r="B99" s="20" t="s">
        <v>387</v>
      </c>
      <c r="C99" s="7" t="str">
        <f t="shared" si="1"/>
        <v xml:space="preserve"> 214 WORD </v>
      </c>
      <c r="D99" s="20" t="s">
        <v>388</v>
      </c>
      <c r="E99" s="20">
        <v>1.55</v>
      </c>
      <c r="F99" s="20">
        <v>329.94</v>
      </c>
      <c r="G99" s="20" t="s">
        <v>198</v>
      </c>
      <c r="H99" s="20">
        <v>61.85</v>
      </c>
      <c r="I99" s="20">
        <v>61.85</v>
      </c>
      <c r="J99" s="20">
        <v>0</v>
      </c>
      <c r="K99" s="20">
        <v>1063.8900000000001</v>
      </c>
      <c r="M99" s="20">
        <v>1063.8900000000001</v>
      </c>
    </row>
    <row r="100" spans="2:13" ht="15.75" thickBot="1" x14ac:dyDescent="0.3">
      <c r="B100" s="7" t="s">
        <v>389</v>
      </c>
      <c r="C100" s="7" t="str">
        <f t="shared" si="1"/>
        <v xml:space="preserve"> 145 WOMEN</v>
      </c>
      <c r="D100" s="7" t="s">
        <v>390</v>
      </c>
      <c r="E100" s="7">
        <v>1.41</v>
      </c>
      <c r="F100" s="7">
        <v>375.3</v>
      </c>
      <c r="G100" s="7" t="s">
        <v>198</v>
      </c>
      <c r="H100" s="7">
        <v>61.85</v>
      </c>
      <c r="I100" s="7">
        <v>61.85</v>
      </c>
      <c r="J100" s="7">
        <v>0</v>
      </c>
      <c r="K100" s="7">
        <v>1211.1099999999999</v>
      </c>
      <c r="M100" s="7">
        <v>1211.1099999999999</v>
      </c>
    </row>
    <row r="101" spans="2:13" ht="15.75" thickBot="1" x14ac:dyDescent="0.3">
      <c r="B101" s="20" t="s">
        <v>391</v>
      </c>
      <c r="C101" s="7" t="str">
        <f t="shared" si="1"/>
        <v xml:space="preserve"> 147 MENS </v>
      </c>
      <c r="D101" s="20" t="s">
        <v>392</v>
      </c>
      <c r="E101" s="20">
        <v>1.41</v>
      </c>
      <c r="F101" s="20">
        <v>379.92</v>
      </c>
      <c r="G101" s="20" t="s">
        <v>198</v>
      </c>
      <c r="H101" s="20">
        <v>61.85</v>
      </c>
      <c r="I101" s="20">
        <v>61.85</v>
      </c>
      <c r="J101" s="20">
        <v>0</v>
      </c>
      <c r="K101" s="20">
        <v>1225</v>
      </c>
      <c r="M101" s="20">
        <v>1225</v>
      </c>
    </row>
    <row r="102" spans="2:13" ht="15.75" thickBot="1" x14ac:dyDescent="0.3">
      <c r="B102" s="7" t="s">
        <v>393</v>
      </c>
      <c r="C102" s="7" t="str">
        <f t="shared" si="1"/>
        <v xml:space="preserve"> 243 WOMEN</v>
      </c>
      <c r="D102" s="7" t="s">
        <v>394</v>
      </c>
      <c r="E102" s="7">
        <v>1.41</v>
      </c>
      <c r="F102" s="7">
        <v>398.5</v>
      </c>
      <c r="G102" s="7" t="s">
        <v>198</v>
      </c>
      <c r="H102" s="7">
        <v>61.85</v>
      </c>
      <c r="I102" s="7">
        <v>61.85</v>
      </c>
      <c r="J102" s="7">
        <v>0</v>
      </c>
      <c r="K102" s="7">
        <v>1286.1099999999999</v>
      </c>
      <c r="M102" s="7">
        <v>1286.1099999999999</v>
      </c>
    </row>
    <row r="103" spans="2:13" ht="15.75" thickBot="1" x14ac:dyDescent="0.3">
      <c r="B103" s="20" t="s">
        <v>395</v>
      </c>
      <c r="C103" s="7" t="str">
        <f t="shared" si="1"/>
        <v xml:space="preserve"> 245 MENS </v>
      </c>
      <c r="D103" s="20" t="s">
        <v>396</v>
      </c>
      <c r="E103" s="20">
        <v>1.41</v>
      </c>
      <c r="F103" s="20">
        <v>391.29</v>
      </c>
      <c r="G103" s="20" t="s">
        <v>198</v>
      </c>
      <c r="H103" s="20">
        <v>61.85</v>
      </c>
      <c r="I103" s="20">
        <v>61.85</v>
      </c>
      <c r="J103" s="20">
        <v>0</v>
      </c>
      <c r="K103" s="20">
        <v>1261.1099999999999</v>
      </c>
      <c r="M103" s="20">
        <v>1261.1099999999999</v>
      </c>
    </row>
    <row r="104" spans="2:13" ht="15.75" thickBot="1" x14ac:dyDescent="0.3">
      <c r="B104" s="7" t="s">
        <v>397</v>
      </c>
      <c r="C104" s="7" t="str">
        <f t="shared" si="1"/>
        <v xml:space="preserve"> STAIRWELL</v>
      </c>
      <c r="D104" s="7" t="s">
        <v>398</v>
      </c>
      <c r="E104" s="7">
        <v>0.94</v>
      </c>
      <c r="F104" s="7">
        <v>239.09</v>
      </c>
      <c r="G104" s="7" t="s">
        <v>198</v>
      </c>
      <c r="H104" s="7">
        <v>61.85</v>
      </c>
      <c r="I104" s="7">
        <v>61.85</v>
      </c>
      <c r="J104" s="7">
        <v>0</v>
      </c>
      <c r="K104" s="7">
        <v>772.22</v>
      </c>
      <c r="M104" s="7">
        <v>772.22</v>
      </c>
    </row>
    <row r="105" spans="2:13" ht="15.75" thickBot="1" x14ac:dyDescent="0.3">
      <c r="B105" s="20" t="s">
        <v>399</v>
      </c>
      <c r="C105" s="7" t="str">
        <f t="shared" si="1"/>
        <v xml:space="preserve"> STAIRWELL</v>
      </c>
      <c r="D105" s="20" t="s">
        <v>400</v>
      </c>
      <c r="E105" s="20">
        <v>0.94</v>
      </c>
      <c r="F105" s="20">
        <v>230.94</v>
      </c>
      <c r="G105" s="20" t="s">
        <v>198</v>
      </c>
      <c r="H105" s="20">
        <v>61.85</v>
      </c>
      <c r="I105" s="20">
        <v>61.85</v>
      </c>
      <c r="J105" s="20">
        <v>0</v>
      </c>
      <c r="K105" s="20">
        <v>744.44</v>
      </c>
      <c r="M105" s="20">
        <v>744.44</v>
      </c>
    </row>
    <row r="106" spans="2:13" ht="15.75" thickBot="1" x14ac:dyDescent="0.3">
      <c r="B106" s="7" t="s">
        <v>401</v>
      </c>
      <c r="C106" s="7" t="str">
        <f t="shared" si="1"/>
        <v xml:space="preserve"> STAIRWELL</v>
      </c>
      <c r="D106" s="7" t="s">
        <v>402</v>
      </c>
      <c r="E106" s="7">
        <v>0.94</v>
      </c>
      <c r="F106" s="7">
        <v>246.62</v>
      </c>
      <c r="G106" s="7" t="s">
        <v>198</v>
      </c>
      <c r="H106" s="7">
        <v>61.85</v>
      </c>
      <c r="I106" s="7">
        <v>61.85</v>
      </c>
      <c r="J106" s="7">
        <v>0</v>
      </c>
      <c r="K106" s="7">
        <v>794.44</v>
      </c>
      <c r="M106" s="7">
        <v>794.44</v>
      </c>
    </row>
    <row r="107" spans="2:13" ht="15.75" thickBot="1" x14ac:dyDescent="0.3">
      <c r="B107" s="20" t="s">
        <v>403</v>
      </c>
      <c r="C107" s="7" t="str">
        <f t="shared" si="1"/>
        <v xml:space="preserve"> 002 PLUMB</v>
      </c>
      <c r="D107" s="20" t="s">
        <v>404</v>
      </c>
      <c r="E107" s="20">
        <v>1.27</v>
      </c>
      <c r="F107" s="20">
        <v>693.13</v>
      </c>
      <c r="G107" s="20" t="s">
        <v>198</v>
      </c>
      <c r="H107" s="20">
        <v>61.85</v>
      </c>
      <c r="I107" s="20">
        <v>61.85</v>
      </c>
      <c r="J107" s="20">
        <v>0</v>
      </c>
      <c r="K107" s="20">
        <v>2236.11</v>
      </c>
      <c r="M107" s="20">
        <v>2236.11</v>
      </c>
    </row>
    <row r="108" spans="2:13" ht="15.75" thickBot="1" x14ac:dyDescent="0.3">
      <c r="B108" s="7" t="s">
        <v>405</v>
      </c>
      <c r="C108" s="7" t="str">
        <f t="shared" si="1"/>
        <v xml:space="preserve"> 006 CUSTO</v>
      </c>
      <c r="D108" s="7" t="s">
        <v>406</v>
      </c>
      <c r="E108" s="7">
        <v>1.27</v>
      </c>
      <c r="F108" s="7">
        <v>229.59</v>
      </c>
      <c r="G108" s="7" t="s">
        <v>198</v>
      </c>
      <c r="H108" s="7">
        <v>61.85</v>
      </c>
      <c r="I108" s="7">
        <v>61.85</v>
      </c>
      <c r="J108" s="7">
        <v>0</v>
      </c>
      <c r="K108" s="7">
        <v>741.67</v>
      </c>
      <c r="M108" s="7">
        <v>741.67</v>
      </c>
    </row>
    <row r="109" spans="2:13" ht="15.75" thickBot="1" x14ac:dyDescent="0.3">
      <c r="B109" s="20" t="s">
        <v>407</v>
      </c>
      <c r="C109" s="7" t="str">
        <f t="shared" si="1"/>
        <v xml:space="preserve"> 132-A TEC</v>
      </c>
      <c r="D109" s="20" t="s">
        <v>408</v>
      </c>
      <c r="E109" s="20">
        <v>1.27</v>
      </c>
      <c r="F109" s="20">
        <v>97.59</v>
      </c>
      <c r="G109" s="20" t="s">
        <v>198</v>
      </c>
      <c r="H109" s="20">
        <v>61.85</v>
      </c>
      <c r="I109" s="20">
        <v>61.85</v>
      </c>
      <c r="J109" s="20">
        <v>0</v>
      </c>
      <c r="K109" s="20">
        <v>313.89</v>
      </c>
      <c r="M109" s="20">
        <v>313.89</v>
      </c>
    </row>
    <row r="110" spans="2:13" ht="15.75" thickBot="1" x14ac:dyDescent="0.3">
      <c r="B110" s="7" t="s">
        <v>409</v>
      </c>
      <c r="C110" s="7" t="str">
        <f t="shared" si="1"/>
        <v xml:space="preserve"> 140 STORA</v>
      </c>
      <c r="D110" s="7" t="s">
        <v>410</v>
      </c>
      <c r="E110" s="7">
        <v>1.27</v>
      </c>
      <c r="F110" s="7">
        <v>314.07</v>
      </c>
      <c r="G110" s="7" t="s">
        <v>198</v>
      </c>
      <c r="H110" s="7">
        <v>61.85</v>
      </c>
      <c r="I110" s="7">
        <v>61.85</v>
      </c>
      <c r="J110" s="7">
        <v>0</v>
      </c>
      <c r="K110" s="7">
        <v>1013.89</v>
      </c>
      <c r="M110" s="7">
        <v>1013.89</v>
      </c>
    </row>
    <row r="111" spans="2:13" ht="15.75" thickBot="1" x14ac:dyDescent="0.3">
      <c r="B111" s="20" t="s">
        <v>411</v>
      </c>
      <c r="C111" s="7" t="str">
        <f t="shared" si="1"/>
        <v xml:space="preserve"> 225 FILE </v>
      </c>
      <c r="D111" s="20" t="s">
        <v>412</v>
      </c>
      <c r="E111" s="20">
        <v>1.27</v>
      </c>
      <c r="F111" s="20">
        <v>319.20999999999998</v>
      </c>
      <c r="G111" s="20" t="s">
        <v>198</v>
      </c>
      <c r="H111" s="20">
        <v>61.85</v>
      </c>
      <c r="I111" s="20">
        <v>61.85</v>
      </c>
      <c r="J111" s="20">
        <v>0</v>
      </c>
      <c r="K111" s="20">
        <v>1030.56</v>
      </c>
      <c r="M111" s="20">
        <v>1030.56</v>
      </c>
    </row>
    <row r="112" spans="2:13" ht="15.75" thickBot="1" x14ac:dyDescent="0.3">
      <c r="B112" s="7" t="s">
        <v>413</v>
      </c>
      <c r="C112" s="7" t="str">
        <f t="shared" si="1"/>
        <v xml:space="preserve"> 245A J.C.</v>
      </c>
      <c r="D112" s="7" t="s">
        <v>414</v>
      </c>
      <c r="E112" s="7">
        <v>1.27</v>
      </c>
      <c r="F112" s="7">
        <v>43.37</v>
      </c>
      <c r="G112" s="7" t="s">
        <v>198</v>
      </c>
      <c r="H112" s="7">
        <v>61.85</v>
      </c>
      <c r="I112" s="7">
        <v>61.85</v>
      </c>
      <c r="J112" s="7">
        <v>0</v>
      </c>
      <c r="K112" s="7">
        <v>138.88999999999999</v>
      </c>
      <c r="M112" s="7">
        <v>138.88999999999999</v>
      </c>
    </row>
    <row r="113" spans="2:13" ht="15.75" thickBot="1" x14ac:dyDescent="0.3">
      <c r="B113" s="20" t="s">
        <v>415</v>
      </c>
      <c r="C113" s="7" t="str">
        <f t="shared" si="1"/>
        <v xml:space="preserve"> 207 VEST.</v>
      </c>
      <c r="D113" s="20" t="s">
        <v>416</v>
      </c>
      <c r="E113" s="20">
        <v>1.57</v>
      </c>
      <c r="F113" s="20">
        <v>83.24</v>
      </c>
      <c r="G113" s="20" t="s">
        <v>198</v>
      </c>
      <c r="H113" s="20">
        <v>61.85</v>
      </c>
      <c r="I113" s="20">
        <v>61.85</v>
      </c>
      <c r="J113" s="20">
        <v>0</v>
      </c>
      <c r="K113" s="20">
        <v>269.44</v>
      </c>
      <c r="M113" s="20">
        <v>269.44</v>
      </c>
    </row>
    <row r="114" spans="2:13" ht="15.75" thickBot="1" x14ac:dyDescent="0.3">
      <c r="B114" s="7" t="s">
        <v>417</v>
      </c>
      <c r="C114" s="7" t="str">
        <f t="shared" si="1"/>
        <v xml:space="preserve"> 217 VEST.</v>
      </c>
      <c r="D114" s="7" t="s">
        <v>418</v>
      </c>
      <c r="E114" s="7">
        <v>1.57</v>
      </c>
      <c r="F114" s="7">
        <v>70.930000000000007</v>
      </c>
      <c r="G114" s="7" t="s">
        <v>198</v>
      </c>
      <c r="H114" s="7">
        <v>61.85</v>
      </c>
      <c r="I114" s="7">
        <v>61.85</v>
      </c>
      <c r="J114" s="7">
        <v>0</v>
      </c>
      <c r="K114" s="7">
        <v>227.78</v>
      </c>
      <c r="M114" s="7">
        <v>227.78</v>
      </c>
    </row>
    <row r="115" spans="2:13" ht="15.75" thickBot="1" x14ac:dyDescent="0.3">
      <c r="B115" s="20" t="s">
        <v>419</v>
      </c>
      <c r="C115" s="7" t="str">
        <f t="shared" si="1"/>
        <v xml:space="preserve"> E.S.1 1ST</v>
      </c>
      <c r="D115" s="20" t="s">
        <v>420</v>
      </c>
      <c r="E115" s="20">
        <v>1.57</v>
      </c>
      <c r="F115" s="20">
        <v>176.84</v>
      </c>
      <c r="G115" s="20" t="s">
        <v>198</v>
      </c>
      <c r="H115" s="20">
        <v>61.85</v>
      </c>
      <c r="I115" s="20">
        <v>61.85</v>
      </c>
      <c r="J115" s="20">
        <v>0</v>
      </c>
      <c r="K115" s="20">
        <v>569.44000000000005</v>
      </c>
      <c r="M115" s="20">
        <v>569.44000000000005</v>
      </c>
    </row>
    <row r="116" spans="2:13" ht="15.75" thickBot="1" x14ac:dyDescent="0.3">
      <c r="B116" s="7" t="s">
        <v>421</v>
      </c>
      <c r="C116" s="7" t="str">
        <f t="shared" si="1"/>
        <v xml:space="preserve"> E.S.2 1ST</v>
      </c>
      <c r="D116" s="7" t="s">
        <v>422</v>
      </c>
      <c r="E116" s="7">
        <v>1.57</v>
      </c>
      <c r="F116" s="7">
        <v>160.36000000000001</v>
      </c>
      <c r="G116" s="7" t="s">
        <v>198</v>
      </c>
      <c r="H116" s="7">
        <v>61.85</v>
      </c>
      <c r="I116" s="7">
        <v>61.85</v>
      </c>
      <c r="J116" s="7">
        <v>0</v>
      </c>
      <c r="K116" s="7">
        <v>516.66999999999996</v>
      </c>
      <c r="M116" s="7">
        <v>516.66999999999996</v>
      </c>
    </row>
    <row r="117" spans="2:13" ht="15.75" thickBot="1" x14ac:dyDescent="0.3">
      <c r="B117" s="20" t="s">
        <v>423</v>
      </c>
      <c r="C117" s="7" t="str">
        <f t="shared" si="1"/>
        <v xml:space="preserve"> E.S.3 1ST</v>
      </c>
      <c r="D117" s="20" t="s">
        <v>424</v>
      </c>
      <c r="E117" s="20">
        <v>1.57</v>
      </c>
      <c r="F117" s="20">
        <v>192.01</v>
      </c>
      <c r="G117" s="20" t="s">
        <v>198</v>
      </c>
      <c r="H117" s="20">
        <v>61.85</v>
      </c>
      <c r="I117" s="20">
        <v>61.85</v>
      </c>
      <c r="J117" s="20">
        <v>0</v>
      </c>
      <c r="K117" s="20">
        <v>619.44000000000005</v>
      </c>
      <c r="M117" s="20">
        <v>619.44000000000005</v>
      </c>
    </row>
    <row r="118" spans="2:13" ht="15.75" thickBot="1" x14ac:dyDescent="0.3">
      <c r="B118" s="7" t="s">
        <v>425</v>
      </c>
      <c r="C118" s="7" t="str">
        <f t="shared" si="1"/>
        <v xml:space="preserve"> E.S.4 1ST</v>
      </c>
      <c r="D118" s="7" t="s">
        <v>426</v>
      </c>
      <c r="E118" s="7">
        <v>1.57</v>
      </c>
      <c r="F118" s="7">
        <v>194.01</v>
      </c>
      <c r="G118" s="7" t="s">
        <v>198</v>
      </c>
      <c r="H118" s="7">
        <v>61.85</v>
      </c>
      <c r="I118" s="7">
        <v>61.85</v>
      </c>
      <c r="J118" s="7">
        <v>0</v>
      </c>
      <c r="K118" s="7">
        <v>625</v>
      </c>
      <c r="M118" s="7">
        <v>625</v>
      </c>
    </row>
    <row r="119" spans="2:13" ht="15.75" thickBot="1" x14ac:dyDescent="0.3">
      <c r="B119" s="20" t="s">
        <v>427</v>
      </c>
      <c r="C119" s="7" t="str">
        <f t="shared" si="1"/>
        <v xml:space="preserve"> ES.1 2ND </v>
      </c>
      <c r="D119" s="20" t="s">
        <v>428</v>
      </c>
      <c r="E119" s="20">
        <v>1.57</v>
      </c>
      <c r="F119" s="20">
        <v>173.86</v>
      </c>
      <c r="G119" s="20" t="s">
        <v>198</v>
      </c>
      <c r="H119" s="20">
        <v>61.85</v>
      </c>
      <c r="I119" s="20">
        <v>61.85</v>
      </c>
      <c r="J119" s="20">
        <v>0</v>
      </c>
      <c r="K119" s="20">
        <v>561.11</v>
      </c>
      <c r="M119" s="20">
        <v>561.11</v>
      </c>
    </row>
    <row r="120" spans="2:13" ht="15.75" thickBot="1" x14ac:dyDescent="0.3">
      <c r="B120" s="7" t="s">
        <v>429</v>
      </c>
      <c r="C120" s="7" t="str">
        <f t="shared" si="1"/>
        <v xml:space="preserve"> ES.2 2ND </v>
      </c>
      <c r="D120" s="7" t="s">
        <v>430</v>
      </c>
      <c r="E120" s="7">
        <v>1.57</v>
      </c>
      <c r="F120" s="7">
        <v>166.57</v>
      </c>
      <c r="G120" s="7" t="s">
        <v>198</v>
      </c>
      <c r="H120" s="7">
        <v>61.85</v>
      </c>
      <c r="I120" s="7">
        <v>61.85</v>
      </c>
      <c r="J120" s="7">
        <v>0</v>
      </c>
      <c r="K120" s="7">
        <v>536.11</v>
      </c>
      <c r="M120" s="7">
        <v>536.11</v>
      </c>
    </row>
    <row r="121" spans="2:13" ht="15.75" thickBot="1" x14ac:dyDescent="0.3">
      <c r="B121" s="20" t="s">
        <v>431</v>
      </c>
      <c r="C121" s="7" t="str">
        <f t="shared" si="1"/>
        <v xml:space="preserve"> ES.3 2ND </v>
      </c>
      <c r="D121" s="20" t="s">
        <v>432</v>
      </c>
      <c r="E121" s="20">
        <v>1.57</v>
      </c>
      <c r="F121" s="20">
        <v>194.52</v>
      </c>
      <c r="G121" s="20" t="s">
        <v>198</v>
      </c>
      <c r="H121" s="20">
        <v>61.85</v>
      </c>
      <c r="I121" s="20">
        <v>61.85</v>
      </c>
      <c r="J121" s="20">
        <v>0</v>
      </c>
      <c r="K121" s="20">
        <v>627.78</v>
      </c>
      <c r="M121" s="20">
        <v>627.78</v>
      </c>
    </row>
    <row r="122" spans="2:13" ht="15.75" thickBot="1" x14ac:dyDescent="0.3">
      <c r="B122" s="7" t="s">
        <v>433</v>
      </c>
      <c r="C122" s="7" t="str">
        <f t="shared" si="1"/>
        <v xml:space="preserve"> ES.4 2ND </v>
      </c>
      <c r="D122" s="7" t="s">
        <v>434</v>
      </c>
      <c r="E122" s="7">
        <v>1.57</v>
      </c>
      <c r="F122" s="7">
        <v>179.37</v>
      </c>
      <c r="G122" s="7" t="s">
        <v>198</v>
      </c>
      <c r="H122" s="7">
        <v>61.85</v>
      </c>
      <c r="I122" s="7">
        <v>61.85</v>
      </c>
      <c r="J122" s="7">
        <v>0</v>
      </c>
      <c r="K122" s="7">
        <v>577.78</v>
      </c>
      <c r="M122" s="7">
        <v>577.78</v>
      </c>
    </row>
    <row r="123" spans="2:13" ht="15.75" thickBot="1" x14ac:dyDescent="0.3">
      <c r="B123" s="20" t="s">
        <v>435</v>
      </c>
      <c r="C123" s="7" t="str">
        <f t="shared" si="1"/>
        <v xml:space="preserve"> J.C. 1ST </v>
      </c>
      <c r="D123" s="20" t="s">
        <v>436</v>
      </c>
      <c r="E123" s="20">
        <v>1.57</v>
      </c>
      <c r="F123" s="20">
        <v>51.58</v>
      </c>
      <c r="G123" s="20" t="s">
        <v>198</v>
      </c>
      <c r="H123" s="20">
        <v>61.85</v>
      </c>
      <c r="I123" s="20">
        <v>61.85</v>
      </c>
      <c r="J123" s="20">
        <v>0</v>
      </c>
      <c r="K123" s="20">
        <v>166.67</v>
      </c>
      <c r="M123" s="20">
        <v>166.67</v>
      </c>
    </row>
    <row r="124" spans="2:13" ht="15.75" thickBot="1" x14ac:dyDescent="0.3">
      <c r="B124" s="7" t="s">
        <v>437</v>
      </c>
      <c r="C124" s="7" t="s">
        <v>451</v>
      </c>
      <c r="D124" s="7" t="s">
        <v>438</v>
      </c>
      <c r="E124" s="7">
        <v>1.57</v>
      </c>
      <c r="F124" s="7">
        <v>32699.55</v>
      </c>
      <c r="G124" s="7" t="s">
        <v>198</v>
      </c>
      <c r="H124" s="7">
        <v>61.85</v>
      </c>
      <c r="I124" s="7">
        <v>61.85</v>
      </c>
      <c r="J124" s="7">
        <v>0</v>
      </c>
      <c r="K124" s="7">
        <v>105463.89</v>
      </c>
      <c r="M124" s="7"/>
    </row>
    <row r="125" spans="2:13" ht="15.75" thickBot="1" x14ac:dyDescent="0.3">
      <c r="B125" s="20" t="s">
        <v>439</v>
      </c>
      <c r="C125" s="7" t="s">
        <v>450</v>
      </c>
      <c r="D125" s="20" t="s">
        <v>440</v>
      </c>
      <c r="E125" s="20">
        <v>1.57</v>
      </c>
      <c r="F125" s="20">
        <v>32699.55</v>
      </c>
      <c r="G125" s="20" t="s">
        <v>198</v>
      </c>
      <c r="H125" s="20">
        <v>61.85</v>
      </c>
      <c r="I125" s="20">
        <v>61.85</v>
      </c>
      <c r="J125" s="20">
        <v>0</v>
      </c>
      <c r="K125" s="20">
        <v>105463.89</v>
      </c>
      <c r="M125" s="20"/>
    </row>
    <row r="126" spans="2:13" ht="15.75" thickBot="1" x14ac:dyDescent="0.3">
      <c r="B126" s="7" t="s">
        <v>441</v>
      </c>
      <c r="C126" s="7" t="str">
        <f t="shared" si="1"/>
        <v xml:space="preserve"> ELEVATOR </v>
      </c>
      <c r="D126" s="7" t="s">
        <v>442</v>
      </c>
      <c r="E126" s="7">
        <v>1.57</v>
      </c>
      <c r="F126" s="7">
        <v>179.41</v>
      </c>
      <c r="G126" s="7" t="s">
        <v>198</v>
      </c>
      <c r="H126" s="7">
        <v>61.85</v>
      </c>
      <c r="I126" s="7">
        <v>61.85</v>
      </c>
      <c r="J126" s="7">
        <v>0</v>
      </c>
      <c r="K126" s="7">
        <v>577.78</v>
      </c>
      <c r="M126" s="7">
        <v>577.78</v>
      </c>
    </row>
    <row r="127" spans="2:13" ht="15.75" thickBot="1" x14ac:dyDescent="0.3">
      <c r="B127" s="20" t="s">
        <v>443</v>
      </c>
      <c r="C127" s="7" t="str">
        <f t="shared" si="1"/>
        <v xml:space="preserve"> ELEVATOR </v>
      </c>
      <c r="D127" s="20" t="s">
        <v>444</v>
      </c>
      <c r="E127" s="20">
        <v>1.57</v>
      </c>
      <c r="F127" s="20">
        <v>175.68</v>
      </c>
      <c r="G127" s="20" t="s">
        <v>198</v>
      </c>
      <c r="H127" s="20">
        <v>61.85</v>
      </c>
      <c r="I127" s="20">
        <v>61.85</v>
      </c>
      <c r="J127" s="20">
        <v>0</v>
      </c>
      <c r="K127" s="20">
        <v>566.66999999999996</v>
      </c>
      <c r="M127" s="20">
        <v>566.66999999999996</v>
      </c>
    </row>
    <row r="128" spans="2:13" ht="15.75" thickBot="1" x14ac:dyDescent="0.3">
      <c r="B128" s="7" t="s">
        <v>445</v>
      </c>
      <c r="C128" s="7" t="str">
        <f t="shared" si="1"/>
        <v xml:space="preserve"> ELEVATOR </v>
      </c>
      <c r="D128" s="7" t="s">
        <v>446</v>
      </c>
      <c r="E128" s="7">
        <v>1.57</v>
      </c>
      <c r="F128" s="7">
        <v>196.03</v>
      </c>
      <c r="G128" s="7" t="s">
        <v>198</v>
      </c>
      <c r="H128" s="7">
        <v>61.85</v>
      </c>
      <c r="I128" s="7">
        <v>61.85</v>
      </c>
      <c r="J128" s="7">
        <v>0</v>
      </c>
      <c r="K128" s="7">
        <v>633.33000000000004</v>
      </c>
      <c r="M128" s="7">
        <v>633.33000000000004</v>
      </c>
    </row>
    <row r="129" spans="2:17" ht="15.75" thickBot="1" x14ac:dyDescent="0.3">
      <c r="B129" s="20" t="s">
        <v>447</v>
      </c>
      <c r="C129" s="7" t="str">
        <f t="shared" si="1"/>
        <v xml:space="preserve"> OPEN</v>
      </c>
      <c r="D129" s="20" t="s">
        <v>448</v>
      </c>
      <c r="E129" s="20">
        <v>1.57</v>
      </c>
      <c r="F129" s="20">
        <v>402.96</v>
      </c>
      <c r="G129" s="20" t="s">
        <v>198</v>
      </c>
      <c r="H129" s="20">
        <v>61.85</v>
      </c>
      <c r="I129" s="20">
        <v>61.85</v>
      </c>
      <c r="J129" s="20">
        <v>0</v>
      </c>
      <c r="K129" s="20">
        <v>1300</v>
      </c>
      <c r="M129" s="20">
        <v>1300</v>
      </c>
    </row>
    <row r="130" spans="2:17" x14ac:dyDescent="0.25">
      <c r="K130">
        <f>LARGE(K4:K129, 3)</f>
        <v>56633.33</v>
      </c>
      <c r="M130">
        <f>AVERAGE(M4:M129)</f>
        <v>1736.6756097560979</v>
      </c>
      <c r="Q130" t="s">
        <v>452</v>
      </c>
    </row>
    <row r="131" spans="2:17" x14ac:dyDescent="0.25">
      <c r="P131">
        <f>13030/M130</f>
        <v>7.5028404422803856</v>
      </c>
      <c r="Q131">
        <f>6600/M130</f>
        <v>3.8003643069110167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1"/>
  <sheetViews>
    <sheetView topLeftCell="C1" workbookViewId="0">
      <selection activeCell="J13" sqref="J13"/>
    </sheetView>
  </sheetViews>
  <sheetFormatPr defaultRowHeight="15" x14ac:dyDescent="0.25"/>
  <cols>
    <col min="3" max="3" width="12.85546875" bestFit="1" customWidth="1"/>
  </cols>
  <sheetData>
    <row r="3" spans="3:17" ht="15.75" thickBot="1" x14ac:dyDescent="0.3"/>
    <row r="4" spans="3:17" ht="15.75" thickBot="1" x14ac:dyDescent="0.3"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27"/>
    </row>
    <row r="5" spans="3:17" ht="15.75" thickBot="1" x14ac:dyDescent="0.3">
      <c r="C5" t="s">
        <v>453</v>
      </c>
      <c r="D5" s="3" t="s">
        <v>4</v>
      </c>
      <c r="E5" s="3">
        <v>1156.8275000000001</v>
      </c>
      <c r="F5" s="3">
        <v>1143.2251000000001</v>
      </c>
      <c r="G5" s="3">
        <v>980.96339999999998</v>
      </c>
      <c r="H5" s="3">
        <v>900.92060000000004</v>
      </c>
      <c r="I5" s="3">
        <v>739.66949999999997</v>
      </c>
      <c r="J5" s="3">
        <v>512.03549999999996</v>
      </c>
      <c r="K5" s="3">
        <v>527.69669999999996</v>
      </c>
      <c r="L5" s="3">
        <v>280.46179999999998</v>
      </c>
      <c r="M5" s="3">
        <v>605.42340000000002</v>
      </c>
      <c r="N5" s="3">
        <v>777.97170000000006</v>
      </c>
      <c r="O5" s="3">
        <v>926.91430000000003</v>
      </c>
      <c r="P5" s="3">
        <v>1008.933</v>
      </c>
    </row>
    <row r="6" spans="3:17" ht="15.75" thickBot="1" x14ac:dyDescent="0.3">
      <c r="C6" t="s">
        <v>454</v>
      </c>
      <c r="D6" s="4"/>
      <c r="E6" s="3">
        <v>190.68</v>
      </c>
      <c r="F6" s="3">
        <v>132.44</v>
      </c>
      <c r="G6" s="3">
        <v>89.12</v>
      </c>
      <c r="H6" s="3">
        <v>49.36</v>
      </c>
      <c r="I6" s="3">
        <v>14.81</v>
      </c>
      <c r="J6" s="3">
        <v>5.45</v>
      </c>
      <c r="K6" s="3">
        <v>3.61</v>
      </c>
      <c r="L6" s="3">
        <v>2.66</v>
      </c>
      <c r="M6" s="3">
        <v>8.56</v>
      </c>
      <c r="N6" s="3">
        <v>23.42</v>
      </c>
      <c r="O6" s="3">
        <v>66.55</v>
      </c>
      <c r="P6" s="3">
        <v>131.76</v>
      </c>
      <c r="Q6" s="3"/>
    </row>
    <row r="9" spans="3:17" ht="15.75" thickBot="1" x14ac:dyDescent="0.3"/>
    <row r="10" spans="3:17" ht="15.75" thickBot="1" x14ac:dyDescent="0.3">
      <c r="C10" s="4" t="s">
        <v>2</v>
      </c>
      <c r="D10" s="4">
        <v>18.690100000000001</v>
      </c>
      <c r="E10" s="4">
        <v>15.084899999999999</v>
      </c>
      <c r="F10" s="4">
        <v>32.420200000000001</v>
      </c>
      <c r="G10" s="4">
        <v>32.298699999999997</v>
      </c>
      <c r="H10" s="4">
        <v>34.442500000000003</v>
      </c>
      <c r="I10" s="4">
        <v>34.538200000000003</v>
      </c>
      <c r="J10" s="4">
        <v>38.377800000000001</v>
      </c>
      <c r="K10" s="4">
        <v>35.824399999999997</v>
      </c>
      <c r="L10" s="4">
        <v>32.420200000000001</v>
      </c>
      <c r="M10" s="4">
        <v>32.420200000000001</v>
      </c>
      <c r="N10" s="4">
        <v>29.782299999999999</v>
      </c>
      <c r="O10" s="4">
        <v>23.0213</v>
      </c>
    </row>
    <row r="11" spans="3:17" ht="15.75" thickBot="1" x14ac:dyDescent="0.3">
      <c r="D11" s="4">
        <v>2212.8000000000002</v>
      </c>
      <c r="E11" s="4">
        <v>2431.02</v>
      </c>
      <c r="F11" s="4">
        <v>5048.08</v>
      </c>
      <c r="G11" s="4">
        <v>8206.58</v>
      </c>
      <c r="H11" s="4">
        <v>16009.97</v>
      </c>
      <c r="I11" s="4">
        <v>21196.53</v>
      </c>
      <c r="J11" s="4">
        <v>23539.919999999998</v>
      </c>
      <c r="K11" s="4">
        <v>23640.080000000002</v>
      </c>
      <c r="L11" s="4">
        <v>18951.310000000001</v>
      </c>
      <c r="M11" s="4">
        <v>13543.53</v>
      </c>
      <c r="N11" s="4">
        <v>6390.81</v>
      </c>
      <c r="O11" s="4">
        <v>2941.89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27"/>
  <sheetViews>
    <sheetView topLeftCell="A105" zoomScale="70" zoomScaleNormal="70" workbookViewId="0">
      <selection activeCell="G90" sqref="G90"/>
    </sheetView>
  </sheetViews>
  <sheetFormatPr defaultRowHeight="15" x14ac:dyDescent="0.25"/>
  <cols>
    <col min="3" max="3" width="77.7109375" bestFit="1" customWidth="1"/>
    <col min="4" max="5" width="31" customWidth="1"/>
    <col min="6" max="6" width="89.5703125" bestFit="1" customWidth="1"/>
  </cols>
  <sheetData>
    <row r="4" spans="3:7" ht="15.75" thickBot="1" x14ac:dyDescent="0.3"/>
    <row r="5" spans="3:7" ht="15.75" thickBot="1" x14ac:dyDescent="0.3">
      <c r="D5" s="22" t="s">
        <v>65</v>
      </c>
    </row>
    <row r="6" spans="3:7" ht="15.75" thickBot="1" x14ac:dyDescent="0.3">
      <c r="C6" s="3" t="s">
        <v>69</v>
      </c>
      <c r="D6" s="3">
        <v>1286.1099999999999</v>
      </c>
      <c r="F6" s="7" t="s">
        <v>455</v>
      </c>
      <c r="G6" s="7">
        <v>1286.1099999999999</v>
      </c>
    </row>
    <row r="7" spans="3:7" ht="15.75" thickBot="1" x14ac:dyDescent="0.3">
      <c r="C7" s="4" t="s">
        <v>70</v>
      </c>
      <c r="D7" s="4">
        <v>1077.78</v>
      </c>
      <c r="F7" s="20" t="s">
        <v>456</v>
      </c>
      <c r="G7" s="20">
        <v>1077.78</v>
      </c>
    </row>
    <row r="8" spans="3:7" ht="15.75" thickBot="1" x14ac:dyDescent="0.3">
      <c r="C8" s="3" t="s">
        <v>71</v>
      </c>
      <c r="D8" s="3">
        <v>1238.8900000000001</v>
      </c>
      <c r="F8" s="7" t="s">
        <v>457</v>
      </c>
      <c r="G8" s="7">
        <v>1238.8900000000001</v>
      </c>
    </row>
    <row r="9" spans="3:7" ht="15.75" thickBot="1" x14ac:dyDescent="0.3">
      <c r="C9" s="4" t="s">
        <v>72</v>
      </c>
      <c r="D9" s="4">
        <v>544.44000000000005</v>
      </c>
      <c r="F9" s="20" t="s">
        <v>458</v>
      </c>
      <c r="G9" s="20">
        <v>544.44000000000005</v>
      </c>
    </row>
    <row r="10" spans="3:7" ht="15.75" thickBot="1" x14ac:dyDescent="0.3">
      <c r="C10" s="3" t="s">
        <v>73</v>
      </c>
      <c r="D10" s="3">
        <v>1080.56</v>
      </c>
      <c r="F10" s="7" t="s">
        <v>459</v>
      </c>
      <c r="G10" s="7">
        <v>1080.56</v>
      </c>
    </row>
    <row r="11" spans="3:7" ht="15.75" thickBot="1" x14ac:dyDescent="0.3">
      <c r="C11" s="4" t="s">
        <v>74</v>
      </c>
      <c r="D11" s="4">
        <v>1136.1099999999999</v>
      </c>
      <c r="F11" s="20" t="s">
        <v>460</v>
      </c>
      <c r="G11" s="20">
        <v>1136.1099999999999</v>
      </c>
    </row>
    <row r="12" spans="3:7" ht="15.75" thickBot="1" x14ac:dyDescent="0.3">
      <c r="C12" s="3" t="s">
        <v>75</v>
      </c>
      <c r="D12" s="3">
        <v>969.44</v>
      </c>
      <c r="F12" s="7" t="s">
        <v>461</v>
      </c>
      <c r="G12" s="7">
        <v>969.44</v>
      </c>
    </row>
    <row r="13" spans="3:7" ht="15.75" thickBot="1" x14ac:dyDescent="0.3">
      <c r="C13" s="4" t="s">
        <v>76</v>
      </c>
      <c r="D13" s="4">
        <v>1536.11</v>
      </c>
      <c r="F13" s="20" t="s">
        <v>462</v>
      </c>
      <c r="G13" s="20">
        <v>1536.11</v>
      </c>
    </row>
    <row r="14" spans="3:7" ht="15.75" thickBot="1" x14ac:dyDescent="0.3">
      <c r="C14" s="3" t="s">
        <v>77</v>
      </c>
      <c r="D14" s="3">
        <v>1750</v>
      </c>
      <c r="F14" s="7" t="s">
        <v>463</v>
      </c>
      <c r="G14" s="7">
        <v>1750</v>
      </c>
    </row>
    <row r="15" spans="3:7" ht="15.75" thickBot="1" x14ac:dyDescent="0.3">
      <c r="C15" s="4" t="s">
        <v>78</v>
      </c>
      <c r="D15" s="4">
        <v>1097.22</v>
      </c>
      <c r="F15" s="20" t="s">
        <v>464</v>
      </c>
      <c r="G15" s="20">
        <v>1097.22</v>
      </c>
    </row>
    <row r="16" spans="3:7" ht="15.75" thickBot="1" x14ac:dyDescent="0.3">
      <c r="C16" s="3" t="s">
        <v>79</v>
      </c>
      <c r="D16" s="3">
        <v>922.22</v>
      </c>
      <c r="F16" s="7" t="s">
        <v>465</v>
      </c>
      <c r="G16" s="7">
        <v>922.22</v>
      </c>
    </row>
    <row r="17" spans="3:7" ht="15.75" thickBot="1" x14ac:dyDescent="0.3">
      <c r="C17" s="4" t="s">
        <v>80</v>
      </c>
      <c r="D17" s="4">
        <v>1480.56</v>
      </c>
      <c r="F17" s="20" t="s">
        <v>466</v>
      </c>
      <c r="G17" s="20">
        <v>1480.56</v>
      </c>
    </row>
    <row r="18" spans="3:7" ht="15.75" thickBot="1" x14ac:dyDescent="0.3">
      <c r="C18" s="3" t="s">
        <v>81</v>
      </c>
      <c r="D18" s="3">
        <v>922.22</v>
      </c>
      <c r="F18" s="7" t="s">
        <v>467</v>
      </c>
      <c r="G18" s="7">
        <v>922.22</v>
      </c>
    </row>
    <row r="19" spans="3:7" ht="15.75" thickBot="1" x14ac:dyDescent="0.3">
      <c r="C19" s="4" t="s">
        <v>82</v>
      </c>
      <c r="D19" s="4">
        <v>2066.67</v>
      </c>
      <c r="F19" s="20" t="s">
        <v>468</v>
      </c>
      <c r="G19" s="20">
        <v>2066.67</v>
      </c>
    </row>
    <row r="20" spans="3:7" ht="15.75" thickBot="1" x14ac:dyDescent="0.3">
      <c r="C20" s="3" t="s">
        <v>83</v>
      </c>
      <c r="D20" s="3">
        <v>930.56</v>
      </c>
      <c r="F20" s="7" t="s">
        <v>469</v>
      </c>
      <c r="G20" s="7">
        <v>930.56</v>
      </c>
    </row>
    <row r="21" spans="3:7" ht="15.75" thickBot="1" x14ac:dyDescent="0.3">
      <c r="C21" s="4" t="s">
        <v>84</v>
      </c>
      <c r="D21" s="4">
        <v>1041.67</v>
      </c>
      <c r="F21" s="20" t="s">
        <v>470</v>
      </c>
      <c r="G21" s="20">
        <v>1041.67</v>
      </c>
    </row>
    <row r="22" spans="3:7" ht="15.75" thickBot="1" x14ac:dyDescent="0.3">
      <c r="C22" s="3" t="s">
        <v>85</v>
      </c>
      <c r="D22" s="3">
        <v>902.78</v>
      </c>
      <c r="F22" s="7" t="s">
        <v>471</v>
      </c>
      <c r="G22" s="7">
        <v>902.78</v>
      </c>
    </row>
    <row r="23" spans="3:7" ht="15.75" thickBot="1" x14ac:dyDescent="0.3">
      <c r="C23" s="4" t="s">
        <v>86</v>
      </c>
      <c r="D23" s="4">
        <v>1033.33</v>
      </c>
      <c r="F23" s="20" t="s">
        <v>472</v>
      </c>
      <c r="G23" s="20">
        <v>1033.33</v>
      </c>
    </row>
    <row r="24" spans="3:7" ht="15.75" thickBot="1" x14ac:dyDescent="0.3">
      <c r="C24" s="3" t="s">
        <v>87</v>
      </c>
      <c r="D24" s="3">
        <v>1361.11</v>
      </c>
      <c r="F24" s="7" t="s">
        <v>473</v>
      </c>
      <c r="G24" s="7">
        <v>1361.11</v>
      </c>
    </row>
    <row r="25" spans="3:7" ht="15.75" thickBot="1" x14ac:dyDescent="0.3">
      <c r="C25" s="4" t="s">
        <v>88</v>
      </c>
      <c r="D25" s="4">
        <v>1061.1099999999999</v>
      </c>
      <c r="F25" s="20" t="s">
        <v>474</v>
      </c>
      <c r="G25" s="20">
        <v>1061.1099999999999</v>
      </c>
    </row>
    <row r="26" spans="3:7" ht="15.75" thickBot="1" x14ac:dyDescent="0.3">
      <c r="C26" s="3" t="s">
        <v>89</v>
      </c>
      <c r="D26" s="3">
        <v>916.67</v>
      </c>
      <c r="F26" s="7" t="s">
        <v>475</v>
      </c>
      <c r="G26" s="7">
        <v>916.67</v>
      </c>
    </row>
    <row r="27" spans="3:7" ht="15.75" thickBot="1" x14ac:dyDescent="0.3">
      <c r="C27" s="4" t="s">
        <v>90</v>
      </c>
      <c r="D27" s="4">
        <v>1044.44</v>
      </c>
      <c r="F27" s="20" t="s">
        <v>476</v>
      </c>
      <c r="G27" s="20">
        <v>1044.44</v>
      </c>
    </row>
    <row r="28" spans="3:7" ht="15.75" thickBot="1" x14ac:dyDescent="0.3">
      <c r="C28" s="3" t="s">
        <v>91</v>
      </c>
      <c r="D28" s="3">
        <v>1069.44</v>
      </c>
      <c r="F28" s="7" t="s">
        <v>477</v>
      </c>
      <c r="G28" s="7">
        <v>1069.44</v>
      </c>
    </row>
    <row r="29" spans="3:7" ht="15.75" thickBot="1" x14ac:dyDescent="0.3">
      <c r="C29" s="4" t="s">
        <v>92</v>
      </c>
      <c r="D29" s="4">
        <v>1055.56</v>
      </c>
      <c r="F29" s="20" t="s">
        <v>478</v>
      </c>
      <c r="G29" s="20">
        <v>1055.56</v>
      </c>
    </row>
    <row r="30" spans="3:7" ht="15.75" thickBot="1" x14ac:dyDescent="0.3">
      <c r="C30" s="3" t="s">
        <v>93</v>
      </c>
      <c r="D30" s="3">
        <v>1061.1099999999999</v>
      </c>
      <c r="F30" s="7" t="s">
        <v>479</v>
      </c>
      <c r="G30" s="7">
        <v>1061.1099999999999</v>
      </c>
    </row>
    <row r="31" spans="3:7" ht="15.75" thickBot="1" x14ac:dyDescent="0.3">
      <c r="C31" s="4" t="s">
        <v>94</v>
      </c>
      <c r="D31" s="4">
        <v>994.44</v>
      </c>
      <c r="F31" s="20" t="s">
        <v>480</v>
      </c>
      <c r="G31" s="20">
        <v>994.44</v>
      </c>
    </row>
    <row r="32" spans="3:7" ht="15.75" thickBot="1" x14ac:dyDescent="0.3">
      <c r="C32" s="3" t="s">
        <v>95</v>
      </c>
      <c r="D32" s="3">
        <v>1025</v>
      </c>
      <c r="F32" s="7" t="s">
        <v>481</v>
      </c>
      <c r="G32" s="7">
        <v>1025</v>
      </c>
    </row>
    <row r="33" spans="3:7" ht="15.75" thickBot="1" x14ac:dyDescent="0.3">
      <c r="C33" s="4" t="s">
        <v>96</v>
      </c>
      <c r="D33" s="4">
        <v>1119.44</v>
      </c>
      <c r="F33" s="20" t="s">
        <v>482</v>
      </c>
      <c r="G33" s="20">
        <v>1119.44</v>
      </c>
    </row>
    <row r="34" spans="3:7" ht="15.75" thickBot="1" x14ac:dyDescent="0.3">
      <c r="C34" s="3" t="s">
        <v>97</v>
      </c>
      <c r="D34" s="3">
        <v>908.33</v>
      </c>
      <c r="F34" s="7" t="s">
        <v>483</v>
      </c>
      <c r="G34" s="7">
        <v>908.33</v>
      </c>
    </row>
    <row r="35" spans="3:7" ht="15.75" thickBot="1" x14ac:dyDescent="0.3">
      <c r="C35" s="4" t="s">
        <v>98</v>
      </c>
      <c r="D35" s="4">
        <v>1372.22</v>
      </c>
      <c r="F35" s="20" t="s">
        <v>484</v>
      </c>
      <c r="G35" s="20">
        <v>1372.22</v>
      </c>
    </row>
    <row r="36" spans="3:7" ht="15.75" thickBot="1" x14ac:dyDescent="0.3">
      <c r="C36" s="3" t="s">
        <v>99</v>
      </c>
      <c r="D36" s="3">
        <v>930.56</v>
      </c>
      <c r="F36" s="7" t="s">
        <v>485</v>
      </c>
      <c r="G36" s="7">
        <v>930.56</v>
      </c>
    </row>
    <row r="37" spans="3:7" ht="15.75" thickBot="1" x14ac:dyDescent="0.3">
      <c r="C37" s="4" t="s">
        <v>100</v>
      </c>
      <c r="D37" s="4">
        <v>1388.89</v>
      </c>
      <c r="F37" s="20" t="s">
        <v>486</v>
      </c>
      <c r="G37" s="20">
        <v>1388.89</v>
      </c>
    </row>
    <row r="38" spans="3:7" ht="15.75" thickBot="1" x14ac:dyDescent="0.3">
      <c r="C38" s="3" t="s">
        <v>101</v>
      </c>
      <c r="D38" s="3">
        <v>897.22</v>
      </c>
      <c r="F38" s="7" t="s">
        <v>487</v>
      </c>
      <c r="G38" s="7">
        <v>897.22</v>
      </c>
    </row>
    <row r="39" spans="3:7" ht="15.75" thickBot="1" x14ac:dyDescent="0.3">
      <c r="C39" s="4" t="s">
        <v>102</v>
      </c>
      <c r="D39" s="4">
        <v>988.89</v>
      </c>
      <c r="F39" s="20" t="s">
        <v>488</v>
      </c>
      <c r="G39" s="20">
        <v>988.89</v>
      </c>
    </row>
    <row r="40" spans="3:7" ht="15.75" thickBot="1" x14ac:dyDescent="0.3">
      <c r="C40" s="3" t="s">
        <v>103</v>
      </c>
      <c r="D40" s="3">
        <v>1361.11</v>
      </c>
      <c r="F40" s="7" t="s">
        <v>489</v>
      </c>
      <c r="G40" s="7">
        <v>1361.11</v>
      </c>
    </row>
    <row r="41" spans="3:7" ht="15.75" thickBot="1" x14ac:dyDescent="0.3">
      <c r="C41" s="4" t="s">
        <v>104</v>
      </c>
      <c r="D41" s="4">
        <v>2075</v>
      </c>
      <c r="F41" s="20" t="s">
        <v>490</v>
      </c>
      <c r="G41" s="20">
        <v>2075</v>
      </c>
    </row>
    <row r="42" spans="3:7" ht="15.75" thickBot="1" x14ac:dyDescent="0.3">
      <c r="C42" s="3" t="s">
        <v>105</v>
      </c>
      <c r="D42" s="3">
        <v>880.56</v>
      </c>
      <c r="F42" s="7" t="s">
        <v>491</v>
      </c>
      <c r="G42" s="7">
        <v>880.56</v>
      </c>
    </row>
    <row r="43" spans="3:7" ht="15.75" thickBot="1" x14ac:dyDescent="0.3">
      <c r="C43" s="4" t="s">
        <v>106</v>
      </c>
      <c r="D43" s="4">
        <v>925</v>
      </c>
      <c r="F43" s="20" t="s">
        <v>492</v>
      </c>
      <c r="G43" s="20">
        <v>925</v>
      </c>
    </row>
    <row r="44" spans="3:7" ht="15.75" thickBot="1" x14ac:dyDescent="0.3">
      <c r="C44" s="3" t="s">
        <v>107</v>
      </c>
      <c r="D44" s="3">
        <v>2052.7800000000002</v>
      </c>
      <c r="F44" s="7" t="s">
        <v>493</v>
      </c>
      <c r="G44" s="7">
        <v>2052.7800000000002</v>
      </c>
    </row>
    <row r="45" spans="3:7" ht="15.75" thickBot="1" x14ac:dyDescent="0.3">
      <c r="C45" s="4" t="s">
        <v>108</v>
      </c>
      <c r="D45" s="4">
        <v>1322.22</v>
      </c>
      <c r="F45" s="20" t="s">
        <v>494</v>
      </c>
      <c r="G45" s="20">
        <v>1322.22</v>
      </c>
    </row>
    <row r="46" spans="3:7" ht="15.75" thickBot="1" x14ac:dyDescent="0.3">
      <c r="C46" s="3" t="s">
        <v>109</v>
      </c>
      <c r="D46" s="3">
        <v>1044.44</v>
      </c>
      <c r="F46" s="7" t="s">
        <v>495</v>
      </c>
      <c r="G46" s="7">
        <v>1044.44</v>
      </c>
    </row>
    <row r="47" spans="3:7" ht="15.75" thickBot="1" x14ac:dyDescent="0.3">
      <c r="C47" s="4" t="s">
        <v>110</v>
      </c>
      <c r="D47" s="4">
        <v>1041.67</v>
      </c>
      <c r="F47" s="20" t="s">
        <v>496</v>
      </c>
      <c r="G47" s="20">
        <v>1041.67</v>
      </c>
    </row>
    <row r="48" spans="3:7" ht="15.75" thickBot="1" x14ac:dyDescent="0.3">
      <c r="C48" s="3" t="s">
        <v>111</v>
      </c>
      <c r="D48" s="3">
        <v>1388.89</v>
      </c>
      <c r="F48" s="7" t="s">
        <v>497</v>
      </c>
      <c r="G48" s="7">
        <v>1388.89</v>
      </c>
    </row>
    <row r="49" spans="3:7" ht="15.75" thickBot="1" x14ac:dyDescent="0.3">
      <c r="C49" s="4" t="s">
        <v>112</v>
      </c>
      <c r="D49" s="4">
        <v>1697.22</v>
      </c>
      <c r="F49" s="20" t="s">
        <v>498</v>
      </c>
      <c r="G49" s="20">
        <v>1697.22</v>
      </c>
    </row>
    <row r="50" spans="3:7" ht="15.75" thickBot="1" x14ac:dyDescent="0.3">
      <c r="C50" s="3" t="s">
        <v>113</v>
      </c>
      <c r="D50" s="3">
        <v>1091.67</v>
      </c>
      <c r="F50" s="7" t="s">
        <v>499</v>
      </c>
      <c r="G50" s="7">
        <v>1091.67</v>
      </c>
    </row>
    <row r="51" spans="3:7" ht="15.75" thickBot="1" x14ac:dyDescent="0.3">
      <c r="C51" s="4" t="s">
        <v>114</v>
      </c>
      <c r="D51" s="4">
        <v>1083.33</v>
      </c>
      <c r="F51" s="20" t="s">
        <v>500</v>
      </c>
      <c r="G51" s="20">
        <v>1083.33</v>
      </c>
    </row>
    <row r="52" spans="3:7" ht="15.75" thickBot="1" x14ac:dyDescent="0.3">
      <c r="C52" s="3" t="s">
        <v>115</v>
      </c>
      <c r="D52" s="3">
        <v>2186.11</v>
      </c>
      <c r="F52" s="7" t="s">
        <v>501</v>
      </c>
      <c r="G52" s="7">
        <v>2186.11</v>
      </c>
    </row>
    <row r="53" spans="3:7" ht="15.75" thickBot="1" x14ac:dyDescent="0.3">
      <c r="C53" s="4" t="s">
        <v>116</v>
      </c>
      <c r="D53" s="4">
        <v>2094.44</v>
      </c>
      <c r="F53" s="20" t="s">
        <v>502</v>
      </c>
      <c r="G53" s="20">
        <v>2094.44</v>
      </c>
    </row>
    <row r="54" spans="3:7" ht="15.75" thickBot="1" x14ac:dyDescent="0.3">
      <c r="C54" s="3" t="s">
        <v>117</v>
      </c>
      <c r="D54" s="3">
        <v>927.78</v>
      </c>
      <c r="F54" s="7" t="s">
        <v>503</v>
      </c>
      <c r="G54" s="7">
        <v>927.78</v>
      </c>
    </row>
    <row r="55" spans="3:7" ht="15.75" thickBot="1" x14ac:dyDescent="0.3">
      <c r="C55" s="4" t="s">
        <v>118</v>
      </c>
      <c r="D55" s="4">
        <v>1027.78</v>
      </c>
      <c r="F55" s="20" t="s">
        <v>504</v>
      </c>
      <c r="G55" s="20">
        <v>1027.78</v>
      </c>
    </row>
    <row r="56" spans="3:7" ht="15.75" thickBot="1" x14ac:dyDescent="0.3">
      <c r="C56" s="3" t="s">
        <v>119</v>
      </c>
      <c r="D56" s="3">
        <v>1022.22</v>
      </c>
      <c r="F56" s="7" t="s">
        <v>505</v>
      </c>
      <c r="G56" s="7">
        <v>1022.22</v>
      </c>
    </row>
    <row r="57" spans="3:7" ht="15.75" thickBot="1" x14ac:dyDescent="0.3">
      <c r="C57" s="4" t="s">
        <v>120</v>
      </c>
      <c r="D57" s="4">
        <v>2633.33</v>
      </c>
      <c r="F57" s="20" t="s">
        <v>506</v>
      </c>
      <c r="G57" s="20">
        <v>2633.33</v>
      </c>
    </row>
    <row r="58" spans="3:7" ht="15.75" thickBot="1" x14ac:dyDescent="0.3">
      <c r="C58" s="3" t="s">
        <v>121</v>
      </c>
      <c r="D58" s="3">
        <v>1005.56</v>
      </c>
      <c r="F58" s="7" t="s">
        <v>507</v>
      </c>
      <c r="G58" s="7">
        <v>1005.56</v>
      </c>
    </row>
    <row r="59" spans="3:7" ht="15.75" thickBot="1" x14ac:dyDescent="0.3">
      <c r="C59" s="4" t="s">
        <v>122</v>
      </c>
      <c r="D59" s="4">
        <v>772.22</v>
      </c>
      <c r="F59" s="20" t="s">
        <v>508</v>
      </c>
      <c r="G59" s="20">
        <v>772.22</v>
      </c>
    </row>
    <row r="60" spans="3:7" ht="15.75" thickBot="1" x14ac:dyDescent="0.3">
      <c r="C60" s="3" t="s">
        <v>123</v>
      </c>
      <c r="D60" s="3">
        <v>1252.78</v>
      </c>
      <c r="F60" s="7" t="s">
        <v>509</v>
      </c>
      <c r="G60" s="7">
        <v>1252.78</v>
      </c>
    </row>
    <row r="61" spans="3:7" ht="15.75" thickBot="1" x14ac:dyDescent="0.3">
      <c r="C61" s="4" t="s">
        <v>124</v>
      </c>
      <c r="D61" s="4">
        <v>1180.56</v>
      </c>
      <c r="F61" s="20" t="s">
        <v>510</v>
      </c>
      <c r="G61" s="20">
        <v>1180.56</v>
      </c>
    </row>
    <row r="62" spans="3:7" ht="15.75" thickBot="1" x14ac:dyDescent="0.3">
      <c r="C62" s="3" t="s">
        <v>125</v>
      </c>
      <c r="D62" s="3">
        <v>941.67</v>
      </c>
      <c r="F62" s="7" t="s">
        <v>511</v>
      </c>
      <c r="G62" s="7">
        <v>941.67</v>
      </c>
    </row>
    <row r="63" spans="3:7" ht="15.75" thickBot="1" x14ac:dyDescent="0.3">
      <c r="C63" s="4" t="s">
        <v>126</v>
      </c>
      <c r="D63" s="4">
        <v>986.11</v>
      </c>
      <c r="F63" s="20" t="s">
        <v>512</v>
      </c>
      <c r="G63" s="20">
        <v>986.11</v>
      </c>
    </row>
    <row r="64" spans="3:7" ht="15.75" thickBot="1" x14ac:dyDescent="0.3">
      <c r="C64" s="3" t="s">
        <v>127</v>
      </c>
      <c r="D64" s="3">
        <v>1047.22</v>
      </c>
      <c r="F64" s="7" t="s">
        <v>513</v>
      </c>
      <c r="G64" s="7">
        <v>1047.22</v>
      </c>
    </row>
    <row r="65" spans="3:7" ht="15.75" thickBot="1" x14ac:dyDescent="0.3">
      <c r="C65" s="4" t="s">
        <v>128</v>
      </c>
      <c r="D65" s="4">
        <v>1002.78</v>
      </c>
      <c r="F65" s="20" t="s">
        <v>514</v>
      </c>
      <c r="G65" s="20">
        <v>1002.78</v>
      </c>
    </row>
    <row r="66" spans="3:7" ht="15.75" thickBot="1" x14ac:dyDescent="0.3">
      <c r="C66" s="3" t="s">
        <v>129</v>
      </c>
      <c r="D66" s="3">
        <v>1036.1099999999999</v>
      </c>
      <c r="F66" s="7" t="s">
        <v>515</v>
      </c>
      <c r="G66" s="7">
        <v>1036.1099999999999</v>
      </c>
    </row>
    <row r="67" spans="3:7" ht="15.75" thickBot="1" x14ac:dyDescent="0.3">
      <c r="C67" s="4" t="s">
        <v>130</v>
      </c>
      <c r="D67" s="4">
        <v>1236.1099999999999</v>
      </c>
      <c r="F67" s="20" t="s">
        <v>516</v>
      </c>
      <c r="G67" s="20">
        <v>1236.1099999999999</v>
      </c>
    </row>
    <row r="68" spans="3:7" ht="15.75" thickBot="1" x14ac:dyDescent="0.3">
      <c r="C68" s="3" t="s">
        <v>131</v>
      </c>
      <c r="D68" s="3">
        <v>1105.56</v>
      </c>
      <c r="F68" s="7" t="s">
        <v>517</v>
      </c>
      <c r="G68" s="7">
        <v>1105.56</v>
      </c>
    </row>
    <row r="69" spans="3:7" ht="15.75" thickBot="1" x14ac:dyDescent="0.3">
      <c r="C69" s="4" t="s">
        <v>132</v>
      </c>
      <c r="D69" s="4">
        <v>941.67</v>
      </c>
      <c r="F69" s="20" t="s">
        <v>518</v>
      </c>
      <c r="G69" s="20">
        <v>941.67</v>
      </c>
    </row>
    <row r="70" spans="3:7" ht="15.75" thickBot="1" x14ac:dyDescent="0.3">
      <c r="C70" s="3" t="s">
        <v>133</v>
      </c>
      <c r="D70" s="3">
        <v>950</v>
      </c>
      <c r="F70" s="7" t="s">
        <v>519</v>
      </c>
      <c r="G70" s="7">
        <v>950</v>
      </c>
    </row>
    <row r="71" spans="3:7" ht="15.75" thickBot="1" x14ac:dyDescent="0.3">
      <c r="C71" s="4" t="s">
        <v>134</v>
      </c>
      <c r="D71" s="4">
        <v>938.89</v>
      </c>
      <c r="F71" s="20" t="s">
        <v>520</v>
      </c>
      <c r="G71" s="20">
        <v>938.89</v>
      </c>
    </row>
    <row r="72" spans="3:7" ht="15.75" thickBot="1" x14ac:dyDescent="0.3">
      <c r="C72" s="3" t="s">
        <v>135</v>
      </c>
      <c r="D72" s="3">
        <v>952.78</v>
      </c>
      <c r="F72" s="7" t="s">
        <v>521</v>
      </c>
      <c r="G72" s="7">
        <v>952.78</v>
      </c>
    </row>
    <row r="73" spans="3:7" ht="15.75" thickBot="1" x14ac:dyDescent="0.3">
      <c r="C73" s="4" t="s">
        <v>136</v>
      </c>
      <c r="D73" s="4">
        <v>1047.22</v>
      </c>
      <c r="F73" s="20" t="s">
        <v>522</v>
      </c>
      <c r="G73" s="20">
        <v>1047.22</v>
      </c>
    </row>
    <row r="74" spans="3:7" ht="15.75" thickBot="1" x14ac:dyDescent="0.3">
      <c r="C74" s="3" t="s">
        <v>137</v>
      </c>
      <c r="D74" s="3">
        <v>950</v>
      </c>
      <c r="F74" s="7" t="s">
        <v>523</v>
      </c>
      <c r="G74" s="7">
        <v>950</v>
      </c>
    </row>
    <row r="75" spans="3:7" ht="15.75" thickBot="1" x14ac:dyDescent="0.3">
      <c r="C75" s="4" t="s">
        <v>138</v>
      </c>
      <c r="D75" s="4">
        <v>1030.56</v>
      </c>
      <c r="F75" s="20" t="s">
        <v>524</v>
      </c>
      <c r="G75" s="20">
        <v>1030.56</v>
      </c>
    </row>
    <row r="76" spans="3:7" ht="15.75" thickBot="1" x14ac:dyDescent="0.3">
      <c r="C76" s="3" t="s">
        <v>139</v>
      </c>
      <c r="D76" s="3">
        <v>1013.89</v>
      </c>
      <c r="F76" s="7" t="s">
        <v>525</v>
      </c>
      <c r="G76" s="7">
        <v>1013.89</v>
      </c>
    </row>
    <row r="77" spans="3:7" ht="15.75" thickBot="1" x14ac:dyDescent="0.3">
      <c r="C77" s="4" t="s">
        <v>140</v>
      </c>
      <c r="D77" s="4">
        <v>2336.11</v>
      </c>
      <c r="F77" s="20" t="s">
        <v>526</v>
      </c>
      <c r="G77" s="20">
        <v>2336.11</v>
      </c>
    </row>
    <row r="78" spans="3:7" ht="15.75" thickBot="1" x14ac:dyDescent="0.3">
      <c r="C78" s="3" t="s">
        <v>141</v>
      </c>
      <c r="D78" s="3">
        <v>1052.78</v>
      </c>
      <c r="F78" s="7" t="s">
        <v>527</v>
      </c>
      <c r="G78" s="7">
        <v>1052.78</v>
      </c>
    </row>
    <row r="79" spans="3:7" ht="15.75" thickBot="1" x14ac:dyDescent="0.3">
      <c r="C79" s="4" t="s">
        <v>142</v>
      </c>
      <c r="D79" s="4">
        <v>966.67</v>
      </c>
      <c r="F79" s="20" t="s">
        <v>528</v>
      </c>
      <c r="G79" s="20">
        <v>966.67</v>
      </c>
    </row>
    <row r="80" spans="3:7" ht="15.75" thickBot="1" x14ac:dyDescent="0.3">
      <c r="C80" s="3" t="s">
        <v>143</v>
      </c>
      <c r="D80" s="3">
        <v>2866.67</v>
      </c>
      <c r="F80" s="7" t="s">
        <v>529</v>
      </c>
      <c r="G80" s="7">
        <v>2866.67</v>
      </c>
    </row>
    <row r="81" spans="3:7" ht="15.75" thickBot="1" x14ac:dyDescent="0.3">
      <c r="C81" s="4" t="s">
        <v>144</v>
      </c>
      <c r="D81" s="4">
        <v>1366.67</v>
      </c>
      <c r="F81" s="20" t="s">
        <v>530</v>
      </c>
      <c r="G81" s="20">
        <v>1366.67</v>
      </c>
    </row>
    <row r="82" spans="3:7" ht="15.75" thickBot="1" x14ac:dyDescent="0.3">
      <c r="C82" s="3" t="s">
        <v>145</v>
      </c>
      <c r="D82" s="3">
        <v>1052.78</v>
      </c>
      <c r="F82" s="7" t="s">
        <v>531</v>
      </c>
      <c r="G82" s="7">
        <v>1052.78</v>
      </c>
    </row>
    <row r="83" spans="3:7" ht="15.75" thickBot="1" x14ac:dyDescent="0.3">
      <c r="C83" s="4" t="s">
        <v>146</v>
      </c>
      <c r="D83" s="4">
        <v>1072.22</v>
      </c>
      <c r="F83" s="20" t="s">
        <v>532</v>
      </c>
      <c r="G83" s="20">
        <v>1072.22</v>
      </c>
    </row>
    <row r="84" spans="3:7" ht="15.75" thickBot="1" x14ac:dyDescent="0.3">
      <c r="C84" s="3" t="s">
        <v>147</v>
      </c>
      <c r="D84" s="3">
        <v>1472.22</v>
      </c>
      <c r="F84" s="7" t="s">
        <v>533</v>
      </c>
      <c r="G84" s="7">
        <v>1472.22</v>
      </c>
    </row>
    <row r="85" spans="3:7" ht="15.75" thickBot="1" x14ac:dyDescent="0.3">
      <c r="C85" s="4" t="s">
        <v>148</v>
      </c>
      <c r="D85" s="4">
        <v>1791.67</v>
      </c>
      <c r="F85" s="20" t="s">
        <v>534</v>
      </c>
      <c r="G85" s="20">
        <v>1791.67</v>
      </c>
    </row>
    <row r="86" spans="3:7" ht="15.75" thickBot="1" x14ac:dyDescent="0.3">
      <c r="C86" s="3" t="s">
        <v>149</v>
      </c>
      <c r="D86" s="3">
        <v>1719.44</v>
      </c>
      <c r="F86" s="7" t="s">
        <v>535</v>
      </c>
      <c r="G86" s="7">
        <v>1719.44</v>
      </c>
    </row>
    <row r="87" spans="3:7" ht="15.75" thickBot="1" x14ac:dyDescent="0.3">
      <c r="C87" s="4" t="s">
        <v>150</v>
      </c>
      <c r="D87" s="4">
        <v>3000</v>
      </c>
      <c r="F87" s="20" t="s">
        <v>536</v>
      </c>
      <c r="G87" s="20">
        <v>3000</v>
      </c>
    </row>
    <row r="88" spans="3:7" ht="15.75" thickBot="1" x14ac:dyDescent="0.3">
      <c r="C88" s="3" t="s">
        <v>151</v>
      </c>
      <c r="D88" s="3">
        <v>3605.56</v>
      </c>
      <c r="F88" s="7" t="s">
        <v>537</v>
      </c>
      <c r="G88" s="7">
        <v>3605.56</v>
      </c>
    </row>
    <row r="89" spans="3:7" ht="15.75" thickBot="1" x14ac:dyDescent="0.3">
      <c r="C89" s="4" t="s">
        <v>152</v>
      </c>
      <c r="D89" s="4">
        <v>983.33</v>
      </c>
      <c r="F89" s="20" t="s">
        <v>538</v>
      </c>
      <c r="G89" s="20">
        <v>983.33</v>
      </c>
    </row>
    <row r="90" spans="3:7" ht="15.75" thickBot="1" x14ac:dyDescent="0.3">
      <c r="C90" s="3" t="s">
        <v>153</v>
      </c>
      <c r="D90" s="3">
        <v>3602.78</v>
      </c>
      <c r="F90" s="7" t="s">
        <v>539</v>
      </c>
      <c r="G90" s="7">
        <v>3602.78</v>
      </c>
    </row>
    <row r="91" spans="3:7" ht="15.75" thickBot="1" x14ac:dyDescent="0.3">
      <c r="C91" s="4" t="s">
        <v>154</v>
      </c>
      <c r="D91" s="4">
        <v>913.89</v>
      </c>
      <c r="F91" s="20" t="s">
        <v>540</v>
      </c>
      <c r="G91" s="20">
        <v>913.89</v>
      </c>
    </row>
    <row r="92" spans="3:7" ht="15.75" thickBot="1" x14ac:dyDescent="0.3">
      <c r="C92" s="3" t="s">
        <v>155</v>
      </c>
      <c r="D92" s="3">
        <v>1566.67</v>
      </c>
      <c r="F92" s="7" t="s">
        <v>541</v>
      </c>
      <c r="G92" s="7">
        <v>1566.67</v>
      </c>
    </row>
    <row r="93" spans="3:7" ht="15.75" thickBot="1" x14ac:dyDescent="0.3">
      <c r="C93" s="4" t="s">
        <v>156</v>
      </c>
      <c r="D93" s="4">
        <v>1525</v>
      </c>
      <c r="F93" s="20" t="s">
        <v>542</v>
      </c>
      <c r="G93" s="20">
        <v>1525</v>
      </c>
    </row>
    <row r="94" spans="3:7" ht="15.75" thickBot="1" x14ac:dyDescent="0.3">
      <c r="C94" s="6" t="s">
        <v>157</v>
      </c>
      <c r="D94" s="6">
        <v>9536.11</v>
      </c>
      <c r="F94" s="7" t="s">
        <v>543</v>
      </c>
      <c r="G94" s="7">
        <v>9536.11</v>
      </c>
    </row>
    <row r="95" spans="3:7" ht="15.75" thickBot="1" x14ac:dyDescent="0.3">
      <c r="C95" s="4" t="s">
        <v>158</v>
      </c>
      <c r="D95" s="4">
        <v>630.55999999999995</v>
      </c>
      <c r="F95" s="20" t="s">
        <v>544</v>
      </c>
      <c r="G95" s="20">
        <v>630.55999999999995</v>
      </c>
    </row>
    <row r="96" spans="3:7" ht="15.75" thickBot="1" x14ac:dyDescent="0.3">
      <c r="C96" s="3" t="s">
        <v>159</v>
      </c>
      <c r="D96" s="3">
        <v>208.33</v>
      </c>
      <c r="F96" s="7" t="s">
        <v>545</v>
      </c>
      <c r="G96" s="7">
        <v>208.33</v>
      </c>
    </row>
    <row r="97" spans="3:7" ht="15.75" thickBot="1" x14ac:dyDescent="0.3">
      <c r="C97" s="4" t="s">
        <v>160</v>
      </c>
      <c r="D97" s="4">
        <v>466.67</v>
      </c>
      <c r="F97" s="20" t="s">
        <v>546</v>
      </c>
      <c r="G97" s="20">
        <v>466.67</v>
      </c>
    </row>
    <row r="98" spans="3:7" ht="15.75" thickBot="1" x14ac:dyDescent="0.3">
      <c r="C98" s="3" t="s">
        <v>161</v>
      </c>
      <c r="D98" s="3">
        <v>650</v>
      </c>
      <c r="F98" s="7" t="s">
        <v>547</v>
      </c>
      <c r="G98" s="7">
        <v>650</v>
      </c>
    </row>
    <row r="99" spans="3:7" ht="15.75" thickBot="1" x14ac:dyDescent="0.3">
      <c r="C99" s="4" t="s">
        <v>162</v>
      </c>
      <c r="D99" s="4">
        <v>2583.33</v>
      </c>
      <c r="F99" s="20" t="s">
        <v>548</v>
      </c>
      <c r="G99" s="20">
        <v>2583.33</v>
      </c>
    </row>
    <row r="100" spans="3:7" ht="15.75" thickBot="1" x14ac:dyDescent="0.3">
      <c r="C100" s="3" t="s">
        <v>163</v>
      </c>
      <c r="D100" s="3">
        <v>2533.33</v>
      </c>
      <c r="F100" s="7" t="s">
        <v>549</v>
      </c>
      <c r="G100" s="7">
        <v>2533.33</v>
      </c>
    </row>
    <row r="101" spans="3:7" ht="15.75" thickBot="1" x14ac:dyDescent="0.3">
      <c r="C101" s="4" t="s">
        <v>164</v>
      </c>
      <c r="D101" s="4">
        <v>5444.44</v>
      </c>
      <c r="F101" s="20" t="s">
        <v>550</v>
      </c>
      <c r="G101" s="20">
        <v>5444.44</v>
      </c>
    </row>
    <row r="102" spans="3:7" ht="15.75" thickBot="1" x14ac:dyDescent="0.3">
      <c r="C102" s="3" t="s">
        <v>165</v>
      </c>
      <c r="D102" s="3">
        <v>341.67</v>
      </c>
      <c r="F102" s="7" t="s">
        <v>551</v>
      </c>
      <c r="G102" s="7">
        <v>341.67</v>
      </c>
    </row>
    <row r="103" spans="3:7" ht="15.75" thickBot="1" x14ac:dyDescent="0.3">
      <c r="C103" s="4" t="s">
        <v>166</v>
      </c>
      <c r="D103" s="4">
        <v>344.44</v>
      </c>
      <c r="F103" s="20" t="s">
        <v>552</v>
      </c>
      <c r="G103" s="20">
        <v>344.44</v>
      </c>
    </row>
    <row r="104" spans="3:7" ht="15.75" thickBot="1" x14ac:dyDescent="0.3">
      <c r="C104" s="3" t="s">
        <v>167</v>
      </c>
      <c r="D104" s="3">
        <v>361.11</v>
      </c>
      <c r="F104" s="7" t="s">
        <v>553</v>
      </c>
      <c r="G104" s="7">
        <v>361.11</v>
      </c>
    </row>
    <row r="105" spans="3:7" ht="15.75" thickBot="1" x14ac:dyDescent="0.3">
      <c r="C105" s="4" t="s">
        <v>168</v>
      </c>
      <c r="D105" s="4">
        <v>355.56</v>
      </c>
      <c r="F105" s="20" t="s">
        <v>554</v>
      </c>
      <c r="G105" s="20">
        <v>355.56</v>
      </c>
    </row>
    <row r="106" spans="3:7" ht="15.75" thickBot="1" x14ac:dyDescent="0.3">
      <c r="C106" s="3" t="s">
        <v>169</v>
      </c>
      <c r="D106" s="3">
        <v>250</v>
      </c>
    </row>
    <row r="107" spans="3:7" ht="15.75" thickBot="1" x14ac:dyDescent="0.3">
      <c r="C107" s="4" t="s">
        <v>170</v>
      </c>
      <c r="D107" s="4">
        <v>213.89</v>
      </c>
    </row>
    <row r="108" spans="3:7" ht="15.75" thickBot="1" x14ac:dyDescent="0.3">
      <c r="C108" s="3" t="s">
        <v>171</v>
      </c>
      <c r="D108" s="3">
        <v>533.33000000000004</v>
      </c>
    </row>
    <row r="109" spans="3:7" ht="15.75" thickBot="1" x14ac:dyDescent="0.3">
      <c r="C109" s="4" t="s">
        <v>172</v>
      </c>
      <c r="D109" s="4">
        <v>483.33</v>
      </c>
    </row>
    <row r="110" spans="3:7" ht="15.75" thickBot="1" x14ac:dyDescent="0.3">
      <c r="C110" s="3" t="s">
        <v>173</v>
      </c>
      <c r="D110" s="3">
        <v>580.55999999999995</v>
      </c>
    </row>
    <row r="111" spans="3:7" ht="15.75" thickBot="1" x14ac:dyDescent="0.3">
      <c r="C111" s="4" t="s">
        <v>174</v>
      </c>
      <c r="D111" s="4">
        <v>586.11</v>
      </c>
    </row>
    <row r="112" spans="3:7" ht="15.75" thickBot="1" x14ac:dyDescent="0.3">
      <c r="C112" s="3" t="s">
        <v>175</v>
      </c>
      <c r="D112" s="3">
        <v>525</v>
      </c>
    </row>
    <row r="113" spans="3:7" ht="15.75" thickBot="1" x14ac:dyDescent="0.3">
      <c r="C113" s="4" t="s">
        <v>176</v>
      </c>
      <c r="D113" s="4">
        <v>502.78</v>
      </c>
    </row>
    <row r="114" spans="3:7" ht="15.75" thickBot="1" x14ac:dyDescent="0.3">
      <c r="C114" s="3" t="s">
        <v>177</v>
      </c>
      <c r="D114" s="3">
        <v>586.11</v>
      </c>
    </row>
    <row r="115" spans="3:7" ht="15.75" thickBot="1" x14ac:dyDescent="0.3">
      <c r="C115" s="4" t="s">
        <v>178</v>
      </c>
      <c r="D115" s="4">
        <v>541.66999999999996</v>
      </c>
    </row>
    <row r="116" spans="3:7" ht="15.75" thickBot="1" x14ac:dyDescent="0.3">
      <c r="C116" s="3" t="s">
        <v>179</v>
      </c>
      <c r="D116" s="3">
        <v>155.56</v>
      </c>
    </row>
    <row r="117" spans="3:7" ht="15.75" thickBot="1" x14ac:dyDescent="0.3">
      <c r="C117" s="21" t="s">
        <v>180</v>
      </c>
      <c r="D117" s="21">
        <v>98652.78</v>
      </c>
    </row>
    <row r="118" spans="3:7" ht="15.75" thickBot="1" x14ac:dyDescent="0.3">
      <c r="C118" s="6" t="s">
        <v>181</v>
      </c>
      <c r="D118" s="6">
        <v>98652.78</v>
      </c>
    </row>
    <row r="119" spans="3:7" ht="15.75" thickBot="1" x14ac:dyDescent="0.3">
      <c r="C119" s="4" t="s">
        <v>182</v>
      </c>
      <c r="D119" s="4">
        <v>541.66999999999996</v>
      </c>
    </row>
    <row r="120" spans="3:7" ht="15.75" thickBot="1" x14ac:dyDescent="0.3">
      <c r="C120" s="3" t="s">
        <v>183</v>
      </c>
      <c r="D120" s="3">
        <v>530.55999999999995</v>
      </c>
    </row>
    <row r="121" spans="3:7" ht="15.75" thickBot="1" x14ac:dyDescent="0.3">
      <c r="C121" s="4" t="s">
        <v>184</v>
      </c>
      <c r="D121" s="4">
        <v>591.66999999999996</v>
      </c>
    </row>
    <row r="122" spans="3:7" ht="15.75" thickBot="1" x14ac:dyDescent="0.3">
      <c r="C122" s="3" t="s">
        <v>185</v>
      </c>
      <c r="D122" s="3">
        <v>1216.67</v>
      </c>
      <c r="E122" t="s">
        <v>186</v>
      </c>
    </row>
    <row r="123" spans="3:7" x14ac:dyDescent="0.25">
      <c r="C123" s="26" t="s">
        <v>35</v>
      </c>
      <c r="D123" s="2">
        <f>SUM(D6:D122)</f>
        <v>342952.81999999989</v>
      </c>
      <c r="E123" s="25">
        <v>1102214.83</v>
      </c>
      <c r="F123">
        <f>D123/E123</f>
        <v>0.3111487984606412</v>
      </c>
    </row>
    <row r="124" spans="3:7" x14ac:dyDescent="0.25">
      <c r="C124" t="s">
        <v>66</v>
      </c>
      <c r="D124" s="2">
        <f>MAX(D6:D122)</f>
        <v>98652.78</v>
      </c>
      <c r="F124">
        <f>F123*100</f>
        <v>31.11487984606412</v>
      </c>
      <c r="G124" t="s">
        <v>187</v>
      </c>
    </row>
    <row r="125" spans="3:7" x14ac:dyDescent="0.25">
      <c r="C125" t="s">
        <v>67</v>
      </c>
      <c r="D125" s="2">
        <f>LARGE(D6:D122, 3)</f>
        <v>9536.11</v>
      </c>
    </row>
    <row r="126" spans="3:7" x14ac:dyDescent="0.25">
      <c r="C126" t="s">
        <v>68</v>
      </c>
      <c r="D126">
        <f>LARGE(D6:D122, 4)</f>
        <v>5444.44</v>
      </c>
    </row>
    <row r="127" spans="3:7" x14ac:dyDescent="0.25">
      <c r="C127" t="s">
        <v>68</v>
      </c>
      <c r="D127">
        <f>LARGE(D6:D122, 5)</f>
        <v>3605.56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defaultRowHeight="15" x14ac:dyDescent="0.25"/>
  <cols>
    <col min="1" max="1" width="54.85546875" bestFit="1" customWidth="1"/>
    <col min="2" max="2" width="17.5703125" bestFit="1" customWidth="1"/>
    <col min="3" max="3" width="26.42578125" bestFit="1" customWidth="1"/>
    <col min="4" max="4" width="25.5703125" bestFit="1" customWidth="1"/>
  </cols>
  <sheetData>
    <row r="1" spans="1:4" ht="15.75" thickBot="1" x14ac:dyDescent="0.3">
      <c r="A1" s="22" t="s">
        <v>36</v>
      </c>
      <c r="B1" s="22" t="s">
        <v>37</v>
      </c>
      <c r="C1" s="22" t="s">
        <v>38</v>
      </c>
      <c r="D1" s="22" t="s">
        <v>39</v>
      </c>
    </row>
    <row r="2" spans="1:4" ht="15.75" thickBot="1" x14ac:dyDescent="0.3">
      <c r="A2" s="7" t="s">
        <v>40</v>
      </c>
      <c r="B2" s="7">
        <v>424</v>
      </c>
      <c r="C2" s="7" t="s">
        <v>41</v>
      </c>
      <c r="D2" s="7" t="s">
        <v>64</v>
      </c>
    </row>
    <row r="3" spans="1:4" ht="15.75" thickBot="1" x14ac:dyDescent="0.3">
      <c r="A3" s="20" t="s">
        <v>43</v>
      </c>
      <c r="B3" s="23">
        <v>22894</v>
      </c>
      <c r="C3" s="20" t="s">
        <v>41</v>
      </c>
      <c r="D3" s="20" t="s">
        <v>42</v>
      </c>
    </row>
    <row r="4" spans="1:4" ht="15.75" thickBot="1" x14ac:dyDescent="0.3">
      <c r="A4" s="7" t="s">
        <v>44</v>
      </c>
      <c r="B4" s="24">
        <v>1375</v>
      </c>
      <c r="C4" s="7" t="s">
        <v>41</v>
      </c>
      <c r="D4" s="7" t="s">
        <v>45</v>
      </c>
    </row>
    <row r="5" spans="1:4" ht="15.75" thickBot="1" x14ac:dyDescent="0.3">
      <c r="A5" s="20" t="s">
        <v>46</v>
      </c>
      <c r="B5" s="23">
        <v>8880</v>
      </c>
      <c r="C5" s="20" t="s">
        <v>41</v>
      </c>
      <c r="D5" s="20" t="s">
        <v>47</v>
      </c>
    </row>
    <row r="6" spans="1:4" ht="15.75" thickBot="1" x14ac:dyDescent="0.3">
      <c r="A6" s="7" t="s">
        <v>48</v>
      </c>
      <c r="B6" s="24">
        <v>8112</v>
      </c>
      <c r="C6" s="7" t="s">
        <v>41</v>
      </c>
      <c r="D6" s="7" t="s">
        <v>49</v>
      </c>
    </row>
    <row r="7" spans="1:4" ht="15.75" thickBot="1" x14ac:dyDescent="0.3">
      <c r="A7" s="20" t="s">
        <v>50</v>
      </c>
      <c r="B7" s="20">
        <v>118</v>
      </c>
      <c r="C7" s="20" t="s">
        <v>41</v>
      </c>
      <c r="D7" s="20" t="s">
        <v>51</v>
      </c>
    </row>
    <row r="8" spans="1:4" ht="15.75" thickBot="1" x14ac:dyDescent="0.3">
      <c r="A8" s="7" t="s">
        <v>52</v>
      </c>
      <c r="B8" s="24">
        <v>4001</v>
      </c>
      <c r="C8" s="7" t="s">
        <v>41</v>
      </c>
      <c r="D8" s="7" t="s">
        <v>53</v>
      </c>
    </row>
    <row r="9" spans="1:4" ht="15.75" thickBot="1" x14ac:dyDescent="0.3">
      <c r="A9" s="20" t="s">
        <v>54</v>
      </c>
      <c r="B9" s="20">
        <v>213</v>
      </c>
      <c r="C9" s="20" t="s">
        <v>41</v>
      </c>
      <c r="D9" s="20" t="s">
        <v>55</v>
      </c>
    </row>
    <row r="10" spans="1:4" ht="15.75" thickBot="1" x14ac:dyDescent="0.3">
      <c r="A10" s="7" t="s">
        <v>56</v>
      </c>
      <c r="B10" s="24">
        <v>1096</v>
      </c>
      <c r="C10" s="7" t="s">
        <v>41</v>
      </c>
      <c r="D10" s="7" t="s">
        <v>57</v>
      </c>
    </row>
    <row r="11" spans="1:4" ht="15.75" thickBot="1" x14ac:dyDescent="0.3">
      <c r="A11" s="20" t="s">
        <v>58</v>
      </c>
      <c r="B11" s="20">
        <v>761</v>
      </c>
      <c r="C11" s="20" t="s">
        <v>41</v>
      </c>
      <c r="D11" s="20" t="s">
        <v>59</v>
      </c>
    </row>
    <row r="12" spans="1:4" ht="15.75" thickBot="1" x14ac:dyDescent="0.3">
      <c r="A12" s="7" t="s">
        <v>60</v>
      </c>
      <c r="B12" s="24">
        <v>1336</v>
      </c>
      <c r="C12" s="7" t="s">
        <v>41</v>
      </c>
      <c r="D12" s="7" t="s">
        <v>61</v>
      </c>
    </row>
    <row r="13" spans="1:4" ht="15.75" thickBot="1" x14ac:dyDescent="0.3">
      <c r="A13" s="20" t="s">
        <v>62</v>
      </c>
      <c r="B13" s="23">
        <v>43310</v>
      </c>
      <c r="C13" s="20" t="s">
        <v>41</v>
      </c>
      <c r="D13" s="20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21"/>
  <sheetViews>
    <sheetView topLeftCell="A16" workbookViewId="0">
      <selection activeCell="C11" sqref="C11"/>
    </sheetView>
  </sheetViews>
  <sheetFormatPr defaultRowHeight="15" x14ac:dyDescent="0.25"/>
  <sheetData>
    <row r="5" spans="3:16" ht="15.75" thickBot="1" x14ac:dyDescent="0.3"/>
    <row r="6" spans="3:16" ht="15.75" thickBot="1" x14ac:dyDescent="0.3">
      <c r="D6" s="5" t="s">
        <v>23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</row>
    <row r="7" spans="3:16" ht="15.75" thickBot="1" x14ac:dyDescent="0.3"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3:16" ht="15.75" thickBot="1" x14ac:dyDescent="0.3">
      <c r="C8" s="4" t="s">
        <v>2</v>
      </c>
      <c r="D8" s="4">
        <v>2212.8000000000002</v>
      </c>
      <c r="E8" s="4">
        <v>2431.02</v>
      </c>
      <c r="F8" s="4">
        <v>5048.08</v>
      </c>
      <c r="G8" s="4">
        <v>8206.58</v>
      </c>
      <c r="H8" s="4">
        <v>16009.97</v>
      </c>
      <c r="I8" s="4">
        <v>21196.53</v>
      </c>
      <c r="J8" s="4">
        <v>23539.919999999998</v>
      </c>
      <c r="K8" s="4">
        <v>23640.080000000002</v>
      </c>
      <c r="L8" s="4">
        <v>18951.310000000001</v>
      </c>
      <c r="M8" s="4">
        <v>13543.53</v>
      </c>
      <c r="N8" s="4">
        <v>6390.81</v>
      </c>
      <c r="O8" s="4">
        <v>2941.89</v>
      </c>
      <c r="P8" s="4">
        <v>144112.51</v>
      </c>
    </row>
    <row r="9" spans="3:16" ht="29.25" thickBot="1" x14ac:dyDescent="0.3">
      <c r="C9" s="3" t="s">
        <v>3</v>
      </c>
      <c r="D9" s="3">
        <v>40550.559999999998</v>
      </c>
      <c r="E9" s="3">
        <v>36999.72</v>
      </c>
      <c r="F9" s="3">
        <v>42057.5</v>
      </c>
      <c r="G9" s="3">
        <v>37820.28</v>
      </c>
      <c r="H9" s="3">
        <v>42057.5</v>
      </c>
      <c r="I9" s="3">
        <v>40371.67</v>
      </c>
      <c r="J9" s="3">
        <v>39506.39</v>
      </c>
      <c r="K9" s="3">
        <v>42057.5</v>
      </c>
      <c r="L9" s="3">
        <v>39327.22</v>
      </c>
      <c r="M9" s="3">
        <v>40550.559999999998</v>
      </c>
      <c r="N9" s="3">
        <v>40371.67</v>
      </c>
      <c r="O9" s="3">
        <v>39506.39</v>
      </c>
      <c r="P9" s="3">
        <v>481176.94</v>
      </c>
    </row>
    <row r="10" spans="3:16" ht="29.25" thickBot="1" x14ac:dyDescent="0.3">
      <c r="C10" s="4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3:16" ht="43.5" thickBot="1" x14ac:dyDescent="0.3">
      <c r="C11" s="3" t="s">
        <v>5</v>
      </c>
      <c r="D11" s="3">
        <v>29033.06</v>
      </c>
      <c r="E11" s="3">
        <v>26339.61</v>
      </c>
      <c r="F11" s="3">
        <v>29597.78</v>
      </c>
      <c r="G11" s="3">
        <v>27494.42</v>
      </c>
      <c r="H11" s="3">
        <v>29597.78</v>
      </c>
      <c r="I11" s="3">
        <v>28511.67</v>
      </c>
      <c r="J11" s="3">
        <v>28580.560000000001</v>
      </c>
      <c r="K11" s="3">
        <v>29597.78</v>
      </c>
      <c r="L11" s="3">
        <v>28059.17</v>
      </c>
      <c r="M11" s="3">
        <v>29033.06</v>
      </c>
      <c r="N11" s="3">
        <v>28511.67</v>
      </c>
      <c r="O11" s="3">
        <v>28580.560000000001</v>
      </c>
      <c r="P11" s="3">
        <v>342937.08</v>
      </c>
    </row>
    <row r="12" spans="3:16" ht="43.5" thickBot="1" x14ac:dyDescent="0.3">
      <c r="C12" s="4" t="s">
        <v>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3:16" ht="15.75" thickBot="1" x14ac:dyDescent="0.3">
      <c r="C13" s="3" t="s">
        <v>6</v>
      </c>
      <c r="D13" s="3">
        <v>1009.55</v>
      </c>
      <c r="E13" s="3">
        <v>897.76</v>
      </c>
      <c r="F13" s="3">
        <v>965.46</v>
      </c>
      <c r="G13" s="3">
        <v>918.92</v>
      </c>
      <c r="H13" s="3">
        <v>939.96</v>
      </c>
      <c r="I13" s="3">
        <v>909.28</v>
      </c>
      <c r="J13" s="3">
        <v>962.46</v>
      </c>
      <c r="K13" s="3">
        <v>966.8</v>
      </c>
      <c r="L13" s="3">
        <v>907.51</v>
      </c>
      <c r="M13" s="3">
        <v>939.22</v>
      </c>
      <c r="N13" s="3">
        <v>927.39</v>
      </c>
      <c r="O13" s="3">
        <v>976.88</v>
      </c>
      <c r="P13" s="3">
        <v>11321.19</v>
      </c>
    </row>
    <row r="14" spans="3:16" ht="15.75" thickBot="1" x14ac:dyDescent="0.3">
      <c r="C14" s="4" t="s">
        <v>7</v>
      </c>
      <c r="D14" s="4">
        <v>5890.83</v>
      </c>
      <c r="E14" s="4">
        <v>5924.22</v>
      </c>
      <c r="F14" s="4">
        <v>7344.47</v>
      </c>
      <c r="G14" s="4">
        <v>7253.58</v>
      </c>
      <c r="H14" s="4">
        <v>6986.42</v>
      </c>
      <c r="I14" s="4">
        <v>6570.58</v>
      </c>
      <c r="J14" s="4">
        <v>6817.39</v>
      </c>
      <c r="K14" s="4">
        <v>6791.69</v>
      </c>
      <c r="L14" s="4">
        <v>6609.69</v>
      </c>
      <c r="M14" s="4">
        <v>7317.25</v>
      </c>
      <c r="N14" s="4">
        <v>7456.11</v>
      </c>
      <c r="O14" s="4">
        <v>6821.17</v>
      </c>
      <c r="P14" s="4">
        <v>81783.42</v>
      </c>
    </row>
    <row r="15" spans="3:16" ht="43.5" thickBot="1" x14ac:dyDescent="0.3">
      <c r="C15" s="3" t="s">
        <v>8</v>
      </c>
      <c r="D15" s="3">
        <v>433.78</v>
      </c>
      <c r="E15" s="3">
        <v>534.71</v>
      </c>
      <c r="F15" s="3">
        <v>1613.33</v>
      </c>
      <c r="G15" s="3">
        <v>3223.64</v>
      </c>
      <c r="H15" s="3">
        <v>5125.5600000000004</v>
      </c>
      <c r="I15" s="3">
        <v>5476.28</v>
      </c>
      <c r="J15" s="3">
        <v>5600.61</v>
      </c>
      <c r="K15" s="3">
        <v>5674.58</v>
      </c>
      <c r="L15" s="3">
        <v>5360.75</v>
      </c>
      <c r="M15" s="3">
        <v>4711.42</v>
      </c>
      <c r="N15" s="3">
        <v>2449.08</v>
      </c>
      <c r="O15" s="3">
        <v>679.96</v>
      </c>
      <c r="P15" s="3">
        <v>40883.69</v>
      </c>
    </row>
    <row r="16" spans="3:16" ht="29.25" thickBot="1" x14ac:dyDescent="0.3"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3:16" ht="43.5" thickBot="1" x14ac:dyDescent="0.3">
      <c r="C17" s="3" t="s">
        <v>12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3:16" ht="43.5" thickBot="1" x14ac:dyDescent="0.3"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3:16" ht="29.25" thickBot="1" x14ac:dyDescent="0.3">
      <c r="C19" s="3" t="s">
        <v>14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3:16" ht="29.25" thickBot="1" x14ac:dyDescent="0.3"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3:16" ht="15.75" thickBot="1" x14ac:dyDescent="0.3">
      <c r="C21" s="3" t="s">
        <v>35</v>
      </c>
      <c r="D21" s="3">
        <v>79130.570000000007</v>
      </c>
      <c r="E21" s="3">
        <v>73127.039999999994</v>
      </c>
      <c r="F21" s="3">
        <v>86626.63</v>
      </c>
      <c r="G21" s="3">
        <v>84917.42</v>
      </c>
      <c r="H21" s="3">
        <v>100717.18</v>
      </c>
      <c r="I21" s="3">
        <v>103036.01</v>
      </c>
      <c r="J21" s="3">
        <v>105007.32</v>
      </c>
      <c r="K21" s="3">
        <v>108728.44</v>
      </c>
      <c r="L21" s="3">
        <v>99215.64</v>
      </c>
      <c r="M21" s="3">
        <v>96095.03</v>
      </c>
      <c r="N21" s="3">
        <v>86106.72</v>
      </c>
      <c r="O21" s="3">
        <v>79506.84</v>
      </c>
      <c r="P21" s="3">
        <v>1102214.83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19"/>
  <sheetViews>
    <sheetView tabSelected="1" topLeftCell="A6" workbookViewId="0">
      <selection activeCell="E11" sqref="E11"/>
    </sheetView>
  </sheetViews>
  <sheetFormatPr defaultRowHeight="15" x14ac:dyDescent="0.25"/>
  <sheetData>
    <row r="6" spans="4:16" ht="15.75" thickBot="1" x14ac:dyDescent="0.3"/>
    <row r="7" spans="4:16" ht="15.75" thickBot="1" x14ac:dyDescent="0.3"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27"/>
    </row>
    <row r="8" spans="4:16" ht="15.75" thickBot="1" x14ac:dyDescent="0.3">
      <c r="E8" s="5" t="s">
        <v>23</v>
      </c>
      <c r="F8" s="5" t="s">
        <v>24</v>
      </c>
      <c r="G8" s="5" t="s">
        <v>25</v>
      </c>
      <c r="H8" s="5" t="s">
        <v>26</v>
      </c>
      <c r="I8" s="5" t="s">
        <v>27</v>
      </c>
      <c r="J8" s="5" t="s">
        <v>28</v>
      </c>
      <c r="K8" s="5" t="s">
        <v>29</v>
      </c>
      <c r="L8" s="5" t="s">
        <v>30</v>
      </c>
      <c r="M8" s="5" t="s">
        <v>31</v>
      </c>
      <c r="N8" s="5" t="s">
        <v>32</v>
      </c>
      <c r="O8" s="5" t="s">
        <v>33</v>
      </c>
      <c r="P8" s="5" t="s">
        <v>34</v>
      </c>
    </row>
    <row r="9" spans="4:16" ht="15.75" thickBot="1" x14ac:dyDescent="0.3">
      <c r="D9" s="4" t="s">
        <v>2</v>
      </c>
      <c r="E9" s="4">
        <v>18.690100000000001</v>
      </c>
      <c r="F9" s="4">
        <v>15.084899999999999</v>
      </c>
      <c r="G9" s="4">
        <v>32.420200000000001</v>
      </c>
      <c r="H9" s="4">
        <v>32.298699999999997</v>
      </c>
      <c r="I9" s="4">
        <v>34.442500000000003</v>
      </c>
      <c r="J9" s="4">
        <v>34.538200000000003</v>
      </c>
      <c r="K9" s="4">
        <v>38.377800000000001</v>
      </c>
      <c r="L9" s="4">
        <v>35.824399999999997</v>
      </c>
      <c r="M9" s="4">
        <v>32.420200000000001</v>
      </c>
      <c r="N9" s="4">
        <v>32.420200000000001</v>
      </c>
      <c r="O9" s="4">
        <v>29.782299999999999</v>
      </c>
      <c r="P9" s="4">
        <v>23.0213</v>
      </c>
    </row>
    <row r="10" spans="4:16" ht="29.25" thickBot="1" x14ac:dyDescent="0.3">
      <c r="D10" s="3" t="s">
        <v>3</v>
      </c>
      <c r="E10" s="3">
        <v>134.27359999999999</v>
      </c>
      <c r="F10" s="3">
        <v>134.27359999999999</v>
      </c>
      <c r="G10" s="3">
        <v>134.27359999999999</v>
      </c>
      <c r="H10" s="3">
        <v>134.27359999999999</v>
      </c>
      <c r="I10" s="3">
        <v>134.27359999999999</v>
      </c>
      <c r="J10" s="3">
        <v>134.27359999999999</v>
      </c>
      <c r="K10" s="3">
        <v>134.27359999999999</v>
      </c>
      <c r="L10" s="3">
        <v>134.27359999999999</v>
      </c>
      <c r="M10" s="3">
        <v>134.27359999999999</v>
      </c>
      <c r="N10" s="3">
        <v>134.27359999999999</v>
      </c>
      <c r="O10" s="3">
        <v>134.27359999999999</v>
      </c>
      <c r="P10" s="3">
        <v>134.27359999999999</v>
      </c>
    </row>
    <row r="11" spans="4:16" ht="43.5" thickBot="1" x14ac:dyDescent="0.3">
      <c r="D11" s="3" t="s">
        <v>5</v>
      </c>
      <c r="E11" s="3">
        <v>65.161199999999994</v>
      </c>
      <c r="F11" s="3">
        <v>65.161199999999994</v>
      </c>
      <c r="G11" s="3">
        <v>65.161199999999994</v>
      </c>
      <c r="H11" s="3">
        <v>65.161199999999994</v>
      </c>
      <c r="I11" s="3">
        <v>65.161199999999994</v>
      </c>
      <c r="J11" s="3">
        <v>65.161199999999994</v>
      </c>
      <c r="K11" s="3">
        <v>65.161199999999994</v>
      </c>
      <c r="L11" s="3">
        <v>65.161199999999994</v>
      </c>
      <c r="M11" s="3">
        <v>65.161199999999994</v>
      </c>
      <c r="N11" s="3">
        <v>65.161199999999994</v>
      </c>
      <c r="O11" s="3">
        <v>65.161199999999994</v>
      </c>
      <c r="P11" s="3">
        <v>65.161199999999994</v>
      </c>
    </row>
    <row r="12" spans="4:16" ht="15.75" thickBot="1" x14ac:dyDescent="0.3">
      <c r="D12" s="3" t="s">
        <v>6</v>
      </c>
      <c r="E12" s="3">
        <v>1.2281</v>
      </c>
      <c r="F12" s="3">
        <v>1.2281</v>
      </c>
      <c r="G12" s="3">
        <v>1.2282</v>
      </c>
      <c r="H12" s="3">
        <v>1.2281</v>
      </c>
      <c r="I12" s="3">
        <v>1.7782</v>
      </c>
      <c r="J12" s="3">
        <v>1.6863999999999999</v>
      </c>
      <c r="K12" s="3">
        <v>2.1741000000000001</v>
      </c>
      <c r="L12" s="3">
        <v>1.5226</v>
      </c>
      <c r="M12" s="3">
        <v>1.2284999999999999</v>
      </c>
      <c r="N12" s="3">
        <v>1.2901</v>
      </c>
      <c r="O12" s="3">
        <v>1.2365999999999999</v>
      </c>
      <c r="P12" s="3">
        <v>1.2281</v>
      </c>
    </row>
    <row r="13" spans="4:16" ht="15.75" thickBot="1" x14ac:dyDescent="0.3">
      <c r="D13" s="4" t="s">
        <v>7</v>
      </c>
      <c r="E13" s="4">
        <v>10.952500000000001</v>
      </c>
      <c r="F13" s="4">
        <v>10.8477</v>
      </c>
      <c r="G13" s="4">
        <v>11.2227</v>
      </c>
      <c r="H13" s="4">
        <v>11.1957</v>
      </c>
      <c r="I13" s="4">
        <v>9.2220999999999993</v>
      </c>
      <c r="J13" s="4">
        <v>9.2293000000000003</v>
      </c>
      <c r="K13" s="4">
        <v>9.4459</v>
      </c>
      <c r="L13" s="4">
        <v>9.2590000000000003</v>
      </c>
      <c r="M13" s="4">
        <v>11.2715</v>
      </c>
      <c r="N13" s="4">
        <v>11.258699999999999</v>
      </c>
      <c r="O13" s="4">
        <v>11.0863</v>
      </c>
      <c r="P13" s="4">
        <v>11.1348</v>
      </c>
    </row>
    <row r="14" spans="4:16" ht="43.5" thickBot="1" x14ac:dyDescent="0.3">
      <c r="D14" s="3" t="s">
        <v>8</v>
      </c>
      <c r="E14" s="3">
        <v>7.4500999999999999</v>
      </c>
      <c r="F14" s="3">
        <v>7.9058000000000002</v>
      </c>
      <c r="G14" s="3">
        <v>7.9058000000000002</v>
      </c>
      <c r="H14" s="3">
        <v>7.7732999999999999</v>
      </c>
      <c r="I14" s="3">
        <v>7.7859999999999996</v>
      </c>
      <c r="J14" s="3">
        <v>7.6224999999999996</v>
      </c>
      <c r="K14" s="3">
        <v>7.8472999999999997</v>
      </c>
      <c r="L14" s="3">
        <v>7.3650000000000002</v>
      </c>
      <c r="M14" s="3">
        <v>7.9058000000000002</v>
      </c>
      <c r="N14" s="3">
        <v>7.9058000000000002</v>
      </c>
      <c r="O14" s="3">
        <v>7.9058000000000002</v>
      </c>
      <c r="P14" s="3">
        <v>7.9058000000000002</v>
      </c>
    </row>
    <row r="15" spans="4:16" ht="15.75" thickBot="1" x14ac:dyDescent="0.3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4:16" ht="15.75" thickBot="1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4:15" ht="15.75" thickBot="1" x14ac:dyDescent="0.3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4:15" ht="15.75" thickBot="1" x14ac:dyDescent="0.3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4:15" ht="15.75" thickBot="1" x14ac:dyDescent="0.3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15"/>
  <sheetViews>
    <sheetView topLeftCell="G1" workbookViewId="0">
      <selection activeCell="J2" sqref="J2"/>
    </sheetView>
  </sheetViews>
  <sheetFormatPr defaultRowHeight="15" x14ac:dyDescent="0.25"/>
  <cols>
    <col min="5" max="5" width="117.42578125" bestFit="1" customWidth="1"/>
    <col min="6" max="6" width="56.85546875" bestFit="1" customWidth="1"/>
    <col min="7" max="7" width="17.28515625" bestFit="1" customWidth="1"/>
    <col min="8" max="8" width="21.85546875" bestFit="1" customWidth="1"/>
    <col min="9" max="9" width="29.42578125" bestFit="1" customWidth="1"/>
    <col min="10" max="10" width="30.42578125" bestFit="1" customWidth="1"/>
    <col min="11" max="11" width="20.42578125" bestFit="1" customWidth="1"/>
    <col min="12" max="12" width="28.7109375" bestFit="1" customWidth="1"/>
  </cols>
  <sheetData>
    <row r="2" spans="4:13" x14ac:dyDescent="0.25">
      <c r="J2" t="s">
        <v>559</v>
      </c>
    </row>
    <row r="3" spans="4:13" ht="15.75" thickBot="1" x14ac:dyDescent="0.3"/>
    <row r="4" spans="4:13" ht="15.75" thickBot="1" x14ac:dyDescent="0.3">
      <c r="E4" s="22" t="s">
        <v>188</v>
      </c>
      <c r="F4" s="22" t="s">
        <v>189</v>
      </c>
      <c r="G4" s="22" t="s">
        <v>190</v>
      </c>
      <c r="H4" s="22" t="s">
        <v>191</v>
      </c>
      <c r="I4" s="22" t="s">
        <v>192</v>
      </c>
      <c r="J4" s="22" t="s">
        <v>193</v>
      </c>
      <c r="K4" s="22" t="s">
        <v>194</v>
      </c>
      <c r="L4" s="22" t="s">
        <v>195</v>
      </c>
      <c r="M4" s="28"/>
    </row>
    <row r="5" spans="4:13" ht="15.75" thickBot="1" x14ac:dyDescent="0.3">
      <c r="D5" s="7" t="s">
        <v>196</v>
      </c>
      <c r="E5" s="7" t="s">
        <v>197</v>
      </c>
      <c r="F5" s="7">
        <v>0.99</v>
      </c>
      <c r="G5" s="7">
        <v>419.77</v>
      </c>
      <c r="H5" s="7" t="s">
        <v>198</v>
      </c>
      <c r="I5" s="7">
        <v>61.85</v>
      </c>
      <c r="J5" s="7">
        <v>61.85</v>
      </c>
      <c r="K5" s="7">
        <v>0</v>
      </c>
      <c r="L5" s="7">
        <v>1352.78</v>
      </c>
    </row>
    <row r="6" spans="4:13" ht="15.75" thickBot="1" x14ac:dyDescent="0.3">
      <c r="D6" s="20" t="s">
        <v>199</v>
      </c>
      <c r="E6" s="20" t="s">
        <v>200</v>
      </c>
      <c r="F6" s="20">
        <v>1.73</v>
      </c>
      <c r="G6" s="20">
        <v>451.57</v>
      </c>
      <c r="H6" s="20" t="s">
        <v>198</v>
      </c>
      <c r="I6" s="20">
        <v>61.85</v>
      </c>
      <c r="J6" s="20">
        <v>61.85</v>
      </c>
      <c r="K6" s="20">
        <v>0</v>
      </c>
      <c r="L6" s="20">
        <v>1455.56</v>
      </c>
    </row>
    <row r="7" spans="4:13" ht="15.75" thickBot="1" x14ac:dyDescent="0.3">
      <c r="D7" s="7" t="s">
        <v>201</v>
      </c>
      <c r="E7" s="7" t="s">
        <v>202</v>
      </c>
      <c r="F7" s="7">
        <v>1.73</v>
      </c>
      <c r="G7" s="7">
        <v>519.34</v>
      </c>
      <c r="H7" s="7" t="s">
        <v>198</v>
      </c>
      <c r="I7" s="7">
        <v>61.85</v>
      </c>
      <c r="J7" s="7">
        <v>61.85</v>
      </c>
      <c r="K7" s="7">
        <v>0</v>
      </c>
      <c r="L7" s="7">
        <v>1675</v>
      </c>
    </row>
    <row r="8" spans="4:13" ht="15.75" thickBot="1" x14ac:dyDescent="0.3">
      <c r="D8" s="20" t="s">
        <v>203</v>
      </c>
      <c r="E8" s="20" t="s">
        <v>204</v>
      </c>
      <c r="F8" s="20">
        <v>1.73</v>
      </c>
      <c r="G8" s="20">
        <v>228.19</v>
      </c>
      <c r="H8" s="20" t="s">
        <v>198</v>
      </c>
      <c r="I8" s="20">
        <v>61.85</v>
      </c>
      <c r="J8" s="20">
        <v>61.85</v>
      </c>
      <c r="K8" s="20">
        <v>0</v>
      </c>
      <c r="L8" s="20">
        <v>736.11</v>
      </c>
    </row>
    <row r="9" spans="4:13" ht="15.75" thickBot="1" x14ac:dyDescent="0.3">
      <c r="D9" s="7" t="s">
        <v>205</v>
      </c>
      <c r="E9" s="7" t="s">
        <v>206</v>
      </c>
      <c r="F9" s="7">
        <v>1.73</v>
      </c>
      <c r="G9" s="7">
        <v>452.37</v>
      </c>
      <c r="H9" s="7" t="s">
        <v>198</v>
      </c>
      <c r="I9" s="7">
        <v>61.85</v>
      </c>
      <c r="J9" s="7">
        <v>61.85</v>
      </c>
      <c r="K9" s="7">
        <v>0</v>
      </c>
      <c r="L9" s="7">
        <v>1458.33</v>
      </c>
    </row>
    <row r="10" spans="4:13" ht="15.75" thickBot="1" x14ac:dyDescent="0.3">
      <c r="D10" s="20" t="s">
        <v>207</v>
      </c>
      <c r="E10" s="20" t="s">
        <v>208</v>
      </c>
      <c r="F10" s="20">
        <v>1.73</v>
      </c>
      <c r="G10" s="20">
        <v>475.87</v>
      </c>
      <c r="H10" s="20" t="s">
        <v>198</v>
      </c>
      <c r="I10" s="20">
        <v>61.85</v>
      </c>
      <c r="J10" s="20">
        <v>61.85</v>
      </c>
      <c r="K10" s="20">
        <v>0</v>
      </c>
      <c r="L10" s="20">
        <v>1536.11</v>
      </c>
    </row>
    <row r="11" spans="4:13" ht="15.75" thickBot="1" x14ac:dyDescent="0.3">
      <c r="D11" s="7" t="s">
        <v>209</v>
      </c>
      <c r="E11" s="7" t="s">
        <v>210</v>
      </c>
      <c r="F11" s="7">
        <v>1.73</v>
      </c>
      <c r="G11" s="7">
        <v>406.46</v>
      </c>
      <c r="H11" s="7" t="s">
        <v>198</v>
      </c>
      <c r="I11" s="7">
        <v>61.85</v>
      </c>
      <c r="J11" s="7">
        <v>61.85</v>
      </c>
      <c r="K11" s="7">
        <v>0</v>
      </c>
      <c r="L11" s="7">
        <v>1311.11</v>
      </c>
    </row>
    <row r="12" spans="4:13" ht="15.75" thickBot="1" x14ac:dyDescent="0.3">
      <c r="D12" s="20" t="s">
        <v>211</v>
      </c>
      <c r="E12" s="20" t="s">
        <v>212</v>
      </c>
      <c r="F12" s="20">
        <v>1.73</v>
      </c>
      <c r="G12" s="20">
        <v>643.36</v>
      </c>
      <c r="H12" s="20" t="s">
        <v>198</v>
      </c>
      <c r="I12" s="20">
        <v>61.85</v>
      </c>
      <c r="J12" s="20">
        <v>61.85</v>
      </c>
      <c r="K12" s="20">
        <v>0</v>
      </c>
      <c r="L12" s="20">
        <v>2075</v>
      </c>
    </row>
    <row r="13" spans="4:13" ht="15.75" thickBot="1" x14ac:dyDescent="0.3">
      <c r="D13" s="7" t="s">
        <v>213</v>
      </c>
      <c r="E13" s="7" t="s">
        <v>214</v>
      </c>
      <c r="F13" s="7">
        <v>1.73</v>
      </c>
      <c r="G13" s="7">
        <v>732.88</v>
      </c>
      <c r="H13" s="7" t="s">
        <v>198</v>
      </c>
      <c r="I13" s="7">
        <v>61.85</v>
      </c>
      <c r="J13" s="7">
        <v>61.85</v>
      </c>
      <c r="K13" s="7">
        <v>0</v>
      </c>
      <c r="L13" s="7">
        <v>2363.89</v>
      </c>
    </row>
    <row r="14" spans="4:13" ht="15.75" thickBot="1" x14ac:dyDescent="0.3">
      <c r="D14" s="20" t="s">
        <v>215</v>
      </c>
      <c r="E14" s="20" t="s">
        <v>216</v>
      </c>
      <c r="F14" s="20">
        <v>1.73</v>
      </c>
      <c r="G14" s="20">
        <v>459.37</v>
      </c>
      <c r="H14" s="20" t="s">
        <v>198</v>
      </c>
      <c r="I14" s="20">
        <v>61.85</v>
      </c>
      <c r="J14" s="20">
        <v>61.85</v>
      </c>
      <c r="K14" s="20">
        <v>0</v>
      </c>
      <c r="L14" s="20">
        <v>1480.56</v>
      </c>
    </row>
    <row r="15" spans="4:13" ht="15.75" thickBot="1" x14ac:dyDescent="0.3">
      <c r="D15" s="7" t="s">
        <v>217</v>
      </c>
      <c r="E15" s="7" t="s">
        <v>218</v>
      </c>
      <c r="F15" s="7">
        <v>1.73</v>
      </c>
      <c r="G15" s="7">
        <v>385.97</v>
      </c>
      <c r="H15" s="7" t="s">
        <v>198</v>
      </c>
      <c r="I15" s="7">
        <v>61.85</v>
      </c>
      <c r="J15" s="7">
        <v>61.85</v>
      </c>
      <c r="K15" s="7">
        <v>0</v>
      </c>
      <c r="L15" s="7">
        <v>1244.44</v>
      </c>
    </row>
    <row r="16" spans="4:13" ht="15.75" thickBot="1" x14ac:dyDescent="0.3">
      <c r="D16" s="20" t="s">
        <v>219</v>
      </c>
      <c r="E16" s="20" t="s">
        <v>220</v>
      </c>
      <c r="F16" s="20">
        <v>1.73</v>
      </c>
      <c r="G16" s="20">
        <v>620.26</v>
      </c>
      <c r="H16" s="20" t="s">
        <v>198</v>
      </c>
      <c r="I16" s="20">
        <v>61.85</v>
      </c>
      <c r="J16" s="20">
        <v>61.85</v>
      </c>
      <c r="K16" s="20">
        <v>0</v>
      </c>
      <c r="L16" s="20">
        <v>2000</v>
      </c>
    </row>
    <row r="17" spans="4:12" ht="15.75" thickBot="1" x14ac:dyDescent="0.3">
      <c r="D17" s="7" t="s">
        <v>221</v>
      </c>
      <c r="E17" s="7" t="s">
        <v>222</v>
      </c>
      <c r="F17" s="7">
        <v>1.73</v>
      </c>
      <c r="G17" s="7">
        <v>386.08</v>
      </c>
      <c r="H17" s="7" t="s">
        <v>198</v>
      </c>
      <c r="I17" s="7">
        <v>61.85</v>
      </c>
      <c r="J17" s="7">
        <v>61.85</v>
      </c>
      <c r="K17" s="7">
        <v>0</v>
      </c>
      <c r="L17" s="7">
        <v>1244.44</v>
      </c>
    </row>
    <row r="18" spans="4:12" ht="15.75" thickBot="1" x14ac:dyDescent="0.3">
      <c r="D18" s="20" t="s">
        <v>223</v>
      </c>
      <c r="E18" s="20" t="s">
        <v>224</v>
      </c>
      <c r="F18" s="20">
        <v>1.73</v>
      </c>
      <c r="G18" s="20">
        <v>865.72</v>
      </c>
      <c r="H18" s="20" t="s">
        <v>198</v>
      </c>
      <c r="I18" s="20">
        <v>61.85</v>
      </c>
      <c r="J18" s="20">
        <v>61.85</v>
      </c>
      <c r="K18" s="20">
        <v>0</v>
      </c>
      <c r="L18" s="20">
        <v>2791.67</v>
      </c>
    </row>
    <row r="19" spans="4:12" ht="15.75" thickBot="1" x14ac:dyDescent="0.3">
      <c r="D19" s="7" t="s">
        <v>225</v>
      </c>
      <c r="E19" s="7" t="s">
        <v>226</v>
      </c>
      <c r="F19" s="7">
        <v>1.73</v>
      </c>
      <c r="G19" s="7">
        <v>389.74</v>
      </c>
      <c r="H19" s="7" t="s">
        <v>198</v>
      </c>
      <c r="I19" s="7">
        <v>61.85</v>
      </c>
      <c r="J19" s="7">
        <v>61.85</v>
      </c>
      <c r="K19" s="7">
        <v>0</v>
      </c>
      <c r="L19" s="7">
        <v>1258.33</v>
      </c>
    </row>
    <row r="20" spans="4:12" ht="15.75" thickBot="1" x14ac:dyDescent="0.3">
      <c r="D20" s="20" t="s">
        <v>227</v>
      </c>
      <c r="E20" s="20" t="s">
        <v>228</v>
      </c>
      <c r="F20" s="20">
        <v>1.73</v>
      </c>
      <c r="G20" s="20">
        <v>436.26</v>
      </c>
      <c r="H20" s="20" t="s">
        <v>198</v>
      </c>
      <c r="I20" s="20">
        <v>61.85</v>
      </c>
      <c r="J20" s="20">
        <v>61.85</v>
      </c>
      <c r="K20" s="20">
        <v>0</v>
      </c>
      <c r="L20" s="20">
        <v>1408.33</v>
      </c>
    </row>
    <row r="21" spans="4:12" ht="15.75" thickBot="1" x14ac:dyDescent="0.3">
      <c r="D21" s="7" t="s">
        <v>229</v>
      </c>
      <c r="E21" s="7" t="s">
        <v>230</v>
      </c>
      <c r="F21" s="7">
        <v>1.73</v>
      </c>
      <c r="G21" s="7">
        <v>378.12</v>
      </c>
      <c r="H21" s="7" t="s">
        <v>198</v>
      </c>
      <c r="I21" s="7">
        <v>61.85</v>
      </c>
      <c r="J21" s="7">
        <v>61.85</v>
      </c>
      <c r="K21" s="7">
        <v>0</v>
      </c>
      <c r="L21" s="7">
        <v>1219.44</v>
      </c>
    </row>
    <row r="22" spans="4:12" ht="15.75" thickBot="1" x14ac:dyDescent="0.3">
      <c r="D22" s="20" t="s">
        <v>231</v>
      </c>
      <c r="E22" s="20" t="s">
        <v>232</v>
      </c>
      <c r="F22" s="20">
        <v>1.73</v>
      </c>
      <c r="G22" s="20">
        <v>432.76</v>
      </c>
      <c r="H22" s="20" t="s">
        <v>198</v>
      </c>
      <c r="I22" s="20">
        <v>61.85</v>
      </c>
      <c r="J22" s="20">
        <v>61.85</v>
      </c>
      <c r="K22" s="20">
        <v>0</v>
      </c>
      <c r="L22" s="20">
        <v>1394.44</v>
      </c>
    </row>
    <row r="23" spans="4:12" ht="15.75" thickBot="1" x14ac:dyDescent="0.3">
      <c r="D23" s="7" t="s">
        <v>233</v>
      </c>
      <c r="E23" s="7" t="s">
        <v>234</v>
      </c>
      <c r="F23" s="7">
        <v>1.73</v>
      </c>
      <c r="G23" s="7">
        <v>570.27</v>
      </c>
      <c r="H23" s="7" t="s">
        <v>198</v>
      </c>
      <c r="I23" s="7">
        <v>61.85</v>
      </c>
      <c r="J23" s="7">
        <v>61.85</v>
      </c>
      <c r="K23" s="7">
        <v>0</v>
      </c>
      <c r="L23" s="7">
        <v>1838.89</v>
      </c>
    </row>
    <row r="24" spans="4:12" ht="15.75" thickBot="1" x14ac:dyDescent="0.3">
      <c r="D24" s="20" t="s">
        <v>235</v>
      </c>
      <c r="E24" s="20" t="s">
        <v>236</v>
      </c>
      <c r="F24" s="20">
        <v>1.73</v>
      </c>
      <c r="G24" s="20">
        <v>444.72</v>
      </c>
      <c r="H24" s="20" t="s">
        <v>198</v>
      </c>
      <c r="I24" s="20">
        <v>61.85</v>
      </c>
      <c r="J24" s="20">
        <v>61.85</v>
      </c>
      <c r="K24" s="20">
        <v>0</v>
      </c>
      <c r="L24" s="20">
        <v>1433.33</v>
      </c>
    </row>
    <row r="25" spans="4:12" ht="15.75" thickBot="1" x14ac:dyDescent="0.3">
      <c r="D25" s="7" t="s">
        <v>237</v>
      </c>
      <c r="E25" s="7" t="s">
        <v>238</v>
      </c>
      <c r="F25" s="7">
        <v>1.73</v>
      </c>
      <c r="G25" s="7">
        <v>384.36</v>
      </c>
      <c r="H25" s="7" t="s">
        <v>198</v>
      </c>
      <c r="I25" s="7">
        <v>61.85</v>
      </c>
      <c r="J25" s="7">
        <v>61.85</v>
      </c>
      <c r="K25" s="7">
        <v>0</v>
      </c>
      <c r="L25" s="7">
        <v>1238.8900000000001</v>
      </c>
    </row>
    <row r="26" spans="4:12" ht="15.75" thickBot="1" x14ac:dyDescent="0.3">
      <c r="D26" s="20" t="s">
        <v>239</v>
      </c>
      <c r="E26" s="20" t="s">
        <v>240</v>
      </c>
      <c r="F26" s="20">
        <v>1.73</v>
      </c>
      <c r="G26" s="20">
        <v>437.71</v>
      </c>
      <c r="H26" s="20" t="s">
        <v>198</v>
      </c>
      <c r="I26" s="20">
        <v>61.85</v>
      </c>
      <c r="J26" s="20">
        <v>61.85</v>
      </c>
      <c r="K26" s="20">
        <v>0</v>
      </c>
      <c r="L26" s="20">
        <v>1411.11</v>
      </c>
    </row>
    <row r="27" spans="4:12" ht="15.75" thickBot="1" x14ac:dyDescent="0.3">
      <c r="D27" s="7" t="s">
        <v>241</v>
      </c>
      <c r="E27" s="7" t="s">
        <v>242</v>
      </c>
      <c r="F27" s="7">
        <v>1.73</v>
      </c>
      <c r="G27" s="7">
        <v>448.43</v>
      </c>
      <c r="H27" s="7" t="s">
        <v>198</v>
      </c>
      <c r="I27" s="7">
        <v>61.85</v>
      </c>
      <c r="J27" s="7">
        <v>61.85</v>
      </c>
      <c r="K27" s="7">
        <v>0</v>
      </c>
      <c r="L27" s="7">
        <v>1447.22</v>
      </c>
    </row>
    <row r="28" spans="4:12" ht="15.75" thickBot="1" x14ac:dyDescent="0.3">
      <c r="D28" s="20" t="s">
        <v>243</v>
      </c>
      <c r="E28" s="20" t="s">
        <v>244</v>
      </c>
      <c r="F28" s="20">
        <v>1.73</v>
      </c>
      <c r="G28" s="20">
        <v>442.86</v>
      </c>
      <c r="H28" s="20" t="s">
        <v>198</v>
      </c>
      <c r="I28" s="20">
        <v>61.85</v>
      </c>
      <c r="J28" s="20">
        <v>61.85</v>
      </c>
      <c r="K28" s="20">
        <v>0</v>
      </c>
      <c r="L28" s="20">
        <v>1427.78</v>
      </c>
    </row>
    <row r="29" spans="4:12" ht="15.75" thickBot="1" x14ac:dyDescent="0.3">
      <c r="D29" s="7" t="s">
        <v>245</v>
      </c>
      <c r="E29" s="7" t="s">
        <v>246</v>
      </c>
      <c r="F29" s="7">
        <v>1.73</v>
      </c>
      <c r="G29" s="7">
        <v>444.93</v>
      </c>
      <c r="H29" s="7" t="s">
        <v>198</v>
      </c>
      <c r="I29" s="7">
        <v>61.85</v>
      </c>
      <c r="J29" s="7">
        <v>61.85</v>
      </c>
      <c r="K29" s="7">
        <v>0</v>
      </c>
      <c r="L29" s="7">
        <v>1436.11</v>
      </c>
    </row>
    <row r="30" spans="4:12" ht="15.75" thickBot="1" x14ac:dyDescent="0.3">
      <c r="D30" s="20" t="s">
        <v>247</v>
      </c>
      <c r="E30" s="20" t="s">
        <v>248</v>
      </c>
      <c r="F30" s="20">
        <v>1.73</v>
      </c>
      <c r="G30" s="20">
        <v>416.26</v>
      </c>
      <c r="H30" s="20" t="s">
        <v>198</v>
      </c>
      <c r="I30" s="20">
        <v>61.85</v>
      </c>
      <c r="J30" s="20">
        <v>61.85</v>
      </c>
      <c r="K30" s="20">
        <v>0</v>
      </c>
      <c r="L30" s="20">
        <v>1341.67</v>
      </c>
    </row>
    <row r="31" spans="4:12" ht="15.75" thickBot="1" x14ac:dyDescent="0.3">
      <c r="D31" s="7" t="s">
        <v>249</v>
      </c>
      <c r="E31" s="7" t="s">
        <v>250</v>
      </c>
      <c r="F31" s="7">
        <v>1.73</v>
      </c>
      <c r="G31" s="7">
        <v>429.74</v>
      </c>
      <c r="H31" s="7" t="s">
        <v>198</v>
      </c>
      <c r="I31" s="7">
        <v>61.85</v>
      </c>
      <c r="J31" s="7">
        <v>61.85</v>
      </c>
      <c r="K31" s="7">
        <v>0</v>
      </c>
      <c r="L31" s="7">
        <v>1386.11</v>
      </c>
    </row>
    <row r="32" spans="4:12" ht="15.75" thickBot="1" x14ac:dyDescent="0.3">
      <c r="D32" s="20" t="s">
        <v>251</v>
      </c>
      <c r="E32" s="20" t="s">
        <v>252</v>
      </c>
      <c r="F32" s="20">
        <v>1.73</v>
      </c>
      <c r="G32" s="20">
        <v>468.63</v>
      </c>
      <c r="H32" s="20" t="s">
        <v>198</v>
      </c>
      <c r="I32" s="20">
        <v>61.85</v>
      </c>
      <c r="J32" s="20">
        <v>61.85</v>
      </c>
      <c r="K32" s="20">
        <v>0</v>
      </c>
      <c r="L32" s="20">
        <v>1511.11</v>
      </c>
    </row>
    <row r="33" spans="4:12" ht="15.75" thickBot="1" x14ac:dyDescent="0.3">
      <c r="D33" s="7" t="s">
        <v>253</v>
      </c>
      <c r="E33" s="7" t="s">
        <v>254</v>
      </c>
      <c r="F33" s="7">
        <v>1.73</v>
      </c>
      <c r="G33" s="7">
        <v>380.75</v>
      </c>
      <c r="H33" s="7" t="s">
        <v>198</v>
      </c>
      <c r="I33" s="7">
        <v>61.85</v>
      </c>
      <c r="J33" s="7">
        <v>61.85</v>
      </c>
      <c r="K33" s="7">
        <v>0</v>
      </c>
      <c r="L33" s="7">
        <v>1227.78</v>
      </c>
    </row>
    <row r="34" spans="4:12" ht="15.75" thickBot="1" x14ac:dyDescent="0.3">
      <c r="D34" s="20" t="s">
        <v>255</v>
      </c>
      <c r="E34" s="20" t="s">
        <v>256</v>
      </c>
      <c r="F34" s="20">
        <v>1.73</v>
      </c>
      <c r="G34" s="20">
        <v>574.89</v>
      </c>
      <c r="H34" s="20" t="s">
        <v>198</v>
      </c>
      <c r="I34" s="20">
        <v>61.85</v>
      </c>
      <c r="J34" s="20">
        <v>61.85</v>
      </c>
      <c r="K34" s="20">
        <v>0</v>
      </c>
      <c r="L34" s="20">
        <v>1852.78</v>
      </c>
    </row>
    <row r="35" spans="4:12" ht="15.75" thickBot="1" x14ac:dyDescent="0.3">
      <c r="D35" s="7" t="s">
        <v>257</v>
      </c>
      <c r="E35" s="7" t="s">
        <v>258</v>
      </c>
      <c r="F35" s="7">
        <v>1.73</v>
      </c>
      <c r="G35" s="7">
        <v>390.36</v>
      </c>
      <c r="H35" s="7" t="s">
        <v>198</v>
      </c>
      <c r="I35" s="7">
        <v>61.85</v>
      </c>
      <c r="J35" s="7">
        <v>61.85</v>
      </c>
      <c r="K35" s="7">
        <v>0</v>
      </c>
      <c r="L35" s="7">
        <v>1258.33</v>
      </c>
    </row>
    <row r="36" spans="4:12" ht="15.75" thickBot="1" x14ac:dyDescent="0.3">
      <c r="D36" s="20" t="s">
        <v>259</v>
      </c>
      <c r="E36" s="20" t="s">
        <v>260</v>
      </c>
      <c r="F36" s="20">
        <v>1.73</v>
      </c>
      <c r="G36" s="20">
        <v>582.23</v>
      </c>
      <c r="H36" s="20" t="s">
        <v>198</v>
      </c>
      <c r="I36" s="20">
        <v>61.85</v>
      </c>
      <c r="J36" s="20">
        <v>61.85</v>
      </c>
      <c r="K36" s="20">
        <v>0</v>
      </c>
      <c r="L36" s="20">
        <v>1877.78</v>
      </c>
    </row>
    <row r="37" spans="4:12" ht="15.75" thickBot="1" x14ac:dyDescent="0.3">
      <c r="D37" s="7" t="s">
        <v>261</v>
      </c>
      <c r="E37" s="7" t="s">
        <v>262</v>
      </c>
      <c r="F37" s="7">
        <v>1.73</v>
      </c>
      <c r="G37" s="7">
        <v>376.11</v>
      </c>
      <c r="H37" s="7" t="s">
        <v>198</v>
      </c>
      <c r="I37" s="7">
        <v>61.85</v>
      </c>
      <c r="J37" s="7">
        <v>61.85</v>
      </c>
      <c r="K37" s="7">
        <v>0</v>
      </c>
      <c r="L37" s="7">
        <v>1213.8900000000001</v>
      </c>
    </row>
    <row r="38" spans="4:12" ht="15.75" thickBot="1" x14ac:dyDescent="0.3">
      <c r="D38" s="20" t="s">
        <v>263</v>
      </c>
      <c r="E38" s="20" t="s">
        <v>264</v>
      </c>
      <c r="F38" s="20">
        <v>1.73</v>
      </c>
      <c r="G38" s="20">
        <v>414.61</v>
      </c>
      <c r="H38" s="20" t="s">
        <v>198</v>
      </c>
      <c r="I38" s="20">
        <v>61.85</v>
      </c>
      <c r="J38" s="20">
        <v>61.85</v>
      </c>
      <c r="K38" s="20">
        <v>0</v>
      </c>
      <c r="L38" s="20">
        <v>1336.11</v>
      </c>
    </row>
    <row r="39" spans="4:12" ht="15.75" thickBot="1" x14ac:dyDescent="0.3">
      <c r="D39" s="7" t="s">
        <v>265</v>
      </c>
      <c r="E39" s="7" t="s">
        <v>266</v>
      </c>
      <c r="F39" s="7">
        <v>1.73</v>
      </c>
      <c r="G39" s="7">
        <v>570.22</v>
      </c>
      <c r="H39" s="7" t="s">
        <v>198</v>
      </c>
      <c r="I39" s="7">
        <v>61.85</v>
      </c>
      <c r="J39" s="7">
        <v>61.85</v>
      </c>
      <c r="K39" s="7">
        <v>0</v>
      </c>
      <c r="L39" s="7">
        <v>1838.89</v>
      </c>
    </row>
    <row r="40" spans="4:12" ht="15.75" thickBot="1" x14ac:dyDescent="0.3">
      <c r="D40" s="20" t="s">
        <v>267</v>
      </c>
      <c r="E40" s="20" t="s">
        <v>268</v>
      </c>
      <c r="F40" s="20">
        <v>1.73</v>
      </c>
      <c r="G40" s="20">
        <v>869.5</v>
      </c>
      <c r="H40" s="20" t="s">
        <v>198</v>
      </c>
      <c r="I40" s="20">
        <v>61.85</v>
      </c>
      <c r="J40" s="20">
        <v>61.85</v>
      </c>
      <c r="K40" s="20">
        <v>0</v>
      </c>
      <c r="L40" s="20">
        <v>2805.56</v>
      </c>
    </row>
    <row r="41" spans="4:12" ht="15.75" thickBot="1" x14ac:dyDescent="0.3">
      <c r="D41" s="7" t="s">
        <v>269</v>
      </c>
      <c r="E41" s="7" t="s">
        <v>270</v>
      </c>
      <c r="F41" s="7">
        <v>1.73</v>
      </c>
      <c r="G41" s="7">
        <v>369.31</v>
      </c>
      <c r="H41" s="7" t="s">
        <v>198</v>
      </c>
      <c r="I41" s="7">
        <v>61.85</v>
      </c>
      <c r="J41" s="7">
        <v>61.85</v>
      </c>
      <c r="K41" s="7">
        <v>0</v>
      </c>
      <c r="L41" s="7">
        <v>1191.67</v>
      </c>
    </row>
    <row r="42" spans="4:12" ht="15.75" thickBot="1" x14ac:dyDescent="0.3">
      <c r="D42" s="20" t="s">
        <v>271</v>
      </c>
      <c r="E42" s="20" t="s">
        <v>272</v>
      </c>
      <c r="F42" s="20">
        <v>1.73</v>
      </c>
      <c r="G42" s="20">
        <v>387.88</v>
      </c>
      <c r="H42" s="20" t="s">
        <v>198</v>
      </c>
      <c r="I42" s="20">
        <v>61.85</v>
      </c>
      <c r="J42" s="20">
        <v>61.85</v>
      </c>
      <c r="K42" s="20">
        <v>0</v>
      </c>
      <c r="L42" s="20">
        <v>1250</v>
      </c>
    </row>
    <row r="43" spans="4:12" ht="15.75" thickBot="1" x14ac:dyDescent="0.3">
      <c r="D43" s="7" t="s">
        <v>273</v>
      </c>
      <c r="E43" s="7" t="s">
        <v>274</v>
      </c>
      <c r="F43" s="7">
        <v>1.73</v>
      </c>
      <c r="G43" s="7">
        <v>860.3</v>
      </c>
      <c r="H43" s="7" t="s">
        <v>198</v>
      </c>
      <c r="I43" s="7">
        <v>61.85</v>
      </c>
      <c r="J43" s="7">
        <v>61.85</v>
      </c>
      <c r="K43" s="7">
        <v>0</v>
      </c>
      <c r="L43" s="7">
        <v>2775</v>
      </c>
    </row>
    <row r="44" spans="4:12" ht="15.75" thickBot="1" x14ac:dyDescent="0.3">
      <c r="D44" s="20" t="s">
        <v>275</v>
      </c>
      <c r="E44" s="20" t="s">
        <v>276</v>
      </c>
      <c r="F44" s="20">
        <v>1.73</v>
      </c>
      <c r="G44" s="20">
        <v>554.48</v>
      </c>
      <c r="H44" s="20" t="s">
        <v>198</v>
      </c>
      <c r="I44" s="20">
        <v>61.85</v>
      </c>
      <c r="J44" s="20">
        <v>61.85</v>
      </c>
      <c r="K44" s="20">
        <v>0</v>
      </c>
      <c r="L44" s="20">
        <v>1788.89</v>
      </c>
    </row>
    <row r="45" spans="4:12" ht="15.75" thickBot="1" x14ac:dyDescent="0.3">
      <c r="D45" s="7" t="s">
        <v>277</v>
      </c>
      <c r="E45" s="7" t="s">
        <v>278</v>
      </c>
      <c r="F45" s="7">
        <v>1.73</v>
      </c>
      <c r="G45" s="7">
        <v>437.92</v>
      </c>
      <c r="H45" s="7" t="s">
        <v>198</v>
      </c>
      <c r="I45" s="7">
        <v>61.85</v>
      </c>
      <c r="J45" s="7">
        <v>61.85</v>
      </c>
      <c r="K45" s="7">
        <v>0</v>
      </c>
      <c r="L45" s="7">
        <v>1411.11</v>
      </c>
    </row>
    <row r="46" spans="4:12" ht="15.75" thickBot="1" x14ac:dyDescent="0.3">
      <c r="D46" s="20" t="s">
        <v>279</v>
      </c>
      <c r="E46" s="20" t="s">
        <v>280</v>
      </c>
      <c r="F46" s="20">
        <v>1.73</v>
      </c>
      <c r="G46" s="20">
        <v>436.28</v>
      </c>
      <c r="H46" s="20" t="s">
        <v>198</v>
      </c>
      <c r="I46" s="20">
        <v>61.85</v>
      </c>
      <c r="J46" s="20">
        <v>61.85</v>
      </c>
      <c r="K46" s="20">
        <v>0</v>
      </c>
      <c r="L46" s="20">
        <v>1408.33</v>
      </c>
    </row>
    <row r="47" spans="4:12" ht="15.75" thickBot="1" x14ac:dyDescent="0.3">
      <c r="D47" s="7" t="s">
        <v>281</v>
      </c>
      <c r="E47" s="7" t="s">
        <v>282</v>
      </c>
      <c r="F47" s="7">
        <v>1.73</v>
      </c>
      <c r="G47" s="7">
        <v>582.51</v>
      </c>
      <c r="H47" s="7" t="s">
        <v>198</v>
      </c>
      <c r="I47" s="7">
        <v>61.85</v>
      </c>
      <c r="J47" s="7">
        <v>61.85</v>
      </c>
      <c r="K47" s="7">
        <v>0</v>
      </c>
      <c r="L47" s="7">
        <v>1877.78</v>
      </c>
    </row>
    <row r="48" spans="4:12" ht="15.75" thickBot="1" x14ac:dyDescent="0.3">
      <c r="D48" s="20" t="s">
        <v>283</v>
      </c>
      <c r="E48" s="20" t="s">
        <v>284</v>
      </c>
      <c r="F48" s="20">
        <v>1.73</v>
      </c>
      <c r="G48" s="20">
        <v>711.51</v>
      </c>
      <c r="H48" s="20" t="s">
        <v>198</v>
      </c>
      <c r="I48" s="20">
        <v>61.85</v>
      </c>
      <c r="J48" s="20">
        <v>61.85</v>
      </c>
      <c r="K48" s="20">
        <v>0</v>
      </c>
      <c r="L48" s="20">
        <v>2294.44</v>
      </c>
    </row>
    <row r="49" spans="4:12" ht="15.75" thickBot="1" x14ac:dyDescent="0.3">
      <c r="D49" s="7" t="s">
        <v>285</v>
      </c>
      <c r="E49" s="7" t="s">
        <v>286</v>
      </c>
      <c r="F49" s="7">
        <v>1.73</v>
      </c>
      <c r="G49" s="7">
        <v>457.98</v>
      </c>
      <c r="H49" s="7" t="s">
        <v>198</v>
      </c>
      <c r="I49" s="7">
        <v>61.85</v>
      </c>
      <c r="J49" s="7">
        <v>61.85</v>
      </c>
      <c r="K49" s="7">
        <v>0</v>
      </c>
      <c r="L49" s="7">
        <v>1477.78</v>
      </c>
    </row>
    <row r="50" spans="4:12" ht="15.75" thickBot="1" x14ac:dyDescent="0.3">
      <c r="D50" s="20" t="s">
        <v>287</v>
      </c>
      <c r="E50" s="20" t="s">
        <v>288</v>
      </c>
      <c r="F50" s="20">
        <v>1.73</v>
      </c>
      <c r="G50" s="20">
        <v>454.16</v>
      </c>
      <c r="H50" s="20" t="s">
        <v>198</v>
      </c>
      <c r="I50" s="20">
        <v>61.85</v>
      </c>
      <c r="J50" s="20">
        <v>61.85</v>
      </c>
      <c r="K50" s="20">
        <v>0</v>
      </c>
      <c r="L50" s="20">
        <v>1463.89</v>
      </c>
    </row>
    <row r="51" spans="4:12" ht="15.75" thickBot="1" x14ac:dyDescent="0.3">
      <c r="D51" s="7" t="s">
        <v>289</v>
      </c>
      <c r="E51" s="7" t="s">
        <v>290</v>
      </c>
      <c r="F51" s="7">
        <v>1.73</v>
      </c>
      <c r="G51" s="7">
        <v>916.06</v>
      </c>
      <c r="H51" s="7" t="s">
        <v>198</v>
      </c>
      <c r="I51" s="7">
        <v>61.85</v>
      </c>
      <c r="J51" s="7">
        <v>61.85</v>
      </c>
      <c r="K51" s="7">
        <v>0</v>
      </c>
      <c r="L51" s="7">
        <v>2955.56</v>
      </c>
    </row>
    <row r="52" spans="4:12" ht="15.75" thickBot="1" x14ac:dyDescent="0.3">
      <c r="D52" s="20" t="s">
        <v>291</v>
      </c>
      <c r="E52" s="20" t="s">
        <v>292</v>
      </c>
      <c r="F52" s="20">
        <v>1.73</v>
      </c>
      <c r="G52" s="20">
        <v>877.89</v>
      </c>
      <c r="H52" s="20" t="s">
        <v>198</v>
      </c>
      <c r="I52" s="20">
        <v>61.85</v>
      </c>
      <c r="J52" s="20">
        <v>61.85</v>
      </c>
      <c r="K52" s="20">
        <v>0</v>
      </c>
      <c r="L52" s="20">
        <v>2830.56</v>
      </c>
    </row>
    <row r="53" spans="4:12" ht="15.75" thickBot="1" x14ac:dyDescent="0.3">
      <c r="D53" s="7" t="s">
        <v>293</v>
      </c>
      <c r="E53" s="7" t="s">
        <v>294</v>
      </c>
      <c r="F53" s="7">
        <v>1.73</v>
      </c>
      <c r="G53" s="7">
        <v>389.18</v>
      </c>
      <c r="H53" s="7" t="s">
        <v>198</v>
      </c>
      <c r="I53" s="7">
        <v>61.85</v>
      </c>
      <c r="J53" s="7">
        <v>61.85</v>
      </c>
      <c r="K53" s="7">
        <v>0</v>
      </c>
      <c r="L53" s="7">
        <v>1255.56</v>
      </c>
    </row>
    <row r="54" spans="4:12" ht="15.75" thickBot="1" x14ac:dyDescent="0.3">
      <c r="D54" s="20" t="s">
        <v>295</v>
      </c>
      <c r="E54" s="20" t="s">
        <v>296</v>
      </c>
      <c r="F54" s="20">
        <v>1.73</v>
      </c>
      <c r="G54" s="20">
        <v>430.91</v>
      </c>
      <c r="H54" s="20" t="s">
        <v>198</v>
      </c>
      <c r="I54" s="20">
        <v>61.85</v>
      </c>
      <c r="J54" s="20">
        <v>61.85</v>
      </c>
      <c r="K54" s="20">
        <v>0</v>
      </c>
      <c r="L54" s="20">
        <v>1388.89</v>
      </c>
    </row>
    <row r="55" spans="4:12" ht="15.75" thickBot="1" x14ac:dyDescent="0.3">
      <c r="D55" s="7" t="s">
        <v>297</v>
      </c>
      <c r="E55" s="7" t="s">
        <v>298</v>
      </c>
      <c r="F55" s="7">
        <v>1.73</v>
      </c>
      <c r="G55" s="7">
        <v>428.26</v>
      </c>
      <c r="H55" s="7" t="s">
        <v>198</v>
      </c>
      <c r="I55" s="7">
        <v>61.85</v>
      </c>
      <c r="J55" s="7">
        <v>61.85</v>
      </c>
      <c r="K55" s="7">
        <v>0</v>
      </c>
      <c r="L55" s="7">
        <v>1380.56</v>
      </c>
    </row>
    <row r="56" spans="4:12" ht="15.75" thickBot="1" x14ac:dyDescent="0.3">
      <c r="D56" s="20" t="s">
        <v>299</v>
      </c>
      <c r="E56" s="20" t="s">
        <v>300</v>
      </c>
      <c r="F56" s="20">
        <v>1.73</v>
      </c>
      <c r="G56" s="20">
        <v>1103.23</v>
      </c>
      <c r="H56" s="20" t="s">
        <v>198</v>
      </c>
      <c r="I56" s="20">
        <v>61.85</v>
      </c>
      <c r="J56" s="20">
        <v>61.85</v>
      </c>
      <c r="K56" s="20">
        <v>0</v>
      </c>
      <c r="L56" s="20">
        <v>3558.33</v>
      </c>
    </row>
    <row r="57" spans="4:12" ht="15.75" thickBot="1" x14ac:dyDescent="0.3">
      <c r="D57" s="7" t="s">
        <v>301</v>
      </c>
      <c r="E57" s="7" t="s">
        <v>302</v>
      </c>
      <c r="F57" s="7">
        <v>1.73</v>
      </c>
      <c r="G57" s="7">
        <v>421.01</v>
      </c>
      <c r="H57" s="7" t="s">
        <v>198</v>
      </c>
      <c r="I57" s="7">
        <v>61.85</v>
      </c>
      <c r="J57" s="7">
        <v>61.85</v>
      </c>
      <c r="K57" s="7">
        <v>0</v>
      </c>
      <c r="L57" s="7">
        <v>1358.33</v>
      </c>
    </row>
    <row r="58" spans="4:12" ht="15.75" thickBot="1" x14ac:dyDescent="0.3">
      <c r="D58" s="20" t="s">
        <v>303</v>
      </c>
      <c r="E58" s="20" t="s">
        <v>304</v>
      </c>
      <c r="F58" s="20">
        <v>1.73</v>
      </c>
      <c r="G58" s="20">
        <v>323.56</v>
      </c>
      <c r="H58" s="20" t="s">
        <v>198</v>
      </c>
      <c r="I58" s="20">
        <v>61.85</v>
      </c>
      <c r="J58" s="20">
        <v>61.85</v>
      </c>
      <c r="K58" s="20">
        <v>0</v>
      </c>
      <c r="L58" s="20">
        <v>1044.44</v>
      </c>
    </row>
    <row r="59" spans="4:12" ht="15.75" thickBot="1" x14ac:dyDescent="0.3">
      <c r="D59" s="7" t="s">
        <v>305</v>
      </c>
      <c r="E59" s="7" t="s">
        <v>306</v>
      </c>
      <c r="F59" s="7">
        <v>1.73</v>
      </c>
      <c r="G59" s="7">
        <v>524.71</v>
      </c>
      <c r="H59" s="7" t="s">
        <v>198</v>
      </c>
      <c r="I59" s="7">
        <v>61.85</v>
      </c>
      <c r="J59" s="7">
        <v>61.85</v>
      </c>
      <c r="K59" s="7">
        <v>0</v>
      </c>
      <c r="L59" s="7">
        <v>1691.67</v>
      </c>
    </row>
    <row r="60" spans="4:12" ht="15.75" thickBot="1" x14ac:dyDescent="0.3">
      <c r="D60" s="20" t="s">
        <v>307</v>
      </c>
      <c r="E60" s="20" t="s">
        <v>308</v>
      </c>
      <c r="F60" s="20">
        <v>1.73</v>
      </c>
      <c r="G60" s="20">
        <v>494.22</v>
      </c>
      <c r="H60" s="20" t="s">
        <v>198</v>
      </c>
      <c r="I60" s="20">
        <v>61.85</v>
      </c>
      <c r="J60" s="20">
        <v>61.85</v>
      </c>
      <c r="K60" s="20">
        <v>0</v>
      </c>
      <c r="L60" s="20">
        <v>1594.44</v>
      </c>
    </row>
    <row r="61" spans="4:12" ht="15.75" thickBot="1" x14ac:dyDescent="0.3">
      <c r="D61" s="7" t="s">
        <v>309</v>
      </c>
      <c r="E61" s="7" t="s">
        <v>310</v>
      </c>
      <c r="F61" s="7">
        <v>1.73</v>
      </c>
      <c r="G61" s="7">
        <v>394.19</v>
      </c>
      <c r="H61" s="7" t="s">
        <v>198</v>
      </c>
      <c r="I61" s="7">
        <v>61.85</v>
      </c>
      <c r="J61" s="7">
        <v>61.85</v>
      </c>
      <c r="K61" s="7">
        <v>0</v>
      </c>
      <c r="L61" s="7">
        <v>1272.22</v>
      </c>
    </row>
    <row r="62" spans="4:12" ht="15.75" thickBot="1" x14ac:dyDescent="0.3">
      <c r="D62" s="20" t="s">
        <v>311</v>
      </c>
      <c r="E62" s="20" t="s">
        <v>312</v>
      </c>
      <c r="F62" s="20">
        <v>1.73</v>
      </c>
      <c r="G62" s="20">
        <v>413.02</v>
      </c>
      <c r="H62" s="20" t="s">
        <v>198</v>
      </c>
      <c r="I62" s="20">
        <v>61.85</v>
      </c>
      <c r="J62" s="20">
        <v>61.85</v>
      </c>
      <c r="K62" s="20">
        <v>0</v>
      </c>
      <c r="L62" s="20">
        <v>1333.33</v>
      </c>
    </row>
    <row r="63" spans="4:12" ht="15.75" thickBot="1" x14ac:dyDescent="0.3">
      <c r="D63" s="7" t="s">
        <v>313</v>
      </c>
      <c r="E63" s="7" t="s">
        <v>314</v>
      </c>
      <c r="F63" s="7">
        <v>1.73</v>
      </c>
      <c r="G63" s="7">
        <v>438.75</v>
      </c>
      <c r="H63" s="7" t="s">
        <v>198</v>
      </c>
      <c r="I63" s="7">
        <v>61.85</v>
      </c>
      <c r="J63" s="7">
        <v>61.85</v>
      </c>
      <c r="K63" s="7">
        <v>0</v>
      </c>
      <c r="L63" s="7">
        <v>1413.89</v>
      </c>
    </row>
    <row r="64" spans="4:12" ht="15.75" thickBot="1" x14ac:dyDescent="0.3">
      <c r="D64" s="20" t="s">
        <v>315</v>
      </c>
      <c r="E64" s="20" t="s">
        <v>316</v>
      </c>
      <c r="F64" s="20">
        <v>1.73</v>
      </c>
      <c r="G64" s="20">
        <v>420.66</v>
      </c>
      <c r="H64" s="20" t="s">
        <v>198</v>
      </c>
      <c r="I64" s="20">
        <v>61.85</v>
      </c>
      <c r="J64" s="20">
        <v>61.85</v>
      </c>
      <c r="K64" s="20">
        <v>0</v>
      </c>
      <c r="L64" s="20">
        <v>1355.56</v>
      </c>
    </row>
    <row r="65" spans="4:12" ht="15.75" thickBot="1" x14ac:dyDescent="0.3">
      <c r="D65" s="7" t="s">
        <v>317</v>
      </c>
      <c r="E65" s="7" t="s">
        <v>318</v>
      </c>
      <c r="F65" s="7">
        <v>1.73</v>
      </c>
      <c r="G65" s="7">
        <v>434.07</v>
      </c>
      <c r="H65" s="7" t="s">
        <v>198</v>
      </c>
      <c r="I65" s="7">
        <v>61.85</v>
      </c>
      <c r="J65" s="7">
        <v>61.85</v>
      </c>
      <c r="K65" s="7">
        <v>0</v>
      </c>
      <c r="L65" s="7">
        <v>1400</v>
      </c>
    </row>
    <row r="66" spans="4:12" ht="15.75" thickBot="1" x14ac:dyDescent="0.3">
      <c r="D66" s="20" t="s">
        <v>319</v>
      </c>
      <c r="E66" s="20" t="s">
        <v>320</v>
      </c>
      <c r="F66" s="20">
        <v>1.73</v>
      </c>
      <c r="G66" s="20">
        <v>518.39</v>
      </c>
      <c r="H66" s="20" t="s">
        <v>198</v>
      </c>
      <c r="I66" s="20">
        <v>61.85</v>
      </c>
      <c r="J66" s="20">
        <v>61.85</v>
      </c>
      <c r="K66" s="20">
        <v>0</v>
      </c>
      <c r="L66" s="20">
        <v>1672.22</v>
      </c>
    </row>
    <row r="67" spans="4:12" ht="15.75" thickBot="1" x14ac:dyDescent="0.3">
      <c r="D67" s="7" t="s">
        <v>321</v>
      </c>
      <c r="E67" s="7" t="s">
        <v>322</v>
      </c>
      <c r="F67" s="7">
        <v>1.73</v>
      </c>
      <c r="G67" s="7">
        <v>462.82</v>
      </c>
      <c r="H67" s="7" t="s">
        <v>198</v>
      </c>
      <c r="I67" s="7">
        <v>61.85</v>
      </c>
      <c r="J67" s="7">
        <v>61.85</v>
      </c>
      <c r="K67" s="7">
        <v>0</v>
      </c>
      <c r="L67" s="7">
        <v>1491.67</v>
      </c>
    </row>
    <row r="68" spans="4:12" ht="15.75" thickBot="1" x14ac:dyDescent="0.3">
      <c r="D68" s="20" t="s">
        <v>323</v>
      </c>
      <c r="E68" s="20" t="s">
        <v>324</v>
      </c>
      <c r="F68" s="20">
        <v>1.73</v>
      </c>
      <c r="G68" s="20">
        <v>394.53</v>
      </c>
      <c r="H68" s="20" t="s">
        <v>198</v>
      </c>
      <c r="I68" s="20">
        <v>61.85</v>
      </c>
      <c r="J68" s="20">
        <v>61.85</v>
      </c>
      <c r="K68" s="20">
        <v>0</v>
      </c>
      <c r="L68" s="20">
        <v>1272.22</v>
      </c>
    </row>
    <row r="69" spans="4:12" ht="15.75" thickBot="1" x14ac:dyDescent="0.3">
      <c r="D69" s="7" t="s">
        <v>325</v>
      </c>
      <c r="E69" s="7" t="s">
        <v>326</v>
      </c>
      <c r="F69" s="7">
        <v>1.73</v>
      </c>
      <c r="G69" s="7">
        <v>398.17</v>
      </c>
      <c r="H69" s="7" t="s">
        <v>198</v>
      </c>
      <c r="I69" s="7">
        <v>61.85</v>
      </c>
      <c r="J69" s="7">
        <v>61.85</v>
      </c>
      <c r="K69" s="7">
        <v>0</v>
      </c>
      <c r="L69" s="7">
        <v>1283.33</v>
      </c>
    </row>
    <row r="70" spans="4:12" ht="15.75" thickBot="1" x14ac:dyDescent="0.3">
      <c r="D70" s="20" t="s">
        <v>327</v>
      </c>
      <c r="E70" s="20" t="s">
        <v>328</v>
      </c>
      <c r="F70" s="20">
        <v>1.73</v>
      </c>
      <c r="G70" s="20">
        <v>393.17</v>
      </c>
      <c r="H70" s="20" t="s">
        <v>198</v>
      </c>
      <c r="I70" s="20">
        <v>61.85</v>
      </c>
      <c r="J70" s="20">
        <v>61.85</v>
      </c>
      <c r="K70" s="20">
        <v>0</v>
      </c>
      <c r="L70" s="20">
        <v>1266.67</v>
      </c>
    </row>
    <row r="71" spans="4:12" ht="15.75" thickBot="1" x14ac:dyDescent="0.3">
      <c r="D71" s="7" t="s">
        <v>329</v>
      </c>
      <c r="E71" s="7" t="s">
        <v>330</v>
      </c>
      <c r="F71" s="7">
        <v>1.73</v>
      </c>
      <c r="G71" s="7">
        <v>399.57</v>
      </c>
      <c r="H71" s="7" t="s">
        <v>198</v>
      </c>
      <c r="I71" s="7">
        <v>61.85</v>
      </c>
      <c r="J71" s="7">
        <v>61.85</v>
      </c>
      <c r="K71" s="7">
        <v>0</v>
      </c>
      <c r="L71" s="7">
        <v>1288.8900000000001</v>
      </c>
    </row>
    <row r="72" spans="4:12" ht="15.75" thickBot="1" x14ac:dyDescent="0.3">
      <c r="D72" s="20" t="s">
        <v>331</v>
      </c>
      <c r="E72" s="20" t="s">
        <v>332</v>
      </c>
      <c r="F72" s="20">
        <v>1.73</v>
      </c>
      <c r="G72" s="20">
        <v>438.66</v>
      </c>
      <c r="H72" s="20" t="s">
        <v>198</v>
      </c>
      <c r="I72" s="20">
        <v>61.85</v>
      </c>
      <c r="J72" s="20">
        <v>61.85</v>
      </c>
      <c r="K72" s="20">
        <v>0</v>
      </c>
      <c r="L72" s="20">
        <v>1413.89</v>
      </c>
    </row>
    <row r="73" spans="4:12" ht="15.75" thickBot="1" x14ac:dyDescent="0.3">
      <c r="D73" s="7" t="s">
        <v>333</v>
      </c>
      <c r="E73" s="7" t="s">
        <v>334</v>
      </c>
      <c r="F73" s="7">
        <v>1.73</v>
      </c>
      <c r="G73" s="7">
        <v>398.02</v>
      </c>
      <c r="H73" s="7" t="s">
        <v>198</v>
      </c>
      <c r="I73" s="7">
        <v>61.85</v>
      </c>
      <c r="J73" s="7">
        <v>61.85</v>
      </c>
      <c r="K73" s="7">
        <v>0</v>
      </c>
      <c r="L73" s="7">
        <v>1283.33</v>
      </c>
    </row>
    <row r="74" spans="4:12" ht="15.75" thickBot="1" x14ac:dyDescent="0.3">
      <c r="D74" s="20" t="s">
        <v>335</v>
      </c>
      <c r="E74" s="20" t="s">
        <v>336</v>
      </c>
      <c r="F74" s="20">
        <v>1.73</v>
      </c>
      <c r="G74" s="20">
        <v>431.39</v>
      </c>
      <c r="H74" s="20" t="s">
        <v>198</v>
      </c>
      <c r="I74" s="20">
        <v>61.85</v>
      </c>
      <c r="J74" s="20">
        <v>61.85</v>
      </c>
      <c r="K74" s="20">
        <v>0</v>
      </c>
      <c r="L74" s="20">
        <v>1391.67</v>
      </c>
    </row>
    <row r="75" spans="4:12" ht="15.75" thickBot="1" x14ac:dyDescent="0.3">
      <c r="D75" s="7" t="s">
        <v>337</v>
      </c>
      <c r="E75" s="7" t="s">
        <v>338</v>
      </c>
      <c r="F75" s="7">
        <v>1.73</v>
      </c>
      <c r="G75" s="7">
        <v>425.34</v>
      </c>
      <c r="H75" s="7" t="s">
        <v>198</v>
      </c>
      <c r="I75" s="7">
        <v>61.85</v>
      </c>
      <c r="J75" s="7">
        <v>61.85</v>
      </c>
      <c r="K75" s="7">
        <v>0</v>
      </c>
      <c r="L75" s="7">
        <v>1372.22</v>
      </c>
    </row>
    <row r="76" spans="4:12" ht="15.75" thickBot="1" x14ac:dyDescent="0.3">
      <c r="D76" s="20" t="s">
        <v>339</v>
      </c>
      <c r="E76" s="20" t="s">
        <v>340</v>
      </c>
      <c r="F76" s="20">
        <v>1.73</v>
      </c>
      <c r="G76" s="20">
        <v>979.49</v>
      </c>
      <c r="H76" s="20" t="s">
        <v>198</v>
      </c>
      <c r="I76" s="20">
        <v>61.85</v>
      </c>
      <c r="J76" s="20">
        <v>61.85</v>
      </c>
      <c r="K76" s="20">
        <v>0</v>
      </c>
      <c r="L76" s="20">
        <v>3158.33</v>
      </c>
    </row>
    <row r="77" spans="4:12" ht="15.75" thickBot="1" x14ac:dyDescent="0.3">
      <c r="D77" s="7" t="s">
        <v>341</v>
      </c>
      <c r="E77" s="7" t="s">
        <v>342</v>
      </c>
      <c r="F77" s="7">
        <v>1.73</v>
      </c>
      <c r="G77" s="7">
        <v>440.75</v>
      </c>
      <c r="H77" s="7" t="s">
        <v>198</v>
      </c>
      <c r="I77" s="7">
        <v>61.85</v>
      </c>
      <c r="J77" s="7">
        <v>61.85</v>
      </c>
      <c r="K77" s="7">
        <v>0</v>
      </c>
      <c r="L77" s="7">
        <v>1422.22</v>
      </c>
    </row>
    <row r="78" spans="4:12" ht="15.75" thickBot="1" x14ac:dyDescent="0.3">
      <c r="D78" s="20" t="s">
        <v>343</v>
      </c>
      <c r="E78" s="20" t="s">
        <v>344</v>
      </c>
      <c r="F78" s="20">
        <v>1.73</v>
      </c>
      <c r="G78" s="20">
        <v>404.59</v>
      </c>
      <c r="H78" s="20" t="s">
        <v>198</v>
      </c>
      <c r="I78" s="20">
        <v>61.85</v>
      </c>
      <c r="J78" s="20">
        <v>61.85</v>
      </c>
      <c r="K78" s="20">
        <v>0</v>
      </c>
      <c r="L78" s="20">
        <v>1305.56</v>
      </c>
    </row>
    <row r="79" spans="4:12" ht="15.75" thickBot="1" x14ac:dyDescent="0.3">
      <c r="D79" s="7" t="s">
        <v>345</v>
      </c>
      <c r="E79" s="7" t="s">
        <v>346</v>
      </c>
      <c r="F79" s="7">
        <v>1.73</v>
      </c>
      <c r="G79" s="7">
        <v>1201.0899999999999</v>
      </c>
      <c r="H79" s="7" t="s">
        <v>198</v>
      </c>
      <c r="I79" s="7">
        <v>61.85</v>
      </c>
      <c r="J79" s="7">
        <v>61.85</v>
      </c>
      <c r="K79" s="7">
        <v>0</v>
      </c>
      <c r="L79" s="7">
        <v>3875</v>
      </c>
    </row>
    <row r="80" spans="4:12" ht="15.75" thickBot="1" x14ac:dyDescent="0.3">
      <c r="D80" s="20" t="s">
        <v>347</v>
      </c>
      <c r="E80" s="20" t="s">
        <v>348</v>
      </c>
      <c r="F80" s="20">
        <v>1.73</v>
      </c>
      <c r="G80" s="20">
        <v>572.20000000000005</v>
      </c>
      <c r="H80" s="20" t="s">
        <v>198</v>
      </c>
      <c r="I80" s="20">
        <v>61.85</v>
      </c>
      <c r="J80" s="20">
        <v>61.85</v>
      </c>
      <c r="K80" s="20">
        <v>0</v>
      </c>
      <c r="L80" s="20">
        <v>1844.44</v>
      </c>
    </row>
    <row r="81" spans="4:12" ht="15.75" thickBot="1" x14ac:dyDescent="0.3">
      <c r="D81" s="7" t="s">
        <v>349</v>
      </c>
      <c r="E81" s="7" t="s">
        <v>350</v>
      </c>
      <c r="F81" s="7">
        <v>1.73</v>
      </c>
      <c r="G81" s="7">
        <v>440.81</v>
      </c>
      <c r="H81" s="7" t="s">
        <v>198</v>
      </c>
      <c r="I81" s="7">
        <v>61.85</v>
      </c>
      <c r="J81" s="7">
        <v>61.85</v>
      </c>
      <c r="K81" s="7">
        <v>0</v>
      </c>
      <c r="L81" s="7">
        <v>1422.22</v>
      </c>
    </row>
    <row r="82" spans="4:12" ht="15.75" thickBot="1" x14ac:dyDescent="0.3">
      <c r="D82" s="20" t="s">
        <v>351</v>
      </c>
      <c r="E82" s="20" t="s">
        <v>352</v>
      </c>
      <c r="F82" s="20">
        <v>1.73</v>
      </c>
      <c r="G82" s="20">
        <v>449.41</v>
      </c>
      <c r="H82" s="20" t="s">
        <v>198</v>
      </c>
      <c r="I82" s="20">
        <v>61.85</v>
      </c>
      <c r="J82" s="20">
        <v>61.85</v>
      </c>
      <c r="K82" s="20">
        <v>0</v>
      </c>
      <c r="L82" s="20">
        <v>1450</v>
      </c>
    </row>
    <row r="83" spans="4:12" ht="15.75" thickBot="1" x14ac:dyDescent="0.3">
      <c r="D83" s="7" t="s">
        <v>353</v>
      </c>
      <c r="E83" s="7" t="s">
        <v>354</v>
      </c>
      <c r="F83" s="7">
        <v>1.73</v>
      </c>
      <c r="G83" s="7">
        <v>617.44000000000005</v>
      </c>
      <c r="H83" s="7" t="s">
        <v>198</v>
      </c>
      <c r="I83" s="7">
        <v>61.85</v>
      </c>
      <c r="J83" s="7">
        <v>61.85</v>
      </c>
      <c r="K83" s="7">
        <v>0</v>
      </c>
      <c r="L83" s="7">
        <v>1991.67</v>
      </c>
    </row>
    <row r="84" spans="4:12" ht="15.75" thickBot="1" x14ac:dyDescent="0.3">
      <c r="D84" s="20" t="s">
        <v>355</v>
      </c>
      <c r="E84" s="20" t="s">
        <v>356</v>
      </c>
      <c r="F84" s="20">
        <v>1.84</v>
      </c>
      <c r="G84" s="20">
        <v>696.41</v>
      </c>
      <c r="H84" s="20" t="s">
        <v>198</v>
      </c>
      <c r="I84" s="20">
        <v>61.85</v>
      </c>
      <c r="J84" s="20">
        <v>61.85</v>
      </c>
      <c r="K84" s="20">
        <v>0</v>
      </c>
      <c r="L84" s="20">
        <v>2247.2199999999998</v>
      </c>
    </row>
    <row r="85" spans="4:12" ht="15.75" thickBot="1" x14ac:dyDescent="0.3">
      <c r="D85" s="7" t="s">
        <v>357</v>
      </c>
      <c r="E85" s="7" t="s">
        <v>358</v>
      </c>
      <c r="F85" s="7">
        <v>1.84</v>
      </c>
      <c r="G85" s="7">
        <v>667.55</v>
      </c>
      <c r="H85" s="7" t="s">
        <v>198</v>
      </c>
      <c r="I85" s="7">
        <v>61.85</v>
      </c>
      <c r="J85" s="7">
        <v>61.85</v>
      </c>
      <c r="K85" s="7">
        <v>0</v>
      </c>
      <c r="L85" s="7">
        <v>2152.7800000000002</v>
      </c>
    </row>
    <row r="86" spans="4:12" ht="15.75" thickBot="1" x14ac:dyDescent="0.3">
      <c r="D86" s="20" t="s">
        <v>359</v>
      </c>
      <c r="E86" s="20" t="s">
        <v>360</v>
      </c>
      <c r="F86" s="20">
        <v>1.84</v>
      </c>
      <c r="G86" s="20">
        <v>1165.55</v>
      </c>
      <c r="H86" s="20" t="s">
        <v>198</v>
      </c>
      <c r="I86" s="20">
        <v>61.85</v>
      </c>
      <c r="J86" s="20">
        <v>61.85</v>
      </c>
      <c r="K86" s="20">
        <v>0</v>
      </c>
      <c r="L86" s="20">
        <v>3758.33</v>
      </c>
    </row>
    <row r="87" spans="4:12" ht="15.75" thickBot="1" x14ac:dyDescent="0.3">
      <c r="D87" s="7" t="s">
        <v>361</v>
      </c>
      <c r="E87" s="7" t="s">
        <v>362</v>
      </c>
      <c r="F87" s="7">
        <v>0.79</v>
      </c>
      <c r="G87" s="7">
        <v>2060.31</v>
      </c>
      <c r="H87" s="7" t="s">
        <v>198</v>
      </c>
      <c r="I87" s="7">
        <v>61.85</v>
      </c>
      <c r="J87" s="7">
        <v>61.85</v>
      </c>
      <c r="K87" s="7">
        <v>0</v>
      </c>
      <c r="L87" s="7">
        <v>6644.44</v>
      </c>
    </row>
    <row r="88" spans="4:12" ht="15.75" thickBot="1" x14ac:dyDescent="0.3">
      <c r="D88" s="20" t="s">
        <v>363</v>
      </c>
      <c r="E88" s="20" t="s">
        <v>364</v>
      </c>
      <c r="F88" s="20">
        <v>0.79</v>
      </c>
      <c r="G88" s="20">
        <v>562.34</v>
      </c>
      <c r="H88" s="20" t="s">
        <v>198</v>
      </c>
      <c r="I88" s="20">
        <v>61.85</v>
      </c>
      <c r="J88" s="20">
        <v>61.85</v>
      </c>
      <c r="K88" s="20">
        <v>0</v>
      </c>
      <c r="L88" s="20">
        <v>1813.89</v>
      </c>
    </row>
    <row r="89" spans="4:12" ht="15.75" thickBot="1" x14ac:dyDescent="0.3">
      <c r="D89" s="7" t="s">
        <v>365</v>
      </c>
      <c r="E89" s="7" t="s">
        <v>366</v>
      </c>
      <c r="F89" s="7">
        <v>0.79</v>
      </c>
      <c r="G89" s="7">
        <v>2059.0500000000002</v>
      </c>
      <c r="H89" s="7" t="s">
        <v>198</v>
      </c>
      <c r="I89" s="7">
        <v>61.85</v>
      </c>
      <c r="J89" s="7">
        <v>61.85</v>
      </c>
      <c r="K89" s="7">
        <v>0</v>
      </c>
      <c r="L89" s="7">
        <v>6641.67</v>
      </c>
    </row>
    <row r="90" spans="4:12" ht="15.75" thickBot="1" x14ac:dyDescent="0.3">
      <c r="D90" s="20" t="s">
        <v>367</v>
      </c>
      <c r="E90" s="20" t="s">
        <v>368</v>
      </c>
      <c r="F90" s="20">
        <v>0.79</v>
      </c>
      <c r="G90" s="20">
        <v>521.67999999999995</v>
      </c>
      <c r="H90" s="20" t="s">
        <v>198</v>
      </c>
      <c r="I90" s="20">
        <v>61.85</v>
      </c>
      <c r="J90" s="20">
        <v>61.85</v>
      </c>
      <c r="K90" s="20">
        <v>0</v>
      </c>
      <c r="L90" s="20">
        <v>1683.33</v>
      </c>
    </row>
    <row r="91" spans="4:12" ht="15.75" thickBot="1" x14ac:dyDescent="0.3">
      <c r="D91" s="7" t="s">
        <v>369</v>
      </c>
      <c r="E91" s="7" t="s">
        <v>370</v>
      </c>
      <c r="F91" s="7">
        <v>0.79</v>
      </c>
      <c r="G91" s="7">
        <v>895.44</v>
      </c>
      <c r="H91" s="7" t="s">
        <v>198</v>
      </c>
      <c r="I91" s="7">
        <v>61.85</v>
      </c>
      <c r="J91" s="7">
        <v>61.85</v>
      </c>
      <c r="K91" s="7">
        <v>0</v>
      </c>
      <c r="L91" s="7">
        <v>2888.89</v>
      </c>
    </row>
    <row r="92" spans="4:12" ht="15.75" thickBot="1" x14ac:dyDescent="0.3">
      <c r="D92" s="20" t="s">
        <v>371</v>
      </c>
      <c r="E92" s="20" t="s">
        <v>372</v>
      </c>
      <c r="F92" s="20">
        <v>0.79</v>
      </c>
      <c r="G92" s="20">
        <v>871.9</v>
      </c>
      <c r="H92" s="20" t="s">
        <v>198</v>
      </c>
      <c r="I92" s="20">
        <v>61.85</v>
      </c>
      <c r="J92" s="20">
        <v>61.85</v>
      </c>
      <c r="K92" s="20">
        <v>0</v>
      </c>
      <c r="L92" s="20">
        <v>2811.11</v>
      </c>
    </row>
    <row r="93" spans="4:12" ht="15.75" thickBot="1" x14ac:dyDescent="0.3">
      <c r="D93" s="7" t="s">
        <v>373</v>
      </c>
      <c r="E93" s="7" t="s">
        <v>374</v>
      </c>
      <c r="F93" s="7">
        <v>2.35</v>
      </c>
      <c r="G93" s="7">
        <v>17560.060000000001</v>
      </c>
      <c r="H93" s="7" t="s">
        <v>198</v>
      </c>
      <c r="I93" s="7">
        <v>61.85</v>
      </c>
      <c r="J93" s="7">
        <v>61.85</v>
      </c>
      <c r="K93" s="7">
        <v>0</v>
      </c>
      <c r="L93" s="33">
        <v>56633.33</v>
      </c>
    </row>
    <row r="94" spans="4:12" ht="15.75" thickBot="1" x14ac:dyDescent="0.3">
      <c r="D94" s="20" t="s">
        <v>375</v>
      </c>
      <c r="E94" s="20" t="s">
        <v>376</v>
      </c>
      <c r="F94" s="20">
        <v>2.35</v>
      </c>
      <c r="G94" s="20">
        <v>1159.6099999999999</v>
      </c>
      <c r="H94" s="20" t="s">
        <v>198</v>
      </c>
      <c r="I94" s="20">
        <v>61.85</v>
      </c>
      <c r="J94" s="20">
        <v>61.85</v>
      </c>
      <c r="K94" s="20">
        <v>0</v>
      </c>
      <c r="L94" s="20">
        <v>3738.89</v>
      </c>
    </row>
    <row r="95" spans="4:12" ht="15.75" thickBot="1" x14ac:dyDescent="0.3">
      <c r="D95" s="7" t="s">
        <v>377</v>
      </c>
      <c r="E95" s="7" t="s">
        <v>378</v>
      </c>
      <c r="F95" s="7">
        <v>2.35</v>
      </c>
      <c r="G95" s="7">
        <v>384.56</v>
      </c>
      <c r="H95" s="7" t="s">
        <v>198</v>
      </c>
      <c r="I95" s="7">
        <v>61.85</v>
      </c>
      <c r="J95" s="7">
        <v>61.85</v>
      </c>
      <c r="K95" s="7">
        <v>0</v>
      </c>
      <c r="L95" s="7">
        <v>1241.67</v>
      </c>
    </row>
    <row r="96" spans="4:12" ht="15.75" thickBot="1" x14ac:dyDescent="0.3">
      <c r="D96" s="20" t="s">
        <v>379</v>
      </c>
      <c r="E96" s="20" t="s">
        <v>380</v>
      </c>
      <c r="F96" s="20">
        <v>1.55</v>
      </c>
      <c r="G96" s="20">
        <v>76.489999999999995</v>
      </c>
      <c r="H96" s="20" t="s">
        <v>198</v>
      </c>
      <c r="I96" s="20">
        <v>61.85</v>
      </c>
      <c r="J96" s="20">
        <v>61.85</v>
      </c>
      <c r="K96" s="20">
        <v>0</v>
      </c>
      <c r="L96" s="20">
        <v>247.22</v>
      </c>
    </row>
    <row r="97" spans="4:12" ht="15.75" thickBot="1" x14ac:dyDescent="0.3">
      <c r="D97" s="7" t="s">
        <v>381</v>
      </c>
      <c r="E97" s="7" t="s">
        <v>382</v>
      </c>
      <c r="F97" s="7">
        <v>1.55</v>
      </c>
      <c r="G97" s="7">
        <v>106.52</v>
      </c>
      <c r="H97" s="7" t="s">
        <v>198</v>
      </c>
      <c r="I97" s="7">
        <v>61.85</v>
      </c>
      <c r="J97" s="7">
        <v>61.85</v>
      </c>
      <c r="K97" s="7">
        <v>0</v>
      </c>
      <c r="L97" s="7">
        <v>344.44</v>
      </c>
    </row>
    <row r="98" spans="4:12" ht="15.75" thickBot="1" x14ac:dyDescent="0.3">
      <c r="D98" s="20" t="s">
        <v>383</v>
      </c>
      <c r="E98" s="20" t="s">
        <v>384</v>
      </c>
      <c r="F98" s="20">
        <v>2.04</v>
      </c>
      <c r="G98" s="20">
        <v>4121.3599999999997</v>
      </c>
      <c r="H98" s="20" t="s">
        <v>198</v>
      </c>
      <c r="I98" s="20">
        <v>61.85</v>
      </c>
      <c r="J98" s="20">
        <v>61.85</v>
      </c>
      <c r="K98" s="20">
        <v>0</v>
      </c>
      <c r="L98" s="32">
        <v>13291.67</v>
      </c>
    </row>
    <row r="99" spans="4:12" ht="15.75" thickBot="1" x14ac:dyDescent="0.3">
      <c r="D99" s="7" t="s">
        <v>385</v>
      </c>
      <c r="E99" s="7" t="s">
        <v>386</v>
      </c>
      <c r="F99" s="7">
        <v>2.04</v>
      </c>
      <c r="G99" s="7">
        <v>4040.52</v>
      </c>
      <c r="H99" s="7" t="s">
        <v>198</v>
      </c>
      <c r="I99" s="7">
        <v>61.85</v>
      </c>
      <c r="J99" s="7">
        <v>61.85</v>
      </c>
      <c r="K99" s="7">
        <v>0</v>
      </c>
      <c r="L99" s="7">
        <v>13030.56</v>
      </c>
    </row>
    <row r="100" spans="4:12" ht="15.75" thickBot="1" x14ac:dyDescent="0.3">
      <c r="D100" s="20" t="s">
        <v>387</v>
      </c>
      <c r="E100" s="20" t="s">
        <v>388</v>
      </c>
      <c r="F100" s="20">
        <v>1.55</v>
      </c>
      <c r="G100" s="20">
        <v>329.94</v>
      </c>
      <c r="H100" s="20" t="s">
        <v>198</v>
      </c>
      <c r="I100" s="20">
        <v>61.85</v>
      </c>
      <c r="J100" s="20">
        <v>61.85</v>
      </c>
      <c r="K100" s="20">
        <v>0</v>
      </c>
      <c r="L100" s="20">
        <v>1063.8900000000001</v>
      </c>
    </row>
    <row r="101" spans="4:12" ht="15.75" thickBot="1" x14ac:dyDescent="0.3">
      <c r="D101" s="7" t="s">
        <v>389</v>
      </c>
      <c r="E101" s="7" t="s">
        <v>390</v>
      </c>
      <c r="F101" s="7">
        <v>1.41</v>
      </c>
      <c r="G101" s="7">
        <v>375.3</v>
      </c>
      <c r="H101" s="7" t="s">
        <v>198</v>
      </c>
      <c r="I101" s="7">
        <v>61.85</v>
      </c>
      <c r="J101" s="7">
        <v>61.85</v>
      </c>
      <c r="K101" s="7">
        <v>0</v>
      </c>
      <c r="L101" s="7">
        <v>1211.1099999999999</v>
      </c>
    </row>
    <row r="102" spans="4:12" ht="15.75" thickBot="1" x14ac:dyDescent="0.3">
      <c r="D102" s="20" t="s">
        <v>391</v>
      </c>
      <c r="E102" s="20" t="s">
        <v>392</v>
      </c>
      <c r="F102" s="20">
        <v>1.41</v>
      </c>
      <c r="G102" s="20">
        <v>379.92</v>
      </c>
      <c r="H102" s="20" t="s">
        <v>198</v>
      </c>
      <c r="I102" s="20">
        <v>61.85</v>
      </c>
      <c r="J102" s="20">
        <v>61.85</v>
      </c>
      <c r="K102" s="20">
        <v>0</v>
      </c>
      <c r="L102" s="20">
        <v>1225</v>
      </c>
    </row>
    <row r="103" spans="4:12" ht="15.75" thickBot="1" x14ac:dyDescent="0.3">
      <c r="D103" s="7" t="s">
        <v>393</v>
      </c>
      <c r="E103" s="7" t="s">
        <v>394</v>
      </c>
      <c r="F103" s="7">
        <v>1.41</v>
      </c>
      <c r="G103" s="7">
        <v>398.5</v>
      </c>
      <c r="H103" s="7" t="s">
        <v>198</v>
      </c>
      <c r="I103" s="7">
        <v>61.85</v>
      </c>
      <c r="J103" s="7">
        <v>61.85</v>
      </c>
      <c r="K103" s="7">
        <v>0</v>
      </c>
      <c r="L103" s="7">
        <v>1286.1099999999999</v>
      </c>
    </row>
    <row r="104" spans="4:12" ht="15.75" thickBot="1" x14ac:dyDescent="0.3">
      <c r="D104" s="20" t="s">
        <v>395</v>
      </c>
      <c r="E104" s="20" t="s">
        <v>396</v>
      </c>
      <c r="F104" s="20">
        <v>1.41</v>
      </c>
      <c r="G104" s="20">
        <v>391.29</v>
      </c>
      <c r="H104" s="20" t="s">
        <v>198</v>
      </c>
      <c r="I104" s="20">
        <v>61.85</v>
      </c>
      <c r="J104" s="20">
        <v>61.85</v>
      </c>
      <c r="K104" s="20">
        <v>0</v>
      </c>
      <c r="L104" s="20">
        <v>1261.1099999999999</v>
      </c>
    </row>
    <row r="105" spans="4:12" ht="15.75" thickBot="1" x14ac:dyDescent="0.3">
      <c r="D105" s="7" t="s">
        <v>397</v>
      </c>
      <c r="E105" s="7" t="s">
        <v>398</v>
      </c>
      <c r="F105" s="7">
        <v>0.94</v>
      </c>
      <c r="G105" s="7">
        <v>239.09</v>
      </c>
      <c r="H105" s="7" t="s">
        <v>198</v>
      </c>
      <c r="I105" s="7">
        <v>61.85</v>
      </c>
      <c r="J105" s="7">
        <v>61.85</v>
      </c>
      <c r="K105" s="7">
        <v>0</v>
      </c>
      <c r="L105" s="7">
        <v>772.22</v>
      </c>
    </row>
    <row r="106" spans="4:12" ht="15.75" thickBot="1" x14ac:dyDescent="0.3">
      <c r="D106" s="20" t="s">
        <v>399</v>
      </c>
      <c r="E106" s="20" t="s">
        <v>400</v>
      </c>
      <c r="F106" s="20">
        <v>0.94</v>
      </c>
      <c r="G106" s="20">
        <v>230.94</v>
      </c>
      <c r="H106" s="20" t="s">
        <v>198</v>
      </c>
      <c r="I106" s="20">
        <v>61.85</v>
      </c>
      <c r="J106" s="20">
        <v>61.85</v>
      </c>
      <c r="K106" s="20">
        <v>0</v>
      </c>
      <c r="L106" s="20">
        <v>744.44</v>
      </c>
    </row>
    <row r="107" spans="4:12" ht="15.75" thickBot="1" x14ac:dyDescent="0.3">
      <c r="D107" s="7" t="s">
        <v>401</v>
      </c>
      <c r="E107" s="7" t="s">
        <v>402</v>
      </c>
      <c r="F107" s="7">
        <v>0.94</v>
      </c>
      <c r="G107" s="7">
        <v>246.62</v>
      </c>
      <c r="H107" s="7" t="s">
        <v>198</v>
      </c>
      <c r="I107" s="7">
        <v>61.85</v>
      </c>
      <c r="J107" s="7">
        <v>61.85</v>
      </c>
      <c r="K107" s="7">
        <v>0</v>
      </c>
      <c r="L107" s="7">
        <v>794.44</v>
      </c>
    </row>
    <row r="108" spans="4:12" ht="15.75" thickBot="1" x14ac:dyDescent="0.3">
      <c r="D108" s="20" t="s">
        <v>403</v>
      </c>
      <c r="E108" s="20" t="s">
        <v>404</v>
      </c>
      <c r="F108" s="20">
        <v>1.27</v>
      </c>
      <c r="G108" s="20">
        <v>693.13</v>
      </c>
      <c r="H108" s="20" t="s">
        <v>198</v>
      </c>
      <c r="I108" s="20">
        <v>61.85</v>
      </c>
      <c r="J108" s="20">
        <v>61.85</v>
      </c>
      <c r="K108" s="20">
        <v>0</v>
      </c>
      <c r="L108" s="20">
        <v>2236.11</v>
      </c>
    </row>
    <row r="109" spans="4:12" ht="15.75" thickBot="1" x14ac:dyDescent="0.3">
      <c r="D109" s="7" t="s">
        <v>405</v>
      </c>
      <c r="E109" s="7" t="s">
        <v>406</v>
      </c>
      <c r="F109" s="7">
        <v>1.27</v>
      </c>
      <c r="G109" s="7">
        <v>229.59</v>
      </c>
      <c r="H109" s="7" t="s">
        <v>198</v>
      </c>
      <c r="I109" s="7">
        <v>61.85</v>
      </c>
      <c r="J109" s="7">
        <v>61.85</v>
      </c>
      <c r="K109" s="7">
        <v>0</v>
      </c>
      <c r="L109" s="7">
        <v>741.67</v>
      </c>
    </row>
    <row r="110" spans="4:12" ht="15.75" thickBot="1" x14ac:dyDescent="0.3">
      <c r="D110" s="20" t="s">
        <v>407</v>
      </c>
      <c r="E110" s="20" t="s">
        <v>408</v>
      </c>
      <c r="F110" s="20">
        <v>1.27</v>
      </c>
      <c r="G110" s="20">
        <v>97.59</v>
      </c>
      <c r="H110" s="20" t="s">
        <v>198</v>
      </c>
      <c r="I110" s="20">
        <v>61.85</v>
      </c>
      <c r="J110" s="20">
        <v>61.85</v>
      </c>
      <c r="K110" s="20">
        <v>0</v>
      </c>
      <c r="L110" s="20">
        <v>313.89</v>
      </c>
    </row>
    <row r="111" spans="4:12" ht="15.75" thickBot="1" x14ac:dyDescent="0.3">
      <c r="D111" s="7" t="s">
        <v>409</v>
      </c>
      <c r="E111" s="7" t="s">
        <v>410</v>
      </c>
      <c r="F111" s="7">
        <v>1.27</v>
      </c>
      <c r="G111" s="7">
        <v>314.07</v>
      </c>
      <c r="H111" s="7" t="s">
        <v>198</v>
      </c>
      <c r="I111" s="7">
        <v>61.85</v>
      </c>
      <c r="J111" s="7">
        <v>61.85</v>
      </c>
      <c r="K111" s="7">
        <v>0</v>
      </c>
      <c r="L111" s="7">
        <v>1013.89</v>
      </c>
    </row>
    <row r="112" spans="4:12" ht="15.75" thickBot="1" x14ac:dyDescent="0.3">
      <c r="D112" s="20" t="s">
        <v>411</v>
      </c>
      <c r="E112" s="20" t="s">
        <v>412</v>
      </c>
      <c r="F112" s="20">
        <v>1.27</v>
      </c>
      <c r="G112" s="20">
        <v>319.20999999999998</v>
      </c>
      <c r="H112" s="20" t="s">
        <v>198</v>
      </c>
      <c r="I112" s="20">
        <v>61.85</v>
      </c>
      <c r="J112" s="20">
        <v>61.85</v>
      </c>
      <c r="K112" s="20">
        <v>0</v>
      </c>
      <c r="L112" s="20">
        <v>1030.56</v>
      </c>
    </row>
    <row r="113" spans="4:12" ht="15.75" thickBot="1" x14ac:dyDescent="0.3">
      <c r="D113" s="7" t="s">
        <v>413</v>
      </c>
      <c r="E113" s="7" t="s">
        <v>414</v>
      </c>
      <c r="F113" s="7">
        <v>1.27</v>
      </c>
      <c r="G113" s="7">
        <v>43.37</v>
      </c>
      <c r="H113" s="7" t="s">
        <v>198</v>
      </c>
      <c r="I113" s="7">
        <v>61.85</v>
      </c>
      <c r="J113" s="7">
        <v>61.85</v>
      </c>
      <c r="K113" s="7">
        <v>0</v>
      </c>
      <c r="L113" s="7">
        <v>138.88999999999999</v>
      </c>
    </row>
    <row r="114" spans="4:12" x14ac:dyDescent="0.25">
      <c r="L114">
        <f>MAX(L5:L113)</f>
        <v>56633.33</v>
      </c>
    </row>
    <row r="115" spans="4:12" x14ac:dyDescent="0.25">
      <c r="L115">
        <f>LARGE(L4:L113, 2)</f>
        <v>13291.67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Y130"/>
  <sheetViews>
    <sheetView topLeftCell="E92" zoomScale="57" zoomScaleNormal="57" workbookViewId="0">
      <selection activeCell="V100" sqref="V100"/>
    </sheetView>
  </sheetViews>
  <sheetFormatPr defaultRowHeight="15" x14ac:dyDescent="0.25"/>
  <cols>
    <col min="5" max="5" width="56.85546875" style="40" bestFit="1" customWidth="1"/>
    <col min="6" max="6" width="21.5703125" style="40" customWidth="1"/>
  </cols>
  <sheetData>
    <row r="5" spans="5:25" ht="15.75" thickBot="1" x14ac:dyDescent="0.3"/>
    <row r="6" spans="5:25" ht="45.75" thickBot="1" x14ac:dyDescent="0.3">
      <c r="E6" s="41" t="s">
        <v>188</v>
      </c>
      <c r="F6" s="41"/>
      <c r="G6" s="35" t="s">
        <v>560</v>
      </c>
      <c r="H6" s="35" t="s">
        <v>561</v>
      </c>
      <c r="I6" s="35" t="s">
        <v>562</v>
      </c>
      <c r="J6" s="35" t="s">
        <v>563</v>
      </c>
      <c r="K6" s="35" t="s">
        <v>564</v>
      </c>
      <c r="L6" s="35" t="s">
        <v>565</v>
      </c>
      <c r="M6" s="35" t="s">
        <v>566</v>
      </c>
      <c r="N6" s="35" t="s">
        <v>567</v>
      </c>
      <c r="O6" s="35" t="s">
        <v>568</v>
      </c>
      <c r="P6" s="35" t="s">
        <v>569</v>
      </c>
      <c r="Q6" s="35" t="s">
        <v>570</v>
      </c>
      <c r="R6" s="35" t="s">
        <v>571</v>
      </c>
      <c r="S6" s="35" t="s">
        <v>572</v>
      </c>
      <c r="T6" s="35" t="s">
        <v>573</v>
      </c>
      <c r="U6" s="35" t="s">
        <v>574</v>
      </c>
      <c r="V6" s="35" t="s">
        <v>575</v>
      </c>
    </row>
    <row r="7" spans="5:25" ht="15.75" thickBot="1" x14ac:dyDescent="0.3">
      <c r="E7" s="7" t="s">
        <v>374</v>
      </c>
      <c r="F7" s="7" t="str">
        <f>MID(E7, 14, 15)</f>
        <v xml:space="preserve"> 001 MECHANICAL</v>
      </c>
      <c r="G7" s="3">
        <v>0</v>
      </c>
      <c r="H7" s="3">
        <v>0</v>
      </c>
      <c r="I7" s="3">
        <v>0</v>
      </c>
      <c r="J7" s="3">
        <v>0</v>
      </c>
      <c r="K7" s="36">
        <v>882</v>
      </c>
      <c r="L7" s="37">
        <v>2642</v>
      </c>
      <c r="M7" s="38">
        <v>1047</v>
      </c>
      <c r="N7" s="3">
        <v>487</v>
      </c>
      <c r="O7" s="36">
        <v>667</v>
      </c>
      <c r="P7" s="36">
        <v>700</v>
      </c>
      <c r="Q7" s="36">
        <v>827</v>
      </c>
      <c r="R7" s="38">
        <v>1508</v>
      </c>
      <c r="S7" s="3">
        <v>0</v>
      </c>
      <c r="T7" s="3">
        <v>0</v>
      </c>
      <c r="U7" s="3">
        <v>0</v>
      </c>
      <c r="V7" s="3" t="s">
        <v>576</v>
      </c>
      <c r="W7" s="39" t="s">
        <v>624</v>
      </c>
      <c r="X7">
        <f>_xlfn.NUMBERVALUE(Y7)</f>
        <v>71.400000000000006</v>
      </c>
      <c r="Y7" s="39" t="s">
        <v>624</v>
      </c>
    </row>
    <row r="8" spans="5:25" ht="15.75" thickBot="1" x14ac:dyDescent="0.3">
      <c r="E8" s="7" t="s">
        <v>404</v>
      </c>
      <c r="F8" s="7" t="str">
        <f t="shared" ref="F8:F71" si="0">MID(E8, 14, 15)</f>
        <v xml:space="preserve"> 002 PLUMBING E</v>
      </c>
      <c r="G8" s="3">
        <v>0</v>
      </c>
      <c r="H8" s="3">
        <v>0</v>
      </c>
      <c r="I8" s="38">
        <v>1472</v>
      </c>
      <c r="J8" s="38">
        <v>1271</v>
      </c>
      <c r="K8" s="38">
        <v>1841</v>
      </c>
      <c r="L8" s="36">
        <v>680</v>
      </c>
      <c r="M8" s="36">
        <v>706</v>
      </c>
      <c r="N8" s="36">
        <v>805</v>
      </c>
      <c r="O8" s="36">
        <v>840</v>
      </c>
      <c r="P8" s="36">
        <v>662</v>
      </c>
      <c r="Q8" s="3">
        <v>388</v>
      </c>
      <c r="R8" s="3">
        <v>95</v>
      </c>
      <c r="S8" s="3">
        <v>0</v>
      </c>
      <c r="T8" s="3">
        <v>0</v>
      </c>
      <c r="U8" s="3">
        <v>0</v>
      </c>
      <c r="V8" s="3" t="s">
        <v>577</v>
      </c>
      <c r="W8" s="39" t="s">
        <v>625</v>
      </c>
      <c r="X8">
        <f t="shared" ref="X8:X71" si="1">_xlfn.NUMBERVALUE(Y8)</f>
        <v>64.7</v>
      </c>
      <c r="Y8" s="39" t="s">
        <v>625</v>
      </c>
    </row>
    <row r="9" spans="5:25" ht="15.75" thickBot="1" x14ac:dyDescent="0.3">
      <c r="E9" s="7" t="s">
        <v>376</v>
      </c>
      <c r="F9" s="7" t="str">
        <f t="shared" si="0"/>
        <v xml:space="preserve"> 003 ELECTRICAL</v>
      </c>
      <c r="G9" s="3">
        <v>0</v>
      </c>
      <c r="H9" s="3">
        <v>0</v>
      </c>
      <c r="I9" s="38">
        <v>1374</v>
      </c>
      <c r="J9" s="36">
        <v>922</v>
      </c>
      <c r="K9" s="38">
        <v>1203</v>
      </c>
      <c r="L9" s="36">
        <v>685</v>
      </c>
      <c r="M9" s="36">
        <v>802</v>
      </c>
      <c r="N9" s="36">
        <v>759</v>
      </c>
      <c r="O9" s="36">
        <v>722</v>
      </c>
      <c r="P9" s="36">
        <v>654</v>
      </c>
      <c r="Q9" s="3">
        <v>497</v>
      </c>
      <c r="R9" s="36">
        <v>976</v>
      </c>
      <c r="S9" s="3">
        <v>166</v>
      </c>
      <c r="T9" s="3">
        <v>0</v>
      </c>
      <c r="U9" s="3">
        <v>0</v>
      </c>
      <c r="V9" s="3" t="s">
        <v>578</v>
      </c>
      <c r="W9" s="39" t="s">
        <v>626</v>
      </c>
      <c r="X9">
        <f t="shared" si="1"/>
        <v>67.2</v>
      </c>
      <c r="Y9" s="39" t="s">
        <v>626</v>
      </c>
    </row>
    <row r="10" spans="5:25" ht="15.75" thickBot="1" x14ac:dyDescent="0.3">
      <c r="E10" s="7" t="s">
        <v>378</v>
      </c>
      <c r="F10" s="7" t="str">
        <f t="shared" si="0"/>
        <v xml:space="preserve"> 004 ELEV. MACH</v>
      </c>
      <c r="G10" s="3">
        <v>0</v>
      </c>
      <c r="H10" s="3">
        <v>0</v>
      </c>
      <c r="I10" s="38">
        <v>1245</v>
      </c>
      <c r="J10" s="38">
        <v>1036</v>
      </c>
      <c r="K10" s="38">
        <v>1488</v>
      </c>
      <c r="L10" s="36">
        <v>775</v>
      </c>
      <c r="M10" s="36">
        <v>773</v>
      </c>
      <c r="N10" s="36">
        <v>733</v>
      </c>
      <c r="O10" s="36">
        <v>828</v>
      </c>
      <c r="P10" s="36">
        <v>658</v>
      </c>
      <c r="Q10" s="36">
        <v>531</v>
      </c>
      <c r="R10" s="36">
        <v>689</v>
      </c>
      <c r="S10" s="3">
        <v>4</v>
      </c>
      <c r="T10" s="3">
        <v>0</v>
      </c>
      <c r="U10" s="3">
        <v>0</v>
      </c>
      <c r="V10" s="3" t="s">
        <v>579</v>
      </c>
      <c r="W10" s="39" t="s">
        <v>627</v>
      </c>
      <c r="X10">
        <f t="shared" si="1"/>
        <v>66.599999999999994</v>
      </c>
      <c r="Y10" s="39" t="s">
        <v>627</v>
      </c>
    </row>
    <row r="11" spans="5:25" ht="15.75" thickBot="1" x14ac:dyDescent="0.3">
      <c r="E11" s="7" t="s">
        <v>406</v>
      </c>
      <c r="F11" s="7" t="str">
        <f t="shared" si="0"/>
        <v xml:space="preserve"> 006 CUSTODIAL </v>
      </c>
      <c r="G11" s="3">
        <v>4718</v>
      </c>
      <c r="H11" s="3">
        <v>0</v>
      </c>
      <c r="I11" s="38">
        <v>1899</v>
      </c>
      <c r="J11" s="38">
        <v>1551</v>
      </c>
      <c r="K11" s="38">
        <v>1355</v>
      </c>
      <c r="L11" s="36">
        <v>586</v>
      </c>
      <c r="M11" s="36">
        <v>567</v>
      </c>
      <c r="N11" s="36">
        <v>621</v>
      </c>
      <c r="O11" s="36">
        <v>770</v>
      </c>
      <c r="P11" s="36">
        <v>710</v>
      </c>
      <c r="Q11" s="3">
        <v>465</v>
      </c>
      <c r="R11" s="3">
        <v>236</v>
      </c>
      <c r="S11" s="3">
        <v>0</v>
      </c>
      <c r="T11" s="3">
        <v>669</v>
      </c>
      <c r="U11" s="3">
        <v>0</v>
      </c>
      <c r="V11" s="3" t="s">
        <v>580</v>
      </c>
      <c r="W11" s="39" t="s">
        <v>628</v>
      </c>
      <c r="X11">
        <f t="shared" si="1"/>
        <v>63.8</v>
      </c>
      <c r="Y11" s="39" t="s">
        <v>628</v>
      </c>
    </row>
    <row r="12" spans="5:25" ht="15.75" thickBot="1" x14ac:dyDescent="0.3">
      <c r="E12" s="7" t="s">
        <v>356</v>
      </c>
      <c r="F12" s="7" t="str">
        <f t="shared" si="0"/>
        <v xml:space="preserve"> 101 CONFERENCE</v>
      </c>
      <c r="G12" s="3">
        <v>72</v>
      </c>
      <c r="H12" s="3">
        <v>72</v>
      </c>
      <c r="I12" s="3">
        <v>0</v>
      </c>
      <c r="J12" s="38">
        <v>1660</v>
      </c>
      <c r="K12" s="38">
        <v>1810</v>
      </c>
      <c r="L12" s="3">
        <v>402</v>
      </c>
      <c r="M12" s="38">
        <v>1597</v>
      </c>
      <c r="N12" s="36">
        <v>854</v>
      </c>
      <c r="O12" s="36">
        <v>875</v>
      </c>
      <c r="P12" s="38">
        <v>1562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 t="s">
        <v>581</v>
      </c>
      <c r="W12" s="39" t="s">
        <v>629</v>
      </c>
      <c r="X12">
        <f t="shared" si="1"/>
        <v>67.900000000000006</v>
      </c>
      <c r="Y12" s="39" t="s">
        <v>629</v>
      </c>
    </row>
    <row r="13" spans="5:25" ht="15.75" thickBot="1" x14ac:dyDescent="0.3">
      <c r="E13" s="7" t="s">
        <v>200</v>
      </c>
      <c r="F13" s="7" t="str">
        <f t="shared" si="0"/>
        <v xml:space="preserve"> 102 OFFICE/LAB</v>
      </c>
      <c r="G13" s="3">
        <v>76</v>
      </c>
      <c r="H13" s="3">
        <v>76</v>
      </c>
      <c r="I13" s="3">
        <v>0</v>
      </c>
      <c r="J13" s="38">
        <v>1425</v>
      </c>
      <c r="K13" s="38">
        <v>1509</v>
      </c>
      <c r="L13" s="36">
        <v>620</v>
      </c>
      <c r="M13" s="37">
        <v>2092</v>
      </c>
      <c r="N13" s="36">
        <v>965</v>
      </c>
      <c r="O13" s="36">
        <v>775</v>
      </c>
      <c r="P13" s="38">
        <v>1374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 t="s">
        <v>582</v>
      </c>
      <c r="W13" s="39" t="s">
        <v>630</v>
      </c>
      <c r="X13">
        <f t="shared" si="1"/>
        <v>68.099999999999994</v>
      </c>
      <c r="Y13" s="39" t="s">
        <v>630</v>
      </c>
    </row>
    <row r="14" spans="5:25" ht="15.75" thickBot="1" x14ac:dyDescent="0.3">
      <c r="E14" s="7" t="s">
        <v>202</v>
      </c>
      <c r="F14" s="7" t="str">
        <f t="shared" si="0"/>
        <v xml:space="preserve"> 103 OFFICE/LAB</v>
      </c>
      <c r="G14" s="3">
        <v>74</v>
      </c>
      <c r="H14" s="3">
        <v>74</v>
      </c>
      <c r="I14" s="3">
        <v>0</v>
      </c>
      <c r="J14" s="38">
        <v>1651</v>
      </c>
      <c r="K14" s="38">
        <v>1350</v>
      </c>
      <c r="L14" s="36">
        <v>515</v>
      </c>
      <c r="M14" s="37">
        <v>2405</v>
      </c>
      <c r="N14" s="36">
        <v>811</v>
      </c>
      <c r="O14" s="36">
        <v>710</v>
      </c>
      <c r="P14" s="38">
        <v>1318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 t="s">
        <v>583</v>
      </c>
      <c r="W14" s="39" t="s">
        <v>631</v>
      </c>
      <c r="X14">
        <f t="shared" si="1"/>
        <v>68</v>
      </c>
      <c r="Y14" s="39" t="s">
        <v>631</v>
      </c>
    </row>
    <row r="15" spans="5:25" ht="15.75" thickBot="1" x14ac:dyDescent="0.3">
      <c r="E15" s="7" t="s">
        <v>204</v>
      </c>
      <c r="F15" s="7" t="str">
        <f t="shared" si="0"/>
        <v xml:space="preserve"> 104 SEC.</v>
      </c>
      <c r="G15" s="3">
        <v>495</v>
      </c>
      <c r="H15" s="3">
        <v>495</v>
      </c>
      <c r="I15" s="3">
        <v>0</v>
      </c>
      <c r="J15" s="3">
        <v>3</v>
      </c>
      <c r="K15" s="37">
        <v>2783</v>
      </c>
      <c r="L15" s="38">
        <v>1266</v>
      </c>
      <c r="M15" s="38">
        <v>1412</v>
      </c>
      <c r="N15" s="38">
        <v>1284</v>
      </c>
      <c r="O15" s="38">
        <v>1185</v>
      </c>
      <c r="P15" s="36">
        <v>827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 t="s">
        <v>584</v>
      </c>
      <c r="W15" s="39" t="s">
        <v>632</v>
      </c>
      <c r="X15">
        <f t="shared" si="1"/>
        <v>68.5</v>
      </c>
      <c r="Y15" s="39" t="s">
        <v>632</v>
      </c>
    </row>
    <row r="16" spans="5:25" ht="15.75" thickBot="1" x14ac:dyDescent="0.3">
      <c r="E16" s="7" t="s">
        <v>206</v>
      </c>
      <c r="F16" s="7" t="str">
        <f t="shared" si="0"/>
        <v xml:space="preserve"> 105 OFFICE/LAB</v>
      </c>
      <c r="G16" s="3">
        <v>77</v>
      </c>
      <c r="H16" s="3">
        <v>77</v>
      </c>
      <c r="I16" s="3">
        <v>0</v>
      </c>
      <c r="J16" s="38">
        <v>1436</v>
      </c>
      <c r="K16" s="38">
        <v>1472</v>
      </c>
      <c r="L16" s="36">
        <v>617</v>
      </c>
      <c r="M16" s="37">
        <v>2146</v>
      </c>
      <c r="N16" s="36">
        <v>957</v>
      </c>
      <c r="O16" s="36">
        <v>796</v>
      </c>
      <c r="P16" s="38">
        <v>1336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 t="s">
        <v>582</v>
      </c>
      <c r="W16" s="39" t="s">
        <v>630</v>
      </c>
      <c r="X16">
        <f t="shared" si="1"/>
        <v>68.099999999999994</v>
      </c>
      <c r="Y16" s="39" t="s">
        <v>630</v>
      </c>
    </row>
    <row r="17" spans="5:25" ht="15.75" thickBot="1" x14ac:dyDescent="0.3">
      <c r="E17" s="7" t="s">
        <v>358</v>
      </c>
      <c r="F17" s="7" t="str">
        <f t="shared" si="0"/>
        <v xml:space="preserve"> 106 CONFERENCE</v>
      </c>
      <c r="G17" s="3">
        <v>42</v>
      </c>
      <c r="H17" s="3">
        <v>42</v>
      </c>
      <c r="I17" s="3">
        <v>0</v>
      </c>
      <c r="J17" s="37">
        <v>2077</v>
      </c>
      <c r="K17" s="38">
        <v>1245</v>
      </c>
      <c r="L17" s="3">
        <v>391</v>
      </c>
      <c r="M17" s="37">
        <v>2582</v>
      </c>
      <c r="N17" s="36">
        <v>801</v>
      </c>
      <c r="O17" s="36">
        <v>672</v>
      </c>
      <c r="P17" s="36">
        <v>992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 t="s">
        <v>585</v>
      </c>
      <c r="W17" s="39" t="s">
        <v>633</v>
      </c>
      <c r="X17">
        <f t="shared" si="1"/>
        <v>67.400000000000006</v>
      </c>
      <c r="Y17" s="39" t="s">
        <v>633</v>
      </c>
    </row>
    <row r="18" spans="5:25" ht="15.75" thickBot="1" x14ac:dyDescent="0.3">
      <c r="E18" s="7" t="s">
        <v>208</v>
      </c>
      <c r="F18" s="7" t="str">
        <f t="shared" si="0"/>
        <v xml:space="preserve"> 107 I-1 SMALL </v>
      </c>
      <c r="G18" s="3">
        <v>467</v>
      </c>
      <c r="H18" s="3">
        <v>467</v>
      </c>
      <c r="I18" s="3">
        <v>0</v>
      </c>
      <c r="J18" s="3">
        <v>0</v>
      </c>
      <c r="K18" s="37">
        <v>2943</v>
      </c>
      <c r="L18" s="38">
        <v>1083</v>
      </c>
      <c r="M18" s="38">
        <v>1298</v>
      </c>
      <c r="N18" s="36">
        <v>985</v>
      </c>
      <c r="O18" s="38">
        <v>1651</v>
      </c>
      <c r="P18" s="36">
        <v>800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 t="s">
        <v>586</v>
      </c>
      <c r="W18" s="39" t="s">
        <v>634</v>
      </c>
      <c r="X18">
        <f t="shared" si="1"/>
        <v>68.8</v>
      </c>
      <c r="Y18" s="39" t="s">
        <v>634</v>
      </c>
    </row>
    <row r="19" spans="5:25" ht="15.75" thickBot="1" x14ac:dyDescent="0.3">
      <c r="E19" s="7" t="s">
        <v>210</v>
      </c>
      <c r="F19" s="7" t="str">
        <f t="shared" si="0"/>
        <v xml:space="preserve"> 108 OFFICE/LAB</v>
      </c>
      <c r="G19" s="3">
        <v>39</v>
      </c>
      <c r="H19" s="3">
        <v>39</v>
      </c>
      <c r="I19" s="3">
        <v>0</v>
      </c>
      <c r="J19" s="38">
        <v>1665</v>
      </c>
      <c r="K19" s="38">
        <v>1092</v>
      </c>
      <c r="L19" s="36">
        <v>507</v>
      </c>
      <c r="M19" s="37">
        <v>3145</v>
      </c>
      <c r="N19" s="36">
        <v>885</v>
      </c>
      <c r="O19" s="36">
        <v>624</v>
      </c>
      <c r="P19" s="36">
        <v>842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 t="s">
        <v>587</v>
      </c>
      <c r="W19" s="39" t="s">
        <v>635</v>
      </c>
      <c r="X19">
        <f t="shared" si="1"/>
        <v>67.8</v>
      </c>
      <c r="Y19" s="39" t="s">
        <v>635</v>
      </c>
    </row>
    <row r="20" spans="5:25" ht="15.75" thickBot="1" x14ac:dyDescent="0.3">
      <c r="E20" s="7" t="s">
        <v>212</v>
      </c>
      <c r="F20" s="7" t="str">
        <f t="shared" si="0"/>
        <v xml:space="preserve"> 109 I-2 S.E.M</v>
      </c>
      <c r="G20" s="3">
        <v>449</v>
      </c>
      <c r="H20" s="3">
        <v>449</v>
      </c>
      <c r="I20" s="3">
        <v>0</v>
      </c>
      <c r="J20" s="3">
        <v>0</v>
      </c>
      <c r="K20" s="37">
        <v>2971</v>
      </c>
      <c r="L20" s="38">
        <v>1075</v>
      </c>
      <c r="M20" s="38">
        <v>1174</v>
      </c>
      <c r="N20" s="36">
        <v>849</v>
      </c>
      <c r="O20" s="38">
        <v>1412</v>
      </c>
      <c r="P20" s="38">
        <v>1279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 t="s">
        <v>588</v>
      </c>
      <c r="W20" s="39" t="s">
        <v>636</v>
      </c>
      <c r="X20">
        <f t="shared" si="1"/>
        <v>68.900000000000006</v>
      </c>
      <c r="Y20" s="39" t="s">
        <v>636</v>
      </c>
    </row>
    <row r="21" spans="5:25" ht="15.75" thickBot="1" x14ac:dyDescent="0.3">
      <c r="E21" s="7" t="s">
        <v>214</v>
      </c>
      <c r="F21" s="7" t="str">
        <f t="shared" si="0"/>
        <v xml:space="preserve"> 110 GRAD/TECH </v>
      </c>
      <c r="G21" s="3">
        <v>53</v>
      </c>
      <c r="H21" s="3">
        <v>53</v>
      </c>
      <c r="I21" s="3">
        <v>0</v>
      </c>
      <c r="J21" s="38">
        <v>1525</v>
      </c>
      <c r="K21" s="38">
        <v>1164</v>
      </c>
      <c r="L21" s="36">
        <v>570</v>
      </c>
      <c r="M21" s="37">
        <v>2968</v>
      </c>
      <c r="N21" s="36">
        <v>896</v>
      </c>
      <c r="O21" s="36">
        <v>650</v>
      </c>
      <c r="P21" s="36">
        <v>987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 t="s">
        <v>583</v>
      </c>
      <c r="W21" s="39" t="s">
        <v>631</v>
      </c>
      <c r="X21">
        <f t="shared" si="1"/>
        <v>68</v>
      </c>
      <c r="Y21" s="39" t="s">
        <v>631</v>
      </c>
    </row>
    <row r="22" spans="5:25" ht="15.75" thickBot="1" x14ac:dyDescent="0.3">
      <c r="E22" s="7" t="s">
        <v>216</v>
      </c>
      <c r="F22" s="7" t="str">
        <f t="shared" si="0"/>
        <v xml:space="preserve"> 111 I-3 SAMPLE</v>
      </c>
      <c r="G22" s="3">
        <v>446</v>
      </c>
      <c r="H22" s="3">
        <v>446</v>
      </c>
      <c r="I22" s="3">
        <v>0</v>
      </c>
      <c r="J22" s="3">
        <v>0</v>
      </c>
      <c r="K22" s="37">
        <v>2780</v>
      </c>
      <c r="L22" s="38">
        <v>1248</v>
      </c>
      <c r="M22" s="38">
        <v>1226</v>
      </c>
      <c r="N22" s="36">
        <v>966</v>
      </c>
      <c r="O22" s="38">
        <v>1586</v>
      </c>
      <c r="P22" s="36">
        <v>954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 t="s">
        <v>588</v>
      </c>
      <c r="W22" s="39" t="s">
        <v>636</v>
      </c>
      <c r="X22">
        <f t="shared" si="1"/>
        <v>68.900000000000006</v>
      </c>
      <c r="Y22" s="39" t="s">
        <v>636</v>
      </c>
    </row>
    <row r="23" spans="5:25" ht="15.75" thickBot="1" x14ac:dyDescent="0.3">
      <c r="E23" s="7" t="s">
        <v>218</v>
      </c>
      <c r="F23" s="7" t="str">
        <f t="shared" si="0"/>
        <v xml:space="preserve"> 112 OFFICE /LA</v>
      </c>
      <c r="G23" s="3">
        <v>57</v>
      </c>
      <c r="H23" s="3">
        <v>57</v>
      </c>
      <c r="I23" s="3">
        <v>0</v>
      </c>
      <c r="J23" s="38">
        <v>1399</v>
      </c>
      <c r="K23" s="38">
        <v>1213</v>
      </c>
      <c r="L23" s="36">
        <v>583</v>
      </c>
      <c r="M23" s="37">
        <v>3060</v>
      </c>
      <c r="N23" s="36">
        <v>934</v>
      </c>
      <c r="O23" s="36">
        <v>676</v>
      </c>
      <c r="P23" s="36">
        <v>895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 t="s">
        <v>583</v>
      </c>
      <c r="W23" s="39" t="s">
        <v>631</v>
      </c>
      <c r="X23">
        <f t="shared" si="1"/>
        <v>68</v>
      </c>
      <c r="Y23" s="39" t="s">
        <v>631</v>
      </c>
    </row>
    <row r="24" spans="5:25" ht="15.75" thickBot="1" x14ac:dyDescent="0.3">
      <c r="E24" s="7" t="s">
        <v>220</v>
      </c>
      <c r="F24" s="7" t="str">
        <f t="shared" si="0"/>
        <v xml:space="preserve"> 113 H-1 S.T.E.</v>
      </c>
      <c r="G24" s="3">
        <v>344</v>
      </c>
      <c r="H24" s="3">
        <v>344</v>
      </c>
      <c r="I24" s="3">
        <v>0</v>
      </c>
      <c r="J24" s="3">
        <v>0</v>
      </c>
      <c r="K24" s="37">
        <v>2283</v>
      </c>
      <c r="L24" s="38">
        <v>1540</v>
      </c>
      <c r="M24" s="38">
        <v>1301</v>
      </c>
      <c r="N24" s="36">
        <v>904</v>
      </c>
      <c r="O24" s="38">
        <v>1449</v>
      </c>
      <c r="P24" s="38">
        <v>1283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 t="s">
        <v>589</v>
      </c>
      <c r="W24" s="39" t="s">
        <v>637</v>
      </c>
      <c r="X24">
        <f t="shared" si="1"/>
        <v>69.2</v>
      </c>
      <c r="Y24" s="39" t="s">
        <v>637</v>
      </c>
    </row>
    <row r="25" spans="5:25" ht="15.75" thickBot="1" x14ac:dyDescent="0.3">
      <c r="E25" s="7" t="s">
        <v>222</v>
      </c>
      <c r="F25" s="7" t="str">
        <f t="shared" si="0"/>
        <v xml:space="preserve"> 114 OFFICE/LAB</v>
      </c>
      <c r="G25" s="3">
        <v>57</v>
      </c>
      <c r="H25" s="3">
        <v>57</v>
      </c>
      <c r="I25" s="3">
        <v>0</v>
      </c>
      <c r="J25" s="38">
        <v>1385</v>
      </c>
      <c r="K25" s="38">
        <v>1223</v>
      </c>
      <c r="L25" s="36">
        <v>582</v>
      </c>
      <c r="M25" s="37">
        <v>3051</v>
      </c>
      <c r="N25" s="36">
        <v>945</v>
      </c>
      <c r="O25" s="36">
        <v>682</v>
      </c>
      <c r="P25" s="36">
        <v>892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 t="s">
        <v>583</v>
      </c>
      <c r="W25" s="39" t="s">
        <v>631</v>
      </c>
      <c r="X25">
        <f t="shared" si="1"/>
        <v>68</v>
      </c>
      <c r="Y25" s="39" t="s">
        <v>631</v>
      </c>
    </row>
    <row r="26" spans="5:25" ht="15.75" thickBot="1" x14ac:dyDescent="0.3">
      <c r="E26" s="7" t="s">
        <v>224</v>
      </c>
      <c r="F26" s="7" t="str">
        <f t="shared" si="0"/>
        <v xml:space="preserve"> 115 P-2 X-RAY</v>
      </c>
      <c r="G26" s="3">
        <v>201</v>
      </c>
      <c r="H26" s="3">
        <v>201</v>
      </c>
      <c r="I26" s="3">
        <v>0</v>
      </c>
      <c r="J26" s="3">
        <v>29</v>
      </c>
      <c r="K26" s="38">
        <v>1666</v>
      </c>
      <c r="L26" s="38">
        <v>1135</v>
      </c>
      <c r="M26" s="38">
        <v>1982</v>
      </c>
      <c r="N26" s="36">
        <v>977</v>
      </c>
      <c r="O26" s="38">
        <v>1182</v>
      </c>
      <c r="P26" s="38">
        <v>1789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 t="s">
        <v>590</v>
      </c>
      <c r="W26" s="39" t="s">
        <v>638</v>
      </c>
      <c r="X26">
        <f t="shared" si="1"/>
        <v>69.8</v>
      </c>
      <c r="Y26" s="39" t="s">
        <v>638</v>
      </c>
    </row>
    <row r="27" spans="5:25" ht="15.75" thickBot="1" x14ac:dyDescent="0.3">
      <c r="E27" s="7" t="s">
        <v>226</v>
      </c>
      <c r="F27" s="7" t="str">
        <f t="shared" si="0"/>
        <v xml:space="preserve"> 116 OFFICE/LAB</v>
      </c>
      <c r="G27" s="3">
        <v>57</v>
      </c>
      <c r="H27" s="3">
        <v>57</v>
      </c>
      <c r="I27" s="3">
        <v>0</v>
      </c>
      <c r="J27" s="38">
        <v>1384</v>
      </c>
      <c r="K27" s="38">
        <v>1224</v>
      </c>
      <c r="L27" s="36">
        <v>580</v>
      </c>
      <c r="M27" s="37">
        <v>3045</v>
      </c>
      <c r="N27" s="36">
        <v>950</v>
      </c>
      <c r="O27" s="36">
        <v>684</v>
      </c>
      <c r="P27" s="36">
        <v>893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 t="s">
        <v>583</v>
      </c>
      <c r="W27" s="39" t="s">
        <v>631</v>
      </c>
      <c r="X27">
        <f t="shared" si="1"/>
        <v>68</v>
      </c>
      <c r="Y27" s="39" t="s">
        <v>631</v>
      </c>
    </row>
    <row r="28" spans="5:25" ht="15.75" thickBot="1" x14ac:dyDescent="0.3">
      <c r="E28" s="7" t="s">
        <v>228</v>
      </c>
      <c r="F28" s="7" t="str">
        <f t="shared" si="0"/>
        <v xml:space="preserve"> 117 U-2 MICROS</v>
      </c>
      <c r="G28" s="3">
        <v>220</v>
      </c>
      <c r="H28" s="3">
        <v>220</v>
      </c>
      <c r="I28" s="3">
        <v>0</v>
      </c>
      <c r="J28" s="3">
        <v>30</v>
      </c>
      <c r="K28" s="38">
        <v>1649</v>
      </c>
      <c r="L28" s="38">
        <v>1083</v>
      </c>
      <c r="M28" s="37">
        <v>2110</v>
      </c>
      <c r="N28" s="38">
        <v>1124</v>
      </c>
      <c r="O28" s="38">
        <v>1445</v>
      </c>
      <c r="P28" s="38">
        <v>1319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 t="s">
        <v>591</v>
      </c>
      <c r="W28" s="39" t="s">
        <v>639</v>
      </c>
      <c r="X28">
        <f t="shared" si="1"/>
        <v>69.599999999999994</v>
      </c>
      <c r="Y28" s="39" t="s">
        <v>639</v>
      </c>
    </row>
    <row r="29" spans="5:25" ht="15.75" thickBot="1" x14ac:dyDescent="0.3">
      <c r="E29" s="7" t="s">
        <v>230</v>
      </c>
      <c r="F29" s="7" t="str">
        <f t="shared" si="0"/>
        <v xml:space="preserve"> 118 SEC.</v>
      </c>
      <c r="G29" s="3">
        <v>57</v>
      </c>
      <c r="H29" s="3">
        <v>57</v>
      </c>
      <c r="I29" s="3">
        <v>0</v>
      </c>
      <c r="J29" s="38">
        <v>1382</v>
      </c>
      <c r="K29" s="38">
        <v>1223</v>
      </c>
      <c r="L29" s="36">
        <v>575</v>
      </c>
      <c r="M29" s="37">
        <v>3062</v>
      </c>
      <c r="N29" s="36">
        <v>950</v>
      </c>
      <c r="O29" s="36">
        <v>681</v>
      </c>
      <c r="P29" s="36">
        <v>887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 t="s">
        <v>583</v>
      </c>
      <c r="W29" s="39" t="s">
        <v>631</v>
      </c>
      <c r="X29">
        <f t="shared" si="1"/>
        <v>68</v>
      </c>
      <c r="Y29" s="39" t="s">
        <v>631</v>
      </c>
    </row>
    <row r="30" spans="5:25" ht="15.75" thickBot="1" x14ac:dyDescent="0.3">
      <c r="E30" s="7" t="s">
        <v>232</v>
      </c>
      <c r="F30" s="7" t="str">
        <f t="shared" si="0"/>
        <v xml:space="preserve"> 119 T-2 POLISH</v>
      </c>
      <c r="G30" s="3">
        <v>226</v>
      </c>
      <c r="H30" s="3">
        <v>226</v>
      </c>
      <c r="I30" s="3">
        <v>0</v>
      </c>
      <c r="J30" s="3">
        <v>30</v>
      </c>
      <c r="K30" s="38">
        <v>1649</v>
      </c>
      <c r="L30" s="38">
        <v>1091</v>
      </c>
      <c r="M30" s="37">
        <v>2105</v>
      </c>
      <c r="N30" s="38">
        <v>1130</v>
      </c>
      <c r="O30" s="38">
        <v>1471</v>
      </c>
      <c r="P30" s="38">
        <v>1284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 t="s">
        <v>591</v>
      </c>
      <c r="W30" s="39" t="s">
        <v>639</v>
      </c>
      <c r="X30">
        <f t="shared" si="1"/>
        <v>69.599999999999994</v>
      </c>
      <c r="Y30" s="39" t="s">
        <v>639</v>
      </c>
    </row>
    <row r="31" spans="5:25" ht="15.75" thickBot="1" x14ac:dyDescent="0.3">
      <c r="E31" s="7" t="s">
        <v>234</v>
      </c>
      <c r="F31" s="7" t="str">
        <f t="shared" si="0"/>
        <v xml:space="preserve"> 120 GRAD/TECH </v>
      </c>
      <c r="G31" s="3">
        <v>56</v>
      </c>
      <c r="H31" s="3">
        <v>56</v>
      </c>
      <c r="I31" s="3">
        <v>0</v>
      </c>
      <c r="J31" s="38">
        <v>1392</v>
      </c>
      <c r="K31" s="38">
        <v>1190</v>
      </c>
      <c r="L31" s="36">
        <v>560</v>
      </c>
      <c r="M31" s="37">
        <v>2902</v>
      </c>
      <c r="N31" s="36">
        <v>1000</v>
      </c>
      <c r="O31" s="36">
        <v>699</v>
      </c>
      <c r="P31" s="38">
        <v>1017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 t="s">
        <v>592</v>
      </c>
      <c r="W31" s="39" t="s">
        <v>640</v>
      </c>
      <c r="X31">
        <f t="shared" si="1"/>
        <v>68.2</v>
      </c>
      <c r="Y31" s="39" t="s">
        <v>640</v>
      </c>
    </row>
    <row r="32" spans="5:25" ht="15.75" thickBot="1" x14ac:dyDescent="0.3">
      <c r="E32" s="7" t="s">
        <v>236</v>
      </c>
      <c r="F32" s="7" t="str">
        <f t="shared" si="0"/>
        <v xml:space="preserve"> 121 T-1 GRINDI</v>
      </c>
      <c r="G32" s="3">
        <v>216</v>
      </c>
      <c r="H32" s="3">
        <v>216</v>
      </c>
      <c r="I32" s="3">
        <v>0</v>
      </c>
      <c r="J32" s="3">
        <v>30</v>
      </c>
      <c r="K32" s="38">
        <v>1618</v>
      </c>
      <c r="L32" s="38">
        <v>1070</v>
      </c>
      <c r="M32" s="37">
        <v>2115</v>
      </c>
      <c r="N32" s="38">
        <v>1128</v>
      </c>
      <c r="O32" s="38">
        <v>1435</v>
      </c>
      <c r="P32" s="38">
        <v>1364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 t="s">
        <v>593</v>
      </c>
      <c r="W32" s="39" t="s">
        <v>641</v>
      </c>
      <c r="X32">
        <f t="shared" si="1"/>
        <v>69.7</v>
      </c>
      <c r="Y32" s="39" t="s">
        <v>641</v>
      </c>
    </row>
    <row r="33" spans="5:25" ht="15.75" thickBot="1" x14ac:dyDescent="0.3">
      <c r="E33" s="7" t="s">
        <v>238</v>
      </c>
      <c r="F33" s="7" t="str">
        <f t="shared" si="0"/>
        <v xml:space="preserve"> 122 OFFICE/LAB</v>
      </c>
      <c r="G33" s="3">
        <v>56</v>
      </c>
      <c r="H33" s="3">
        <v>56</v>
      </c>
      <c r="I33" s="3">
        <v>0</v>
      </c>
      <c r="J33" s="38">
        <v>1435</v>
      </c>
      <c r="K33" s="38">
        <v>1171</v>
      </c>
      <c r="L33" s="36">
        <v>547</v>
      </c>
      <c r="M33" s="37">
        <v>3074</v>
      </c>
      <c r="N33" s="36">
        <v>972</v>
      </c>
      <c r="O33" s="36">
        <v>665</v>
      </c>
      <c r="P33" s="36">
        <v>896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 t="s">
        <v>583</v>
      </c>
      <c r="W33" s="39" t="s">
        <v>631</v>
      </c>
      <c r="X33">
        <f t="shared" si="1"/>
        <v>68</v>
      </c>
      <c r="Y33" s="39" t="s">
        <v>631</v>
      </c>
    </row>
    <row r="34" spans="5:25" ht="15.75" thickBot="1" x14ac:dyDescent="0.3">
      <c r="E34" s="7" t="s">
        <v>240</v>
      </c>
      <c r="F34" s="7" t="str">
        <f t="shared" si="0"/>
        <v xml:space="preserve"> 123 F-1B REACT</v>
      </c>
      <c r="G34" s="3">
        <v>157</v>
      </c>
      <c r="H34" s="3">
        <v>157</v>
      </c>
      <c r="I34" s="3">
        <v>0</v>
      </c>
      <c r="J34" s="3">
        <v>30</v>
      </c>
      <c r="K34" s="38">
        <v>1450</v>
      </c>
      <c r="L34" s="36">
        <v>940</v>
      </c>
      <c r="M34" s="37">
        <v>2159</v>
      </c>
      <c r="N34" s="38">
        <v>1269</v>
      </c>
      <c r="O34" s="38">
        <v>1368</v>
      </c>
      <c r="P34" s="38">
        <v>1544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 t="s">
        <v>594</v>
      </c>
      <c r="W34" s="39" t="s">
        <v>642</v>
      </c>
      <c r="X34">
        <f t="shared" si="1"/>
        <v>70</v>
      </c>
      <c r="Y34" s="39" t="s">
        <v>642</v>
      </c>
    </row>
    <row r="35" spans="5:25" ht="15.75" thickBot="1" x14ac:dyDescent="0.3">
      <c r="E35" s="7" t="s">
        <v>242</v>
      </c>
      <c r="F35" s="7" t="str">
        <f t="shared" si="0"/>
        <v xml:space="preserve"> 124 OFFICE/LAB</v>
      </c>
      <c r="G35" s="3">
        <v>38</v>
      </c>
      <c r="H35" s="3">
        <v>38</v>
      </c>
      <c r="I35" s="3">
        <v>0</v>
      </c>
      <c r="J35" s="38">
        <v>1929</v>
      </c>
      <c r="K35" s="36">
        <v>849</v>
      </c>
      <c r="L35" s="3">
        <v>393</v>
      </c>
      <c r="M35" s="37">
        <v>3398</v>
      </c>
      <c r="N35" s="36">
        <v>869</v>
      </c>
      <c r="O35" s="36">
        <v>613</v>
      </c>
      <c r="P35" s="36">
        <v>709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 t="s">
        <v>595</v>
      </c>
      <c r="W35" s="39" t="s">
        <v>643</v>
      </c>
      <c r="X35">
        <f t="shared" si="1"/>
        <v>67.599999999999994</v>
      </c>
      <c r="Y35" s="39" t="s">
        <v>643</v>
      </c>
    </row>
    <row r="36" spans="5:25" ht="15.75" thickBot="1" x14ac:dyDescent="0.3">
      <c r="E36" s="7" t="s">
        <v>244</v>
      </c>
      <c r="F36" s="7" t="str">
        <f t="shared" si="0"/>
        <v xml:space="preserve"> 125 F-2 LARGE </v>
      </c>
      <c r="G36" s="3">
        <v>54</v>
      </c>
      <c r="H36" s="3">
        <v>54</v>
      </c>
      <c r="I36" s="3">
        <v>0</v>
      </c>
      <c r="J36" s="3">
        <v>0</v>
      </c>
      <c r="K36" s="3">
        <v>44</v>
      </c>
      <c r="L36" s="3">
        <v>248</v>
      </c>
      <c r="M36" s="3">
        <v>470</v>
      </c>
      <c r="N36" s="36">
        <v>665</v>
      </c>
      <c r="O36" s="36">
        <v>687</v>
      </c>
      <c r="P36" s="38">
        <v>1123</v>
      </c>
      <c r="Q36" s="38">
        <v>1421</v>
      </c>
      <c r="R36" s="37">
        <v>3205</v>
      </c>
      <c r="S36" s="36">
        <v>897</v>
      </c>
      <c r="T36" s="3">
        <v>4289</v>
      </c>
      <c r="U36" s="3">
        <v>4265</v>
      </c>
      <c r="V36" s="3" t="s">
        <v>596</v>
      </c>
      <c r="W36" s="39" t="s">
        <v>644</v>
      </c>
      <c r="X36">
        <f t="shared" si="1"/>
        <v>77.2</v>
      </c>
      <c r="Y36" s="39" t="s">
        <v>644</v>
      </c>
    </row>
    <row r="37" spans="5:25" ht="15.75" thickBot="1" x14ac:dyDescent="0.3">
      <c r="E37" s="7" t="s">
        <v>362</v>
      </c>
      <c r="F37" s="7" t="str">
        <f t="shared" si="0"/>
        <v xml:space="preserve"> 126 CORRIDOR</v>
      </c>
      <c r="G37" s="3">
        <v>0</v>
      </c>
      <c r="H37" s="3">
        <v>0</v>
      </c>
      <c r="I37" s="3">
        <v>74</v>
      </c>
      <c r="J37" s="36">
        <v>574</v>
      </c>
      <c r="K37" s="38">
        <v>1795</v>
      </c>
      <c r="L37" s="38">
        <v>1006</v>
      </c>
      <c r="M37" s="38">
        <v>1362</v>
      </c>
      <c r="N37" s="38">
        <v>1370</v>
      </c>
      <c r="O37" s="38">
        <v>1104</v>
      </c>
      <c r="P37" s="36">
        <v>858</v>
      </c>
      <c r="Q37" s="36">
        <v>536</v>
      </c>
      <c r="R37" s="3">
        <v>81</v>
      </c>
      <c r="S37" s="3">
        <v>0</v>
      </c>
      <c r="T37" s="3">
        <v>0</v>
      </c>
      <c r="U37" s="3">
        <v>0</v>
      </c>
      <c r="V37" s="3" t="s">
        <v>588</v>
      </c>
      <c r="W37" s="39" t="s">
        <v>636</v>
      </c>
      <c r="X37">
        <f t="shared" si="1"/>
        <v>68.900000000000006</v>
      </c>
      <c r="Y37" s="39" t="s">
        <v>636</v>
      </c>
    </row>
    <row r="38" spans="5:25" ht="15.75" thickBot="1" x14ac:dyDescent="0.3">
      <c r="E38" s="7" t="s">
        <v>246</v>
      </c>
      <c r="F38" s="7" t="str">
        <f t="shared" si="0"/>
        <v xml:space="preserve"> 127 F-3A SMALL</v>
      </c>
      <c r="G38" s="3">
        <v>62</v>
      </c>
      <c r="H38" s="3">
        <v>62</v>
      </c>
      <c r="I38" s="3">
        <v>0</v>
      </c>
      <c r="J38" s="3">
        <v>0</v>
      </c>
      <c r="K38" s="3">
        <v>178</v>
      </c>
      <c r="L38" s="3">
        <v>355</v>
      </c>
      <c r="M38" s="3">
        <v>418</v>
      </c>
      <c r="N38" s="36">
        <v>684</v>
      </c>
      <c r="O38" s="38">
        <v>1015</v>
      </c>
      <c r="P38" s="38">
        <v>1101</v>
      </c>
      <c r="Q38" s="38">
        <v>1322</v>
      </c>
      <c r="R38" s="37">
        <v>2918</v>
      </c>
      <c r="S38" s="36">
        <v>769</v>
      </c>
      <c r="T38" s="3">
        <v>4025</v>
      </c>
      <c r="U38" s="3">
        <v>4006</v>
      </c>
      <c r="V38" s="3" t="s">
        <v>597</v>
      </c>
      <c r="W38" s="39" t="s">
        <v>645</v>
      </c>
      <c r="X38">
        <f t="shared" si="1"/>
        <v>76.5</v>
      </c>
      <c r="Y38" s="39" t="s">
        <v>645</v>
      </c>
    </row>
    <row r="39" spans="5:25" ht="15.75" thickBot="1" x14ac:dyDescent="0.3">
      <c r="E39" s="7" t="s">
        <v>248</v>
      </c>
      <c r="F39" s="7" t="str">
        <f t="shared" si="0"/>
        <v xml:space="preserve"> 129 OFFICE/LAB</v>
      </c>
      <c r="G39" s="3">
        <v>67</v>
      </c>
      <c r="H39" s="3">
        <v>67</v>
      </c>
      <c r="I39" s="3">
        <v>0</v>
      </c>
      <c r="J39" s="38">
        <v>1409</v>
      </c>
      <c r="K39" s="38">
        <v>1437</v>
      </c>
      <c r="L39" s="36">
        <v>673</v>
      </c>
      <c r="M39" s="37">
        <v>2664</v>
      </c>
      <c r="N39" s="38">
        <v>1086</v>
      </c>
      <c r="O39" s="36">
        <v>710</v>
      </c>
      <c r="P39" s="36">
        <v>781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 t="s">
        <v>587</v>
      </c>
      <c r="W39" s="39" t="s">
        <v>635</v>
      </c>
      <c r="X39">
        <f t="shared" si="1"/>
        <v>67.8</v>
      </c>
      <c r="Y39" s="39" t="s">
        <v>635</v>
      </c>
    </row>
    <row r="40" spans="5:25" ht="15.75" thickBot="1" x14ac:dyDescent="0.3">
      <c r="E40" s="7" t="s">
        <v>250</v>
      </c>
      <c r="F40" s="7" t="str">
        <f t="shared" si="0"/>
        <v xml:space="preserve"> 130 S-2 GRAPHI</v>
      </c>
      <c r="G40" s="3">
        <v>302</v>
      </c>
      <c r="H40" s="3">
        <v>302</v>
      </c>
      <c r="I40" s="3">
        <v>0</v>
      </c>
      <c r="J40" s="3">
        <v>0</v>
      </c>
      <c r="K40" s="37">
        <v>2393</v>
      </c>
      <c r="L40" s="38">
        <v>1415</v>
      </c>
      <c r="M40" s="38">
        <v>1447</v>
      </c>
      <c r="N40" s="38">
        <v>1019</v>
      </c>
      <c r="O40" s="38">
        <v>1785</v>
      </c>
      <c r="P40" s="36">
        <v>701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 t="s">
        <v>598</v>
      </c>
      <c r="W40" s="39" t="s">
        <v>646</v>
      </c>
      <c r="X40">
        <f t="shared" si="1"/>
        <v>69</v>
      </c>
      <c r="Y40" s="39" t="s">
        <v>646</v>
      </c>
    </row>
    <row r="41" spans="5:25" ht="15.75" thickBot="1" x14ac:dyDescent="0.3">
      <c r="E41" s="7" t="s">
        <v>252</v>
      </c>
      <c r="F41" s="7" t="str">
        <f t="shared" si="0"/>
        <v xml:space="preserve"> 130 S-2 TRIBOL</v>
      </c>
      <c r="G41" s="3">
        <v>320</v>
      </c>
      <c r="H41" s="3">
        <v>320</v>
      </c>
      <c r="I41" s="3">
        <v>0</v>
      </c>
      <c r="J41" s="3">
        <v>0</v>
      </c>
      <c r="K41" s="37">
        <v>2493</v>
      </c>
      <c r="L41" s="38">
        <v>1341</v>
      </c>
      <c r="M41" s="38">
        <v>1437</v>
      </c>
      <c r="N41" s="38">
        <v>1036</v>
      </c>
      <c r="O41" s="38">
        <v>1776</v>
      </c>
      <c r="P41" s="36">
        <v>677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 t="s">
        <v>588</v>
      </c>
      <c r="W41" s="39" t="s">
        <v>636</v>
      </c>
      <c r="X41">
        <f t="shared" si="1"/>
        <v>68.900000000000006</v>
      </c>
      <c r="Y41" s="39" t="s">
        <v>636</v>
      </c>
    </row>
    <row r="42" spans="5:25" ht="15.75" thickBot="1" x14ac:dyDescent="0.3">
      <c r="E42" s="7" t="s">
        <v>254</v>
      </c>
      <c r="F42" s="7" t="str">
        <f t="shared" si="0"/>
        <v xml:space="preserve"> 131 SEC.</v>
      </c>
      <c r="G42" s="3">
        <v>66</v>
      </c>
      <c r="H42" s="3">
        <v>66</v>
      </c>
      <c r="I42" s="3">
        <v>0</v>
      </c>
      <c r="J42" s="38">
        <v>1466</v>
      </c>
      <c r="K42" s="38">
        <v>1406</v>
      </c>
      <c r="L42" s="36">
        <v>651</v>
      </c>
      <c r="M42" s="37">
        <v>2810</v>
      </c>
      <c r="N42" s="36">
        <v>978</v>
      </c>
      <c r="O42" s="36">
        <v>676</v>
      </c>
      <c r="P42" s="36">
        <v>773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 t="s">
        <v>587</v>
      </c>
      <c r="W42" s="39" t="s">
        <v>635</v>
      </c>
      <c r="X42">
        <f t="shared" si="1"/>
        <v>67.8</v>
      </c>
      <c r="Y42" s="39" t="s">
        <v>635</v>
      </c>
    </row>
    <row r="43" spans="5:25" ht="15.75" thickBot="1" x14ac:dyDescent="0.3">
      <c r="E43" s="7" t="s">
        <v>256</v>
      </c>
      <c r="F43" s="7" t="str">
        <f t="shared" si="0"/>
        <v xml:space="preserve"> 132 O-2 THERMO</v>
      </c>
      <c r="G43" s="3">
        <v>292</v>
      </c>
      <c r="H43" s="3">
        <v>292</v>
      </c>
      <c r="I43" s="3">
        <v>0</v>
      </c>
      <c r="J43" s="3">
        <v>0</v>
      </c>
      <c r="K43" s="37">
        <v>2359</v>
      </c>
      <c r="L43" s="38">
        <v>1454</v>
      </c>
      <c r="M43" s="38">
        <v>1389</v>
      </c>
      <c r="N43" s="36">
        <v>918</v>
      </c>
      <c r="O43" s="38">
        <v>1678</v>
      </c>
      <c r="P43" s="36">
        <v>962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 t="s">
        <v>599</v>
      </c>
      <c r="W43" s="39" t="s">
        <v>647</v>
      </c>
      <c r="X43">
        <f t="shared" si="1"/>
        <v>69.099999999999994</v>
      </c>
      <c r="Y43" s="39" t="s">
        <v>647</v>
      </c>
    </row>
    <row r="44" spans="5:25" ht="15.75" thickBot="1" x14ac:dyDescent="0.3">
      <c r="E44" s="7" t="s">
        <v>408</v>
      </c>
      <c r="F44" s="7" t="str">
        <f t="shared" si="0"/>
        <v xml:space="preserve"> 132-A TECH.</v>
      </c>
      <c r="G44" s="3">
        <v>162</v>
      </c>
      <c r="H44" s="3">
        <v>0</v>
      </c>
      <c r="I44" s="3">
        <v>0</v>
      </c>
      <c r="J44" s="3">
        <v>9</v>
      </c>
      <c r="K44" s="38">
        <v>1986</v>
      </c>
      <c r="L44" s="38">
        <v>1389</v>
      </c>
      <c r="M44" s="37">
        <v>3040</v>
      </c>
      <c r="N44" s="37">
        <v>2036</v>
      </c>
      <c r="O44" s="3">
        <v>300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 t="s">
        <v>600</v>
      </c>
      <c r="W44" s="39" t="s">
        <v>648</v>
      </c>
      <c r="X44">
        <f t="shared" si="1"/>
        <v>68.3</v>
      </c>
      <c r="Y44" s="39" t="s">
        <v>648</v>
      </c>
    </row>
    <row r="45" spans="5:25" ht="15.75" thickBot="1" x14ac:dyDescent="0.3">
      <c r="E45" s="7" t="s">
        <v>258</v>
      </c>
      <c r="F45" s="7" t="str">
        <f t="shared" si="0"/>
        <v xml:space="preserve"> 133 OFFICE/LAB</v>
      </c>
      <c r="G45" s="3">
        <v>67</v>
      </c>
      <c r="H45" s="3">
        <v>67</v>
      </c>
      <c r="I45" s="3">
        <v>0</v>
      </c>
      <c r="J45" s="38">
        <v>1440</v>
      </c>
      <c r="K45" s="38">
        <v>1386</v>
      </c>
      <c r="L45" s="36">
        <v>656</v>
      </c>
      <c r="M45" s="37">
        <v>2731</v>
      </c>
      <c r="N45" s="38">
        <v>1051</v>
      </c>
      <c r="O45" s="36">
        <v>695</v>
      </c>
      <c r="P45" s="36">
        <v>801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 t="s">
        <v>587</v>
      </c>
      <c r="W45" s="39" t="s">
        <v>635</v>
      </c>
      <c r="X45">
        <f t="shared" si="1"/>
        <v>67.8</v>
      </c>
      <c r="Y45" s="39" t="s">
        <v>635</v>
      </c>
    </row>
    <row r="46" spans="5:25" ht="15.75" thickBot="1" x14ac:dyDescent="0.3">
      <c r="E46" s="7" t="s">
        <v>260</v>
      </c>
      <c r="F46" s="7" t="str">
        <f t="shared" si="0"/>
        <v xml:space="preserve"> 134 O-3 HARDNE</v>
      </c>
      <c r="G46" s="3">
        <v>241</v>
      </c>
      <c r="H46" s="3">
        <v>241</v>
      </c>
      <c r="I46" s="3">
        <v>0</v>
      </c>
      <c r="J46" s="3">
        <v>0</v>
      </c>
      <c r="K46" s="38">
        <v>1941</v>
      </c>
      <c r="L46" s="38">
        <v>1626</v>
      </c>
      <c r="M46" s="38">
        <v>1546</v>
      </c>
      <c r="N46" s="36">
        <v>960</v>
      </c>
      <c r="O46" s="38">
        <v>1643</v>
      </c>
      <c r="P46" s="38">
        <v>1044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 t="s">
        <v>601</v>
      </c>
      <c r="W46" s="39" t="s">
        <v>649</v>
      </c>
      <c r="X46">
        <f t="shared" si="1"/>
        <v>69.3</v>
      </c>
      <c r="Y46" s="39" t="s">
        <v>649</v>
      </c>
    </row>
    <row r="47" spans="5:25" ht="15.75" thickBot="1" x14ac:dyDescent="0.3">
      <c r="E47" s="7" t="s">
        <v>262</v>
      </c>
      <c r="F47" s="7" t="str">
        <f t="shared" si="0"/>
        <v xml:space="preserve"> 135 OFFICE/LAB</v>
      </c>
      <c r="G47" s="3">
        <v>66</v>
      </c>
      <c r="H47" s="3">
        <v>66</v>
      </c>
      <c r="I47" s="3">
        <v>0</v>
      </c>
      <c r="J47" s="38">
        <v>1440</v>
      </c>
      <c r="K47" s="38">
        <v>1382</v>
      </c>
      <c r="L47" s="36">
        <v>652</v>
      </c>
      <c r="M47" s="37">
        <v>2790</v>
      </c>
      <c r="N47" s="38">
        <v>1021</v>
      </c>
      <c r="O47" s="36">
        <v>682</v>
      </c>
      <c r="P47" s="36">
        <v>793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 t="s">
        <v>587</v>
      </c>
      <c r="W47" s="39" t="s">
        <v>635</v>
      </c>
      <c r="X47">
        <f t="shared" si="1"/>
        <v>67.8</v>
      </c>
      <c r="Y47" s="39" t="s">
        <v>635</v>
      </c>
    </row>
    <row r="48" spans="5:25" ht="15.75" thickBot="1" x14ac:dyDescent="0.3">
      <c r="E48" s="7" t="s">
        <v>264</v>
      </c>
      <c r="F48" s="7" t="str">
        <f t="shared" si="0"/>
        <v xml:space="preserve"> 136 NONDESTRUC</v>
      </c>
      <c r="G48" s="3">
        <v>225</v>
      </c>
      <c r="H48" s="3">
        <v>225</v>
      </c>
      <c r="I48" s="3">
        <v>0</v>
      </c>
      <c r="J48" s="3">
        <v>0</v>
      </c>
      <c r="K48" s="37">
        <v>2051</v>
      </c>
      <c r="L48" s="38">
        <v>1563</v>
      </c>
      <c r="M48" s="38">
        <v>1600</v>
      </c>
      <c r="N48" s="38">
        <v>1091</v>
      </c>
      <c r="O48" s="38">
        <v>1815</v>
      </c>
      <c r="P48" s="36">
        <v>640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 t="s">
        <v>599</v>
      </c>
      <c r="W48" s="39" t="s">
        <v>647</v>
      </c>
      <c r="X48">
        <f t="shared" si="1"/>
        <v>69.099999999999994</v>
      </c>
      <c r="Y48" s="39" t="s">
        <v>647</v>
      </c>
    </row>
    <row r="49" spans="5:25" ht="15.75" thickBot="1" x14ac:dyDescent="0.3">
      <c r="E49" s="7" t="s">
        <v>266</v>
      </c>
      <c r="F49" s="7" t="str">
        <f t="shared" si="0"/>
        <v xml:space="preserve"> 137 GRAD/TECH </v>
      </c>
      <c r="G49" s="3">
        <v>63</v>
      </c>
      <c r="H49" s="3">
        <v>63</v>
      </c>
      <c r="I49" s="3">
        <v>0</v>
      </c>
      <c r="J49" s="38">
        <v>1438</v>
      </c>
      <c r="K49" s="38">
        <v>1293</v>
      </c>
      <c r="L49" s="36">
        <v>631</v>
      </c>
      <c r="M49" s="37">
        <v>2663</v>
      </c>
      <c r="N49" s="38">
        <v>1088</v>
      </c>
      <c r="O49" s="36">
        <v>695</v>
      </c>
      <c r="P49" s="36">
        <v>952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 t="s">
        <v>583</v>
      </c>
      <c r="W49" s="39" t="s">
        <v>631</v>
      </c>
      <c r="X49">
        <f t="shared" si="1"/>
        <v>68</v>
      </c>
      <c r="Y49" s="39" t="s">
        <v>631</v>
      </c>
    </row>
    <row r="50" spans="5:25" ht="15.75" thickBot="1" x14ac:dyDescent="0.3">
      <c r="E50" s="7" t="s">
        <v>268</v>
      </c>
      <c r="F50" s="7" t="str">
        <f t="shared" si="0"/>
        <v xml:space="preserve"> 138 O-1 UNIVER</v>
      </c>
      <c r="G50" s="3">
        <v>225</v>
      </c>
      <c r="H50" s="3">
        <v>225</v>
      </c>
      <c r="I50" s="3">
        <v>0</v>
      </c>
      <c r="J50" s="3">
        <v>0</v>
      </c>
      <c r="K50" s="37">
        <v>2372</v>
      </c>
      <c r="L50" s="38">
        <v>1349</v>
      </c>
      <c r="M50" s="38">
        <v>1388</v>
      </c>
      <c r="N50" s="36">
        <v>806</v>
      </c>
      <c r="O50" s="38">
        <v>1361</v>
      </c>
      <c r="P50" s="38">
        <v>1484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 t="s">
        <v>601</v>
      </c>
      <c r="W50" s="39" t="s">
        <v>649</v>
      </c>
      <c r="X50">
        <f t="shared" si="1"/>
        <v>69.3</v>
      </c>
      <c r="Y50" s="39" t="s">
        <v>649</v>
      </c>
    </row>
    <row r="51" spans="5:25" ht="15.75" thickBot="1" x14ac:dyDescent="0.3">
      <c r="E51" s="7" t="s">
        <v>270</v>
      </c>
      <c r="F51" s="7" t="str">
        <f t="shared" si="0"/>
        <v xml:space="preserve"> 139 OFFICE/LAB</v>
      </c>
      <c r="G51" s="3">
        <v>66</v>
      </c>
      <c r="H51" s="3">
        <v>66</v>
      </c>
      <c r="I51" s="3">
        <v>0</v>
      </c>
      <c r="J51" s="38">
        <v>1464</v>
      </c>
      <c r="K51" s="38">
        <v>1383</v>
      </c>
      <c r="L51" s="36">
        <v>656</v>
      </c>
      <c r="M51" s="37">
        <v>2822</v>
      </c>
      <c r="N51" s="36">
        <v>987</v>
      </c>
      <c r="O51" s="36">
        <v>676</v>
      </c>
      <c r="P51" s="36">
        <v>772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 t="s">
        <v>587</v>
      </c>
      <c r="W51" s="39" t="s">
        <v>635</v>
      </c>
      <c r="X51">
        <f t="shared" si="1"/>
        <v>67.8</v>
      </c>
      <c r="Y51" s="39" t="s">
        <v>635</v>
      </c>
    </row>
    <row r="52" spans="5:25" ht="15.75" thickBot="1" x14ac:dyDescent="0.3">
      <c r="E52" s="7" t="s">
        <v>410</v>
      </c>
      <c r="F52" s="7" t="str">
        <f t="shared" si="0"/>
        <v xml:space="preserve"> 140 STORAGE</v>
      </c>
      <c r="G52" s="3">
        <v>0</v>
      </c>
      <c r="H52" s="3">
        <v>0</v>
      </c>
      <c r="I52" s="3">
        <v>0</v>
      </c>
      <c r="J52" s="3">
        <v>0</v>
      </c>
      <c r="K52" s="38">
        <v>1152</v>
      </c>
      <c r="L52" s="38">
        <v>1819</v>
      </c>
      <c r="M52" s="37">
        <v>2047</v>
      </c>
      <c r="N52" s="38">
        <v>1684</v>
      </c>
      <c r="O52" s="38">
        <v>1800</v>
      </c>
      <c r="P52" s="3">
        <v>258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 t="s">
        <v>602</v>
      </c>
      <c r="W52" s="39" t="s">
        <v>650</v>
      </c>
      <c r="X52">
        <f t="shared" si="1"/>
        <v>69.400000000000006</v>
      </c>
      <c r="Y52" s="39" t="s">
        <v>650</v>
      </c>
    </row>
    <row r="53" spans="5:25" ht="15.75" thickBot="1" x14ac:dyDescent="0.3">
      <c r="E53" s="7" t="s">
        <v>272</v>
      </c>
      <c r="F53" s="7" t="str">
        <f t="shared" si="0"/>
        <v xml:space="preserve"> 141 OFFICE/LAB</v>
      </c>
      <c r="G53" s="3">
        <v>66</v>
      </c>
      <c r="H53" s="3">
        <v>66</v>
      </c>
      <c r="I53" s="3">
        <v>0</v>
      </c>
      <c r="J53" s="38">
        <v>1456</v>
      </c>
      <c r="K53" s="38">
        <v>1393</v>
      </c>
      <c r="L53" s="36">
        <v>664</v>
      </c>
      <c r="M53" s="37">
        <v>2779</v>
      </c>
      <c r="N53" s="38">
        <v>1007</v>
      </c>
      <c r="O53" s="36">
        <v>674</v>
      </c>
      <c r="P53" s="36">
        <v>787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 t="s">
        <v>587</v>
      </c>
      <c r="W53" s="39" t="s">
        <v>635</v>
      </c>
      <c r="X53">
        <f t="shared" si="1"/>
        <v>67.8</v>
      </c>
      <c r="Y53" s="39" t="s">
        <v>635</v>
      </c>
    </row>
    <row r="54" spans="5:25" ht="15.75" thickBot="1" x14ac:dyDescent="0.3">
      <c r="E54" s="7" t="s">
        <v>274</v>
      </c>
      <c r="F54" s="7" t="str">
        <f t="shared" si="0"/>
        <v xml:space="preserve"> 142 A-3 PARTIC</v>
      </c>
      <c r="G54" s="3">
        <v>175</v>
      </c>
      <c r="H54" s="3">
        <v>175</v>
      </c>
      <c r="I54" s="3">
        <v>0</v>
      </c>
      <c r="J54" s="3">
        <v>0</v>
      </c>
      <c r="K54" s="37">
        <v>2234</v>
      </c>
      <c r="L54" s="38">
        <v>1349</v>
      </c>
      <c r="M54" s="38">
        <v>1537</v>
      </c>
      <c r="N54" s="36">
        <v>891</v>
      </c>
      <c r="O54" s="38">
        <v>1426</v>
      </c>
      <c r="P54" s="38">
        <v>1323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 t="s">
        <v>601</v>
      </c>
      <c r="W54" s="39" t="s">
        <v>649</v>
      </c>
      <c r="X54">
        <f t="shared" si="1"/>
        <v>69.3</v>
      </c>
      <c r="Y54" s="39" t="s">
        <v>649</v>
      </c>
    </row>
    <row r="55" spans="5:25" ht="15.75" thickBot="1" x14ac:dyDescent="0.3">
      <c r="E55" s="7" t="s">
        <v>276</v>
      </c>
      <c r="F55" s="7" t="str">
        <f t="shared" si="0"/>
        <v xml:space="preserve"> 143 GRAD/TECH </v>
      </c>
      <c r="G55" s="3">
        <v>64</v>
      </c>
      <c r="H55" s="3">
        <v>64</v>
      </c>
      <c r="I55" s="3">
        <v>0</v>
      </c>
      <c r="J55" s="38">
        <v>1365</v>
      </c>
      <c r="K55" s="38">
        <v>1379</v>
      </c>
      <c r="L55" s="36">
        <v>697</v>
      </c>
      <c r="M55" s="37">
        <v>2573</v>
      </c>
      <c r="N55" s="38">
        <v>1187</v>
      </c>
      <c r="O55" s="36">
        <v>817</v>
      </c>
      <c r="P55" s="36">
        <v>742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 t="s">
        <v>581</v>
      </c>
      <c r="W55" s="39" t="s">
        <v>629</v>
      </c>
      <c r="X55">
        <f t="shared" si="1"/>
        <v>67.900000000000006</v>
      </c>
      <c r="Y55" s="39" t="s">
        <v>629</v>
      </c>
    </row>
    <row r="56" spans="5:25" ht="15.75" thickBot="1" x14ac:dyDescent="0.3">
      <c r="E56" s="7" t="s">
        <v>278</v>
      </c>
      <c r="F56" s="7" t="str">
        <f t="shared" si="0"/>
        <v xml:space="preserve"> 144 V-2 CERAMI</v>
      </c>
      <c r="G56" s="3">
        <v>97</v>
      </c>
      <c r="H56" s="3">
        <v>97</v>
      </c>
      <c r="I56" s="3">
        <v>0</v>
      </c>
      <c r="J56" s="3">
        <v>153</v>
      </c>
      <c r="K56" s="38">
        <v>1647</v>
      </c>
      <c r="L56" s="38">
        <v>1056</v>
      </c>
      <c r="M56" s="37">
        <v>2216</v>
      </c>
      <c r="N56" s="38">
        <v>1481</v>
      </c>
      <c r="O56" s="38">
        <v>1278</v>
      </c>
      <c r="P56" s="36">
        <v>929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 t="s">
        <v>601</v>
      </c>
      <c r="W56" s="39" t="s">
        <v>649</v>
      </c>
      <c r="X56">
        <f t="shared" si="1"/>
        <v>69.3</v>
      </c>
      <c r="Y56" s="39" t="s">
        <v>649</v>
      </c>
    </row>
    <row r="57" spans="5:25" ht="15.75" thickBot="1" x14ac:dyDescent="0.3">
      <c r="E57" s="7" t="s">
        <v>390</v>
      </c>
      <c r="F57" s="7" t="str">
        <f t="shared" si="0"/>
        <v xml:space="preserve"> 145 WOMENS RES</v>
      </c>
      <c r="G57" s="3">
        <v>0</v>
      </c>
      <c r="H57" s="3">
        <v>0</v>
      </c>
      <c r="I57" s="3">
        <v>282</v>
      </c>
      <c r="J57" s="38">
        <v>1155</v>
      </c>
      <c r="K57" s="38">
        <v>1526</v>
      </c>
      <c r="L57" s="36">
        <v>861</v>
      </c>
      <c r="M57" s="38">
        <v>1304</v>
      </c>
      <c r="N57" s="38">
        <v>1347</v>
      </c>
      <c r="O57" s="36">
        <v>919</v>
      </c>
      <c r="P57" s="36">
        <v>734</v>
      </c>
      <c r="Q57" s="36">
        <v>533</v>
      </c>
      <c r="R57" s="3">
        <v>99</v>
      </c>
      <c r="S57" s="3">
        <v>0</v>
      </c>
      <c r="T57" s="3">
        <v>0</v>
      </c>
      <c r="U57" s="3">
        <v>0</v>
      </c>
      <c r="V57" s="3" t="s">
        <v>581</v>
      </c>
      <c r="W57" s="39" t="s">
        <v>629</v>
      </c>
      <c r="X57">
        <f t="shared" si="1"/>
        <v>67.900000000000006</v>
      </c>
      <c r="Y57" s="39" t="s">
        <v>629</v>
      </c>
    </row>
    <row r="58" spans="5:25" ht="15.75" thickBot="1" x14ac:dyDescent="0.3">
      <c r="E58" s="7" t="s">
        <v>280</v>
      </c>
      <c r="F58" s="7" t="str">
        <f t="shared" si="0"/>
        <v xml:space="preserve"> 146 E DRYING</v>
      </c>
      <c r="G58" s="3">
        <v>0</v>
      </c>
      <c r="H58" s="3">
        <v>0</v>
      </c>
      <c r="I58" s="3">
        <v>0</v>
      </c>
      <c r="J58" s="3">
        <v>31</v>
      </c>
      <c r="K58" s="3">
        <v>448</v>
      </c>
      <c r="L58" s="3">
        <v>383</v>
      </c>
      <c r="M58" s="36">
        <v>563</v>
      </c>
      <c r="N58" s="38">
        <v>1124</v>
      </c>
      <c r="O58" s="38">
        <v>1076</v>
      </c>
      <c r="P58" s="38">
        <v>1222</v>
      </c>
      <c r="Q58" s="38">
        <v>1427</v>
      </c>
      <c r="R58" s="37">
        <v>2186</v>
      </c>
      <c r="S58" s="3">
        <v>300</v>
      </c>
      <c r="T58" s="3">
        <v>0</v>
      </c>
      <c r="U58" s="3">
        <v>0</v>
      </c>
      <c r="V58" s="3" t="s">
        <v>603</v>
      </c>
      <c r="W58" s="39" t="s">
        <v>651</v>
      </c>
      <c r="X58">
        <f t="shared" si="1"/>
        <v>74.8</v>
      </c>
      <c r="Y58" s="39" t="s">
        <v>651</v>
      </c>
    </row>
    <row r="59" spans="5:25" ht="15.75" thickBot="1" x14ac:dyDescent="0.3">
      <c r="E59" s="7" t="s">
        <v>392</v>
      </c>
      <c r="F59" s="7" t="str">
        <f t="shared" si="0"/>
        <v xml:space="preserve"> 147 MENS RESTR</v>
      </c>
      <c r="G59" s="3">
        <v>0</v>
      </c>
      <c r="H59" s="3">
        <v>0</v>
      </c>
      <c r="I59" s="36">
        <v>506</v>
      </c>
      <c r="J59" s="38">
        <v>1174</v>
      </c>
      <c r="K59" s="38">
        <v>1465</v>
      </c>
      <c r="L59" s="36">
        <v>809</v>
      </c>
      <c r="M59" s="36">
        <v>937</v>
      </c>
      <c r="N59" s="36">
        <v>946</v>
      </c>
      <c r="O59" s="36">
        <v>873</v>
      </c>
      <c r="P59" s="36">
        <v>710</v>
      </c>
      <c r="Q59" s="36">
        <v>597</v>
      </c>
      <c r="R59" s="36">
        <v>715</v>
      </c>
      <c r="S59" s="3">
        <v>28</v>
      </c>
      <c r="T59" s="3">
        <v>0</v>
      </c>
      <c r="U59" s="3">
        <v>0</v>
      </c>
      <c r="V59" s="3" t="s">
        <v>592</v>
      </c>
      <c r="W59" s="39" t="s">
        <v>640</v>
      </c>
      <c r="X59">
        <f t="shared" si="1"/>
        <v>68.2</v>
      </c>
      <c r="Y59" s="39" t="s">
        <v>640</v>
      </c>
    </row>
    <row r="60" spans="5:25" ht="15.75" thickBot="1" x14ac:dyDescent="0.3">
      <c r="E60" s="7" t="s">
        <v>364</v>
      </c>
      <c r="F60" s="7" t="str">
        <f t="shared" si="0"/>
        <v xml:space="preserve"> 148 CORRIDOR</v>
      </c>
      <c r="G60" s="3">
        <v>257</v>
      </c>
      <c r="H60" s="3">
        <v>257</v>
      </c>
      <c r="I60" s="3">
        <v>0</v>
      </c>
      <c r="J60" s="3">
        <v>385</v>
      </c>
      <c r="K60" s="37">
        <v>2251</v>
      </c>
      <c r="L60" s="38">
        <v>1125</v>
      </c>
      <c r="M60" s="37">
        <v>2999</v>
      </c>
      <c r="N60" s="38">
        <v>1328</v>
      </c>
      <c r="O60" s="36">
        <v>622</v>
      </c>
      <c r="P60" s="3">
        <v>50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 t="s">
        <v>587</v>
      </c>
      <c r="W60" s="39" t="s">
        <v>635</v>
      </c>
      <c r="X60">
        <f t="shared" si="1"/>
        <v>67.8</v>
      </c>
      <c r="Y60" s="39" t="s">
        <v>635</v>
      </c>
    </row>
    <row r="61" spans="5:25" ht="15.75" thickBot="1" x14ac:dyDescent="0.3">
      <c r="E61" s="7" t="s">
        <v>282</v>
      </c>
      <c r="F61" s="7" t="str">
        <f t="shared" si="0"/>
        <v xml:space="preserve"> 149 RECEIVING</v>
      </c>
      <c r="G61" s="3">
        <v>0</v>
      </c>
      <c r="H61" s="3">
        <v>0</v>
      </c>
      <c r="I61" s="36">
        <v>572</v>
      </c>
      <c r="J61" s="36">
        <v>976</v>
      </c>
      <c r="K61" s="38">
        <v>1151</v>
      </c>
      <c r="L61" s="36">
        <v>586</v>
      </c>
      <c r="M61" s="36">
        <v>680</v>
      </c>
      <c r="N61" s="36">
        <v>747</v>
      </c>
      <c r="O61" s="36">
        <v>781</v>
      </c>
      <c r="P61" s="36">
        <v>784</v>
      </c>
      <c r="Q61" s="36">
        <v>653</v>
      </c>
      <c r="R61" s="38">
        <v>1209</v>
      </c>
      <c r="S61" s="36">
        <v>589</v>
      </c>
      <c r="T61" s="3">
        <v>0</v>
      </c>
      <c r="U61" s="3">
        <v>0</v>
      </c>
      <c r="V61" s="3" t="s">
        <v>604</v>
      </c>
      <c r="W61" s="39" t="s">
        <v>652</v>
      </c>
      <c r="X61">
        <f t="shared" si="1"/>
        <v>70.3</v>
      </c>
      <c r="Y61" s="39" t="s">
        <v>652</v>
      </c>
    </row>
    <row r="62" spans="5:25" ht="15.75" thickBot="1" x14ac:dyDescent="0.3">
      <c r="E62" s="7" t="s">
        <v>284</v>
      </c>
      <c r="F62" s="7" t="str">
        <f t="shared" si="0"/>
        <v xml:space="preserve"> 200 FIBER OP. </v>
      </c>
      <c r="G62" s="3">
        <v>35</v>
      </c>
      <c r="H62" s="3">
        <v>35</v>
      </c>
      <c r="I62" s="3">
        <v>0</v>
      </c>
      <c r="J62" s="38">
        <v>1758</v>
      </c>
      <c r="K62" s="36">
        <v>924</v>
      </c>
      <c r="L62" s="3">
        <v>404</v>
      </c>
      <c r="M62" s="37">
        <v>3226</v>
      </c>
      <c r="N62" s="36">
        <v>863</v>
      </c>
      <c r="O62" s="36">
        <v>659</v>
      </c>
      <c r="P62" s="36">
        <v>926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 t="s">
        <v>581</v>
      </c>
      <c r="W62" s="39" t="s">
        <v>629</v>
      </c>
      <c r="X62">
        <f t="shared" si="1"/>
        <v>67.900000000000006</v>
      </c>
      <c r="Y62" s="39" t="s">
        <v>629</v>
      </c>
    </row>
    <row r="63" spans="5:25" ht="15.75" thickBot="1" x14ac:dyDescent="0.3">
      <c r="E63" s="7" t="s">
        <v>360</v>
      </c>
      <c r="F63" s="7" t="str">
        <f t="shared" si="0"/>
        <v xml:space="preserve"> 201 CONFERENCE</v>
      </c>
      <c r="G63" s="3">
        <v>50</v>
      </c>
      <c r="H63" s="3">
        <v>50</v>
      </c>
      <c r="I63" s="3">
        <v>0</v>
      </c>
      <c r="J63" s="38">
        <v>1601</v>
      </c>
      <c r="K63" s="38">
        <v>1244</v>
      </c>
      <c r="L63" s="36">
        <v>585</v>
      </c>
      <c r="M63" s="37">
        <v>2355</v>
      </c>
      <c r="N63" s="36">
        <v>888</v>
      </c>
      <c r="O63" s="36">
        <v>801</v>
      </c>
      <c r="P63" s="38">
        <v>1286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 t="s">
        <v>582</v>
      </c>
      <c r="W63" s="39" t="s">
        <v>630</v>
      </c>
      <c r="X63">
        <f t="shared" si="1"/>
        <v>68.099999999999994</v>
      </c>
      <c r="Y63" s="39" t="s">
        <v>630</v>
      </c>
    </row>
    <row r="64" spans="5:25" ht="15.75" thickBot="1" x14ac:dyDescent="0.3">
      <c r="E64" s="7" t="s">
        <v>286</v>
      </c>
      <c r="F64" s="7" t="str">
        <f t="shared" si="0"/>
        <v xml:space="preserve"> 202 EXECUTIVE </v>
      </c>
      <c r="G64" s="3">
        <v>58</v>
      </c>
      <c r="H64" s="3">
        <v>58</v>
      </c>
      <c r="I64" s="3">
        <v>0</v>
      </c>
      <c r="J64" s="38">
        <v>1309</v>
      </c>
      <c r="K64" s="38">
        <v>1117</v>
      </c>
      <c r="L64" s="36">
        <v>509</v>
      </c>
      <c r="M64" s="37">
        <v>2501</v>
      </c>
      <c r="N64" s="38">
        <v>1109</v>
      </c>
      <c r="O64" s="36">
        <v>878</v>
      </c>
      <c r="P64" s="38">
        <v>1337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 t="s">
        <v>605</v>
      </c>
      <c r="W64" s="39" t="s">
        <v>653</v>
      </c>
      <c r="X64">
        <f t="shared" si="1"/>
        <v>68.599999999999994</v>
      </c>
      <c r="Y64" s="39" t="s">
        <v>653</v>
      </c>
    </row>
    <row r="65" spans="5:25" ht="15.75" thickBot="1" x14ac:dyDescent="0.3">
      <c r="E65" s="7" t="s">
        <v>288</v>
      </c>
      <c r="F65" s="7" t="str">
        <f t="shared" si="0"/>
        <v xml:space="preserve"> 203 SEC.</v>
      </c>
      <c r="G65" s="3">
        <v>57</v>
      </c>
      <c r="H65" s="3">
        <v>57</v>
      </c>
      <c r="I65" s="3">
        <v>0</v>
      </c>
      <c r="J65" s="38">
        <v>1362</v>
      </c>
      <c r="K65" s="38">
        <v>1096</v>
      </c>
      <c r="L65" s="3">
        <v>456</v>
      </c>
      <c r="M65" s="37">
        <v>2522</v>
      </c>
      <c r="N65" s="38">
        <v>1112</v>
      </c>
      <c r="O65" s="36">
        <v>891</v>
      </c>
      <c r="P65" s="38">
        <v>1321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 t="s">
        <v>605</v>
      </c>
      <c r="W65" s="39" t="s">
        <v>653</v>
      </c>
      <c r="X65">
        <f t="shared" si="1"/>
        <v>68.599999999999994</v>
      </c>
      <c r="Y65" s="39" t="s">
        <v>653</v>
      </c>
    </row>
    <row r="66" spans="5:25" ht="15.75" thickBot="1" x14ac:dyDescent="0.3">
      <c r="E66" s="7" t="s">
        <v>290</v>
      </c>
      <c r="F66" s="7" t="str">
        <f t="shared" si="0"/>
        <v xml:space="preserve"> 204 DEPARTMENT</v>
      </c>
      <c r="G66" s="3">
        <v>35</v>
      </c>
      <c r="H66" s="3">
        <v>35</v>
      </c>
      <c r="I66" s="3">
        <v>0</v>
      </c>
      <c r="J66" s="37">
        <v>2133</v>
      </c>
      <c r="K66" s="36">
        <v>731</v>
      </c>
      <c r="L66" s="3">
        <v>336</v>
      </c>
      <c r="M66" s="37">
        <v>3433</v>
      </c>
      <c r="N66" s="36">
        <v>756</v>
      </c>
      <c r="O66" s="36">
        <v>557</v>
      </c>
      <c r="P66" s="36">
        <v>786</v>
      </c>
      <c r="Q66" s="3">
        <v>25</v>
      </c>
      <c r="R66" s="3">
        <v>3</v>
      </c>
      <c r="S66" s="3">
        <v>0</v>
      </c>
      <c r="T66" s="3">
        <v>0</v>
      </c>
      <c r="U66" s="3">
        <v>0</v>
      </c>
      <c r="V66" s="3" t="s">
        <v>595</v>
      </c>
      <c r="W66" s="39" t="s">
        <v>643</v>
      </c>
      <c r="X66">
        <f t="shared" si="1"/>
        <v>67.599999999999994</v>
      </c>
      <c r="Y66" s="39" t="s">
        <v>643</v>
      </c>
    </row>
    <row r="67" spans="5:25" ht="15.75" thickBot="1" x14ac:dyDescent="0.3">
      <c r="E67" s="7" t="s">
        <v>292</v>
      </c>
      <c r="F67" s="7" t="str">
        <f t="shared" si="0"/>
        <v xml:space="preserve"> 205 G-3 SPECIA</v>
      </c>
      <c r="G67" s="3">
        <v>169</v>
      </c>
      <c r="H67" s="3">
        <v>169</v>
      </c>
      <c r="I67" s="3">
        <v>0</v>
      </c>
      <c r="J67" s="3">
        <v>397</v>
      </c>
      <c r="K67" s="38">
        <v>1667</v>
      </c>
      <c r="L67" s="36">
        <v>989</v>
      </c>
      <c r="M67" s="37">
        <v>2007</v>
      </c>
      <c r="N67" s="38">
        <v>1440</v>
      </c>
      <c r="O67" s="38">
        <v>1028</v>
      </c>
      <c r="P67" s="38">
        <v>1232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 t="s">
        <v>599</v>
      </c>
      <c r="W67" s="39" t="s">
        <v>647</v>
      </c>
      <c r="X67">
        <f t="shared" si="1"/>
        <v>69.099999999999994</v>
      </c>
      <c r="Y67" s="39" t="s">
        <v>647</v>
      </c>
    </row>
    <row r="68" spans="5:25" ht="15.75" thickBot="1" x14ac:dyDescent="0.3">
      <c r="E68" s="7" t="s">
        <v>416</v>
      </c>
      <c r="F68" s="7" t="str">
        <f t="shared" si="0"/>
        <v xml:space="preserve"> 207 VEST.</v>
      </c>
      <c r="G68" s="3">
        <v>115</v>
      </c>
      <c r="H68" s="3">
        <v>0</v>
      </c>
      <c r="I68" s="3">
        <v>0</v>
      </c>
      <c r="J68" s="36">
        <v>702</v>
      </c>
      <c r="K68" s="38">
        <v>1350</v>
      </c>
      <c r="L68" s="36">
        <v>644</v>
      </c>
      <c r="M68" s="37">
        <v>3880</v>
      </c>
      <c r="N68" s="38">
        <v>1190</v>
      </c>
      <c r="O68" s="36">
        <v>754</v>
      </c>
      <c r="P68" s="3">
        <v>240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 t="s">
        <v>606</v>
      </c>
      <c r="W68" s="39" t="s">
        <v>654</v>
      </c>
      <c r="X68">
        <f t="shared" si="1"/>
        <v>68.400000000000006</v>
      </c>
      <c r="Y68" s="39" t="s">
        <v>654</v>
      </c>
    </row>
    <row r="69" spans="5:25" ht="15.75" thickBot="1" x14ac:dyDescent="0.3">
      <c r="E69" s="7" t="s">
        <v>294</v>
      </c>
      <c r="F69" s="7" t="str">
        <f t="shared" si="0"/>
        <v xml:space="preserve"> 207A A-3A POWD</v>
      </c>
      <c r="G69" s="3">
        <v>216</v>
      </c>
      <c r="H69" s="3">
        <v>216</v>
      </c>
      <c r="I69" s="3">
        <v>0</v>
      </c>
      <c r="J69" s="3">
        <v>329</v>
      </c>
      <c r="K69" s="38">
        <v>1665</v>
      </c>
      <c r="L69" s="38">
        <v>1043</v>
      </c>
      <c r="M69" s="37">
        <v>2156</v>
      </c>
      <c r="N69" s="38">
        <v>1602</v>
      </c>
      <c r="O69" s="38">
        <v>1032</v>
      </c>
      <c r="P69" s="36">
        <v>933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 t="s">
        <v>599</v>
      </c>
      <c r="W69" s="39" t="s">
        <v>647</v>
      </c>
      <c r="X69">
        <f t="shared" si="1"/>
        <v>69.099999999999994</v>
      </c>
      <c r="Y69" s="39" t="s">
        <v>647</v>
      </c>
    </row>
    <row r="70" spans="5:25" ht="15.75" thickBot="1" x14ac:dyDescent="0.3">
      <c r="E70" s="7" t="s">
        <v>296</v>
      </c>
      <c r="F70" s="7" t="str">
        <f t="shared" si="0"/>
        <v xml:space="preserve"> 209 K-1 SPECTR</v>
      </c>
      <c r="G70" s="3">
        <v>182</v>
      </c>
      <c r="H70" s="3">
        <v>182</v>
      </c>
      <c r="I70" s="3">
        <v>0</v>
      </c>
      <c r="J70" s="3">
        <v>331</v>
      </c>
      <c r="K70" s="38">
        <v>1679</v>
      </c>
      <c r="L70" s="38">
        <v>1004</v>
      </c>
      <c r="M70" s="37">
        <v>2155</v>
      </c>
      <c r="N70" s="38">
        <v>1550</v>
      </c>
      <c r="O70" s="36">
        <v>992</v>
      </c>
      <c r="P70" s="38">
        <v>1049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 t="s">
        <v>599</v>
      </c>
      <c r="W70" s="39" t="s">
        <v>647</v>
      </c>
      <c r="X70">
        <f t="shared" si="1"/>
        <v>69.099999999999994</v>
      </c>
      <c r="Y70" s="39" t="s">
        <v>647</v>
      </c>
    </row>
    <row r="71" spans="5:25" ht="15.75" thickBot="1" x14ac:dyDescent="0.3">
      <c r="E71" s="7" t="s">
        <v>298</v>
      </c>
      <c r="F71" s="7" t="str">
        <f t="shared" si="0"/>
        <v xml:space="preserve"> 211 S-3 GRAD. </v>
      </c>
      <c r="G71" s="3">
        <v>164</v>
      </c>
      <c r="H71" s="3">
        <v>164</v>
      </c>
      <c r="I71" s="3">
        <v>0</v>
      </c>
      <c r="J71" s="3">
        <v>268</v>
      </c>
      <c r="K71" s="38">
        <v>1698</v>
      </c>
      <c r="L71" s="38">
        <v>1026</v>
      </c>
      <c r="M71" s="37">
        <v>2204</v>
      </c>
      <c r="N71" s="38">
        <v>1554</v>
      </c>
      <c r="O71" s="38">
        <v>1024</v>
      </c>
      <c r="P71" s="36">
        <v>986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 t="s">
        <v>599</v>
      </c>
      <c r="W71" s="39" t="s">
        <v>647</v>
      </c>
      <c r="X71">
        <f t="shared" si="1"/>
        <v>69.099999999999994</v>
      </c>
      <c r="Y71" s="39" t="s">
        <v>647</v>
      </c>
    </row>
    <row r="72" spans="5:25" ht="15.75" thickBot="1" x14ac:dyDescent="0.3">
      <c r="E72" s="7" t="s">
        <v>300</v>
      </c>
      <c r="F72" s="7" t="str">
        <f t="shared" ref="F72:F130" si="2">MID(E72, 14, 15)</f>
        <v xml:space="preserve"> 212 OFFICE/LAB</v>
      </c>
      <c r="G72" s="3">
        <v>56</v>
      </c>
      <c r="H72" s="3">
        <v>56</v>
      </c>
      <c r="I72" s="3">
        <v>0</v>
      </c>
      <c r="J72" s="38">
        <v>1636</v>
      </c>
      <c r="K72" s="38">
        <v>1060</v>
      </c>
      <c r="L72" s="3">
        <v>480</v>
      </c>
      <c r="M72" s="37">
        <v>3047</v>
      </c>
      <c r="N72" s="36">
        <v>881</v>
      </c>
      <c r="O72" s="36">
        <v>628</v>
      </c>
      <c r="P72" s="38">
        <v>1028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 t="s">
        <v>583</v>
      </c>
      <c r="W72" s="39" t="s">
        <v>631</v>
      </c>
      <c r="X72">
        <f t="shared" ref="X72:X130" si="3">_xlfn.NUMBERVALUE(Y72)</f>
        <v>68</v>
      </c>
      <c r="Y72" s="39" t="s">
        <v>631</v>
      </c>
    </row>
    <row r="73" spans="5:25" ht="15.75" thickBot="1" x14ac:dyDescent="0.3">
      <c r="E73" s="7" t="s">
        <v>302</v>
      </c>
      <c r="F73" s="7" t="str">
        <f t="shared" si="2"/>
        <v xml:space="preserve"> 213 M-1 THERMA</v>
      </c>
      <c r="G73" s="3">
        <v>437</v>
      </c>
      <c r="H73" s="3">
        <v>437</v>
      </c>
      <c r="I73" s="3">
        <v>0</v>
      </c>
      <c r="J73" s="3">
        <v>0</v>
      </c>
      <c r="K73" s="37">
        <v>2444</v>
      </c>
      <c r="L73" s="38">
        <v>1552</v>
      </c>
      <c r="M73" s="38">
        <v>1401</v>
      </c>
      <c r="N73" s="38">
        <v>1138</v>
      </c>
      <c r="O73" s="38">
        <v>1915</v>
      </c>
      <c r="P73" s="3">
        <v>310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 t="s">
        <v>586</v>
      </c>
      <c r="W73" s="39" t="s">
        <v>634</v>
      </c>
      <c r="X73">
        <f t="shared" si="3"/>
        <v>68.8</v>
      </c>
      <c r="Y73" s="39" t="s">
        <v>634</v>
      </c>
    </row>
    <row r="74" spans="5:25" ht="15.75" thickBot="1" x14ac:dyDescent="0.3">
      <c r="E74" s="7" t="s">
        <v>388</v>
      </c>
      <c r="F74" s="7" t="str">
        <f t="shared" si="2"/>
        <v xml:space="preserve"> 214 WORD PROCE</v>
      </c>
      <c r="G74" s="3">
        <v>35</v>
      </c>
      <c r="H74" s="3">
        <v>35</v>
      </c>
      <c r="I74" s="3">
        <v>0</v>
      </c>
      <c r="J74" s="36">
        <v>819</v>
      </c>
      <c r="K74" s="38">
        <v>1450</v>
      </c>
      <c r="L74" s="36">
        <v>547</v>
      </c>
      <c r="M74" s="38">
        <v>1708</v>
      </c>
      <c r="N74" s="38">
        <v>1061</v>
      </c>
      <c r="O74" s="38">
        <v>1024</v>
      </c>
      <c r="P74" s="37">
        <v>2151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 t="s">
        <v>602</v>
      </c>
      <c r="W74" s="39" t="s">
        <v>650</v>
      </c>
      <c r="X74">
        <f t="shared" si="3"/>
        <v>69.400000000000006</v>
      </c>
      <c r="Y74" s="39" t="s">
        <v>650</v>
      </c>
    </row>
    <row r="75" spans="5:25" ht="15.75" thickBot="1" x14ac:dyDescent="0.3">
      <c r="E75" s="7" t="s">
        <v>304</v>
      </c>
      <c r="F75" s="7" t="str">
        <f t="shared" si="2"/>
        <v xml:space="preserve"> 215 M-2 THERMA</v>
      </c>
      <c r="G75" s="3">
        <v>551</v>
      </c>
      <c r="H75" s="3">
        <v>551</v>
      </c>
      <c r="I75" s="3">
        <v>0</v>
      </c>
      <c r="J75" s="3">
        <v>0</v>
      </c>
      <c r="K75" s="37">
        <v>2655</v>
      </c>
      <c r="L75" s="38">
        <v>1464</v>
      </c>
      <c r="M75" s="38">
        <v>1302</v>
      </c>
      <c r="N75" s="38">
        <v>1327</v>
      </c>
      <c r="O75" s="38">
        <v>1885</v>
      </c>
      <c r="P75" s="3">
        <v>127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 t="s">
        <v>605</v>
      </c>
      <c r="W75" s="39" t="s">
        <v>653</v>
      </c>
      <c r="X75">
        <f t="shared" si="3"/>
        <v>68.599999999999994</v>
      </c>
      <c r="Y75" s="39" t="s">
        <v>653</v>
      </c>
    </row>
    <row r="76" spans="5:25" ht="15.75" thickBot="1" x14ac:dyDescent="0.3">
      <c r="E76" s="7" t="s">
        <v>306</v>
      </c>
      <c r="F76" s="7" t="str">
        <f t="shared" si="2"/>
        <v xml:space="preserve"> 216 FINANCE/AD</v>
      </c>
      <c r="G76" s="3">
        <v>59</v>
      </c>
      <c r="H76" s="3">
        <v>59</v>
      </c>
      <c r="I76" s="3">
        <v>0</v>
      </c>
      <c r="J76" s="38">
        <v>1482</v>
      </c>
      <c r="K76" s="38">
        <v>1089</v>
      </c>
      <c r="L76" s="36">
        <v>511</v>
      </c>
      <c r="M76" s="37">
        <v>2993</v>
      </c>
      <c r="N76" s="38">
        <v>1006</v>
      </c>
      <c r="O76" s="36">
        <v>681</v>
      </c>
      <c r="P76" s="36">
        <v>998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 t="s">
        <v>582</v>
      </c>
      <c r="W76" s="39" t="s">
        <v>630</v>
      </c>
      <c r="X76">
        <f t="shared" si="3"/>
        <v>68.099999999999994</v>
      </c>
      <c r="Y76" s="39" t="s">
        <v>630</v>
      </c>
    </row>
    <row r="77" spans="5:25" ht="15.75" thickBot="1" x14ac:dyDescent="0.3">
      <c r="E77" s="7" t="s">
        <v>418</v>
      </c>
      <c r="F77" s="7" t="str">
        <f t="shared" si="2"/>
        <v xml:space="preserve"> 217 VEST.</v>
      </c>
      <c r="G77" s="3">
        <v>4784</v>
      </c>
      <c r="H77" s="3">
        <v>0</v>
      </c>
      <c r="I77" s="3">
        <v>0</v>
      </c>
      <c r="J77" s="3">
        <v>0</v>
      </c>
      <c r="K77" s="37">
        <v>3367</v>
      </c>
      <c r="L77" s="37">
        <v>4025</v>
      </c>
      <c r="M77" s="38">
        <v>1368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 t="s">
        <v>607</v>
      </c>
      <c r="W77" s="39" t="s">
        <v>655</v>
      </c>
      <c r="X77">
        <f t="shared" si="3"/>
        <v>66.3</v>
      </c>
      <c r="Y77" s="39" t="s">
        <v>655</v>
      </c>
    </row>
    <row r="78" spans="5:25" ht="15.75" thickBot="1" x14ac:dyDescent="0.3">
      <c r="E78" s="7" t="s">
        <v>308</v>
      </c>
      <c r="F78" s="7" t="str">
        <f t="shared" si="2"/>
        <v xml:space="preserve"> 217A R-1 SPUTT</v>
      </c>
      <c r="G78" s="3">
        <v>532</v>
      </c>
      <c r="H78" s="3">
        <v>532</v>
      </c>
      <c r="I78" s="3">
        <v>0</v>
      </c>
      <c r="J78" s="3">
        <v>0</v>
      </c>
      <c r="K78" s="37">
        <v>2815</v>
      </c>
      <c r="L78" s="38">
        <v>1295</v>
      </c>
      <c r="M78" s="38">
        <v>1289</v>
      </c>
      <c r="N78" s="38">
        <v>1016</v>
      </c>
      <c r="O78" s="38">
        <v>1916</v>
      </c>
      <c r="P78" s="3">
        <v>429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 t="s">
        <v>608</v>
      </c>
      <c r="W78" s="39" t="s">
        <v>656</v>
      </c>
      <c r="X78">
        <f t="shared" si="3"/>
        <v>68.7</v>
      </c>
      <c r="Y78" s="39" t="s">
        <v>656</v>
      </c>
    </row>
    <row r="79" spans="5:25" ht="15.75" thickBot="1" x14ac:dyDescent="0.3">
      <c r="E79" s="7" t="s">
        <v>310</v>
      </c>
      <c r="F79" s="7" t="str">
        <f t="shared" si="2"/>
        <v xml:space="preserve"> 217B L-3 ELECT</v>
      </c>
      <c r="G79" s="3">
        <v>554</v>
      </c>
      <c r="H79" s="3">
        <v>554</v>
      </c>
      <c r="I79" s="3">
        <v>0</v>
      </c>
      <c r="J79" s="3">
        <v>0</v>
      </c>
      <c r="K79" s="37">
        <v>2734</v>
      </c>
      <c r="L79" s="38">
        <v>1379</v>
      </c>
      <c r="M79" s="38">
        <v>1313</v>
      </c>
      <c r="N79" s="38">
        <v>1251</v>
      </c>
      <c r="O79" s="38">
        <v>1920</v>
      </c>
      <c r="P79" s="3">
        <v>163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 t="s">
        <v>605</v>
      </c>
      <c r="W79" s="39" t="s">
        <v>653</v>
      </c>
      <c r="X79">
        <f t="shared" si="3"/>
        <v>68.599999999999994</v>
      </c>
      <c r="Y79" s="39" t="s">
        <v>653</v>
      </c>
    </row>
    <row r="80" spans="5:25" ht="15.75" thickBot="1" x14ac:dyDescent="0.3">
      <c r="E80" s="7" t="s">
        <v>312</v>
      </c>
      <c r="F80" s="7" t="str">
        <f t="shared" si="2"/>
        <v xml:space="preserve"> 218 SEC.</v>
      </c>
      <c r="G80" s="3">
        <v>60</v>
      </c>
      <c r="H80" s="3">
        <v>60</v>
      </c>
      <c r="I80" s="3">
        <v>0</v>
      </c>
      <c r="J80" s="38">
        <v>1520</v>
      </c>
      <c r="K80" s="38">
        <v>1099</v>
      </c>
      <c r="L80" s="3">
        <v>498</v>
      </c>
      <c r="M80" s="37">
        <v>3128</v>
      </c>
      <c r="N80" s="36">
        <v>953</v>
      </c>
      <c r="O80" s="36">
        <v>644</v>
      </c>
      <c r="P80" s="36">
        <v>918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 t="s">
        <v>583</v>
      </c>
      <c r="W80" s="39" t="s">
        <v>631</v>
      </c>
      <c r="X80">
        <f t="shared" si="3"/>
        <v>68</v>
      </c>
      <c r="Y80" s="39" t="s">
        <v>631</v>
      </c>
    </row>
    <row r="81" spans="5:25" ht="15.75" thickBot="1" x14ac:dyDescent="0.3">
      <c r="E81" s="7" t="s">
        <v>197</v>
      </c>
      <c r="F81" s="7" t="str">
        <f t="shared" si="2"/>
        <v xml:space="preserve"> 218A CENTER DI</v>
      </c>
      <c r="G81" s="3">
        <v>68</v>
      </c>
      <c r="H81" s="3">
        <v>68</v>
      </c>
      <c r="I81" s="3">
        <v>0</v>
      </c>
      <c r="J81" s="38">
        <v>1552</v>
      </c>
      <c r="K81" s="38">
        <v>1064</v>
      </c>
      <c r="L81" s="3">
        <v>469</v>
      </c>
      <c r="M81" s="37">
        <v>3471</v>
      </c>
      <c r="N81" s="36">
        <v>923</v>
      </c>
      <c r="O81" s="36">
        <v>635</v>
      </c>
      <c r="P81" s="36">
        <v>646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 t="s">
        <v>581</v>
      </c>
      <c r="W81" s="39" t="s">
        <v>629</v>
      </c>
      <c r="X81">
        <f t="shared" si="3"/>
        <v>67.900000000000006</v>
      </c>
      <c r="Y81" s="39" t="s">
        <v>629</v>
      </c>
    </row>
    <row r="82" spans="5:25" ht="15.75" thickBot="1" x14ac:dyDescent="0.3">
      <c r="E82" s="7" t="s">
        <v>366</v>
      </c>
      <c r="F82" s="7" t="str">
        <f t="shared" si="2"/>
        <v xml:space="preserve"> 220 CORRIDOR</v>
      </c>
      <c r="G82" s="3">
        <v>153</v>
      </c>
      <c r="H82" s="3">
        <v>153</v>
      </c>
      <c r="I82" s="3">
        <v>0</v>
      </c>
      <c r="J82" s="36">
        <v>915</v>
      </c>
      <c r="K82" s="38">
        <v>1764</v>
      </c>
      <c r="L82" s="36">
        <v>979</v>
      </c>
      <c r="M82" s="37">
        <v>3815</v>
      </c>
      <c r="N82" s="38">
        <v>1002</v>
      </c>
      <c r="O82" s="3">
        <v>285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 t="s">
        <v>585</v>
      </c>
      <c r="W82" s="39" t="s">
        <v>633</v>
      </c>
      <c r="X82">
        <f t="shared" si="3"/>
        <v>67.400000000000006</v>
      </c>
      <c r="Y82" s="39" t="s">
        <v>633</v>
      </c>
    </row>
    <row r="83" spans="5:25" ht="15.75" thickBot="1" x14ac:dyDescent="0.3">
      <c r="E83" s="7" t="s">
        <v>314</v>
      </c>
      <c r="F83" s="7" t="str">
        <f t="shared" si="2"/>
        <v xml:space="preserve"> 221 L-2 ELECTR</v>
      </c>
      <c r="G83" s="3">
        <v>534</v>
      </c>
      <c r="H83" s="3">
        <v>534</v>
      </c>
      <c r="I83" s="3">
        <v>0</v>
      </c>
      <c r="J83" s="3">
        <v>0</v>
      </c>
      <c r="K83" s="37">
        <v>2830</v>
      </c>
      <c r="L83" s="38">
        <v>1280</v>
      </c>
      <c r="M83" s="38">
        <v>1286</v>
      </c>
      <c r="N83" s="38">
        <v>1016</v>
      </c>
      <c r="O83" s="38">
        <v>1929</v>
      </c>
      <c r="P83" s="3">
        <v>419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 t="s">
        <v>608</v>
      </c>
      <c r="W83" s="39" t="s">
        <v>656</v>
      </c>
      <c r="X83">
        <f t="shared" si="3"/>
        <v>68.7</v>
      </c>
      <c r="Y83" s="39" t="s">
        <v>656</v>
      </c>
    </row>
    <row r="84" spans="5:25" ht="15.75" thickBot="1" x14ac:dyDescent="0.3">
      <c r="E84" s="7" t="s">
        <v>316</v>
      </c>
      <c r="F84" s="7" t="str">
        <f t="shared" si="2"/>
        <v xml:space="preserve"> 221 L-4 MAGNET</v>
      </c>
      <c r="G84" s="3">
        <v>481</v>
      </c>
      <c r="H84" s="3">
        <v>481</v>
      </c>
      <c r="I84" s="3">
        <v>0</v>
      </c>
      <c r="J84" s="3">
        <v>0</v>
      </c>
      <c r="K84" s="37">
        <v>2686</v>
      </c>
      <c r="L84" s="38">
        <v>1389</v>
      </c>
      <c r="M84" s="38">
        <v>1356</v>
      </c>
      <c r="N84" s="38">
        <v>1186</v>
      </c>
      <c r="O84" s="38">
        <v>1991</v>
      </c>
      <c r="P84" s="3">
        <v>152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 t="s">
        <v>608</v>
      </c>
      <c r="W84" s="39" t="s">
        <v>656</v>
      </c>
      <c r="X84">
        <f t="shared" si="3"/>
        <v>68.7</v>
      </c>
      <c r="Y84" s="39" t="s">
        <v>656</v>
      </c>
    </row>
    <row r="85" spans="5:25" ht="15.75" thickBot="1" x14ac:dyDescent="0.3">
      <c r="E85" s="7" t="s">
        <v>368</v>
      </c>
      <c r="F85" s="7" t="str">
        <f t="shared" si="2"/>
        <v xml:space="preserve"> 222 CORRIDOR</v>
      </c>
      <c r="G85" s="3">
        <v>219</v>
      </c>
      <c r="H85" s="3">
        <v>219</v>
      </c>
      <c r="I85" s="3">
        <v>0</v>
      </c>
      <c r="J85" s="36">
        <v>620</v>
      </c>
      <c r="K85" s="38">
        <v>1545</v>
      </c>
      <c r="L85" s="36">
        <v>789</v>
      </c>
      <c r="M85" s="37">
        <v>3458</v>
      </c>
      <c r="N85" s="38">
        <v>1296</v>
      </c>
      <c r="O85" s="36">
        <v>764</v>
      </c>
      <c r="P85" s="3">
        <v>288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 t="s">
        <v>600</v>
      </c>
      <c r="W85" s="39" t="s">
        <v>648</v>
      </c>
      <c r="X85">
        <f t="shared" si="3"/>
        <v>68.3</v>
      </c>
      <c r="Y85" s="39" t="s">
        <v>648</v>
      </c>
    </row>
    <row r="86" spans="5:25" ht="15.75" thickBot="1" x14ac:dyDescent="0.3">
      <c r="E86" s="7" t="s">
        <v>318</v>
      </c>
      <c r="F86" s="7" t="str">
        <f t="shared" si="2"/>
        <v xml:space="preserve"> 223 M-3 THERMA</v>
      </c>
      <c r="G86" s="3">
        <v>403</v>
      </c>
      <c r="H86" s="3">
        <v>403</v>
      </c>
      <c r="I86" s="3">
        <v>0</v>
      </c>
      <c r="J86" s="3">
        <v>0</v>
      </c>
      <c r="K86" s="37">
        <v>2571</v>
      </c>
      <c r="L86" s="38">
        <v>1375</v>
      </c>
      <c r="M86" s="38">
        <v>1511</v>
      </c>
      <c r="N86" s="38">
        <v>1151</v>
      </c>
      <c r="O86" s="38">
        <v>1995</v>
      </c>
      <c r="P86" s="3">
        <v>157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 t="s">
        <v>608</v>
      </c>
      <c r="W86" s="39" t="s">
        <v>656</v>
      </c>
      <c r="X86">
        <f t="shared" si="3"/>
        <v>68.7</v>
      </c>
      <c r="Y86" s="39" t="s">
        <v>656</v>
      </c>
    </row>
    <row r="87" spans="5:25" ht="15.75" thickBot="1" x14ac:dyDescent="0.3">
      <c r="E87" s="7" t="s">
        <v>412</v>
      </c>
      <c r="F87" s="7" t="str">
        <f t="shared" si="2"/>
        <v xml:space="preserve"> 225 FILE STORA</v>
      </c>
      <c r="G87" s="3">
        <v>0</v>
      </c>
      <c r="H87" s="3">
        <v>0</v>
      </c>
      <c r="I87" s="3">
        <v>0</v>
      </c>
      <c r="J87" s="3">
        <v>0</v>
      </c>
      <c r="K87" s="38">
        <v>1785</v>
      </c>
      <c r="L87" s="37">
        <v>2334</v>
      </c>
      <c r="M87" s="38">
        <v>1657</v>
      </c>
      <c r="N87" s="37">
        <v>2188</v>
      </c>
      <c r="O87" s="36">
        <v>796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 t="s">
        <v>584</v>
      </c>
      <c r="W87" s="39" t="s">
        <v>632</v>
      </c>
      <c r="X87">
        <f t="shared" si="3"/>
        <v>68.5</v>
      </c>
      <c r="Y87" s="39" t="s">
        <v>632</v>
      </c>
    </row>
    <row r="88" spans="5:25" ht="15.75" thickBot="1" x14ac:dyDescent="0.3">
      <c r="E88" s="7" t="s">
        <v>320</v>
      </c>
      <c r="F88" s="7" t="str">
        <f t="shared" si="2"/>
        <v xml:space="preserve"> 226 D-3 TAPE C</v>
      </c>
      <c r="G88" s="3">
        <v>448</v>
      </c>
      <c r="H88" s="3">
        <v>448</v>
      </c>
      <c r="I88" s="3">
        <v>0</v>
      </c>
      <c r="J88" s="3">
        <v>30</v>
      </c>
      <c r="K88" s="38">
        <v>1847</v>
      </c>
      <c r="L88" s="38">
        <v>1473</v>
      </c>
      <c r="M88" s="38">
        <v>1749</v>
      </c>
      <c r="N88" s="38">
        <v>1127</v>
      </c>
      <c r="O88" s="38">
        <v>1487</v>
      </c>
      <c r="P88" s="38">
        <v>1047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 t="s">
        <v>601</v>
      </c>
      <c r="W88" s="39" t="s">
        <v>649</v>
      </c>
      <c r="X88">
        <f t="shared" si="3"/>
        <v>69.3</v>
      </c>
      <c r="Y88" s="39" t="s">
        <v>649</v>
      </c>
    </row>
    <row r="89" spans="5:25" ht="15.75" thickBot="1" x14ac:dyDescent="0.3">
      <c r="E89" s="7" t="s">
        <v>322</v>
      </c>
      <c r="F89" s="7" t="str">
        <f t="shared" si="2"/>
        <v xml:space="preserve"> 227 UNDERGRAD </v>
      </c>
      <c r="G89" s="3">
        <v>61</v>
      </c>
      <c r="H89" s="3">
        <v>61</v>
      </c>
      <c r="I89" s="3">
        <v>0</v>
      </c>
      <c r="J89" s="38">
        <v>1302</v>
      </c>
      <c r="K89" s="38">
        <v>1179</v>
      </c>
      <c r="L89" s="36">
        <v>519</v>
      </c>
      <c r="M89" s="37">
        <v>2943</v>
      </c>
      <c r="N89" s="38">
        <v>1126</v>
      </c>
      <c r="O89" s="36">
        <v>762</v>
      </c>
      <c r="P89" s="36">
        <v>929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 t="s">
        <v>600</v>
      </c>
      <c r="W89" s="39" t="s">
        <v>648</v>
      </c>
      <c r="X89">
        <f t="shared" si="3"/>
        <v>68.3</v>
      </c>
      <c r="Y89" s="39" t="s">
        <v>648</v>
      </c>
    </row>
    <row r="90" spans="5:25" ht="15.75" thickBot="1" x14ac:dyDescent="0.3">
      <c r="E90" s="7" t="s">
        <v>324</v>
      </c>
      <c r="F90" s="7" t="str">
        <f t="shared" si="2"/>
        <v xml:space="preserve"> 228 B-2 POROSI</v>
      </c>
      <c r="G90" s="3">
        <v>389</v>
      </c>
      <c r="H90" s="3">
        <v>389</v>
      </c>
      <c r="I90" s="3">
        <v>0</v>
      </c>
      <c r="J90" s="3">
        <v>29</v>
      </c>
      <c r="K90" s="38">
        <v>1661</v>
      </c>
      <c r="L90" s="38">
        <v>1316</v>
      </c>
      <c r="M90" s="37">
        <v>2010</v>
      </c>
      <c r="N90" s="38">
        <v>1229</v>
      </c>
      <c r="O90" s="38">
        <v>1493</v>
      </c>
      <c r="P90" s="38">
        <v>1022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 t="s">
        <v>602</v>
      </c>
      <c r="W90" s="39" t="s">
        <v>650</v>
      </c>
      <c r="X90">
        <f t="shared" si="3"/>
        <v>69.400000000000006</v>
      </c>
      <c r="Y90" s="39" t="s">
        <v>650</v>
      </c>
    </row>
    <row r="91" spans="5:25" ht="15.75" thickBot="1" x14ac:dyDescent="0.3">
      <c r="E91" s="7" t="s">
        <v>380</v>
      </c>
      <c r="F91" s="7" t="str">
        <f t="shared" si="2"/>
        <v xml:space="preserve"> 228A TECH</v>
      </c>
      <c r="G91" s="3">
        <v>0</v>
      </c>
      <c r="H91" s="3">
        <v>0</v>
      </c>
      <c r="I91" s="3">
        <v>0</v>
      </c>
      <c r="J91" s="3">
        <v>0</v>
      </c>
      <c r="K91" s="3">
        <v>173</v>
      </c>
      <c r="L91" s="36">
        <v>626</v>
      </c>
      <c r="M91" s="36">
        <v>741</v>
      </c>
      <c r="N91" s="36">
        <v>880</v>
      </c>
      <c r="O91" s="38">
        <v>1776</v>
      </c>
      <c r="P91" s="38">
        <v>1668</v>
      </c>
      <c r="Q91" s="38">
        <v>1493</v>
      </c>
      <c r="R91" s="38">
        <v>1403</v>
      </c>
      <c r="S91" s="3">
        <v>0</v>
      </c>
      <c r="T91" s="3">
        <v>0</v>
      </c>
      <c r="U91" s="3">
        <v>0</v>
      </c>
      <c r="V91" s="3" t="s">
        <v>609</v>
      </c>
      <c r="W91" s="39" t="s">
        <v>657</v>
      </c>
      <c r="X91">
        <f t="shared" si="3"/>
        <v>73.900000000000006</v>
      </c>
      <c r="Y91" s="39" t="s">
        <v>657</v>
      </c>
    </row>
    <row r="92" spans="5:25" ht="15.75" thickBot="1" x14ac:dyDescent="0.3">
      <c r="E92" s="7" t="s">
        <v>326</v>
      </c>
      <c r="F92" s="7" t="str">
        <f t="shared" si="2"/>
        <v xml:space="preserve"> 229 SEC.</v>
      </c>
      <c r="G92" s="3">
        <v>62</v>
      </c>
      <c r="H92" s="3">
        <v>62</v>
      </c>
      <c r="I92" s="3">
        <v>0</v>
      </c>
      <c r="J92" s="38">
        <v>1331</v>
      </c>
      <c r="K92" s="38">
        <v>1147</v>
      </c>
      <c r="L92" s="3">
        <v>498</v>
      </c>
      <c r="M92" s="37">
        <v>3003</v>
      </c>
      <c r="N92" s="38">
        <v>1106</v>
      </c>
      <c r="O92" s="36">
        <v>751</v>
      </c>
      <c r="P92" s="36">
        <v>924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 t="s">
        <v>592</v>
      </c>
      <c r="W92" s="39" t="s">
        <v>640</v>
      </c>
      <c r="X92">
        <f t="shared" si="3"/>
        <v>68.2</v>
      </c>
      <c r="Y92" s="39" t="s">
        <v>640</v>
      </c>
    </row>
    <row r="93" spans="5:25" ht="15.75" thickBot="1" x14ac:dyDescent="0.3">
      <c r="E93" s="7" t="s">
        <v>328</v>
      </c>
      <c r="F93" s="7" t="str">
        <f t="shared" si="2"/>
        <v xml:space="preserve"> 230 B-1 PARTIC</v>
      </c>
      <c r="G93" s="3">
        <v>401</v>
      </c>
      <c r="H93" s="3">
        <v>401</v>
      </c>
      <c r="I93" s="3">
        <v>0</v>
      </c>
      <c r="J93" s="3">
        <v>0</v>
      </c>
      <c r="K93" s="38">
        <v>1723</v>
      </c>
      <c r="L93" s="38">
        <v>1439</v>
      </c>
      <c r="M93" s="38">
        <v>1906</v>
      </c>
      <c r="N93" s="38">
        <v>1161</v>
      </c>
      <c r="O93" s="38">
        <v>1563</v>
      </c>
      <c r="P93" s="36">
        <v>968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 t="s">
        <v>602</v>
      </c>
      <c r="W93" s="39" t="s">
        <v>650</v>
      </c>
      <c r="X93">
        <f t="shared" si="3"/>
        <v>69.400000000000006</v>
      </c>
      <c r="Y93" s="39" t="s">
        <v>650</v>
      </c>
    </row>
    <row r="94" spans="5:25" ht="15.75" thickBot="1" x14ac:dyDescent="0.3">
      <c r="E94" s="7" t="s">
        <v>330</v>
      </c>
      <c r="F94" s="7" t="str">
        <f t="shared" si="2"/>
        <v xml:space="preserve"> 231 UNDERGRAD </v>
      </c>
      <c r="G94" s="3">
        <v>62</v>
      </c>
      <c r="H94" s="3">
        <v>62</v>
      </c>
      <c r="I94" s="3">
        <v>0</v>
      </c>
      <c r="J94" s="38">
        <v>1342</v>
      </c>
      <c r="K94" s="38">
        <v>1136</v>
      </c>
      <c r="L94" s="3">
        <v>498</v>
      </c>
      <c r="M94" s="37">
        <v>2988</v>
      </c>
      <c r="N94" s="38">
        <v>1095</v>
      </c>
      <c r="O94" s="36">
        <v>762</v>
      </c>
      <c r="P94" s="36">
        <v>939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 t="s">
        <v>600</v>
      </c>
      <c r="W94" s="39" t="s">
        <v>648</v>
      </c>
      <c r="X94">
        <f t="shared" si="3"/>
        <v>68.3</v>
      </c>
      <c r="Y94" s="39" t="s">
        <v>648</v>
      </c>
    </row>
    <row r="95" spans="5:25" ht="15.75" thickBot="1" x14ac:dyDescent="0.3">
      <c r="E95" s="7" t="s">
        <v>332</v>
      </c>
      <c r="F95" s="7" t="str">
        <f t="shared" si="2"/>
        <v xml:space="preserve"> 232 C-4 COILOI</v>
      </c>
      <c r="G95" s="3">
        <v>477</v>
      </c>
      <c r="H95" s="3">
        <v>477</v>
      </c>
      <c r="I95" s="3">
        <v>0</v>
      </c>
      <c r="J95" s="3">
        <v>0</v>
      </c>
      <c r="K95" s="37">
        <v>2435</v>
      </c>
      <c r="L95" s="38">
        <v>1649</v>
      </c>
      <c r="M95" s="38">
        <v>1257</v>
      </c>
      <c r="N95" s="36">
        <v>996</v>
      </c>
      <c r="O95" s="38">
        <v>1812</v>
      </c>
      <c r="P95" s="36">
        <v>611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 t="s">
        <v>586</v>
      </c>
      <c r="W95" s="39" t="s">
        <v>634</v>
      </c>
      <c r="X95">
        <f t="shared" si="3"/>
        <v>68.8</v>
      </c>
      <c r="Y95" s="39" t="s">
        <v>634</v>
      </c>
    </row>
    <row r="96" spans="5:25" ht="15.75" thickBot="1" x14ac:dyDescent="0.3">
      <c r="E96" s="7" t="s">
        <v>334</v>
      </c>
      <c r="F96" s="7" t="str">
        <f t="shared" si="2"/>
        <v xml:space="preserve"> 233 OFFICE/LAB</v>
      </c>
      <c r="G96" s="3">
        <v>62</v>
      </c>
      <c r="H96" s="3">
        <v>62</v>
      </c>
      <c r="I96" s="3">
        <v>0</v>
      </c>
      <c r="J96" s="38">
        <v>1387</v>
      </c>
      <c r="K96" s="38">
        <v>1118</v>
      </c>
      <c r="L96" s="36">
        <v>502</v>
      </c>
      <c r="M96" s="37">
        <v>3055</v>
      </c>
      <c r="N96" s="38">
        <v>1055</v>
      </c>
      <c r="O96" s="36">
        <v>737</v>
      </c>
      <c r="P96" s="36">
        <v>906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 t="s">
        <v>592</v>
      </c>
      <c r="W96" s="39" t="s">
        <v>640</v>
      </c>
      <c r="X96">
        <f t="shared" si="3"/>
        <v>68.2</v>
      </c>
      <c r="Y96" s="39" t="s">
        <v>640</v>
      </c>
    </row>
    <row r="97" spans="5:25" ht="15.75" thickBot="1" x14ac:dyDescent="0.3">
      <c r="E97" s="7" t="s">
        <v>336</v>
      </c>
      <c r="F97" s="7" t="str">
        <f t="shared" si="2"/>
        <v xml:space="preserve"> 234 C-3 CHEMIC</v>
      </c>
      <c r="G97" s="3">
        <v>467</v>
      </c>
      <c r="H97" s="3">
        <v>467</v>
      </c>
      <c r="I97" s="3">
        <v>0</v>
      </c>
      <c r="J97" s="3">
        <v>0</v>
      </c>
      <c r="K97" s="37">
        <v>2641</v>
      </c>
      <c r="L97" s="38">
        <v>1417</v>
      </c>
      <c r="M97" s="38">
        <v>1361</v>
      </c>
      <c r="N97" s="38">
        <v>1179</v>
      </c>
      <c r="O97" s="38">
        <v>1959</v>
      </c>
      <c r="P97" s="3">
        <v>203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 t="s">
        <v>608</v>
      </c>
      <c r="W97" s="39" t="s">
        <v>656</v>
      </c>
      <c r="X97">
        <f t="shared" si="3"/>
        <v>68.7</v>
      </c>
      <c r="Y97" s="39" t="s">
        <v>656</v>
      </c>
    </row>
    <row r="98" spans="5:25" ht="15.75" thickBot="1" x14ac:dyDescent="0.3">
      <c r="E98" s="7" t="s">
        <v>338</v>
      </c>
      <c r="F98" s="7" t="str">
        <f t="shared" si="2"/>
        <v xml:space="preserve"> 236 C-2 SOL GE</v>
      </c>
      <c r="G98" s="3">
        <v>469</v>
      </c>
      <c r="H98" s="3">
        <v>469</v>
      </c>
      <c r="I98" s="3">
        <v>0</v>
      </c>
      <c r="J98" s="3">
        <v>0</v>
      </c>
      <c r="K98" s="37">
        <v>2645</v>
      </c>
      <c r="L98" s="38">
        <v>1416</v>
      </c>
      <c r="M98" s="38">
        <v>1360</v>
      </c>
      <c r="N98" s="38">
        <v>1184</v>
      </c>
      <c r="O98" s="38">
        <v>1970</v>
      </c>
      <c r="P98" s="3">
        <v>185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 t="s">
        <v>608</v>
      </c>
      <c r="W98" s="39" t="s">
        <v>656</v>
      </c>
      <c r="X98">
        <f t="shared" si="3"/>
        <v>68.7</v>
      </c>
      <c r="Y98" s="39" t="s">
        <v>656</v>
      </c>
    </row>
    <row r="99" spans="5:25" ht="15.75" thickBot="1" x14ac:dyDescent="0.3">
      <c r="E99" s="7" t="s">
        <v>340</v>
      </c>
      <c r="F99" s="7" t="str">
        <f t="shared" si="2"/>
        <v xml:space="preserve"> 237 GRAD/TECH </v>
      </c>
      <c r="G99" s="3">
        <v>59</v>
      </c>
      <c r="H99" s="3">
        <v>59</v>
      </c>
      <c r="I99" s="3">
        <v>0</v>
      </c>
      <c r="J99" s="38">
        <v>1521</v>
      </c>
      <c r="K99" s="38">
        <v>1051</v>
      </c>
      <c r="L99" s="36">
        <v>508</v>
      </c>
      <c r="M99" s="37">
        <v>2928</v>
      </c>
      <c r="N99" s="38">
        <v>1013</v>
      </c>
      <c r="O99" s="36">
        <v>705</v>
      </c>
      <c r="P99" s="38">
        <v>1034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 t="s">
        <v>582</v>
      </c>
      <c r="W99" s="39" t="s">
        <v>630</v>
      </c>
      <c r="X99">
        <f t="shared" si="3"/>
        <v>68.099999999999994</v>
      </c>
      <c r="Y99" s="39" t="s">
        <v>630</v>
      </c>
    </row>
    <row r="100" spans="5:25" ht="15.75" thickBot="1" x14ac:dyDescent="0.3">
      <c r="E100" s="7" t="s">
        <v>342</v>
      </c>
      <c r="F100" s="7" t="str">
        <f t="shared" si="2"/>
        <v xml:space="preserve"> 238 C-2 RHEOLO</v>
      </c>
      <c r="G100" s="3">
        <v>491</v>
      </c>
      <c r="H100" s="3">
        <v>491</v>
      </c>
      <c r="I100" s="3">
        <v>0</v>
      </c>
      <c r="J100" s="3">
        <v>0</v>
      </c>
      <c r="K100" s="37">
        <v>2534</v>
      </c>
      <c r="L100" s="38">
        <v>1562</v>
      </c>
      <c r="M100" s="38">
        <v>1251</v>
      </c>
      <c r="N100" s="36">
        <v>973</v>
      </c>
      <c r="O100" s="38">
        <v>1818</v>
      </c>
      <c r="P100" s="36">
        <v>622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 t="s">
        <v>586</v>
      </c>
      <c r="W100" s="39" t="s">
        <v>634</v>
      </c>
      <c r="X100">
        <f t="shared" si="3"/>
        <v>68.8</v>
      </c>
      <c r="Y100" s="39" t="s">
        <v>634</v>
      </c>
    </row>
    <row r="101" spans="5:25" ht="15.75" thickBot="1" x14ac:dyDescent="0.3">
      <c r="E101" s="7" t="s">
        <v>382</v>
      </c>
      <c r="F101" s="7" t="str">
        <f t="shared" si="2"/>
        <v xml:space="preserve"> 238A TECH</v>
      </c>
      <c r="G101" s="3">
        <v>343</v>
      </c>
      <c r="H101" s="3">
        <v>343</v>
      </c>
      <c r="I101" s="3">
        <v>0</v>
      </c>
      <c r="J101" s="3">
        <v>0</v>
      </c>
      <c r="K101" s="38">
        <v>1736</v>
      </c>
      <c r="L101" s="38">
        <v>1738</v>
      </c>
      <c r="M101" s="38">
        <v>1711</v>
      </c>
      <c r="N101" s="38">
        <v>1154</v>
      </c>
      <c r="O101" s="38">
        <v>1915</v>
      </c>
      <c r="P101" s="36">
        <v>506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 t="s">
        <v>589</v>
      </c>
      <c r="W101" s="39" t="s">
        <v>637</v>
      </c>
      <c r="X101">
        <f t="shared" si="3"/>
        <v>69.2</v>
      </c>
      <c r="Y101" s="39" t="s">
        <v>637</v>
      </c>
    </row>
    <row r="102" spans="5:25" ht="15.75" thickBot="1" x14ac:dyDescent="0.3">
      <c r="E102" s="7" t="s">
        <v>344</v>
      </c>
      <c r="F102" s="7" t="str">
        <f t="shared" si="2"/>
        <v xml:space="preserve"> 239 OFFICE/LAB</v>
      </c>
      <c r="G102" s="3">
        <v>62</v>
      </c>
      <c r="H102" s="3">
        <v>62</v>
      </c>
      <c r="I102" s="3">
        <v>0</v>
      </c>
      <c r="J102" s="38">
        <v>1421</v>
      </c>
      <c r="K102" s="38">
        <v>1103</v>
      </c>
      <c r="L102" s="36">
        <v>510</v>
      </c>
      <c r="M102" s="37">
        <v>3113</v>
      </c>
      <c r="N102" s="38">
        <v>1017</v>
      </c>
      <c r="O102" s="36">
        <v>724</v>
      </c>
      <c r="P102" s="36">
        <v>872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 t="s">
        <v>582</v>
      </c>
      <c r="W102" s="39" t="s">
        <v>630</v>
      </c>
      <c r="X102">
        <f t="shared" si="3"/>
        <v>68.099999999999994</v>
      </c>
      <c r="Y102" s="39" t="s">
        <v>630</v>
      </c>
    </row>
    <row r="103" spans="5:25" ht="15.75" thickBot="1" x14ac:dyDescent="0.3">
      <c r="E103" s="7" t="s">
        <v>346</v>
      </c>
      <c r="F103" s="7" t="str">
        <f t="shared" si="2"/>
        <v xml:space="preserve"> 240 D-4 COMPOS</v>
      </c>
      <c r="G103" s="3">
        <v>472</v>
      </c>
      <c r="H103" s="3">
        <v>472</v>
      </c>
      <c r="I103" s="3">
        <v>0</v>
      </c>
      <c r="J103" s="3">
        <v>7</v>
      </c>
      <c r="K103" s="38">
        <v>1820</v>
      </c>
      <c r="L103" s="38">
        <v>1633</v>
      </c>
      <c r="M103" s="38">
        <v>1419</v>
      </c>
      <c r="N103" s="36">
        <v>965</v>
      </c>
      <c r="O103" s="38">
        <v>1136</v>
      </c>
      <c r="P103" s="38">
        <v>1780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 t="s">
        <v>591</v>
      </c>
      <c r="W103" s="39" t="s">
        <v>639</v>
      </c>
      <c r="X103">
        <f t="shared" si="3"/>
        <v>69.599999999999994</v>
      </c>
      <c r="Y103" s="39" t="s">
        <v>639</v>
      </c>
    </row>
    <row r="104" spans="5:25" ht="15.75" thickBot="1" x14ac:dyDescent="0.3">
      <c r="E104" s="7" t="s">
        <v>348</v>
      </c>
      <c r="F104" s="7" t="str">
        <f t="shared" si="2"/>
        <v xml:space="preserve"> 241 GRAD/TECH </v>
      </c>
      <c r="G104" s="3">
        <v>55</v>
      </c>
      <c r="H104" s="3">
        <v>55</v>
      </c>
      <c r="I104" s="3">
        <v>0</v>
      </c>
      <c r="J104" s="38">
        <v>1386</v>
      </c>
      <c r="K104" s="38">
        <v>1121</v>
      </c>
      <c r="L104" s="36">
        <v>505</v>
      </c>
      <c r="M104" s="37">
        <v>3183</v>
      </c>
      <c r="N104" s="38">
        <v>1020</v>
      </c>
      <c r="O104" s="36">
        <v>706</v>
      </c>
      <c r="P104" s="36">
        <v>839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 t="s">
        <v>582</v>
      </c>
      <c r="W104" s="39" t="s">
        <v>630</v>
      </c>
      <c r="X104">
        <f t="shared" si="3"/>
        <v>68.099999999999994</v>
      </c>
      <c r="Y104" s="39" t="s">
        <v>630</v>
      </c>
    </row>
    <row r="105" spans="5:25" ht="15.75" thickBot="1" x14ac:dyDescent="0.3">
      <c r="E105" s="7" t="s">
        <v>350</v>
      </c>
      <c r="F105" s="7" t="str">
        <f t="shared" si="2"/>
        <v xml:space="preserve"> 242 D-2 PRESS </v>
      </c>
      <c r="G105" s="3">
        <v>421</v>
      </c>
      <c r="H105" s="3">
        <v>421</v>
      </c>
      <c r="I105" s="3">
        <v>0</v>
      </c>
      <c r="J105" s="3">
        <v>24</v>
      </c>
      <c r="K105" s="38">
        <v>1714</v>
      </c>
      <c r="L105" s="38">
        <v>1511</v>
      </c>
      <c r="M105" s="38">
        <v>1819</v>
      </c>
      <c r="N105" s="38">
        <v>1178</v>
      </c>
      <c r="O105" s="38">
        <v>1484</v>
      </c>
      <c r="P105" s="38">
        <v>1030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 t="s">
        <v>602</v>
      </c>
      <c r="W105" s="39" t="s">
        <v>650</v>
      </c>
      <c r="X105">
        <f t="shared" si="3"/>
        <v>69.400000000000006</v>
      </c>
      <c r="Y105" s="39" t="s">
        <v>650</v>
      </c>
    </row>
    <row r="106" spans="5:25" ht="15.75" thickBot="1" x14ac:dyDescent="0.3">
      <c r="E106" s="7" t="s">
        <v>394</v>
      </c>
      <c r="F106" s="7" t="str">
        <f t="shared" si="2"/>
        <v xml:space="preserve"> 243 WOMENS RES</v>
      </c>
      <c r="G106" s="3">
        <v>0</v>
      </c>
      <c r="H106" s="3">
        <v>0</v>
      </c>
      <c r="I106" s="36">
        <v>525</v>
      </c>
      <c r="J106" s="36">
        <v>894</v>
      </c>
      <c r="K106" s="38">
        <v>1274</v>
      </c>
      <c r="L106" s="36">
        <v>680</v>
      </c>
      <c r="M106" s="36">
        <v>765</v>
      </c>
      <c r="N106" s="36">
        <v>633</v>
      </c>
      <c r="O106" s="36">
        <v>580</v>
      </c>
      <c r="P106" s="36">
        <v>760</v>
      </c>
      <c r="Q106" s="36">
        <v>739</v>
      </c>
      <c r="R106" s="38">
        <v>1428</v>
      </c>
      <c r="S106" s="3">
        <v>480</v>
      </c>
      <c r="T106" s="3">
        <v>0</v>
      </c>
      <c r="U106" s="3">
        <v>0</v>
      </c>
      <c r="V106" s="3" t="s">
        <v>604</v>
      </c>
      <c r="W106" s="39" t="s">
        <v>652</v>
      </c>
      <c r="X106">
        <f t="shared" si="3"/>
        <v>70.3</v>
      </c>
      <c r="Y106" s="39" t="s">
        <v>652</v>
      </c>
    </row>
    <row r="107" spans="5:25" ht="15.75" thickBot="1" x14ac:dyDescent="0.3">
      <c r="E107" s="7" t="s">
        <v>352</v>
      </c>
      <c r="F107" s="7" t="str">
        <f t="shared" si="2"/>
        <v xml:space="preserve"> 244 D-1 CASTIN</v>
      </c>
      <c r="G107" s="3">
        <v>389</v>
      </c>
      <c r="H107" s="3">
        <v>389</v>
      </c>
      <c r="I107" s="3">
        <v>0</v>
      </c>
      <c r="J107" s="3">
        <v>0</v>
      </c>
      <c r="K107" s="37">
        <v>2433</v>
      </c>
      <c r="L107" s="38">
        <v>1515</v>
      </c>
      <c r="M107" s="38">
        <v>1554</v>
      </c>
      <c r="N107" s="38">
        <v>1123</v>
      </c>
      <c r="O107" s="38">
        <v>1999</v>
      </c>
      <c r="P107" s="3">
        <v>136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 t="s">
        <v>608</v>
      </c>
      <c r="W107" s="39" t="s">
        <v>656</v>
      </c>
      <c r="X107">
        <f t="shared" si="3"/>
        <v>68.7</v>
      </c>
      <c r="Y107" s="39" t="s">
        <v>656</v>
      </c>
    </row>
    <row r="108" spans="5:25" ht="15.75" thickBot="1" x14ac:dyDescent="0.3">
      <c r="E108" s="7" t="s">
        <v>396</v>
      </c>
      <c r="F108" s="7" t="str">
        <f t="shared" si="2"/>
        <v xml:space="preserve"> 245 MENS RESTR</v>
      </c>
      <c r="G108" s="3">
        <v>0</v>
      </c>
      <c r="H108" s="3">
        <v>0</v>
      </c>
      <c r="I108" s="36">
        <v>658</v>
      </c>
      <c r="J108" s="38">
        <v>1021</v>
      </c>
      <c r="K108" s="38">
        <v>1239</v>
      </c>
      <c r="L108" s="36">
        <v>687</v>
      </c>
      <c r="M108" s="36">
        <v>675</v>
      </c>
      <c r="N108" s="36">
        <v>502</v>
      </c>
      <c r="O108" s="36">
        <v>569</v>
      </c>
      <c r="P108" s="36">
        <v>621</v>
      </c>
      <c r="Q108" s="36">
        <v>686</v>
      </c>
      <c r="R108" s="38">
        <v>1398</v>
      </c>
      <c r="S108" s="36">
        <v>646</v>
      </c>
      <c r="T108" s="3">
        <v>0</v>
      </c>
      <c r="U108" s="3">
        <v>0</v>
      </c>
      <c r="V108" s="3" t="s">
        <v>610</v>
      </c>
      <c r="W108" s="39" t="s">
        <v>658</v>
      </c>
      <c r="X108">
        <f t="shared" si="3"/>
        <v>70.2</v>
      </c>
      <c r="Y108" s="39" t="s">
        <v>658</v>
      </c>
    </row>
    <row r="109" spans="5:25" ht="15.75" thickBot="1" x14ac:dyDescent="0.3">
      <c r="E109" s="7" t="s">
        <v>414</v>
      </c>
      <c r="F109" s="7" t="str">
        <f t="shared" si="2"/>
        <v xml:space="preserve"> 245A J.C.</v>
      </c>
      <c r="G109" s="3">
        <v>0</v>
      </c>
      <c r="H109" s="3">
        <v>0</v>
      </c>
      <c r="I109" s="3">
        <v>151</v>
      </c>
      <c r="J109" s="36">
        <v>544</v>
      </c>
      <c r="K109" s="38">
        <v>1735</v>
      </c>
      <c r="L109" s="36">
        <v>931</v>
      </c>
      <c r="M109" s="36">
        <v>927</v>
      </c>
      <c r="N109" s="36">
        <v>727</v>
      </c>
      <c r="O109" s="36">
        <v>820</v>
      </c>
      <c r="P109" s="36">
        <v>895</v>
      </c>
      <c r="Q109" s="36">
        <v>932</v>
      </c>
      <c r="R109" s="38">
        <v>1085</v>
      </c>
      <c r="S109" s="3">
        <v>13</v>
      </c>
      <c r="T109" s="3">
        <v>0</v>
      </c>
      <c r="U109" s="3">
        <v>0</v>
      </c>
      <c r="V109" s="3" t="s">
        <v>610</v>
      </c>
      <c r="W109" s="39" t="s">
        <v>658</v>
      </c>
      <c r="X109">
        <f t="shared" si="3"/>
        <v>70.2</v>
      </c>
      <c r="Y109" s="39" t="s">
        <v>658</v>
      </c>
    </row>
    <row r="110" spans="5:25" ht="15.75" thickBot="1" x14ac:dyDescent="0.3">
      <c r="E110" s="7" t="s">
        <v>354</v>
      </c>
      <c r="F110" s="7" t="str">
        <f t="shared" si="2"/>
        <v xml:space="preserve"> 247 GRAD/TECH </v>
      </c>
      <c r="G110" s="3">
        <v>38</v>
      </c>
      <c r="H110" s="3">
        <v>38</v>
      </c>
      <c r="I110" s="3">
        <v>0</v>
      </c>
      <c r="J110" s="38">
        <v>1579</v>
      </c>
      <c r="K110" s="36">
        <v>980</v>
      </c>
      <c r="L110" s="3">
        <v>445</v>
      </c>
      <c r="M110" s="37">
        <v>3234</v>
      </c>
      <c r="N110" s="36">
        <v>951</v>
      </c>
      <c r="O110" s="36">
        <v>680</v>
      </c>
      <c r="P110" s="36">
        <v>891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 t="s">
        <v>583</v>
      </c>
      <c r="W110" s="39" t="s">
        <v>631</v>
      </c>
      <c r="X110">
        <f t="shared" si="3"/>
        <v>68</v>
      </c>
      <c r="Y110" s="39" t="s">
        <v>631</v>
      </c>
    </row>
    <row r="111" spans="5:25" ht="15.75" thickBot="1" x14ac:dyDescent="0.3">
      <c r="E111" s="7" t="s">
        <v>370</v>
      </c>
      <c r="F111" s="7" t="str">
        <f t="shared" si="2"/>
        <v xml:space="preserve"> 248 SERVICE CO</v>
      </c>
      <c r="G111" s="3">
        <v>0</v>
      </c>
      <c r="H111" s="3">
        <v>0</v>
      </c>
      <c r="I111" s="3">
        <v>0</v>
      </c>
      <c r="J111" s="3">
        <v>0</v>
      </c>
      <c r="K111" s="38">
        <v>1054</v>
      </c>
      <c r="L111" s="38">
        <v>1822</v>
      </c>
      <c r="M111" s="37">
        <v>2483</v>
      </c>
      <c r="N111" s="37">
        <v>2198</v>
      </c>
      <c r="O111" s="38">
        <v>1203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 t="s">
        <v>599</v>
      </c>
      <c r="W111" s="39" t="s">
        <v>647</v>
      </c>
      <c r="X111">
        <f t="shared" si="3"/>
        <v>69.099999999999994</v>
      </c>
      <c r="Y111" s="39" t="s">
        <v>647</v>
      </c>
    </row>
    <row r="112" spans="5:25" ht="15.75" thickBot="1" x14ac:dyDescent="0.3">
      <c r="E112" s="7" t="s">
        <v>420</v>
      </c>
      <c r="F112" s="7" t="str">
        <f t="shared" si="2"/>
        <v xml:space="preserve"> E.S.1 1ST FLOO</v>
      </c>
      <c r="G112" s="3">
        <v>0</v>
      </c>
      <c r="H112" s="3">
        <v>0</v>
      </c>
      <c r="I112" s="3">
        <v>0</v>
      </c>
      <c r="J112" s="3">
        <v>76</v>
      </c>
      <c r="K112" s="38">
        <v>1266</v>
      </c>
      <c r="L112" s="37">
        <v>2086</v>
      </c>
      <c r="M112" s="37">
        <v>2409</v>
      </c>
      <c r="N112" s="37">
        <v>2069</v>
      </c>
      <c r="O112" s="36">
        <v>854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 t="s">
        <v>605</v>
      </c>
      <c r="W112" s="39" t="s">
        <v>653</v>
      </c>
      <c r="X112">
        <f t="shared" si="3"/>
        <v>68.599999999999994</v>
      </c>
      <c r="Y112" s="39" t="s">
        <v>653</v>
      </c>
    </row>
    <row r="113" spans="5:25" ht="15.75" thickBot="1" x14ac:dyDescent="0.3">
      <c r="E113" s="7" t="s">
        <v>422</v>
      </c>
      <c r="F113" s="7" t="str">
        <f t="shared" si="2"/>
        <v xml:space="preserve"> E.S.2 1ST FLOO</v>
      </c>
      <c r="G113" s="3">
        <v>0</v>
      </c>
      <c r="H113" s="3">
        <v>0</v>
      </c>
      <c r="I113" s="3">
        <v>0</v>
      </c>
      <c r="J113" s="3">
        <v>13</v>
      </c>
      <c r="K113" s="3">
        <v>471</v>
      </c>
      <c r="L113" s="36">
        <v>687</v>
      </c>
      <c r="M113" s="38">
        <v>1074</v>
      </c>
      <c r="N113" s="38">
        <v>1929</v>
      </c>
      <c r="O113" s="37">
        <v>2739</v>
      </c>
      <c r="P113" s="38">
        <v>1598</v>
      </c>
      <c r="Q113" s="3">
        <v>249</v>
      </c>
      <c r="R113" s="3">
        <v>0</v>
      </c>
      <c r="S113" s="3">
        <v>0</v>
      </c>
      <c r="T113" s="3">
        <v>0</v>
      </c>
      <c r="U113" s="3">
        <v>0</v>
      </c>
      <c r="V113" s="3" t="s">
        <v>611</v>
      </c>
      <c r="W113" s="39" t="s">
        <v>659</v>
      </c>
      <c r="X113">
        <f t="shared" si="3"/>
        <v>71.599999999999994</v>
      </c>
      <c r="Y113" s="39" t="s">
        <v>659</v>
      </c>
    </row>
    <row r="114" spans="5:25" ht="15.75" thickBot="1" x14ac:dyDescent="0.3">
      <c r="E114" s="7" t="s">
        <v>424</v>
      </c>
      <c r="F114" s="7" t="str">
        <f t="shared" si="2"/>
        <v xml:space="preserve"> E.S.3 1ST FLOO</v>
      </c>
      <c r="G114" s="3">
        <v>0</v>
      </c>
      <c r="H114" s="3">
        <v>0</v>
      </c>
      <c r="I114" s="3">
        <v>0</v>
      </c>
      <c r="J114" s="3">
        <v>0</v>
      </c>
      <c r="K114" s="38">
        <v>1263</v>
      </c>
      <c r="L114" s="38">
        <v>1837</v>
      </c>
      <c r="M114" s="37">
        <v>3467</v>
      </c>
      <c r="N114" s="37">
        <v>2096</v>
      </c>
      <c r="O114" s="3">
        <v>97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 t="s">
        <v>584</v>
      </c>
      <c r="W114" s="39" t="s">
        <v>632</v>
      </c>
      <c r="X114">
        <f t="shared" si="3"/>
        <v>68.5</v>
      </c>
      <c r="Y114" s="39" t="s">
        <v>632</v>
      </c>
    </row>
    <row r="115" spans="5:25" ht="15.75" thickBot="1" x14ac:dyDescent="0.3">
      <c r="E115" s="7" t="s">
        <v>426</v>
      </c>
      <c r="F115" s="7" t="str">
        <f t="shared" si="2"/>
        <v xml:space="preserve"> E.S.4 1ST FLOO</v>
      </c>
      <c r="G115" s="3">
        <v>0</v>
      </c>
      <c r="H115" s="3">
        <v>0</v>
      </c>
      <c r="I115" s="3">
        <v>0</v>
      </c>
      <c r="J115" s="3">
        <v>0</v>
      </c>
      <c r="K115" s="38">
        <v>1170</v>
      </c>
      <c r="L115" s="38">
        <v>1421</v>
      </c>
      <c r="M115" s="37">
        <v>2935</v>
      </c>
      <c r="N115" s="37">
        <v>2656</v>
      </c>
      <c r="O115" s="36">
        <v>578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 t="s">
        <v>588</v>
      </c>
      <c r="W115" s="39" t="s">
        <v>636</v>
      </c>
      <c r="X115">
        <f t="shared" si="3"/>
        <v>68.900000000000006</v>
      </c>
      <c r="Y115" s="39" t="s">
        <v>636</v>
      </c>
    </row>
    <row r="116" spans="5:25" ht="15.75" thickBot="1" x14ac:dyDescent="0.3">
      <c r="E116" s="7" t="s">
        <v>442</v>
      </c>
      <c r="F116" s="7" t="str">
        <f t="shared" si="2"/>
        <v xml:space="preserve"> ELEVATOR - 1ST</v>
      </c>
      <c r="G116" s="3">
        <v>0</v>
      </c>
      <c r="H116" s="3">
        <v>0</v>
      </c>
      <c r="I116" s="36">
        <v>832</v>
      </c>
      <c r="J116" s="37">
        <v>2064</v>
      </c>
      <c r="K116" s="38">
        <v>1563</v>
      </c>
      <c r="L116" s="36">
        <v>662</v>
      </c>
      <c r="M116" s="3">
        <v>486</v>
      </c>
      <c r="N116" s="36">
        <v>847</v>
      </c>
      <c r="O116" s="38">
        <v>1017</v>
      </c>
      <c r="P116" s="36">
        <v>822</v>
      </c>
      <c r="Q116" s="3">
        <v>416</v>
      </c>
      <c r="R116" s="3">
        <v>51</v>
      </c>
      <c r="S116" s="3">
        <v>0</v>
      </c>
      <c r="T116" s="3">
        <v>0</v>
      </c>
      <c r="U116" s="3">
        <v>0</v>
      </c>
      <c r="V116" s="3" t="s">
        <v>612</v>
      </c>
      <c r="W116" s="39" t="s">
        <v>660</v>
      </c>
      <c r="X116">
        <f t="shared" si="3"/>
        <v>65.599999999999994</v>
      </c>
      <c r="Y116" s="39" t="s">
        <v>660</v>
      </c>
    </row>
    <row r="117" spans="5:25" ht="15.75" thickBot="1" x14ac:dyDescent="0.3">
      <c r="E117" s="7" t="s">
        <v>444</v>
      </c>
      <c r="F117" s="7" t="str">
        <f t="shared" si="2"/>
        <v xml:space="preserve"> ELEVATOR 2ND F</v>
      </c>
      <c r="G117" s="3">
        <v>0</v>
      </c>
      <c r="H117" s="3">
        <v>0</v>
      </c>
      <c r="I117" s="36">
        <v>773</v>
      </c>
      <c r="J117" s="37">
        <v>2373</v>
      </c>
      <c r="K117" s="38">
        <v>1805</v>
      </c>
      <c r="L117" s="36">
        <v>507</v>
      </c>
      <c r="M117" s="36">
        <v>862</v>
      </c>
      <c r="N117" s="38">
        <v>1068</v>
      </c>
      <c r="O117" s="36">
        <v>990</v>
      </c>
      <c r="P117" s="3">
        <v>355</v>
      </c>
      <c r="Q117" s="3">
        <v>27</v>
      </c>
      <c r="R117" s="3">
        <v>0</v>
      </c>
      <c r="S117" s="3">
        <v>0</v>
      </c>
      <c r="T117" s="3">
        <v>0</v>
      </c>
      <c r="U117" s="3">
        <v>0</v>
      </c>
      <c r="V117" s="3" t="s">
        <v>613</v>
      </c>
      <c r="W117" s="39" t="s">
        <v>661</v>
      </c>
      <c r="X117">
        <f t="shared" si="3"/>
        <v>64.599999999999994</v>
      </c>
      <c r="Y117" s="39" t="s">
        <v>661</v>
      </c>
    </row>
    <row r="118" spans="5:25" ht="15.75" thickBot="1" x14ac:dyDescent="0.3">
      <c r="E118" s="7" t="s">
        <v>446</v>
      </c>
      <c r="F118" s="7" t="str">
        <f t="shared" si="2"/>
        <v xml:space="preserve"> ELEVATOR BASEM</v>
      </c>
      <c r="G118" s="3">
        <v>0</v>
      </c>
      <c r="H118" s="3">
        <v>0</v>
      </c>
      <c r="I118" s="3">
        <v>447</v>
      </c>
      <c r="J118" s="37">
        <v>2500</v>
      </c>
      <c r="K118" s="38">
        <v>1978</v>
      </c>
      <c r="L118" s="36">
        <v>839</v>
      </c>
      <c r="M118" s="38">
        <v>1033</v>
      </c>
      <c r="N118" s="38">
        <v>1294</v>
      </c>
      <c r="O118" s="36">
        <v>617</v>
      </c>
      <c r="P118" s="3">
        <v>52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 t="s">
        <v>614</v>
      </c>
      <c r="W118" s="39" t="s">
        <v>662</v>
      </c>
      <c r="X118">
        <f t="shared" si="3"/>
        <v>64.5</v>
      </c>
      <c r="Y118" s="39" t="s">
        <v>662</v>
      </c>
    </row>
    <row r="119" spans="5:25" ht="15.75" thickBot="1" x14ac:dyDescent="0.3">
      <c r="E119" s="7" t="s">
        <v>428</v>
      </c>
      <c r="F119" s="7" t="str">
        <f t="shared" si="2"/>
        <v xml:space="preserve"> ES.1 2ND FLOOR</v>
      </c>
      <c r="G119" s="3">
        <v>0</v>
      </c>
      <c r="H119" s="3">
        <v>0</v>
      </c>
      <c r="I119" s="3">
        <v>0</v>
      </c>
      <c r="J119" s="3">
        <v>0</v>
      </c>
      <c r="K119" s="37">
        <v>2498</v>
      </c>
      <c r="L119" s="37">
        <v>4119</v>
      </c>
      <c r="M119" s="37">
        <v>2143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 t="s">
        <v>615</v>
      </c>
      <c r="W119" s="39" t="s">
        <v>663</v>
      </c>
      <c r="X119">
        <f t="shared" si="3"/>
        <v>66.8</v>
      </c>
      <c r="Y119" s="39" t="s">
        <v>663</v>
      </c>
    </row>
    <row r="120" spans="5:25" ht="15.75" thickBot="1" x14ac:dyDescent="0.3">
      <c r="E120" s="7" t="s">
        <v>430</v>
      </c>
      <c r="F120" s="7" t="str">
        <f t="shared" si="2"/>
        <v xml:space="preserve"> ES.2 2ND FLOOR</v>
      </c>
      <c r="G120" s="3">
        <v>0</v>
      </c>
      <c r="H120" s="3">
        <v>0</v>
      </c>
      <c r="I120" s="3">
        <v>0</v>
      </c>
      <c r="J120" s="3">
        <v>0</v>
      </c>
      <c r="K120" s="38">
        <v>1334</v>
      </c>
      <c r="L120" s="38">
        <v>1932</v>
      </c>
      <c r="M120" s="37">
        <v>4045</v>
      </c>
      <c r="N120" s="38">
        <v>1449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 t="s">
        <v>592</v>
      </c>
      <c r="W120" s="39" t="s">
        <v>640</v>
      </c>
      <c r="X120">
        <f t="shared" si="3"/>
        <v>68.2</v>
      </c>
      <c r="Y120" s="39" t="s">
        <v>640</v>
      </c>
    </row>
    <row r="121" spans="5:25" ht="15.75" thickBot="1" x14ac:dyDescent="0.3">
      <c r="E121" s="7" t="s">
        <v>432</v>
      </c>
      <c r="F121" s="7" t="str">
        <f t="shared" si="2"/>
        <v xml:space="preserve"> ES.3 2ND FLOOR</v>
      </c>
      <c r="G121" s="3">
        <v>0</v>
      </c>
      <c r="H121" s="3">
        <v>0</v>
      </c>
      <c r="I121" s="3">
        <v>0</v>
      </c>
      <c r="J121" s="3">
        <v>0</v>
      </c>
      <c r="K121" s="37">
        <v>2542</v>
      </c>
      <c r="L121" s="37">
        <v>4182</v>
      </c>
      <c r="M121" s="37">
        <v>2036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 t="s">
        <v>616</v>
      </c>
      <c r="W121" s="39" t="s">
        <v>664</v>
      </c>
      <c r="X121">
        <f t="shared" si="3"/>
        <v>66.7</v>
      </c>
      <c r="Y121" s="39" t="s">
        <v>664</v>
      </c>
    </row>
    <row r="122" spans="5:25" ht="15.75" thickBot="1" x14ac:dyDescent="0.3">
      <c r="E122" s="7" t="s">
        <v>434</v>
      </c>
      <c r="F122" s="7" t="str">
        <f t="shared" si="2"/>
        <v xml:space="preserve"> ES.4 2ND FLOOR</v>
      </c>
      <c r="G122" s="3">
        <v>0</v>
      </c>
      <c r="H122" s="3">
        <v>0</v>
      </c>
      <c r="I122" s="3">
        <v>0</v>
      </c>
      <c r="J122" s="3">
        <v>31</v>
      </c>
      <c r="K122" s="38">
        <v>1203</v>
      </c>
      <c r="L122" s="37">
        <v>2375</v>
      </c>
      <c r="M122" s="37">
        <v>2984</v>
      </c>
      <c r="N122" s="38">
        <v>1925</v>
      </c>
      <c r="O122" s="3">
        <v>242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 t="s">
        <v>600</v>
      </c>
      <c r="W122" s="39" t="s">
        <v>648</v>
      </c>
      <c r="X122">
        <f t="shared" si="3"/>
        <v>68.3</v>
      </c>
      <c r="Y122" s="39" t="s">
        <v>648</v>
      </c>
    </row>
    <row r="123" spans="5:25" ht="15.75" thickBot="1" x14ac:dyDescent="0.3">
      <c r="E123" s="7" t="s">
        <v>436</v>
      </c>
      <c r="F123" s="7" t="str">
        <f t="shared" si="2"/>
        <v xml:space="preserve"> J.C. 1ST FLOOR</v>
      </c>
      <c r="G123" s="3">
        <v>0</v>
      </c>
      <c r="H123" s="3">
        <v>0</v>
      </c>
      <c r="I123" s="3">
        <v>17</v>
      </c>
      <c r="J123" s="36">
        <v>543</v>
      </c>
      <c r="K123" s="37">
        <v>2912</v>
      </c>
      <c r="L123" s="38">
        <v>1490</v>
      </c>
      <c r="M123" s="38">
        <v>1631</v>
      </c>
      <c r="N123" s="38">
        <v>1406</v>
      </c>
      <c r="O123" s="36">
        <v>707</v>
      </c>
      <c r="P123" s="3">
        <v>54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 t="s">
        <v>617</v>
      </c>
      <c r="W123" s="39" t="s">
        <v>665</v>
      </c>
      <c r="X123">
        <f t="shared" si="3"/>
        <v>67</v>
      </c>
      <c r="Y123" s="39" t="s">
        <v>665</v>
      </c>
    </row>
    <row r="124" spans="5:25" ht="15.75" thickBot="1" x14ac:dyDescent="0.3">
      <c r="E124" s="7" t="s">
        <v>384</v>
      </c>
      <c r="F124" s="7" t="str">
        <f t="shared" si="2"/>
        <v xml:space="preserve"> LOBBY 1ST FLOO</v>
      </c>
      <c r="G124" s="3">
        <v>44</v>
      </c>
      <c r="H124" s="3">
        <v>44</v>
      </c>
      <c r="I124" s="3">
        <v>0</v>
      </c>
      <c r="J124" s="37">
        <v>2145</v>
      </c>
      <c r="K124" s="38">
        <v>1411</v>
      </c>
      <c r="L124" s="3">
        <v>233</v>
      </c>
      <c r="M124" s="37">
        <v>3131</v>
      </c>
      <c r="N124" s="36">
        <v>665</v>
      </c>
      <c r="O124" s="3">
        <v>475</v>
      </c>
      <c r="P124" s="36">
        <v>700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 t="s">
        <v>617</v>
      </c>
      <c r="W124" s="39" t="s">
        <v>665</v>
      </c>
      <c r="X124">
        <f t="shared" si="3"/>
        <v>67</v>
      </c>
      <c r="Y124" s="39" t="s">
        <v>665</v>
      </c>
    </row>
    <row r="125" spans="5:25" ht="15.75" thickBot="1" x14ac:dyDescent="0.3">
      <c r="E125" s="7" t="s">
        <v>386</v>
      </c>
      <c r="F125" s="7" t="str">
        <f t="shared" si="2"/>
        <v xml:space="preserve"> LOBBY 2ND FLOO</v>
      </c>
      <c r="G125" s="3">
        <v>0</v>
      </c>
      <c r="H125" s="3">
        <v>0</v>
      </c>
      <c r="I125" s="38">
        <v>1547</v>
      </c>
      <c r="J125" s="36">
        <v>772</v>
      </c>
      <c r="K125" s="36">
        <v>926</v>
      </c>
      <c r="L125" s="3">
        <v>407</v>
      </c>
      <c r="M125" s="3">
        <v>351</v>
      </c>
      <c r="N125" s="3">
        <v>341</v>
      </c>
      <c r="O125" s="3">
        <v>365</v>
      </c>
      <c r="P125" s="3">
        <v>338</v>
      </c>
      <c r="Q125" s="3">
        <v>332</v>
      </c>
      <c r="R125" s="36">
        <v>993</v>
      </c>
      <c r="S125" s="36">
        <v>867</v>
      </c>
      <c r="T125" s="3">
        <v>0</v>
      </c>
      <c r="U125" s="3">
        <v>0</v>
      </c>
      <c r="V125" s="3" t="s">
        <v>618</v>
      </c>
      <c r="W125" s="39" t="s">
        <v>666</v>
      </c>
      <c r="X125">
        <f t="shared" si="3"/>
        <v>72</v>
      </c>
      <c r="Y125" s="39" t="s">
        <v>666</v>
      </c>
    </row>
    <row r="126" spans="5:25" ht="15.75" thickBot="1" x14ac:dyDescent="0.3">
      <c r="E126" s="7" t="s">
        <v>448</v>
      </c>
      <c r="F126" s="7" t="str">
        <f t="shared" si="2"/>
        <v xml:space="preserve"> OPEN</v>
      </c>
      <c r="G126" s="3">
        <v>0</v>
      </c>
      <c r="H126" s="3">
        <v>0</v>
      </c>
      <c r="I126" s="3">
        <v>0</v>
      </c>
      <c r="J126" s="3">
        <v>0</v>
      </c>
      <c r="K126" s="37">
        <v>3347</v>
      </c>
      <c r="L126" s="37">
        <v>5009</v>
      </c>
      <c r="M126" s="3">
        <v>404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 t="s">
        <v>619</v>
      </c>
      <c r="W126" s="39" t="s">
        <v>667</v>
      </c>
      <c r="X126">
        <f t="shared" si="3"/>
        <v>66.2</v>
      </c>
      <c r="Y126" s="39" t="s">
        <v>667</v>
      </c>
    </row>
    <row r="127" spans="5:25" ht="15.75" thickBot="1" x14ac:dyDescent="0.3">
      <c r="E127" s="7" t="s">
        <v>372</v>
      </c>
      <c r="F127" s="7" t="str">
        <f t="shared" si="2"/>
        <v xml:space="preserve"> SERVICE CORRID</v>
      </c>
      <c r="G127" s="3">
        <v>0</v>
      </c>
      <c r="H127" s="3">
        <v>0</v>
      </c>
      <c r="I127" s="3">
        <v>0</v>
      </c>
      <c r="J127" s="3">
        <v>0</v>
      </c>
      <c r="K127" s="36">
        <v>644</v>
      </c>
      <c r="L127" s="36">
        <v>977</v>
      </c>
      <c r="M127" s="38">
        <v>1450</v>
      </c>
      <c r="N127" s="37">
        <v>2329</v>
      </c>
      <c r="O127" s="37">
        <v>2098</v>
      </c>
      <c r="P127" s="38">
        <v>1248</v>
      </c>
      <c r="Q127" s="3">
        <v>14</v>
      </c>
      <c r="R127" s="3">
        <v>0</v>
      </c>
      <c r="S127" s="3">
        <v>0</v>
      </c>
      <c r="T127" s="3">
        <v>0</v>
      </c>
      <c r="U127" s="3">
        <v>0</v>
      </c>
      <c r="V127" s="3" t="s">
        <v>620</v>
      </c>
      <c r="W127" s="39" t="s">
        <v>668</v>
      </c>
      <c r="X127">
        <f t="shared" si="3"/>
        <v>70.8</v>
      </c>
      <c r="Y127" s="39" t="s">
        <v>668</v>
      </c>
    </row>
    <row r="128" spans="5:25" ht="15.75" thickBot="1" x14ac:dyDescent="0.3">
      <c r="E128" s="7" t="s">
        <v>398</v>
      </c>
      <c r="F128" s="7" t="str">
        <f t="shared" si="2"/>
        <v xml:space="preserve"> STAIRWELL - 1S</v>
      </c>
      <c r="G128" s="3">
        <v>0</v>
      </c>
      <c r="H128" s="3">
        <v>0</v>
      </c>
      <c r="I128" s="37">
        <v>2752</v>
      </c>
      <c r="J128" s="38">
        <v>1161</v>
      </c>
      <c r="K128" s="36">
        <v>895</v>
      </c>
      <c r="L128" s="3">
        <v>407</v>
      </c>
      <c r="M128" s="3">
        <v>379</v>
      </c>
      <c r="N128" s="3">
        <v>426</v>
      </c>
      <c r="O128" s="36">
        <v>518</v>
      </c>
      <c r="P128" s="36">
        <v>630</v>
      </c>
      <c r="Q128" s="36">
        <v>637</v>
      </c>
      <c r="R128" s="36">
        <v>888</v>
      </c>
      <c r="S128" s="3">
        <v>67</v>
      </c>
      <c r="T128" s="3">
        <v>0</v>
      </c>
      <c r="U128" s="3">
        <v>0</v>
      </c>
      <c r="V128" s="3" t="s">
        <v>621</v>
      </c>
      <c r="W128" s="39" t="s">
        <v>669</v>
      </c>
      <c r="X128">
        <f t="shared" si="3"/>
        <v>63.3</v>
      </c>
      <c r="Y128" s="39" t="s">
        <v>669</v>
      </c>
    </row>
    <row r="129" spans="5:25" ht="15.75" thickBot="1" x14ac:dyDescent="0.3">
      <c r="E129" s="7" t="s">
        <v>400</v>
      </c>
      <c r="F129" s="7" t="str">
        <f t="shared" si="2"/>
        <v xml:space="preserve"> STAIRWELL - BA</v>
      </c>
      <c r="G129" s="3">
        <v>0</v>
      </c>
      <c r="H129" s="3">
        <v>0</v>
      </c>
      <c r="I129" s="37">
        <v>2576</v>
      </c>
      <c r="J129" s="38">
        <v>1466</v>
      </c>
      <c r="K129" s="38">
        <v>1092</v>
      </c>
      <c r="L129" s="36">
        <v>507</v>
      </c>
      <c r="M129" s="3">
        <v>465</v>
      </c>
      <c r="N129" s="36">
        <v>637</v>
      </c>
      <c r="O129" s="36">
        <v>682</v>
      </c>
      <c r="P129" s="36">
        <v>652</v>
      </c>
      <c r="Q129" s="3">
        <v>445</v>
      </c>
      <c r="R129" s="3">
        <v>238</v>
      </c>
      <c r="S129" s="3">
        <v>0</v>
      </c>
      <c r="T129" s="3">
        <v>0</v>
      </c>
      <c r="U129" s="3">
        <v>0</v>
      </c>
      <c r="V129" s="3" t="s">
        <v>622</v>
      </c>
      <c r="W129" s="39" t="s">
        <v>670</v>
      </c>
      <c r="X129">
        <f t="shared" si="3"/>
        <v>62.4</v>
      </c>
      <c r="Y129" s="39" t="s">
        <v>670</v>
      </c>
    </row>
    <row r="130" spans="5:25" ht="15.75" thickBot="1" x14ac:dyDescent="0.3">
      <c r="E130" s="7" t="s">
        <v>402</v>
      </c>
      <c r="F130" s="7" t="str">
        <f t="shared" si="2"/>
        <v xml:space="preserve"> STAIRWELL 2ND </v>
      </c>
      <c r="G130" s="3">
        <v>0</v>
      </c>
      <c r="H130" s="3">
        <v>0</v>
      </c>
      <c r="I130" s="37">
        <v>2862</v>
      </c>
      <c r="J130" s="38">
        <v>1183</v>
      </c>
      <c r="K130" s="36">
        <v>938</v>
      </c>
      <c r="L130" s="3">
        <v>388</v>
      </c>
      <c r="M130" s="3">
        <v>384</v>
      </c>
      <c r="N130" s="3">
        <v>440</v>
      </c>
      <c r="O130" s="36">
        <v>599</v>
      </c>
      <c r="P130" s="36">
        <v>633</v>
      </c>
      <c r="Q130" s="36">
        <v>612</v>
      </c>
      <c r="R130" s="36">
        <v>692</v>
      </c>
      <c r="S130" s="3">
        <v>29</v>
      </c>
      <c r="T130" s="3">
        <v>0</v>
      </c>
      <c r="U130" s="3">
        <v>0</v>
      </c>
      <c r="V130" s="3" t="s">
        <v>623</v>
      </c>
      <c r="W130" s="39" t="s">
        <v>671</v>
      </c>
      <c r="X130">
        <f t="shared" si="3"/>
        <v>62.7</v>
      </c>
      <c r="Y130" s="39" t="s">
        <v>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Sheet6</vt:lpstr>
      <vt:lpstr>Sheet5</vt:lpstr>
      <vt:lpstr>Sheet4</vt:lpstr>
      <vt:lpstr>Sheet7</vt:lpstr>
      <vt:lpstr>Sheet8</vt:lpstr>
      <vt:lpstr>Sheet10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2019-12-08T01:30:39Z</dcterms:created>
  <dcterms:modified xsi:type="dcterms:W3CDTF">2019-12-11T05:54:14Z</dcterms:modified>
</cp:coreProperties>
</file>