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filterPrivacy="1" codeName="ThisWorkbook"/>
  <xr:revisionPtr revIDLastSave="0" documentId="13_ncr:1_{B16D1E0E-87BD-47D5-9C68-F81BF891DE81}" xr6:coauthVersionLast="36" xr6:coauthVersionMax="36" xr10:uidLastSave="{00000000-0000-0000-0000-000000000000}"/>
  <bookViews>
    <workbookView xWindow="0" yWindow="0" windowWidth="23040" windowHeight="9012"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1" l="1"/>
  <c r="E10" i="11"/>
  <c r="F23" i="11"/>
  <c r="F9" i="11"/>
  <c r="E9" i="11"/>
  <c r="H22" i="11"/>
  <c r="E23" i="11"/>
  <c r="H23" i="11"/>
  <c r="H32" i="11"/>
  <c r="H33" i="11"/>
  <c r="E3" i="11"/>
  <c r="H9" i="11" l="1"/>
  <c r="E34" i="11"/>
  <c r="F34" i="11" s="1"/>
  <c r="H34" i="11"/>
  <c r="H7" i="11" l="1"/>
  <c r="I5" i="11" l="1"/>
  <c r="H45" i="11"/>
  <c r="H44" i="11"/>
  <c r="H8" i="1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<sst xmlns="http://schemas.openxmlformats.org/spreadsheetml/2006/main" count="36" uniqueCount="35">
  <si>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</si>
  <si>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</si>
  <si>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</si>
  <si>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</si>
  <si>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</si>
  <si>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</si>
  <si>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</si>
  <si>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</si>
  <si>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</si>
  <si>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</si>
  <si>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</si>
  <si>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</si>
  <si>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</si>
  <si>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</si>
  <si>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</si>
  <si>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</si>
  <si>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</si>
  <si>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</si>
  <si>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</si>
  <si>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</si>
  <si>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</si>
  <si>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</si>
  <si>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</si>
  <si>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马勇</t>
    <phoneticPr fontId="17" type="noConversion"/>
  </si>
  <si>
    <t>Topic Models</t>
    <phoneticPr fontId="17" type="noConversion"/>
  </si>
  <si>
    <t>Word2vec</t>
    <phoneticPr fontId="17" type="noConversion"/>
  </si>
  <si>
    <t>Fusion Modeling</t>
    <phoneticPr fontId="17" type="noConversion"/>
  </si>
  <si>
    <t>范子钰</t>
    <phoneticPr fontId="17" type="noConversion"/>
  </si>
  <si>
    <t>原数据的word2vec + 数据探索 + 评价标准解析</t>
    <phoneticPr fontId="17" type="noConversion"/>
  </si>
  <si>
    <t>LDA + ETM (代码 + 模型理解)</t>
    <phoneticPr fontId="17" type="noConversion"/>
  </si>
  <si>
    <t>GSM + VAE（代码 + 原理）</t>
    <phoneticPr fontId="17" type="noConversion"/>
  </si>
  <si>
    <t>李函哲</t>
    <phoneticPr fontId="17" type="noConversion"/>
  </si>
  <si>
    <t>数据科学实战</t>
    <phoneticPr fontId="17" type="noConversion"/>
  </si>
  <si>
    <t xml:space="preserve"> 菜鸟驿站</t>
    <phoneticPr fontId="17" type="noConversion"/>
  </si>
  <si>
    <t xml:space="preserve"> 马勇 李函哲 范子钰</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</si>
</sst>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19"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
      <sz val="11"/>
      <color rgb="FFFF0000"/>
      <name val="宋体"/>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80" fontId="11" fillId="6" borderId="0" xfId="0" applyNumberFormat="1" applyFont="1" applyFill="1" applyAlignment="1">
      <alignment horizontal="center" vertical="center"/>
    </xf>
    <xf numFmtId="180" fontId="11" fillId="6" borderId="6" xfId="0" applyNumberFormat="1" applyFont="1" applyFill="1" applyBorder="1" applyAlignment="1">
      <alignment horizontal="center" vertical="center"/>
    </xf>
    <xf numFmtId="180"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77" fontId="0" fillId="7" borderId="2" xfId="0" applyNumberFormat="1" applyFill="1" applyBorder="1" applyAlignment="1">
      <alignment horizontal="center" vertical="center"/>
    </xf>
    <xf numFmtId="177"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3" borderId="2" xfId="10" applyFill="1">
      <alignment horizontal="center" vertical="center"/>
    </xf>
    <xf numFmtId="177" fontId="9" fillId="4" borderId="2" xfId="10" applyFill="1">
      <alignment horizontal="center" vertical="center"/>
    </xf>
    <xf numFmtId="177" fontId="9" fillId="9" borderId="2" xfId="10" applyFill="1">
      <alignment horizontal="center" vertical="center"/>
    </xf>
    <xf numFmtId="177"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2" applyFont="1" applyFill="1">
      <alignment horizontal="left" vertical="center" indent="2"/>
    </xf>
    <xf numFmtId="0" fontId="0" fillId="4" borderId="2" xfId="12" applyFont="1" applyFill="1">
      <alignment horizontal="left" vertical="center" indent="2"/>
    </xf>
    <xf numFmtId="0" fontId="0" fillId="9"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0" fillId="9" borderId="2" xfId="11" applyFont="1" applyFill="1">
      <alignment horizontal="center" vertical="center"/>
    </xf>
    <xf numFmtId="0" fontId="18" fillId="3" borderId="2" xfId="11" applyFont="1" applyFill="1">
      <alignment horizontal="center" vertical="center"/>
    </xf>
    <xf numFmtId="0" fontId="18" fillId="4" borderId="2" xfId="11" applyFont="1" applyFill="1">
      <alignment horizontal="center" vertical="center"/>
    </xf>
    <xf numFmtId="0" fontId="18" fillId="9"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9" fontId="0" fillId="6" borderId="4" xfId="0" applyNumberFormat="1" applyFill="1" applyBorder="1" applyAlignment="1">
      <alignment horizontal="left" vertical="center" wrapText="1" indent="1"/>
    </xf>
    <xf numFmtId="179" fontId="0" fillId="6" borderId="1" xfId="0" applyNumberFormat="1" applyFill="1" applyBorder="1" applyAlignment="1">
      <alignment horizontal="left" vertical="center" wrapText="1" indent="1"/>
    </xf>
    <xf numFmtId="179" fontId="0" fillId="6" borderId="5" xfId="0" applyNumberFormat="1" applyFill="1" applyBorder="1" applyAlignment="1">
      <alignment horizontal="left" vertical="center" wrapText="1" indent="1"/>
    </xf>
    <xf numFmtId="178" fontId="9" fillId="0" borderId="3" xfId="9">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7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70" zoomScaleNormal="70" zoomScalePageLayoutView="70" workbookViewId="0">
      <pane ySplit="6" topLeftCell="A7" activePane="bottomLeft" state="frozen"/>
      <selection pane="bottomLeft" activeCell="B14" sqref="B14"/>
    </sheetView>
  </sheetViews>
  <sheetFormatPr defaultRowHeight="30" customHeight="1" x14ac:dyDescent="0.25"/>
  <cols>
    <col min="1" max="1" width="2.6640625" style="43" customWidth="1"/>
    <col min="2" max="2" width="64.3320312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4">
      <c r="A1" s="44" t="s">
        <v>14</v>
      </c>
      <c r="B1" s="48" t="s">
        <v>32</v>
      </c>
      <c r="C1" s="1"/>
      <c r="D1" s="2"/>
      <c r="E1" s="4"/>
      <c r="F1" s="42"/>
      <c r="H1" s="2"/>
      <c r="I1" s="14"/>
    </row>
    <row r="2" spans="1:64" ht="30" customHeight="1" x14ac:dyDescent="0.25">
      <c r="A2" s="43" t="s">
        <v>9</v>
      </c>
      <c r="B2" s="49" t="s">
        <v>33</v>
      </c>
      <c r="I2" s="46"/>
    </row>
    <row r="3" spans="1:64" ht="30" customHeight="1" x14ac:dyDescent="0.25">
      <c r="A3" s="43" t="s">
        <v>15</v>
      </c>
      <c r="B3" s="50" t="s">
        <v>34</v>
      </c>
      <c r="C3" s="69" t="s">
        <v>1</v>
      </c>
      <c r="D3" s="70"/>
      <c r="E3" s="75">
        <f>DATE(2021, 3, 24)</f>
        <v>44279</v>
      </c>
      <c r="F3" s="75"/>
    </row>
    <row r="4" spans="1:64" ht="30" customHeight="1" x14ac:dyDescent="0.25">
      <c r="A4" s="44" t="s">
        <v>16</v>
      </c>
      <c r="C4" s="69" t="s">
        <v>7</v>
      </c>
      <c r="D4" s="70"/>
      <c r="E4" s="7">
        <v>1</v>
      </c>
      <c r="I4" s="72">
        <f>I5</f>
        <v>44277</v>
      </c>
      <c r="J4" s="73"/>
      <c r="K4" s="73"/>
      <c r="L4" s="73"/>
      <c r="M4" s="73"/>
      <c r="N4" s="73"/>
      <c r="O4" s="74"/>
      <c r="P4" s="72">
        <f>P5</f>
        <v>44284</v>
      </c>
      <c r="Q4" s="73"/>
      <c r="R4" s="73"/>
      <c r="S4" s="73"/>
      <c r="T4" s="73"/>
      <c r="U4" s="73"/>
      <c r="V4" s="74"/>
      <c r="W4" s="72">
        <f>W5</f>
        <v>44291</v>
      </c>
      <c r="X4" s="73"/>
      <c r="Y4" s="73"/>
      <c r="Z4" s="73"/>
      <c r="AA4" s="73"/>
      <c r="AB4" s="73"/>
      <c r="AC4" s="74"/>
      <c r="AD4" s="72">
        <f>AD5</f>
        <v>44298</v>
      </c>
      <c r="AE4" s="73"/>
      <c r="AF4" s="73"/>
      <c r="AG4" s="73"/>
      <c r="AH4" s="73"/>
      <c r="AI4" s="73"/>
      <c r="AJ4" s="74"/>
      <c r="AK4" s="72">
        <f>AK5</f>
        <v>44305</v>
      </c>
      <c r="AL4" s="73"/>
      <c r="AM4" s="73"/>
      <c r="AN4" s="73"/>
      <c r="AO4" s="73"/>
      <c r="AP4" s="73"/>
      <c r="AQ4" s="74"/>
      <c r="AR4" s="72">
        <f>AR5</f>
        <v>44312</v>
      </c>
      <c r="AS4" s="73"/>
      <c r="AT4" s="73"/>
      <c r="AU4" s="73"/>
      <c r="AV4" s="73"/>
      <c r="AW4" s="73"/>
      <c r="AX4" s="74"/>
      <c r="AY4" s="72">
        <f>AY5</f>
        <v>44319</v>
      </c>
      <c r="AZ4" s="73"/>
      <c r="BA4" s="73"/>
      <c r="BB4" s="73"/>
      <c r="BC4" s="73"/>
      <c r="BD4" s="73"/>
      <c r="BE4" s="74"/>
      <c r="BF4" s="72">
        <f>BF5</f>
        <v>44326</v>
      </c>
      <c r="BG4" s="73"/>
      <c r="BH4" s="73"/>
      <c r="BI4" s="73"/>
      <c r="BJ4" s="73"/>
      <c r="BK4" s="73"/>
      <c r="BL4" s="74"/>
    </row>
    <row r="5" spans="1:64" ht="15" customHeight="1" x14ac:dyDescent="0.25">
      <c r="A5" s="44" t="s">
        <v>17</v>
      </c>
      <c r="B5" s="71"/>
      <c r="C5" s="71"/>
      <c r="D5" s="71"/>
      <c r="E5" s="71"/>
      <c r="F5" s="71"/>
      <c r="G5" s="71"/>
      <c r="I5" s="11">
        <f>Project_Start-WEEKDAY(Project_Start,1)+2+7*(Display_Week-1)</f>
        <v>44277</v>
      </c>
      <c r="J5" s="10">
        <f>I5+1</f>
        <v>44278</v>
      </c>
      <c r="K5" s="10">
        <f t="shared" ref="K5:AX5" si="0">J5+1</f>
        <v>44279</v>
      </c>
      <c r="L5" s="10">
        <f t="shared" si="0"/>
        <v>44280</v>
      </c>
      <c r="M5" s="10">
        <f t="shared" si="0"/>
        <v>44281</v>
      </c>
      <c r="N5" s="10">
        <f t="shared" si="0"/>
        <v>44282</v>
      </c>
      <c r="O5" s="12">
        <f t="shared" si="0"/>
        <v>44283</v>
      </c>
      <c r="P5" s="11">
        <f>O5+1</f>
        <v>44284</v>
      </c>
      <c r="Q5" s="10">
        <f>P5+1</f>
        <v>44285</v>
      </c>
      <c r="R5" s="10">
        <f t="shared" si="0"/>
        <v>44286</v>
      </c>
      <c r="S5" s="10">
        <f t="shared" si="0"/>
        <v>44287</v>
      </c>
      <c r="T5" s="10">
        <f t="shared" si="0"/>
        <v>44288</v>
      </c>
      <c r="U5" s="10">
        <f t="shared" si="0"/>
        <v>44289</v>
      </c>
      <c r="V5" s="12">
        <f t="shared" si="0"/>
        <v>44290</v>
      </c>
      <c r="W5" s="11">
        <f>V5+1</f>
        <v>44291</v>
      </c>
      <c r="X5" s="10">
        <f>W5+1</f>
        <v>44292</v>
      </c>
      <c r="Y5" s="10">
        <f t="shared" si="0"/>
        <v>44293</v>
      </c>
      <c r="Z5" s="10">
        <f t="shared" si="0"/>
        <v>44294</v>
      </c>
      <c r="AA5" s="10">
        <f t="shared" si="0"/>
        <v>44295</v>
      </c>
      <c r="AB5" s="10">
        <f t="shared" si="0"/>
        <v>44296</v>
      </c>
      <c r="AC5" s="12">
        <f t="shared" si="0"/>
        <v>44297</v>
      </c>
      <c r="AD5" s="11">
        <f>AC5+1</f>
        <v>44298</v>
      </c>
      <c r="AE5" s="10">
        <f>AD5+1</f>
        <v>44299</v>
      </c>
      <c r="AF5" s="10">
        <f t="shared" si="0"/>
        <v>44300</v>
      </c>
      <c r="AG5" s="10">
        <f t="shared" si="0"/>
        <v>44301</v>
      </c>
      <c r="AH5" s="10">
        <f t="shared" si="0"/>
        <v>44302</v>
      </c>
      <c r="AI5" s="10">
        <f t="shared" si="0"/>
        <v>44303</v>
      </c>
      <c r="AJ5" s="12">
        <f t="shared" si="0"/>
        <v>44304</v>
      </c>
      <c r="AK5" s="11">
        <f>AJ5+1</f>
        <v>44305</v>
      </c>
      <c r="AL5" s="10">
        <f>AK5+1</f>
        <v>44306</v>
      </c>
      <c r="AM5" s="10">
        <f t="shared" si="0"/>
        <v>44307</v>
      </c>
      <c r="AN5" s="10">
        <f t="shared" si="0"/>
        <v>44308</v>
      </c>
      <c r="AO5" s="10">
        <f t="shared" si="0"/>
        <v>44309</v>
      </c>
      <c r="AP5" s="10">
        <f t="shared" si="0"/>
        <v>44310</v>
      </c>
      <c r="AQ5" s="12">
        <f t="shared" si="0"/>
        <v>44311</v>
      </c>
      <c r="AR5" s="11">
        <f>AQ5+1</f>
        <v>44312</v>
      </c>
      <c r="AS5" s="10">
        <f>AR5+1</f>
        <v>44313</v>
      </c>
      <c r="AT5" s="10">
        <f t="shared" si="0"/>
        <v>44314</v>
      </c>
      <c r="AU5" s="10">
        <f t="shared" si="0"/>
        <v>44315</v>
      </c>
      <c r="AV5" s="10">
        <f t="shared" si="0"/>
        <v>44316</v>
      </c>
      <c r="AW5" s="10">
        <f t="shared" si="0"/>
        <v>44317</v>
      </c>
      <c r="AX5" s="12">
        <f t="shared" si="0"/>
        <v>44318</v>
      </c>
      <c r="AY5" s="11">
        <f>AX5+1</f>
        <v>44319</v>
      </c>
      <c r="AZ5" s="10">
        <f>AY5+1</f>
        <v>44320</v>
      </c>
      <c r="BA5" s="10">
        <f t="shared" ref="BA5:BE5" si="1">AZ5+1</f>
        <v>44321</v>
      </c>
      <c r="BB5" s="10">
        <f t="shared" si="1"/>
        <v>44322</v>
      </c>
      <c r="BC5" s="10">
        <f t="shared" si="1"/>
        <v>44323</v>
      </c>
      <c r="BD5" s="10">
        <f t="shared" si="1"/>
        <v>44324</v>
      </c>
      <c r="BE5" s="12">
        <f t="shared" si="1"/>
        <v>44325</v>
      </c>
      <c r="BF5" s="11">
        <f>BE5+1</f>
        <v>44326</v>
      </c>
      <c r="BG5" s="10">
        <f>BF5+1</f>
        <v>44327</v>
      </c>
      <c r="BH5" s="10">
        <f t="shared" ref="BH5:BL5" si="2">BG5+1</f>
        <v>44328</v>
      </c>
      <c r="BI5" s="10">
        <f t="shared" si="2"/>
        <v>44329</v>
      </c>
      <c r="BJ5" s="10">
        <f t="shared" si="2"/>
        <v>44330</v>
      </c>
      <c r="BK5" s="10">
        <f t="shared" si="2"/>
        <v>44331</v>
      </c>
      <c r="BL5" s="12">
        <f t="shared" si="2"/>
        <v>44332</v>
      </c>
    </row>
    <row r="6" spans="1:64" ht="30" customHeight="1" thickBot="1" x14ac:dyDescent="0.3">
      <c r="A6" s="44" t="s">
        <v>18</v>
      </c>
      <c r="B6" s="8" t="s">
        <v>8</v>
      </c>
      <c r="C6" s="9" t="s">
        <v>3</v>
      </c>
      <c r="D6" s="9" t="s">
        <v>2</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43" t="s">
        <v>13</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
      <c r="A8" s="44" t="s">
        <v>19</v>
      </c>
      <c r="B8" s="18" t="s">
        <v>24</v>
      </c>
      <c r="C8" s="55"/>
      <c r="D8" s="19"/>
      <c r="E8" s="20"/>
      <c r="F8" s="21"/>
      <c r="G8" s="17"/>
      <c r="H8" s="17" t="str">
        <f t="shared" ref="H8:H45"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
      <c r="A9" s="44" t="s">
        <v>20</v>
      </c>
      <c r="B9" s="60" t="s">
        <v>29</v>
      </c>
      <c r="C9" s="63" t="s">
        <v>23</v>
      </c>
      <c r="D9" s="22">
        <v>0</v>
      </c>
      <c r="E9" s="51">
        <f>Project_Start</f>
        <v>44279</v>
      </c>
      <c r="F9" s="51">
        <f>E9+13</f>
        <v>44292</v>
      </c>
      <c r="G9" s="17"/>
      <c r="H9" s="17">
        <f t="shared" si="6"/>
        <v>14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3">
      <c r="A10" s="43"/>
      <c r="B10" s="60" t="s">
        <v>30</v>
      </c>
      <c r="C10" s="63" t="s">
        <v>31</v>
      </c>
      <c r="D10" s="22">
        <v>0</v>
      </c>
      <c r="E10" s="51">
        <f>Project_Start</f>
        <v>44279</v>
      </c>
      <c r="F10" s="51">
        <f>E10+6</f>
        <v>44285</v>
      </c>
      <c r="G10" s="17"/>
      <c r="H10" s="17"/>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3">
      <c r="A11" s="43"/>
      <c r="B11" s="60"/>
      <c r="C11" s="63"/>
      <c r="D11" s="22"/>
      <c r="E11" s="51"/>
      <c r="F11" s="51"/>
      <c r="G11" s="17"/>
      <c r="H11" s="17"/>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
      <c r="A12" s="43"/>
      <c r="B12" s="60"/>
      <c r="C12" s="63"/>
      <c r="D12" s="22"/>
      <c r="E12" s="51"/>
      <c r="F12" s="51"/>
      <c r="G12" s="17"/>
      <c r="H12" s="17"/>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
      <c r="A13" s="43"/>
      <c r="B13" s="60"/>
      <c r="C13" s="63"/>
      <c r="D13" s="22"/>
      <c r="E13" s="51"/>
      <c r="F13" s="51"/>
      <c r="G13" s="17"/>
      <c r="H13" s="17"/>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
      <c r="A14" s="43"/>
      <c r="B14" s="60"/>
      <c r="C14" s="63"/>
      <c r="D14" s="22"/>
      <c r="E14" s="51"/>
      <c r="F14" s="51"/>
      <c r="G14" s="17"/>
      <c r="H14" s="17"/>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
      <c r="A15" s="44" t="s">
        <v>21</v>
      </c>
      <c r="B15" s="60"/>
      <c r="C15" s="63"/>
      <c r="D15" s="22"/>
      <c r="E15" s="51"/>
      <c r="F15" s="51"/>
      <c r="G15" s="17"/>
      <c r="H15" s="17"/>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3">
      <c r="A16" s="43"/>
      <c r="B16" s="60"/>
      <c r="C16" s="63"/>
      <c r="D16" s="22"/>
      <c r="E16" s="51"/>
      <c r="F16" s="51"/>
      <c r="G16" s="17"/>
      <c r="H16" s="17"/>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3">
      <c r="A17" s="43"/>
      <c r="B17" s="60"/>
      <c r="C17" s="63"/>
      <c r="D17" s="22"/>
      <c r="E17" s="51"/>
      <c r="F17" s="51"/>
      <c r="G17" s="17"/>
      <c r="H17" s="17"/>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3">
      <c r="A18" s="43"/>
      <c r="B18" s="60"/>
      <c r="C18" s="63"/>
      <c r="D18" s="22"/>
      <c r="E18" s="51"/>
      <c r="F18" s="51"/>
      <c r="G18" s="17"/>
      <c r="H18" s="17"/>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
      <c r="A19" s="43"/>
      <c r="B19" s="60"/>
      <c r="C19" s="63"/>
      <c r="D19" s="22"/>
      <c r="E19" s="51"/>
      <c r="F19" s="51"/>
      <c r="G19" s="17"/>
      <c r="H19" s="17"/>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
      <c r="A20" s="43"/>
      <c r="B20" s="60"/>
      <c r="C20" s="63"/>
      <c r="D20" s="22"/>
      <c r="E20" s="51"/>
      <c r="F20" s="51"/>
      <c r="G20" s="17"/>
      <c r="H20" s="17"/>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
      <c r="A21" s="43"/>
      <c r="B21" s="60"/>
      <c r="C21" s="66"/>
      <c r="D21" s="22"/>
      <c r="E21" s="51"/>
      <c r="F21" s="51"/>
      <c r="G21" s="17"/>
      <c r="H21" s="17"/>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3">
      <c r="A22" s="44" t="s">
        <v>22</v>
      </c>
      <c r="B22" s="23" t="s">
        <v>25</v>
      </c>
      <c r="C22" s="56"/>
      <c r="D22" s="24"/>
      <c r="E22" s="25"/>
      <c r="F22" s="26"/>
      <c r="G22" s="17"/>
      <c r="H22" s="17" t="str">
        <f t="shared" si="6"/>
        <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3">
      <c r="A23" s="43"/>
      <c r="B23" s="61" t="s">
        <v>28</v>
      </c>
      <c r="C23" s="64" t="s">
        <v>27</v>
      </c>
      <c r="D23" s="27">
        <v>0</v>
      </c>
      <c r="E23" s="52">
        <f>E9</f>
        <v>44279</v>
      </c>
      <c r="F23" s="52">
        <f>E23+6</f>
        <v>44285</v>
      </c>
      <c r="G23" s="17"/>
      <c r="H23" s="17">
        <f t="shared" si="6"/>
        <v>7</v>
      </c>
      <c r="I23" s="39"/>
      <c r="J23" s="39"/>
      <c r="K23" s="39"/>
      <c r="L23" s="39"/>
      <c r="M23" s="39"/>
      <c r="N23" s="39"/>
      <c r="O23" s="39"/>
      <c r="P23" s="39"/>
      <c r="Q23" s="39"/>
      <c r="R23" s="39"/>
      <c r="S23" s="39"/>
      <c r="T23" s="39"/>
      <c r="U23" s="40"/>
      <c r="V23" s="40"/>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3">
      <c r="A24" s="43"/>
      <c r="B24" s="61"/>
      <c r="C24" s="64"/>
      <c r="D24" s="27"/>
      <c r="E24" s="52"/>
      <c r="F24" s="52"/>
      <c r="G24" s="17"/>
      <c r="H24" s="17"/>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3">
      <c r="A25" s="43"/>
      <c r="B25" s="61"/>
      <c r="C25" s="64"/>
      <c r="D25" s="27"/>
      <c r="E25" s="52"/>
      <c r="F25" s="52"/>
      <c r="G25" s="17"/>
      <c r="H25" s="17"/>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3">
      <c r="A26" s="43"/>
      <c r="B26" s="61"/>
      <c r="C26" s="64"/>
      <c r="D26" s="27"/>
      <c r="E26" s="52"/>
      <c r="F26" s="52"/>
      <c r="G26" s="17"/>
      <c r="H26" s="17"/>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3">
      <c r="A27" s="44"/>
      <c r="B27" s="61"/>
      <c r="C27" s="64"/>
      <c r="D27" s="27"/>
      <c r="E27" s="52"/>
      <c r="F27" s="52"/>
      <c r="G27" s="17"/>
      <c r="H27" s="17"/>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3">
      <c r="A28" s="43"/>
      <c r="B28" s="61"/>
      <c r="C28" s="64"/>
      <c r="D28" s="27"/>
      <c r="E28" s="52"/>
      <c r="F28" s="52"/>
      <c r="G28" s="17"/>
      <c r="H28" s="17"/>
      <c r="I28" s="39"/>
      <c r="J28" s="39"/>
      <c r="K28" s="39"/>
      <c r="L28" s="39"/>
      <c r="M28" s="39"/>
      <c r="N28" s="39"/>
      <c r="O28" s="39"/>
      <c r="P28" s="39"/>
      <c r="Q28" s="39"/>
      <c r="R28" s="39"/>
      <c r="S28" s="39"/>
      <c r="T28" s="39"/>
      <c r="U28" s="39"/>
      <c r="V28" s="39"/>
      <c r="W28" s="39"/>
      <c r="X28" s="39"/>
      <c r="Y28" s="40"/>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3">
      <c r="A29" s="43"/>
      <c r="B29" s="61"/>
      <c r="C29" s="64"/>
      <c r="D29" s="27"/>
      <c r="E29" s="52"/>
      <c r="F29" s="52"/>
      <c r="G29" s="17"/>
      <c r="H29" s="17"/>
      <c r="I29" s="39"/>
      <c r="J29" s="39"/>
      <c r="K29" s="39"/>
      <c r="L29" s="39"/>
      <c r="M29" s="39"/>
      <c r="N29" s="39"/>
      <c r="O29" s="39"/>
      <c r="P29" s="39"/>
      <c r="Q29" s="39"/>
      <c r="R29" s="39"/>
      <c r="S29" s="39"/>
      <c r="T29" s="39"/>
      <c r="U29" s="39"/>
      <c r="V29" s="39"/>
      <c r="W29" s="39"/>
      <c r="X29" s="39"/>
      <c r="Y29" s="40"/>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3">
      <c r="A30" s="43"/>
      <c r="B30" s="61"/>
      <c r="C30" s="67"/>
      <c r="D30" s="27"/>
      <c r="E30" s="52"/>
      <c r="F30" s="52"/>
      <c r="G30" s="17"/>
      <c r="H30" s="17"/>
      <c r="I30" s="39"/>
      <c r="J30" s="39"/>
      <c r="K30" s="39"/>
      <c r="L30" s="39"/>
      <c r="M30" s="39"/>
      <c r="N30" s="39"/>
      <c r="O30" s="39"/>
      <c r="P30" s="39"/>
      <c r="Q30" s="39"/>
      <c r="R30" s="39"/>
      <c r="S30" s="39"/>
      <c r="T30" s="39"/>
      <c r="U30" s="39"/>
      <c r="V30" s="39"/>
      <c r="W30" s="39"/>
      <c r="X30" s="39"/>
      <c r="Y30" s="40"/>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3">
      <c r="A31" s="43"/>
      <c r="B31" s="61"/>
      <c r="C31" s="64"/>
      <c r="D31" s="27"/>
      <c r="E31" s="52"/>
      <c r="F31" s="52"/>
      <c r="G31" s="17"/>
      <c r="H31" s="17"/>
      <c r="I31" s="39"/>
      <c r="J31" s="39"/>
      <c r="K31" s="39"/>
      <c r="L31" s="39"/>
      <c r="M31" s="39"/>
      <c r="N31" s="39"/>
      <c r="O31" s="39"/>
      <c r="P31" s="39"/>
      <c r="Q31" s="39"/>
      <c r="R31" s="39"/>
      <c r="S31" s="39"/>
      <c r="T31" s="39"/>
      <c r="U31" s="39"/>
      <c r="V31" s="39"/>
      <c r="W31" s="39"/>
      <c r="X31" s="39"/>
      <c r="Y31" s="40"/>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3">
      <c r="A32" s="43"/>
      <c r="B32" s="61"/>
      <c r="C32" s="64"/>
      <c r="D32" s="27"/>
      <c r="E32" s="52"/>
      <c r="F32" s="52"/>
      <c r="G32" s="17"/>
      <c r="H32" s="17" t="str">
        <f t="shared" si="6"/>
        <v/>
      </c>
      <c r="I32" s="39"/>
      <c r="J32" s="39"/>
      <c r="K32" s="39"/>
      <c r="L32" s="39"/>
      <c r="M32" s="39"/>
      <c r="N32" s="39"/>
      <c r="O32" s="39"/>
      <c r="P32" s="39"/>
      <c r="Q32" s="39"/>
      <c r="R32" s="39"/>
      <c r="S32" s="39"/>
      <c r="T32" s="39"/>
      <c r="U32" s="39"/>
      <c r="V32" s="39"/>
      <c r="W32" s="39"/>
      <c r="X32" s="39"/>
      <c r="Y32" s="40"/>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3">
      <c r="A33" s="43" t="s">
        <v>10</v>
      </c>
      <c r="B33" s="28" t="s">
        <v>26</v>
      </c>
      <c r="C33" s="57"/>
      <c r="D33" s="29"/>
      <c r="E33" s="30"/>
      <c r="F33" s="31"/>
      <c r="G33" s="17"/>
      <c r="H33" s="17" t="str">
        <f t="shared" si="6"/>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 customHeight="1" thickBot="1" x14ac:dyDescent="0.3">
      <c r="A34" s="43"/>
      <c r="B34" s="62"/>
      <c r="C34" s="65"/>
      <c r="D34" s="32">
        <v>1</v>
      </c>
      <c r="E34" s="53">
        <f>E27</f>
        <v>0</v>
      </c>
      <c r="F34" s="53">
        <f>E34+6</f>
        <v>6</v>
      </c>
      <c r="G34" s="17"/>
      <c r="H34" s="17">
        <f t="shared" si="6"/>
        <v>7</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30" customHeight="1" thickBot="1" x14ac:dyDescent="0.3">
      <c r="A35" s="43"/>
      <c r="B35" s="62"/>
      <c r="C35" s="65"/>
      <c r="D35" s="32"/>
      <c r="E35" s="53"/>
      <c r="F35" s="53"/>
      <c r="G35" s="17"/>
      <c r="H35" s="17"/>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row>
    <row r="36" spans="1:64" s="3" customFormat="1" ht="30" customHeight="1" thickBot="1" x14ac:dyDescent="0.3">
      <c r="A36" s="43"/>
      <c r="B36" s="62"/>
      <c r="C36" s="65"/>
      <c r="D36" s="32"/>
      <c r="E36" s="53"/>
      <c r="F36" s="53"/>
      <c r="G36" s="17"/>
      <c r="H36" s="17"/>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row>
    <row r="37" spans="1:64" s="3" customFormat="1" ht="30" customHeight="1" thickBot="1" x14ac:dyDescent="0.3">
      <c r="A37" s="43"/>
      <c r="B37" s="62"/>
      <c r="C37" s="65"/>
      <c r="D37" s="32"/>
      <c r="E37" s="53"/>
      <c r="F37" s="53"/>
      <c r="G37" s="17"/>
      <c r="H37" s="17"/>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row>
    <row r="38" spans="1:64" s="3" customFormat="1" ht="30" customHeight="1" thickBot="1" x14ac:dyDescent="0.3">
      <c r="A38" s="43"/>
      <c r="B38" s="62"/>
      <c r="C38" s="65"/>
      <c r="D38" s="32"/>
      <c r="E38" s="53"/>
      <c r="F38" s="53"/>
      <c r="G38" s="17"/>
      <c r="H38" s="17"/>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row>
    <row r="39" spans="1:64" s="3" customFormat="1" ht="30" customHeight="1" thickBot="1" x14ac:dyDescent="0.3">
      <c r="A39" s="43"/>
      <c r="B39" s="62"/>
      <c r="C39" s="65"/>
      <c r="D39" s="32"/>
      <c r="E39" s="53"/>
      <c r="F39" s="53"/>
      <c r="G39" s="17"/>
      <c r="H39" s="17"/>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row>
    <row r="40" spans="1:64" s="3" customFormat="1" ht="30" customHeight="1" thickBot="1" x14ac:dyDescent="0.3">
      <c r="A40" s="43"/>
      <c r="B40" s="62"/>
      <c r="C40" s="65"/>
      <c r="D40" s="32"/>
      <c r="E40" s="53"/>
      <c r="F40" s="53"/>
      <c r="G40" s="17"/>
      <c r="H40" s="17"/>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row>
    <row r="41" spans="1:64" s="3" customFormat="1" ht="30" customHeight="1" thickBot="1" x14ac:dyDescent="0.3">
      <c r="A41" s="43"/>
      <c r="B41" s="62"/>
      <c r="C41" s="65"/>
      <c r="D41" s="32"/>
      <c r="E41" s="53"/>
      <c r="F41" s="53"/>
      <c r="G41" s="17"/>
      <c r="H41" s="17"/>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row>
    <row r="42" spans="1:64" s="3" customFormat="1" ht="30" customHeight="1" thickBot="1" x14ac:dyDescent="0.3">
      <c r="A42" s="43"/>
      <c r="B42" s="62"/>
      <c r="C42" s="65"/>
      <c r="D42" s="32"/>
      <c r="E42" s="53"/>
      <c r="F42" s="53"/>
      <c r="G42" s="17"/>
      <c r="H42" s="17"/>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row>
    <row r="43" spans="1:64" s="3" customFormat="1" ht="30" customHeight="1" thickBot="1" x14ac:dyDescent="0.3">
      <c r="A43" s="43"/>
      <c r="B43" s="62"/>
      <c r="C43" s="68"/>
      <c r="D43" s="32"/>
      <c r="E43" s="53"/>
      <c r="F43" s="53"/>
      <c r="G43" s="17"/>
      <c r="H43" s="17"/>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row>
    <row r="44" spans="1:64" s="3" customFormat="1" ht="30" customHeight="1" thickBot="1" x14ac:dyDescent="0.3">
      <c r="A44" s="43" t="s">
        <v>10</v>
      </c>
      <c r="B44" s="59"/>
      <c r="C44" s="58"/>
      <c r="D44" s="16"/>
      <c r="E44" s="54"/>
      <c r="F44" s="54"/>
      <c r="G44" s="17"/>
      <c r="H44" s="17" t="str">
        <f t="shared" si="6"/>
        <v/>
      </c>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row>
    <row r="45" spans="1:64" s="3" customFormat="1" ht="30" customHeight="1" thickBot="1" x14ac:dyDescent="0.3">
      <c r="A45" s="43"/>
      <c r="B45" s="33" t="s">
        <v>0</v>
      </c>
      <c r="C45" s="34"/>
      <c r="D45" s="35"/>
      <c r="E45" s="36"/>
      <c r="F45" s="37"/>
      <c r="G45" s="38"/>
      <c r="H45" s="38" t="str">
        <f t="shared" si="6"/>
        <v/>
      </c>
      <c r="I45" s="41"/>
      <c r="J45" s="41"/>
      <c r="K45" s="41"/>
      <c r="L45" s="41"/>
      <c r="M45" s="41"/>
      <c r="N45" s="41"/>
      <c r="O45" s="41"/>
      <c r="P45" s="41"/>
      <c r="Q45" s="41"/>
      <c r="R45" s="41"/>
      <c r="S45" s="41"/>
      <c r="T45" s="41"/>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row>
    <row r="46" spans="1:64" s="3" customFormat="1" ht="30" customHeight="1" thickBot="1" x14ac:dyDescent="0.3">
      <c r="A46" s="43"/>
      <c r="B46"/>
      <c r="C46"/>
      <c r="D46"/>
      <c r="E46" s="5"/>
      <c r="F46"/>
      <c r="G46" s="6"/>
      <c r="H46"/>
      <c r="I46"/>
      <c r="J46"/>
      <c r="K46"/>
      <c r="L46"/>
      <c r="M46"/>
      <c r="N46"/>
      <c r="O46"/>
      <c r="P46"/>
      <c r="Q46"/>
      <c r="R46"/>
      <c r="S46"/>
      <c r="T46"/>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row>
    <row r="47" spans="1:64" s="3" customFormat="1" ht="30" customHeight="1" thickBot="1" x14ac:dyDescent="0.3">
      <c r="A47" s="43"/>
      <c r="B47"/>
      <c r="C47" s="14"/>
      <c r="D47"/>
      <c r="E47" s="5"/>
      <c r="F47" s="45"/>
      <c r="G47"/>
      <c r="H47"/>
      <c r="I47"/>
      <c r="J47"/>
      <c r="K47"/>
      <c r="L47"/>
      <c r="M47"/>
      <c r="N47"/>
      <c r="O47"/>
      <c r="P47"/>
      <c r="Q47"/>
      <c r="R47"/>
      <c r="S47"/>
      <c r="T47"/>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row>
    <row r="48" spans="1:64" s="3" customFormat="1" ht="30" customHeight="1" thickBot="1" x14ac:dyDescent="0.3">
      <c r="A48" s="43"/>
      <c r="B48"/>
      <c r="C48" s="15"/>
      <c r="D48"/>
      <c r="E48" s="5"/>
      <c r="F48"/>
      <c r="G48"/>
      <c r="H48"/>
      <c r="I48"/>
      <c r="J48"/>
      <c r="K48"/>
      <c r="L48"/>
      <c r="M48"/>
      <c r="N48"/>
      <c r="O48"/>
      <c r="P48"/>
      <c r="Q48"/>
      <c r="R48"/>
      <c r="S48"/>
      <c r="T48"/>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row>
    <row r="49" spans="1:64" s="3" customFormat="1" ht="30" customHeight="1" thickBot="1" x14ac:dyDescent="0.3">
      <c r="A49" s="43"/>
      <c r="B49"/>
      <c r="C49"/>
      <c r="D49"/>
      <c r="E49" s="5"/>
      <c r="F49"/>
      <c r="G49"/>
      <c r="H49"/>
      <c r="I49"/>
      <c r="J49"/>
      <c r="K49"/>
      <c r="L49"/>
      <c r="M49"/>
      <c r="N49"/>
      <c r="O49"/>
      <c r="P49"/>
      <c r="Q49"/>
      <c r="R49"/>
      <c r="S49"/>
      <c r="T4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row>
    <row r="50" spans="1:64" s="3" customFormat="1" ht="30" customHeight="1" thickBot="1" x14ac:dyDescent="0.3">
      <c r="A50" s="43" t="s">
        <v>12</v>
      </c>
      <c r="B50"/>
      <c r="C50"/>
      <c r="D50"/>
      <c r="E50" s="5"/>
      <c r="F50"/>
      <c r="G50"/>
      <c r="H50"/>
      <c r="I50"/>
      <c r="J50"/>
      <c r="K50"/>
      <c r="L50"/>
      <c r="M50"/>
      <c r="N50"/>
      <c r="O50"/>
      <c r="P50"/>
      <c r="Q50"/>
      <c r="R50"/>
      <c r="S50"/>
      <c r="T50"/>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row>
    <row r="51" spans="1:64" s="3" customFormat="1" ht="30" customHeight="1" thickBot="1" x14ac:dyDescent="0.3">
      <c r="A51" s="44" t="s">
        <v>11</v>
      </c>
      <c r="B51"/>
      <c r="C51"/>
      <c r="D51"/>
      <c r="E51" s="5"/>
      <c r="F51"/>
      <c r="G51"/>
      <c r="H51"/>
      <c r="I51"/>
      <c r="J51"/>
      <c r="K51"/>
      <c r="L51"/>
      <c r="M51"/>
      <c r="N51"/>
      <c r="O51"/>
      <c r="P51"/>
      <c r="Q51"/>
      <c r="R51"/>
      <c r="S51"/>
      <c r="T5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17" type="noConversion"/>
  <conditionalFormatting sqref="D44:D45 D7:D10 D15 D19 D27:D28 D33:D35 D39:D40 D22:D24">
    <cfRule type="dataBar" priority="18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U44:BL51 I44:T45 I5:BL10 I15:BL15 I19:BL19 I27:BL28 I33:BL35 I39:BL40 I22:BL24">
    <cfRule type="expression" dxfId="65" priority="201">
      <formula>AND(TODAY()&gt;=I$5,TODAY()&lt;J$5)</formula>
    </cfRule>
  </conditionalFormatting>
  <conditionalFormatting sqref="U44:BL51 I44:T45 I7:BL10 I15:BL15 I19:BL19 I27:BL28 I33:BL35 I39:BL40 I22:BL24">
    <cfRule type="expression" dxfId="64" priority="195">
      <formula>AND(task_start&lt;=I$5,ROUNDDOWN((task_end-task_start+1)*task_progress,0)+task_start-1&gt;=I$5)</formula>
    </cfRule>
    <cfRule type="expression" dxfId="63" priority="196" stopIfTrue="1">
      <formula>AND(task_end&gt;=I$5,task_start&lt;J$5)</formula>
    </cfRule>
  </conditionalFormatting>
  <conditionalFormatting sqref="D16">
    <cfRule type="dataBar" priority="165">
      <dataBar>
        <cfvo type="num" val="0"/>
        <cfvo type="num" val="1"/>
        <color theme="0" tint="-0.249977111117893"/>
      </dataBar>
      <extLst>
        <ext xmlns:x14="http://schemas.microsoft.com/office/spreadsheetml/2009/9/main" uri="{B025F937-C7B1-47D3-B67F-A62EFF666E3E}">
          <x14:id>{C5C56EB4-9947-4A90-BFFC-078B08BAAC1F}</x14:id>
        </ext>
      </extLst>
    </cfRule>
  </conditionalFormatting>
  <conditionalFormatting sqref="I16:BL16">
    <cfRule type="expression" dxfId="62" priority="168">
      <formula>AND(TODAY()&gt;=I$5,TODAY()&lt;J$5)</formula>
    </cfRule>
  </conditionalFormatting>
  <conditionalFormatting sqref="I16:BL16">
    <cfRule type="expression" dxfId="61" priority="166">
      <formula>AND(task_start&lt;=I$5,ROUNDDOWN((task_end-task_start+1)*task_progress,0)+task_start-1&gt;=I$5)</formula>
    </cfRule>
    <cfRule type="expression" dxfId="60" priority="167" stopIfTrue="1">
      <formula>AND(task_end&gt;=I$5,task_start&lt;J$5)</formula>
    </cfRule>
  </conditionalFormatting>
  <conditionalFormatting sqref="D11">
    <cfRule type="dataBar" priority="153">
      <dataBar>
        <cfvo type="num" val="0"/>
        <cfvo type="num" val="1"/>
        <color theme="0" tint="-0.249977111117893"/>
      </dataBar>
      <extLst>
        <ext xmlns:x14="http://schemas.microsoft.com/office/spreadsheetml/2009/9/main" uri="{B025F937-C7B1-47D3-B67F-A62EFF666E3E}">
          <x14:id>{B874E413-B134-4802-99A9-BFC86D5B954A}</x14:id>
        </ext>
      </extLst>
    </cfRule>
  </conditionalFormatting>
  <conditionalFormatting sqref="I11:BL11">
    <cfRule type="expression" dxfId="59" priority="156">
      <formula>AND(TODAY()&gt;=I$5,TODAY()&lt;J$5)</formula>
    </cfRule>
  </conditionalFormatting>
  <conditionalFormatting sqref="I11:BL11">
    <cfRule type="expression" dxfId="58" priority="154">
      <formula>AND(task_start&lt;=I$5,ROUNDDOWN((task_end-task_start+1)*task_progress,0)+task_start-1&gt;=I$5)</formula>
    </cfRule>
    <cfRule type="expression" dxfId="57" priority="155" stopIfTrue="1">
      <formula>AND(task_end&gt;=I$5,task_start&lt;J$5)</formula>
    </cfRule>
  </conditionalFormatting>
  <conditionalFormatting sqref="D32">
    <cfRule type="dataBar" priority="129">
      <dataBar>
        <cfvo type="num" val="0"/>
        <cfvo type="num" val="1"/>
        <color theme="0" tint="-0.249977111117893"/>
      </dataBar>
      <extLst>
        <ext xmlns:x14="http://schemas.microsoft.com/office/spreadsheetml/2009/9/main" uri="{B025F937-C7B1-47D3-B67F-A62EFF666E3E}">
          <x14:id>{F31D7AC2-F317-4AF7-ABF2-FCAF99C4AA92}</x14:id>
        </ext>
      </extLst>
    </cfRule>
  </conditionalFormatting>
  <conditionalFormatting sqref="D17">
    <cfRule type="dataBar" priority="101">
      <dataBar>
        <cfvo type="num" val="0"/>
        <cfvo type="num" val="1"/>
        <color theme="0" tint="-0.249977111117893"/>
      </dataBar>
      <extLst>
        <ext xmlns:x14="http://schemas.microsoft.com/office/spreadsheetml/2009/9/main" uri="{B025F937-C7B1-47D3-B67F-A62EFF666E3E}">
          <x14:id>{9456B363-D702-4440-927A-35C78FD6D207}</x14:id>
        </ext>
      </extLst>
    </cfRule>
  </conditionalFormatting>
  <conditionalFormatting sqref="D31">
    <cfRule type="dataBar" priority="137">
      <dataBar>
        <cfvo type="num" val="0"/>
        <cfvo type="num" val="1"/>
        <color theme="0" tint="-0.249977111117893"/>
      </dataBar>
      <extLst>
        <ext xmlns:x14="http://schemas.microsoft.com/office/spreadsheetml/2009/9/main" uri="{B025F937-C7B1-47D3-B67F-A62EFF666E3E}">
          <x14:id>{C682213C-B42F-4259-AFD1-F1B241F9BD82}</x14:id>
        </ext>
      </extLst>
    </cfRule>
  </conditionalFormatting>
  <conditionalFormatting sqref="I31:BL31">
    <cfRule type="expression" dxfId="56" priority="140">
      <formula>AND(TODAY()&gt;=I$5,TODAY()&lt;J$5)</formula>
    </cfRule>
  </conditionalFormatting>
  <conditionalFormatting sqref="I31:BL31">
    <cfRule type="expression" dxfId="55" priority="138">
      <formula>AND(task_start&lt;=I$5,ROUNDDOWN((task_end-task_start+1)*task_progress,0)+task_start-1&gt;=I$5)</formula>
    </cfRule>
    <cfRule type="expression" dxfId="54" priority="139" stopIfTrue="1">
      <formula>AND(task_end&gt;=I$5,task_start&lt;J$5)</formula>
    </cfRule>
  </conditionalFormatting>
  <conditionalFormatting sqref="I32:BL32">
    <cfRule type="expression" dxfId="53" priority="132">
      <formula>AND(TODAY()&gt;=I$5,TODAY()&lt;J$5)</formula>
    </cfRule>
  </conditionalFormatting>
  <conditionalFormatting sqref="I32:BL32">
    <cfRule type="expression" dxfId="52" priority="130">
      <formula>AND(task_start&lt;=I$5,ROUNDDOWN((task_end-task_start+1)*task_progress,0)+task_start-1&gt;=I$5)</formula>
    </cfRule>
    <cfRule type="expression" dxfId="51" priority="131" stopIfTrue="1">
      <formula>AND(task_end&gt;=I$5,task_start&lt;J$5)</formula>
    </cfRule>
  </conditionalFormatting>
  <conditionalFormatting sqref="I17:BL17">
    <cfRule type="expression" dxfId="50" priority="104">
      <formula>AND(TODAY()&gt;=I$5,TODAY()&lt;J$5)</formula>
    </cfRule>
  </conditionalFormatting>
  <conditionalFormatting sqref="I17:BL17">
    <cfRule type="expression" dxfId="49" priority="102">
      <formula>AND(task_start&lt;=I$5,ROUNDDOWN((task_end-task_start+1)*task_progress,0)+task_start-1&gt;=I$5)</formula>
    </cfRule>
    <cfRule type="expression" dxfId="48" priority="103" stopIfTrue="1">
      <formula>AND(task_end&gt;=I$5,task_start&lt;J$5)</formula>
    </cfRule>
  </conditionalFormatting>
  <conditionalFormatting sqref="D41">
    <cfRule type="dataBar" priority="77">
      <dataBar>
        <cfvo type="num" val="0"/>
        <cfvo type="num" val="1"/>
        <color theme="0" tint="-0.249977111117893"/>
      </dataBar>
      <extLst>
        <ext xmlns:x14="http://schemas.microsoft.com/office/spreadsheetml/2009/9/main" uri="{B025F937-C7B1-47D3-B67F-A62EFF666E3E}">
          <x14:id>{6F13E504-57AB-4E36-AFE4-8ABD75265970}</x14:id>
        </ext>
      </extLst>
    </cfRule>
  </conditionalFormatting>
  <conditionalFormatting sqref="I41:BL41">
    <cfRule type="expression" dxfId="47" priority="80">
      <formula>AND(TODAY()&gt;=I$5,TODAY()&lt;J$5)</formula>
    </cfRule>
  </conditionalFormatting>
  <conditionalFormatting sqref="I41:BL41">
    <cfRule type="expression" dxfId="46" priority="78">
      <formula>AND(task_start&lt;=I$5,ROUNDDOWN((task_end-task_start+1)*task_progress,0)+task_start-1&gt;=I$5)</formula>
    </cfRule>
    <cfRule type="expression" dxfId="45" priority="79" stopIfTrue="1">
      <formula>AND(task_end&gt;=I$5,task_start&lt;J$5)</formula>
    </cfRule>
  </conditionalFormatting>
  <conditionalFormatting sqref="D12">
    <cfRule type="dataBar" priority="69">
      <dataBar>
        <cfvo type="num" val="0"/>
        <cfvo type="num" val="1"/>
        <color theme="0" tint="-0.249977111117893"/>
      </dataBar>
      <extLst>
        <ext xmlns:x14="http://schemas.microsoft.com/office/spreadsheetml/2009/9/main" uri="{B025F937-C7B1-47D3-B67F-A62EFF666E3E}">
          <x14:id>{FB1490B1-676A-4D1D-9313-37404ACAA4A5}</x14:id>
        </ext>
      </extLst>
    </cfRule>
  </conditionalFormatting>
  <conditionalFormatting sqref="I12:BL12">
    <cfRule type="expression" dxfId="44" priority="72">
      <formula>AND(TODAY()&gt;=I$5,TODAY()&lt;J$5)</formula>
    </cfRule>
  </conditionalFormatting>
  <conditionalFormatting sqref="I12:BL12">
    <cfRule type="expression" dxfId="43" priority="70">
      <formula>AND(task_start&lt;=I$5,ROUNDDOWN((task_end-task_start+1)*task_progress,0)+task_start-1&gt;=I$5)</formula>
    </cfRule>
    <cfRule type="expression" dxfId="42" priority="71" stopIfTrue="1">
      <formula>AND(task_end&gt;=I$5,task_start&lt;J$5)</formula>
    </cfRule>
  </conditionalFormatting>
  <conditionalFormatting sqref="D18">
    <cfRule type="dataBar" priority="65">
      <dataBar>
        <cfvo type="num" val="0"/>
        <cfvo type="num" val="1"/>
        <color theme="0" tint="-0.249977111117893"/>
      </dataBar>
      <extLst>
        <ext xmlns:x14="http://schemas.microsoft.com/office/spreadsheetml/2009/9/main" uri="{B025F937-C7B1-47D3-B67F-A62EFF666E3E}">
          <x14:id>{2A3FF934-E7CD-48FC-9223-CF85695F35BF}</x14:id>
        </ext>
      </extLst>
    </cfRule>
  </conditionalFormatting>
  <conditionalFormatting sqref="I18:BL18">
    <cfRule type="expression" dxfId="41" priority="68">
      <formula>AND(TODAY()&gt;=I$5,TODAY()&lt;J$5)</formula>
    </cfRule>
  </conditionalFormatting>
  <conditionalFormatting sqref="I18:BL18">
    <cfRule type="expression" dxfId="40" priority="66">
      <formula>AND(task_start&lt;=I$5,ROUNDDOWN((task_end-task_start+1)*task_progress,0)+task_start-1&gt;=I$5)</formula>
    </cfRule>
    <cfRule type="expression" dxfId="39" priority="67" stopIfTrue="1">
      <formula>AND(task_end&gt;=I$5,task_start&lt;J$5)</formula>
    </cfRule>
  </conditionalFormatting>
  <conditionalFormatting sqref="D25">
    <cfRule type="dataBar" priority="61">
      <dataBar>
        <cfvo type="num" val="0"/>
        <cfvo type="num" val="1"/>
        <color theme="0" tint="-0.249977111117893"/>
      </dataBar>
      <extLst>
        <ext xmlns:x14="http://schemas.microsoft.com/office/spreadsheetml/2009/9/main" uri="{B025F937-C7B1-47D3-B67F-A62EFF666E3E}">
          <x14:id>{8684D760-B050-43A0-891B-108515365BD6}</x14:id>
        </ext>
      </extLst>
    </cfRule>
  </conditionalFormatting>
  <conditionalFormatting sqref="I25:BL25">
    <cfRule type="expression" dxfId="38" priority="64">
      <formula>AND(TODAY()&gt;=I$5,TODAY()&lt;J$5)</formula>
    </cfRule>
  </conditionalFormatting>
  <conditionalFormatting sqref="I25:BL25">
    <cfRule type="expression" dxfId="37" priority="62">
      <formula>AND(task_start&lt;=I$5,ROUNDDOWN((task_end-task_start+1)*task_progress,0)+task_start-1&gt;=I$5)</formula>
    </cfRule>
    <cfRule type="expression" dxfId="36" priority="63" stopIfTrue="1">
      <formula>AND(task_end&gt;=I$5,task_start&lt;J$5)</formula>
    </cfRule>
  </conditionalFormatting>
  <conditionalFormatting sqref="D29">
    <cfRule type="dataBar" priority="57">
      <dataBar>
        <cfvo type="num" val="0"/>
        <cfvo type="num" val="1"/>
        <color theme="0" tint="-0.249977111117893"/>
      </dataBar>
      <extLst>
        <ext xmlns:x14="http://schemas.microsoft.com/office/spreadsheetml/2009/9/main" uri="{B025F937-C7B1-47D3-B67F-A62EFF666E3E}">
          <x14:id>{B7E27662-B0DA-4ECA-95FA-C4F15E89597D}</x14:id>
        </ext>
      </extLst>
    </cfRule>
  </conditionalFormatting>
  <conditionalFormatting sqref="I29:BL29">
    <cfRule type="expression" dxfId="35" priority="60">
      <formula>AND(TODAY()&gt;=I$5,TODAY()&lt;J$5)</formula>
    </cfRule>
  </conditionalFormatting>
  <conditionalFormatting sqref="I29:BL29">
    <cfRule type="expression" dxfId="34" priority="58">
      <formula>AND(task_start&lt;=I$5,ROUNDDOWN((task_end-task_start+1)*task_progress,0)+task_start-1&gt;=I$5)</formula>
    </cfRule>
    <cfRule type="expression" dxfId="33" priority="59" stopIfTrue="1">
      <formula>AND(task_end&gt;=I$5,task_start&lt;J$5)</formula>
    </cfRule>
  </conditionalFormatting>
  <conditionalFormatting sqref="D36">
    <cfRule type="dataBar" priority="53">
      <dataBar>
        <cfvo type="num" val="0"/>
        <cfvo type="num" val="1"/>
        <color theme="0" tint="-0.249977111117893"/>
      </dataBar>
      <extLst>
        <ext xmlns:x14="http://schemas.microsoft.com/office/spreadsheetml/2009/9/main" uri="{B025F937-C7B1-47D3-B67F-A62EFF666E3E}">
          <x14:id>{260E362A-787D-46B5-A851-8E95945F3F50}</x14:id>
        </ext>
      </extLst>
    </cfRule>
  </conditionalFormatting>
  <conditionalFormatting sqref="I36:BL36">
    <cfRule type="expression" dxfId="32" priority="56">
      <formula>AND(TODAY()&gt;=I$5,TODAY()&lt;J$5)</formula>
    </cfRule>
  </conditionalFormatting>
  <conditionalFormatting sqref="I36:BL36">
    <cfRule type="expression" dxfId="31" priority="54">
      <formula>AND(task_start&lt;=I$5,ROUNDDOWN((task_end-task_start+1)*task_progress,0)+task_start-1&gt;=I$5)</formula>
    </cfRule>
    <cfRule type="expression" dxfId="30" priority="55" stopIfTrue="1">
      <formula>AND(task_end&gt;=I$5,task_start&lt;J$5)</formula>
    </cfRule>
  </conditionalFormatting>
  <conditionalFormatting sqref="D42">
    <cfRule type="dataBar" priority="49">
      <dataBar>
        <cfvo type="num" val="0"/>
        <cfvo type="num" val="1"/>
        <color theme="0" tint="-0.249977111117893"/>
      </dataBar>
      <extLst>
        <ext xmlns:x14="http://schemas.microsoft.com/office/spreadsheetml/2009/9/main" uri="{B025F937-C7B1-47D3-B67F-A62EFF666E3E}">
          <x14:id>{7B79B413-3783-42D6-AF0F-F090493633B9}</x14:id>
        </ext>
      </extLst>
    </cfRule>
  </conditionalFormatting>
  <conditionalFormatting sqref="I42:BL42">
    <cfRule type="expression" dxfId="29" priority="52">
      <formula>AND(TODAY()&gt;=I$5,TODAY()&lt;J$5)</formula>
    </cfRule>
  </conditionalFormatting>
  <conditionalFormatting sqref="I42:BL42">
    <cfRule type="expression" dxfId="28" priority="50">
      <formula>AND(task_start&lt;=I$5,ROUNDDOWN((task_end-task_start+1)*task_progress,0)+task_start-1&gt;=I$5)</formula>
    </cfRule>
    <cfRule type="expression" dxfId="27" priority="51" stopIfTrue="1">
      <formula>AND(task_end&gt;=I$5,task_start&lt;J$5)</formula>
    </cfRule>
  </conditionalFormatting>
  <conditionalFormatting sqref="D13">
    <cfRule type="dataBar" priority="41">
      <dataBar>
        <cfvo type="num" val="0"/>
        <cfvo type="num" val="1"/>
        <color theme="0" tint="-0.249977111117893"/>
      </dataBar>
      <extLst>
        <ext xmlns:x14="http://schemas.microsoft.com/office/spreadsheetml/2009/9/main" uri="{B025F937-C7B1-47D3-B67F-A62EFF666E3E}">
          <x14:id>{06A3D7B3-ED19-437E-8166-E4E8D05146C3}</x14:id>
        </ext>
      </extLst>
    </cfRule>
  </conditionalFormatting>
  <conditionalFormatting sqref="I13:BL13">
    <cfRule type="expression" dxfId="26" priority="44">
      <formula>AND(TODAY()&gt;=I$5,TODAY()&lt;J$5)</formula>
    </cfRule>
  </conditionalFormatting>
  <conditionalFormatting sqref="I13:BL13">
    <cfRule type="expression" dxfId="25" priority="42">
      <formula>AND(task_start&lt;=I$5,ROUNDDOWN((task_end-task_start+1)*task_progress,0)+task_start-1&gt;=I$5)</formula>
    </cfRule>
    <cfRule type="expression" dxfId="24" priority="43" stopIfTrue="1">
      <formula>AND(task_end&gt;=I$5,task_start&lt;J$5)</formula>
    </cfRule>
  </conditionalFormatting>
  <conditionalFormatting sqref="D20">
    <cfRule type="dataBar" priority="37">
      <dataBar>
        <cfvo type="num" val="0"/>
        <cfvo type="num" val="1"/>
        <color theme="0" tint="-0.249977111117893"/>
      </dataBar>
      <extLst>
        <ext xmlns:x14="http://schemas.microsoft.com/office/spreadsheetml/2009/9/main" uri="{B025F937-C7B1-47D3-B67F-A62EFF666E3E}">
          <x14:id>{86ECA341-3870-45D6-9674-5B708F77C5E3}</x14:id>
        </ext>
      </extLst>
    </cfRule>
  </conditionalFormatting>
  <conditionalFormatting sqref="I20:BL20">
    <cfRule type="expression" dxfId="23" priority="40">
      <formula>AND(TODAY()&gt;=I$5,TODAY()&lt;J$5)</formula>
    </cfRule>
  </conditionalFormatting>
  <conditionalFormatting sqref="I20:BL20">
    <cfRule type="expression" dxfId="22" priority="38">
      <formula>AND(task_start&lt;=I$5,ROUNDDOWN((task_end-task_start+1)*task_progress,0)+task_start-1&gt;=I$5)</formula>
    </cfRule>
    <cfRule type="expression" dxfId="21" priority="39" stopIfTrue="1">
      <formula>AND(task_end&gt;=I$5,task_start&lt;J$5)</formula>
    </cfRule>
  </conditionalFormatting>
  <conditionalFormatting sqref="D21">
    <cfRule type="dataBar" priority="29">
      <dataBar>
        <cfvo type="num" val="0"/>
        <cfvo type="num" val="1"/>
        <color theme="0" tint="-0.249977111117893"/>
      </dataBar>
      <extLst>
        <ext xmlns:x14="http://schemas.microsoft.com/office/spreadsheetml/2009/9/main" uri="{B025F937-C7B1-47D3-B67F-A62EFF666E3E}">
          <x14:id>{23796968-5392-4394-A114-651BAA132410}</x14:id>
        </ext>
      </extLst>
    </cfRule>
  </conditionalFormatting>
  <conditionalFormatting sqref="I21:BL21">
    <cfRule type="expression" dxfId="20" priority="32">
      <formula>AND(TODAY()&gt;=I$5,TODAY()&lt;J$5)</formula>
    </cfRule>
  </conditionalFormatting>
  <conditionalFormatting sqref="I21:BL21">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14">
    <cfRule type="dataBar" priority="33">
      <dataBar>
        <cfvo type="num" val="0"/>
        <cfvo type="num" val="1"/>
        <color theme="0" tint="-0.249977111117893"/>
      </dataBar>
      <extLst>
        <ext xmlns:x14="http://schemas.microsoft.com/office/spreadsheetml/2009/9/main" uri="{B025F937-C7B1-47D3-B67F-A62EFF666E3E}">
          <x14:id>{0F654754-07BF-4504-A41A-1DBC26896CB2}</x14:id>
        </ext>
      </extLst>
    </cfRule>
  </conditionalFormatting>
  <conditionalFormatting sqref="I14:BL14">
    <cfRule type="expression" dxfId="17" priority="36">
      <formula>AND(TODAY()&gt;=I$5,TODAY()&lt;J$5)</formula>
    </cfRule>
  </conditionalFormatting>
  <conditionalFormatting sqref="I14:BL14">
    <cfRule type="expression" dxfId="16" priority="34">
      <formula>AND(task_start&lt;=I$5,ROUNDDOWN((task_end-task_start+1)*task_progress,0)+task_start-1&gt;=I$5)</formula>
    </cfRule>
    <cfRule type="expression" dxfId="15" priority="35" stopIfTrue="1">
      <formula>AND(task_end&gt;=I$5,task_start&lt;J$5)</formula>
    </cfRule>
  </conditionalFormatting>
  <conditionalFormatting sqref="D43">
    <cfRule type="dataBar" priority="21">
      <dataBar>
        <cfvo type="num" val="0"/>
        <cfvo type="num" val="1"/>
        <color theme="0" tint="-0.249977111117893"/>
      </dataBar>
      <extLst>
        <ext xmlns:x14="http://schemas.microsoft.com/office/spreadsheetml/2009/9/main" uri="{B025F937-C7B1-47D3-B67F-A62EFF666E3E}">
          <x14:id>{4D1951EB-632B-4B9E-83D4-FFA72200B232}</x14:id>
        </ext>
      </extLst>
    </cfRule>
  </conditionalFormatting>
  <conditionalFormatting sqref="I43:BL43">
    <cfRule type="expression" dxfId="14" priority="24">
      <formula>AND(TODAY()&gt;=I$5,TODAY()&lt;J$5)</formula>
    </cfRule>
  </conditionalFormatting>
  <conditionalFormatting sqref="I43:BL43">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30">
    <cfRule type="dataBar" priority="25">
      <dataBar>
        <cfvo type="num" val="0"/>
        <cfvo type="num" val="1"/>
        <color theme="0" tint="-0.249977111117893"/>
      </dataBar>
      <extLst>
        <ext xmlns:x14="http://schemas.microsoft.com/office/spreadsheetml/2009/9/main" uri="{B025F937-C7B1-47D3-B67F-A62EFF666E3E}">
          <x14:id>{FC3B5D9B-19D9-4F3A-BC2C-054FC81546BA}</x14:id>
        </ext>
      </extLst>
    </cfRule>
  </conditionalFormatting>
  <conditionalFormatting sqref="I30:BL30">
    <cfRule type="expression" dxfId="11" priority="28">
      <formula>AND(TODAY()&gt;=I$5,TODAY()&lt;J$5)</formula>
    </cfRule>
  </conditionalFormatting>
  <conditionalFormatting sqref="I30:BL30">
    <cfRule type="expression" dxfId="10" priority="26">
      <formula>AND(task_start&lt;=I$5,ROUNDDOWN((task_end-task_start+1)*task_progress,0)+task_start-1&gt;=I$5)</formula>
    </cfRule>
    <cfRule type="expression" dxfId="9" priority="27" stopIfTrue="1">
      <formula>AND(task_end&gt;=I$5,task_start&lt;J$5)</formula>
    </cfRule>
  </conditionalFormatting>
  <conditionalFormatting sqref="D26">
    <cfRule type="dataBar" priority="17">
      <dataBar>
        <cfvo type="num" val="0"/>
        <cfvo type="num" val="1"/>
        <color theme="0" tint="-0.249977111117893"/>
      </dataBar>
      <extLst>
        <ext xmlns:x14="http://schemas.microsoft.com/office/spreadsheetml/2009/9/main" uri="{B025F937-C7B1-47D3-B67F-A62EFF666E3E}">
          <x14:id>{E7C7A816-94D6-4BA7-B0A5-6A2FA765473B}</x14:id>
        </ext>
      </extLst>
    </cfRule>
  </conditionalFormatting>
  <conditionalFormatting sqref="I26:BL26">
    <cfRule type="expression" dxfId="8" priority="20">
      <formula>AND(TODAY()&gt;=I$5,TODAY()&lt;J$5)</formula>
    </cfRule>
  </conditionalFormatting>
  <conditionalFormatting sqref="I26:BL26">
    <cfRule type="expression" dxfId="7" priority="18">
      <formula>AND(task_start&lt;=I$5,ROUNDDOWN((task_end-task_start+1)*task_progress,0)+task_start-1&gt;=I$5)</formula>
    </cfRule>
    <cfRule type="expression" dxfId="6" priority="19" stopIfTrue="1">
      <formula>AND(task_end&gt;=I$5,task_start&lt;J$5)</formula>
    </cfRule>
  </conditionalFormatting>
  <conditionalFormatting sqref="D37">
    <cfRule type="dataBar" priority="5">
      <dataBar>
        <cfvo type="num" val="0"/>
        <cfvo type="num" val="1"/>
        <color theme="0" tint="-0.249977111117893"/>
      </dataBar>
      <extLst>
        <ext xmlns:x14="http://schemas.microsoft.com/office/spreadsheetml/2009/9/main" uri="{B025F937-C7B1-47D3-B67F-A62EFF666E3E}">
          <x14:id>{838A8074-E81E-4AAA-BF99-ED5E391EC634}</x14:id>
        </ext>
      </extLst>
    </cfRule>
  </conditionalFormatting>
  <conditionalFormatting sqref="I37:BL37">
    <cfRule type="expression" dxfId="5" priority="8">
      <formula>AND(TODAY()&gt;=I$5,TODAY()&lt;J$5)</formula>
    </cfRule>
  </conditionalFormatting>
  <conditionalFormatting sqref="I37:BL37">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8">
    <cfRule type="dataBar" priority="1">
      <dataBar>
        <cfvo type="num" val="0"/>
        <cfvo type="num" val="1"/>
        <color theme="0" tint="-0.249977111117893"/>
      </dataBar>
      <extLst>
        <ext xmlns:x14="http://schemas.microsoft.com/office/spreadsheetml/2009/9/main" uri="{B025F937-C7B1-47D3-B67F-A62EFF666E3E}">
          <x14:id>{BF1A6FE7-705D-4A33-8AA9-D27BB982B5F7}</x14:id>
        </ext>
      </extLst>
    </cfRule>
  </conditionalFormatting>
  <conditionalFormatting sqref="I38:BL38">
    <cfRule type="expression" dxfId="2" priority="4">
      <formula>AND(TODAY()&gt;=I$5,TODAY()&lt;J$5)</formula>
    </cfRule>
  </conditionalFormatting>
  <conditionalFormatting sqref="I38:BL38">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D44:D45 D7:D10 D15 D19 D27:D28 D33:D35 D39:D40 D22:D24</xm:sqref>
        </x14:conditionalFormatting>
        <x14:conditionalFormatting xmlns:xm="http://schemas.microsoft.com/office/excel/2006/main">
          <x14:cfRule type="dataBar" id="{C5C56EB4-9947-4A90-BFFC-078B08BAAC1F}">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B874E413-B134-4802-99A9-BFC86D5B954A}">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F31D7AC2-F317-4AF7-ABF2-FCAF99C4AA92}">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456B363-D702-4440-927A-35C78FD6D207}">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C682213C-B42F-4259-AFD1-F1B241F9BD8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6F13E504-57AB-4E36-AFE4-8ABD75265970}">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B1490B1-676A-4D1D-9313-37404ACAA4A5}">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2A3FF934-E7CD-48FC-9223-CF85695F35BF}">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8684D760-B050-43A0-891B-108515365BD6}">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B7E27662-B0DA-4ECA-95FA-C4F15E89597D}">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260E362A-787D-46B5-A851-8E95945F3F5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7B79B413-3783-42D6-AF0F-F090493633B9}">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06A3D7B3-ED19-437E-8166-E4E8D05146C3}">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86ECA341-3870-45D6-9674-5B708F77C5E3}">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23796968-5392-4394-A114-651BAA132410}">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F654754-07BF-4504-A41A-1DBC26896CB2}">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4D1951EB-632B-4B9E-83D4-FFA72200B232}">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C3B5D9B-19D9-4F3A-BC2C-054FC81546BA}">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E7C7A816-94D6-4BA7-B0A5-6A2FA765473B}">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838A8074-E81E-4AAA-BF99-ED5E391EC634}">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F1A6FE7-705D-4A33-8AA9-D27BB982B5F7}">
            <x14:dataBar minLength="0" maxLength="100" gradient="0">
              <x14:cfvo type="num">
                <xm:f>0</xm:f>
              </x14:cfvo>
              <x14:cfvo type="num">
                <xm:f>1</xm:f>
              </x14:cfvo>
              <x14:negativeFillColor rgb="FFFF0000"/>
              <x14:axisColor rgb="FF000000"/>
            </x14:dataBar>
          </x14:cfRule>
          <xm:sqref>D38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2022-03-24T05:26:34Z</dcterms:modified>
</cp:coreProperties>
</file>