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\OneDrive - Ecole Centrale Casablanca\Bureau\CHINI paper\"/>
    </mc:Choice>
  </mc:AlternateContent>
  <bookViews>
    <workbookView xWindow="0" yWindow="0" windowWidth="10230" windowHeight="23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4" i="1" l="1"/>
  <c r="K64" i="1"/>
  <c r="J64" i="1"/>
  <c r="M67" i="1" s="1"/>
  <c r="F64" i="1"/>
  <c r="E64" i="1"/>
  <c r="M62" i="1"/>
  <c r="M61" i="1"/>
  <c r="M60" i="1"/>
  <c r="K60" i="1"/>
  <c r="J60" i="1"/>
  <c r="M63" i="1" s="1"/>
  <c r="F60" i="1"/>
  <c r="E60" i="1"/>
  <c r="K56" i="1"/>
  <c r="J56" i="1"/>
  <c r="M57" i="1" s="1"/>
  <c r="F56" i="1"/>
  <c r="E56" i="1"/>
  <c r="K52" i="1"/>
  <c r="J52" i="1"/>
  <c r="M55" i="1" s="1"/>
  <c r="F52" i="1"/>
  <c r="E52" i="1"/>
  <c r="K39" i="1"/>
  <c r="J39" i="1"/>
  <c r="M42" i="1" s="1"/>
  <c r="F39" i="1"/>
  <c r="E39" i="1"/>
  <c r="M37" i="1"/>
  <c r="M36" i="1"/>
  <c r="K35" i="1"/>
  <c r="J35" i="1"/>
  <c r="M35" i="1" s="1"/>
  <c r="F35" i="1"/>
  <c r="E35" i="1"/>
  <c r="K31" i="1"/>
  <c r="M33" i="1" s="1"/>
  <c r="J31" i="1"/>
  <c r="M34" i="1" s="1"/>
  <c r="F31" i="1"/>
  <c r="E31" i="1"/>
  <c r="M28" i="1"/>
  <c r="K27" i="1"/>
  <c r="J27" i="1"/>
  <c r="M27" i="1" s="1"/>
  <c r="F27" i="1"/>
  <c r="E27" i="1"/>
  <c r="M17" i="1"/>
  <c r="M16" i="1"/>
  <c r="M15" i="1"/>
  <c r="K15" i="1"/>
  <c r="J15" i="1"/>
  <c r="M18" i="1" s="1"/>
  <c r="F15" i="1"/>
  <c r="E15" i="1"/>
  <c r="K11" i="1"/>
  <c r="J11" i="1"/>
  <c r="M11" i="1" s="1"/>
  <c r="F11" i="1"/>
  <c r="E11" i="1"/>
  <c r="K7" i="1"/>
  <c r="J7" i="1"/>
  <c r="M9" i="1" s="1"/>
  <c r="F7" i="1"/>
  <c r="E7" i="1"/>
  <c r="M5" i="1"/>
  <c r="M4" i="1"/>
  <c r="K3" i="1"/>
  <c r="J3" i="1"/>
  <c r="M3" i="1" s="1"/>
  <c r="F3" i="1"/>
  <c r="E3" i="1"/>
  <c r="M59" i="1" l="1"/>
  <c r="M10" i="1"/>
  <c r="M12" i="1"/>
  <c r="M7" i="1"/>
  <c r="M13" i="1"/>
  <c r="M39" i="1"/>
  <c r="M52" i="1"/>
  <c r="M58" i="1"/>
  <c r="M8" i="1"/>
  <c r="M29" i="1"/>
  <c r="M40" i="1"/>
  <c r="M53" i="1"/>
  <c r="M14" i="1"/>
  <c r="M31" i="1"/>
  <c r="M6" i="1"/>
  <c r="M38" i="1"/>
  <c r="M56" i="1"/>
  <c r="M30" i="1"/>
  <c r="M41" i="1"/>
  <c r="M54" i="1"/>
  <c r="M65" i="1"/>
  <c r="M32" i="1"/>
  <c r="M66" i="1"/>
</calcChain>
</file>

<file path=xl/sharedStrings.xml><?xml version="1.0" encoding="utf-8"?>
<sst xmlns="http://schemas.openxmlformats.org/spreadsheetml/2006/main" count="45" uniqueCount="19">
  <si>
    <t>crop</t>
  </si>
  <si>
    <t>sowin date</t>
  </si>
  <si>
    <t>nbr dar</t>
  </si>
  <si>
    <t>DD</t>
  </si>
  <si>
    <t>sum temperature</t>
  </si>
  <si>
    <t>radiation</t>
  </si>
  <si>
    <t>EDD</t>
  </si>
  <si>
    <t xml:space="preserve">inv a </t>
  </si>
  <si>
    <t>inv b</t>
  </si>
  <si>
    <t>a</t>
  </si>
  <si>
    <t>b</t>
  </si>
  <si>
    <t>density</t>
  </si>
  <si>
    <t>weight</t>
  </si>
  <si>
    <t>MDR</t>
  </si>
  <si>
    <t>lettuce</t>
  </si>
  <si>
    <t>sowing date</t>
  </si>
  <si>
    <t>nbr day</t>
  </si>
  <si>
    <t>inv a</t>
  </si>
  <si>
    <t>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</si>
</sst>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1" fillId="3" borderId="0" xfId="2"/>
    <xf numFmtId="0" fontId="1" fillId="5" borderId="0" xfId="4"/>
    <xf numFmtId="0" fontId="1" fillId="4" borderId="0" xfId="3"/>
    <xf numFmtId="0" fontId="0" fillId="0" borderId="0" xfId="0" applyAlignment="1">
      <alignment horizontal="center" vertical="center"/>
    </xf>
    <xf numFmtId="0" fontId="1" fillId="4" borderId="0" xfId="3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Font="1"/>
  </cellXfs>
  <cellStyles count="5"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7"/>
  <sheetViews>
    <sheetView tabSelected="1" workbookViewId="0">
      <selection activeCell="L14" sqref="L14"/>
    </sheetView>
  </sheetViews>
  <sheetFormatPr baseColWidth="10" defaultColWidth="11.42578125" defaultRowHeight="15" x14ac:dyDescent="0.25"/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/>
      <c r="Q2" s="10"/>
      <c r="R2" s="1"/>
    </row>
    <row r="3" spans="1:18" x14ac:dyDescent="0.25">
      <c r="A3" s="9" t="s">
        <v>14</v>
      </c>
      <c r="B3" s="7">
        <v>29832</v>
      </c>
      <c r="C3" s="5">
        <v>13</v>
      </c>
      <c r="D3" s="5">
        <v>200</v>
      </c>
      <c r="E3" s="5">
        <f>D3+3.5*C3</f>
        <v>245.5</v>
      </c>
      <c r="F3" s="5">
        <f>0.09/((1/G3)-(1/D3))</f>
        <v>53.999999999999986</v>
      </c>
      <c r="G3" s="5">
        <v>150</v>
      </c>
      <c r="H3" s="5">
        <v>9.7999999999999997E-3</v>
      </c>
      <c r="I3" s="5">
        <v>152</v>
      </c>
      <c r="J3" s="5">
        <f>1/H3</f>
        <v>102.04081632653062</v>
      </c>
      <c r="K3" s="5">
        <f>1/I3</f>
        <v>6.5789473684210523E-3</v>
      </c>
      <c r="L3">
        <v>180</v>
      </c>
      <c r="M3">
        <f>1/(J3+K3*L3)</f>
        <v>9.6875731640696117E-3</v>
      </c>
      <c r="N3" s="5">
        <v>4.242</v>
      </c>
      <c r="O3" s="5"/>
      <c r="Q3" s="5"/>
      <c r="R3" s="5"/>
    </row>
    <row r="4" spans="1:18" x14ac:dyDescent="0.25">
      <c r="A4" s="9"/>
      <c r="B4" s="7"/>
      <c r="C4" s="5"/>
      <c r="D4" s="5"/>
      <c r="E4" s="5"/>
      <c r="F4" s="5"/>
      <c r="G4" s="5"/>
      <c r="H4" s="5"/>
      <c r="I4" s="5"/>
      <c r="J4" s="5"/>
      <c r="K4" s="5"/>
      <c r="L4">
        <v>480</v>
      </c>
      <c r="M4">
        <f>1/(J3+K3*L4)</f>
        <v>9.5058198897284042E-3</v>
      </c>
      <c r="N4" s="5"/>
      <c r="O4" s="5"/>
      <c r="Q4" s="5"/>
      <c r="R4" s="5"/>
    </row>
    <row r="5" spans="1:18" x14ac:dyDescent="0.25">
      <c r="A5" s="9"/>
      <c r="B5" s="7"/>
      <c r="C5" s="5"/>
      <c r="D5" s="5"/>
      <c r="E5" s="5"/>
      <c r="F5" s="5"/>
      <c r="G5" s="5"/>
      <c r="H5" s="5"/>
      <c r="I5" s="5"/>
      <c r="J5" s="5"/>
      <c r="K5" s="5"/>
      <c r="L5">
        <v>1920</v>
      </c>
      <c r="M5">
        <f>1/(J3+K3*L5)</f>
        <v>8.7204945672536525E-3</v>
      </c>
      <c r="N5" s="5"/>
      <c r="O5" s="5"/>
      <c r="Q5" s="5"/>
      <c r="R5" s="5"/>
    </row>
    <row r="6" spans="1:18" x14ac:dyDescent="0.25">
      <c r="A6" s="9"/>
      <c r="B6" s="7"/>
      <c r="C6" s="5"/>
      <c r="D6" s="5"/>
      <c r="E6" s="5"/>
      <c r="F6" s="5"/>
      <c r="G6" s="5"/>
      <c r="H6" s="5"/>
      <c r="I6" s="5"/>
      <c r="J6" s="5"/>
      <c r="K6" s="5"/>
      <c r="L6">
        <v>7680</v>
      </c>
      <c r="M6">
        <f>1/(J3+K3*L6)</f>
        <v>6.5544916924809909E-3</v>
      </c>
      <c r="N6" s="5"/>
      <c r="O6" s="5"/>
      <c r="Q6" s="5"/>
      <c r="R6" s="5"/>
    </row>
    <row r="7" spans="1:18" x14ac:dyDescent="0.25">
      <c r="A7" s="9"/>
      <c r="B7" s="7"/>
      <c r="C7" s="5">
        <v>19</v>
      </c>
      <c r="D7" s="5">
        <v>290</v>
      </c>
      <c r="E7" s="5">
        <f>D7+3.5*C7</f>
        <v>356.5</v>
      </c>
      <c r="F7" s="5">
        <f>0.09/((1/G7)-(1/D7))</f>
        <v>68.512499999999974</v>
      </c>
      <c r="G7" s="5">
        <v>210</v>
      </c>
      <c r="H7" s="5">
        <v>4.6800000000000001E-2</v>
      </c>
      <c r="I7" s="5">
        <v>178</v>
      </c>
      <c r="J7" s="5">
        <f>1/H7</f>
        <v>21.367521367521366</v>
      </c>
      <c r="K7" s="5">
        <f>1/I7</f>
        <v>5.6179775280898875E-3</v>
      </c>
      <c r="L7">
        <v>180</v>
      </c>
      <c r="M7">
        <f>1/(J7+K7*L7)</f>
        <v>4.4685233660902032E-2</v>
      </c>
      <c r="N7" s="5">
        <v>3.6459999999999999</v>
      </c>
      <c r="O7" s="5"/>
      <c r="Q7" s="5"/>
      <c r="R7" s="5"/>
    </row>
    <row r="8" spans="1:18" x14ac:dyDescent="0.25">
      <c r="A8" s="9"/>
      <c r="B8" s="7"/>
      <c r="C8" s="5"/>
      <c r="D8" s="5"/>
      <c r="E8" s="5"/>
      <c r="F8" s="5"/>
      <c r="G8" s="5"/>
      <c r="H8" s="5"/>
      <c r="I8" s="5"/>
      <c r="J8" s="5"/>
      <c r="K8" s="5"/>
      <c r="L8">
        <v>480</v>
      </c>
      <c r="M8">
        <f>1/(J7+K7*L8)</f>
        <v>4.1555591028813156E-2</v>
      </c>
      <c r="N8" s="5"/>
      <c r="O8" s="5"/>
      <c r="Q8" s="5"/>
      <c r="R8" s="5"/>
    </row>
    <row r="9" spans="1:18" x14ac:dyDescent="0.25">
      <c r="A9" s="9"/>
      <c r="B9" s="7"/>
      <c r="C9" s="5"/>
      <c r="D9" s="5"/>
      <c r="E9" s="5"/>
      <c r="F9" s="5"/>
      <c r="G9" s="5"/>
      <c r="H9" s="5"/>
      <c r="I9" s="5"/>
      <c r="J9" s="5"/>
      <c r="K9" s="5"/>
      <c r="L9">
        <v>1920</v>
      </c>
      <c r="M9">
        <f>1/(J7+K7*L9)</f>
        <v>3.1100292694582164E-2</v>
      </c>
      <c r="N9" s="5"/>
      <c r="O9" s="5"/>
      <c r="Q9" s="5"/>
      <c r="R9" s="5"/>
    </row>
    <row r="10" spans="1:18" x14ac:dyDescent="0.25">
      <c r="A10" s="9"/>
      <c r="B10" s="7"/>
      <c r="C10" s="5"/>
      <c r="D10" s="5"/>
      <c r="E10" s="5"/>
      <c r="F10" s="5"/>
      <c r="G10" s="5"/>
      <c r="H10" s="5"/>
      <c r="I10" s="5"/>
      <c r="J10" s="5"/>
      <c r="K10" s="5"/>
      <c r="L10">
        <v>7680</v>
      </c>
      <c r="M10">
        <f>1/(J7+K7*L10)</f>
        <v>1.5500610318854387E-2</v>
      </c>
      <c r="N10" s="5"/>
      <c r="O10" s="5"/>
      <c r="Q10" s="5"/>
      <c r="R10" s="5"/>
    </row>
    <row r="11" spans="1:18" x14ac:dyDescent="0.25">
      <c r="A11" s="9"/>
      <c r="B11" s="7"/>
      <c r="C11" s="5">
        <v>22</v>
      </c>
      <c r="D11" s="5">
        <v>335</v>
      </c>
      <c r="E11" s="5">
        <f>D11+3.5*C11</f>
        <v>412</v>
      </c>
      <c r="F11" s="5">
        <f>0.09/((1/G11)-(1/D11))</f>
        <v>76.168421052631587</v>
      </c>
      <c r="G11" s="5">
        <v>240</v>
      </c>
      <c r="H11" s="5">
        <v>0.1032</v>
      </c>
      <c r="I11" s="5">
        <v>190</v>
      </c>
      <c r="J11" s="5">
        <f>1/H11</f>
        <v>9.6899224806201545</v>
      </c>
      <c r="K11" s="5">
        <f>1/I11</f>
        <v>5.263157894736842E-3</v>
      </c>
      <c r="L11">
        <v>180</v>
      </c>
      <c r="M11">
        <f>1/(J11+K11*L11)</f>
        <v>9.4008898435102795E-2</v>
      </c>
      <c r="N11" s="5">
        <v>3.6459999999999999</v>
      </c>
      <c r="O11" s="5"/>
      <c r="Q11" s="5"/>
      <c r="R11" s="5"/>
    </row>
    <row r="12" spans="1:18" x14ac:dyDescent="0.25">
      <c r="A12" s="9"/>
      <c r="B12" s="7"/>
      <c r="C12" s="5"/>
      <c r="D12" s="5"/>
      <c r="E12" s="5"/>
      <c r="F12" s="5"/>
      <c r="G12" s="5"/>
      <c r="H12" s="5"/>
      <c r="I12" s="5"/>
      <c r="J12" s="5"/>
      <c r="K12" s="5"/>
      <c r="L12">
        <v>480</v>
      </c>
      <c r="M12">
        <f>1/(J11+K11*L12)</f>
        <v>8.1858259301315878E-2</v>
      </c>
      <c r="N12" s="5"/>
      <c r="O12" s="5"/>
      <c r="Q12" s="5"/>
      <c r="R12" s="5"/>
    </row>
    <row r="13" spans="1:18" x14ac:dyDescent="0.25">
      <c r="A13" s="9"/>
      <c r="B13" s="7"/>
      <c r="C13" s="5"/>
      <c r="D13" s="5"/>
      <c r="E13" s="5"/>
      <c r="F13" s="5"/>
      <c r="G13" s="5"/>
      <c r="H13" s="5"/>
      <c r="I13" s="5"/>
      <c r="J13" s="5"/>
      <c r="K13" s="5"/>
      <c r="L13">
        <v>1920</v>
      </c>
      <c r="M13">
        <f>1/(J11+K11*L13)</f>
        <v>5.0517333773032691E-2</v>
      </c>
      <c r="N13" s="5"/>
      <c r="O13" s="5"/>
      <c r="Q13" s="5"/>
      <c r="R13" s="5"/>
    </row>
    <row r="14" spans="1:18" x14ac:dyDescent="0.25">
      <c r="A14" s="9"/>
      <c r="B14" s="7"/>
      <c r="C14" s="5"/>
      <c r="D14" s="5"/>
      <c r="E14" s="5"/>
      <c r="F14" s="5"/>
      <c r="G14" s="5"/>
      <c r="H14" s="5"/>
      <c r="I14" s="5"/>
      <c r="J14" s="5"/>
      <c r="K14" s="5"/>
      <c r="L14">
        <v>7680</v>
      </c>
      <c r="M14">
        <f>1/(J11+K11*L14)</f>
        <v>1.9955708260735047E-2</v>
      </c>
      <c r="N14" s="5"/>
      <c r="O14" s="5"/>
      <c r="Q14" s="5"/>
      <c r="R14" s="5"/>
    </row>
    <row r="15" spans="1:18" x14ac:dyDescent="0.25">
      <c r="A15" s="9"/>
      <c r="B15" s="7"/>
      <c r="C15" s="5">
        <v>27</v>
      </c>
      <c r="D15" s="5">
        <v>390</v>
      </c>
      <c r="E15" s="5">
        <f>D15+3.5*C15</f>
        <v>484.5</v>
      </c>
      <c r="F15" s="5">
        <f>0.09/((1/G15)-(1/D15))</f>
        <v>95.271428571428558</v>
      </c>
      <c r="G15" s="5">
        <v>285</v>
      </c>
      <c r="H15" s="5">
        <v>0.27889999999999998</v>
      </c>
      <c r="I15" s="5">
        <v>223</v>
      </c>
      <c r="J15" s="5">
        <f>1/H15</f>
        <v>3.5855145213338115</v>
      </c>
      <c r="K15" s="5">
        <f>1/I15</f>
        <v>4.4843049327354259E-3</v>
      </c>
      <c r="L15">
        <v>180</v>
      </c>
      <c r="M15">
        <f>1/(J15+K15*L15)</f>
        <v>0.22765096888016925</v>
      </c>
      <c r="N15" s="5">
        <v>3.3769999999999998</v>
      </c>
      <c r="O15" s="5"/>
      <c r="Q15" s="5"/>
      <c r="R15" s="5"/>
    </row>
    <row r="16" spans="1:18" x14ac:dyDescent="0.25">
      <c r="A16" s="9"/>
      <c r="B16" s="7"/>
      <c r="C16" s="5"/>
      <c r="D16" s="5"/>
      <c r="E16" s="5"/>
      <c r="F16" s="5"/>
      <c r="G16" s="5"/>
      <c r="H16" s="5"/>
      <c r="I16" s="5"/>
      <c r="J16" s="5"/>
      <c r="K16" s="5"/>
      <c r="L16">
        <v>480</v>
      </c>
      <c r="M16">
        <f>1/(J15+K15*L16)</f>
        <v>0.17427733192853459</v>
      </c>
      <c r="N16" s="5"/>
      <c r="O16" s="5"/>
      <c r="Q16" s="5"/>
      <c r="R16" s="5"/>
    </row>
    <row r="17" spans="1:18" x14ac:dyDescent="0.25">
      <c r="A17" s="9"/>
      <c r="B17" s="7"/>
      <c r="C17" s="5"/>
      <c r="D17" s="5"/>
      <c r="E17" s="5"/>
      <c r="F17" s="5"/>
      <c r="G17" s="5"/>
      <c r="H17" s="5"/>
      <c r="I17" s="5"/>
      <c r="J17" s="5"/>
      <c r="K17" s="5"/>
      <c r="L17">
        <v>1920</v>
      </c>
      <c r="M17">
        <f>1/(J15+K15*L17)</f>
        <v>8.1998264969254622E-2</v>
      </c>
      <c r="N17" s="5"/>
      <c r="O17" s="5"/>
      <c r="Q17" s="5"/>
      <c r="R17" s="5"/>
    </row>
    <row r="18" spans="1:18" x14ac:dyDescent="0.25">
      <c r="A18" s="9"/>
      <c r="B18" s="7"/>
      <c r="C18" s="5"/>
      <c r="D18" s="5"/>
      <c r="E18" s="5"/>
      <c r="F18" s="5"/>
      <c r="G18" s="5"/>
      <c r="H18" s="5"/>
      <c r="I18" s="5"/>
      <c r="J18" s="5"/>
      <c r="L18">
        <v>7680</v>
      </c>
      <c r="M18">
        <f>1/(J15+K15*L18)</f>
        <v>2.629850415568688E-2</v>
      </c>
      <c r="N18" s="5"/>
      <c r="O18" s="5"/>
      <c r="Q18" s="5"/>
      <c r="R18" s="5"/>
    </row>
    <row r="19" spans="1:18" x14ac:dyDescent="0.25">
      <c r="P19">
        <v>2</v>
      </c>
    </row>
    <row r="21" spans="1:18" x14ac:dyDescent="0.25">
      <c r="D21" s="2"/>
    </row>
    <row r="22" spans="1:18" x14ac:dyDescent="0.25">
      <c r="D22" s="2"/>
    </row>
    <row r="23" spans="1:18" x14ac:dyDescent="0.25">
      <c r="D23" s="2"/>
    </row>
    <row r="26" spans="1:18" x14ac:dyDescent="0.25">
      <c r="A26" s="3" t="s">
        <v>0</v>
      </c>
      <c r="B26" s="3" t="s">
        <v>15</v>
      </c>
      <c r="C26" s="3" t="s">
        <v>16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17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3"/>
      <c r="Q26" s="3"/>
    </row>
    <row r="27" spans="1:18" x14ac:dyDescent="0.25">
      <c r="A27" s="8" t="s">
        <v>14</v>
      </c>
      <c r="B27" s="7">
        <v>29873</v>
      </c>
      <c r="C27" s="5">
        <v>19</v>
      </c>
      <c r="D27" s="5">
        <v>180</v>
      </c>
      <c r="E27" s="5">
        <f>D27+3.5*C27</f>
        <v>246.5</v>
      </c>
      <c r="F27" s="5">
        <f>0.09/((1/G27)-(1/D27))</f>
        <v>32.400000000000006</v>
      </c>
      <c r="G27" s="5">
        <v>120</v>
      </c>
      <c r="H27" s="5">
        <v>4.4000000000000003E-3</v>
      </c>
      <c r="I27" s="5">
        <v>220</v>
      </c>
      <c r="J27" s="5">
        <f>1/H27</f>
        <v>227.27272727272725</v>
      </c>
      <c r="K27" s="5">
        <f>1/I27</f>
        <v>4.5454545454545452E-3</v>
      </c>
      <c r="L27">
        <v>180</v>
      </c>
      <c r="M27">
        <f>1/(J27+K27*L27)</f>
        <v>4.3842168194499808E-3</v>
      </c>
      <c r="N27" s="5">
        <v>1.96</v>
      </c>
      <c r="O27" s="5"/>
      <c r="Q27" s="5"/>
      <c r="R27" s="5"/>
    </row>
    <row r="28" spans="1:18" x14ac:dyDescent="0.25">
      <c r="A28" s="8"/>
      <c r="B28" s="7"/>
      <c r="C28" s="5"/>
      <c r="D28" s="5"/>
      <c r="E28" s="5"/>
      <c r="F28" s="5"/>
      <c r="G28" s="5"/>
      <c r="H28" s="5"/>
      <c r="I28" s="5"/>
      <c r="J28" s="5"/>
      <c r="K28" s="5"/>
      <c r="L28">
        <v>480</v>
      </c>
      <c r="M28">
        <f>1/(J27+K27*L28)</f>
        <v>4.3581616481774962E-3</v>
      </c>
      <c r="N28" s="5"/>
      <c r="O28" s="5"/>
      <c r="Q28" s="5"/>
      <c r="R28" s="5"/>
    </row>
    <row r="29" spans="1:18" x14ac:dyDescent="0.25">
      <c r="A29" s="8"/>
      <c r="B29" s="7"/>
      <c r="C29" s="5"/>
      <c r="D29" s="5"/>
      <c r="E29" s="5"/>
      <c r="F29" s="5"/>
      <c r="G29" s="5"/>
      <c r="H29" s="5"/>
      <c r="I29" s="5"/>
      <c r="J29" s="5"/>
      <c r="K29" s="5"/>
      <c r="L29">
        <v>1920</v>
      </c>
      <c r="M29">
        <f>1/(J27+K27*L29)</f>
        <v>4.2372881355932212E-3</v>
      </c>
      <c r="N29" s="5"/>
      <c r="O29" s="5"/>
      <c r="Q29" s="5"/>
      <c r="R29" s="5"/>
    </row>
    <row r="30" spans="1:18" x14ac:dyDescent="0.25">
      <c r="A30" s="8"/>
      <c r="B30" s="7"/>
      <c r="C30" s="5"/>
      <c r="D30" s="5"/>
      <c r="E30" s="5"/>
      <c r="F30" s="5"/>
      <c r="G30" s="5"/>
      <c r="H30" s="5"/>
      <c r="I30" s="5"/>
      <c r="J30" s="5"/>
      <c r="K30" s="5"/>
      <c r="L30">
        <v>7680</v>
      </c>
      <c r="M30">
        <f>1/(J27+K27*L30)</f>
        <v>3.8141470180305141E-3</v>
      </c>
      <c r="N30" s="5"/>
      <c r="O30" s="5"/>
      <c r="Q30" s="5"/>
      <c r="R30" s="5"/>
    </row>
    <row r="31" spans="1:18" x14ac:dyDescent="0.25">
      <c r="A31" s="8"/>
      <c r="B31" s="7"/>
      <c r="C31" s="5">
        <v>34</v>
      </c>
      <c r="D31" s="5">
        <v>340</v>
      </c>
      <c r="E31" s="5">
        <f>D31+3.5*C31</f>
        <v>459</v>
      </c>
      <c r="F31" s="5">
        <f>0.09/((1/G31)-(1/D31))</f>
        <v>43.714285714285708</v>
      </c>
      <c r="G31" s="5">
        <v>200</v>
      </c>
      <c r="H31" s="5">
        <v>3.3099999999999997E-2</v>
      </c>
      <c r="I31" s="5">
        <v>100</v>
      </c>
      <c r="J31" s="5">
        <f>1/H31</f>
        <v>30.211480362537767</v>
      </c>
      <c r="K31" s="5">
        <f>1/I31</f>
        <v>0.01</v>
      </c>
      <c r="L31">
        <v>180</v>
      </c>
      <c r="M31">
        <f>1/(J31+K31*L31)</f>
        <v>3.1238792729194585E-2</v>
      </c>
      <c r="N31" s="5">
        <v>1.077</v>
      </c>
      <c r="O31" s="5"/>
      <c r="Q31" s="5"/>
      <c r="R31" s="5"/>
    </row>
    <row r="32" spans="1:18" x14ac:dyDescent="0.25">
      <c r="A32" s="8"/>
      <c r="B32" s="7"/>
      <c r="C32" s="5"/>
      <c r="D32" s="5"/>
      <c r="E32" s="5"/>
      <c r="F32" s="5"/>
      <c r="G32" s="5"/>
      <c r="H32" s="5"/>
      <c r="I32" s="5"/>
      <c r="J32" s="5"/>
      <c r="K32" s="5"/>
      <c r="L32">
        <v>480</v>
      </c>
      <c r="M32">
        <f>1/(J31+K31*L32)</f>
        <v>2.856205991992268E-2</v>
      </c>
      <c r="N32" s="5"/>
      <c r="O32" s="5"/>
      <c r="Q32" s="5"/>
      <c r="R32" s="5"/>
    </row>
    <row r="33" spans="1:18" x14ac:dyDescent="0.25">
      <c r="A33" s="8"/>
      <c r="B33" s="7"/>
      <c r="C33" s="5"/>
      <c r="D33" s="5"/>
      <c r="E33" s="5"/>
      <c r="F33" s="5"/>
      <c r="G33" s="5"/>
      <c r="H33" s="5"/>
      <c r="I33" s="5"/>
      <c r="J33" s="5"/>
      <c r="K33" s="5"/>
      <c r="L33">
        <v>1920</v>
      </c>
      <c r="M33">
        <f>1/(J31+K31*L33)</f>
        <v>2.0238211700254354E-2</v>
      </c>
      <c r="N33" s="5"/>
      <c r="O33" s="5"/>
      <c r="Q33" s="5"/>
      <c r="R33" s="5"/>
    </row>
    <row r="34" spans="1:18" x14ac:dyDescent="0.25">
      <c r="A34" s="8"/>
      <c r="B34" s="7"/>
      <c r="C34" s="5"/>
      <c r="D34" s="5"/>
      <c r="E34" s="5"/>
      <c r="F34" s="5"/>
      <c r="G34" s="5"/>
      <c r="H34" s="5"/>
      <c r="I34" s="5"/>
      <c r="J34" s="5"/>
      <c r="K34" s="5"/>
      <c r="L34">
        <v>7680</v>
      </c>
      <c r="M34">
        <f>1/(J31+K31*L34)</f>
        <v>9.3447917607733313E-3</v>
      </c>
      <c r="N34" s="5"/>
      <c r="O34" s="5"/>
      <c r="Q34" s="5"/>
      <c r="R34" s="5"/>
    </row>
    <row r="35" spans="1:18" x14ac:dyDescent="0.25">
      <c r="A35" s="8"/>
      <c r="B35" s="7"/>
      <c r="C35" s="5">
        <v>42</v>
      </c>
      <c r="D35" s="5">
        <v>405</v>
      </c>
      <c r="E35" s="5">
        <f>D35+3.5*C35</f>
        <v>552</v>
      </c>
      <c r="F35" s="5">
        <f>0.09/((1/G35)-(1/D35))</f>
        <v>50.386764705882349</v>
      </c>
      <c r="G35" s="5">
        <v>235</v>
      </c>
      <c r="H35" s="5">
        <v>6.8400000000000002E-2</v>
      </c>
      <c r="I35" s="5">
        <v>115</v>
      </c>
      <c r="J35" s="5">
        <f>1/H35</f>
        <v>14.619883040935672</v>
      </c>
      <c r="K35" s="5">
        <f>1/I35</f>
        <v>8.6956521739130436E-3</v>
      </c>
      <c r="L35">
        <v>180</v>
      </c>
      <c r="M35">
        <f>1/(J35+K35*L35)</f>
        <v>6.1785220560512756E-2</v>
      </c>
      <c r="N35" s="5">
        <v>0.86</v>
      </c>
      <c r="O35" s="5"/>
      <c r="Q35" s="5"/>
      <c r="R35" s="5"/>
    </row>
    <row r="36" spans="1:18" x14ac:dyDescent="0.25">
      <c r="A36" s="8"/>
      <c r="B36" s="7"/>
      <c r="C36" s="5"/>
      <c r="D36" s="5"/>
      <c r="E36" s="5"/>
      <c r="F36" s="5"/>
      <c r="G36" s="5"/>
      <c r="H36" s="5"/>
      <c r="I36" s="5"/>
      <c r="J36" s="5"/>
      <c r="K36" s="5"/>
      <c r="L36">
        <v>480</v>
      </c>
      <c r="M36">
        <f>1/(J35+K35*L36)</f>
        <v>5.3209048108663885E-2</v>
      </c>
      <c r="N36" s="5"/>
      <c r="O36" s="5"/>
      <c r="Q36" s="5"/>
      <c r="R36" s="5"/>
    </row>
    <row r="37" spans="1:18" x14ac:dyDescent="0.25">
      <c r="A37" s="8"/>
      <c r="B37" s="7"/>
      <c r="C37" s="5"/>
      <c r="D37" s="5"/>
      <c r="E37" s="5"/>
      <c r="F37" s="5"/>
      <c r="G37" s="5"/>
      <c r="H37" s="5"/>
      <c r="I37" s="5"/>
      <c r="J37" s="5"/>
      <c r="K37" s="5"/>
      <c r="L37">
        <v>1920</v>
      </c>
      <c r="M37">
        <f>1/(J35+K35*L37)</f>
        <v>3.1933032379591442E-2</v>
      </c>
      <c r="N37" s="5"/>
      <c r="O37" s="5"/>
      <c r="Q37" s="5"/>
      <c r="R37" s="5"/>
    </row>
    <row r="38" spans="1:18" x14ac:dyDescent="0.25">
      <c r="A38" s="8"/>
      <c r="B38" s="7"/>
      <c r="C38" s="5"/>
      <c r="D38" s="5"/>
      <c r="E38" s="5"/>
      <c r="F38" s="5"/>
      <c r="G38" s="5"/>
      <c r="H38" s="5"/>
      <c r="I38" s="5"/>
      <c r="J38" s="5"/>
      <c r="K38" s="5"/>
      <c r="L38">
        <v>7680</v>
      </c>
      <c r="M38">
        <f>1/(J35+K35*L38)</f>
        <v>1.228463623983308E-2</v>
      </c>
      <c r="N38" s="5"/>
      <c r="O38" s="5"/>
      <c r="Q38" s="5"/>
      <c r="R38" s="5"/>
    </row>
    <row r="39" spans="1:18" x14ac:dyDescent="0.25">
      <c r="A39" s="8"/>
      <c r="B39" s="7"/>
      <c r="C39" s="5">
        <v>50</v>
      </c>
      <c r="D39" s="5">
        <v>455</v>
      </c>
      <c r="E39" s="5">
        <f>D39+3.5*C39</f>
        <v>630</v>
      </c>
      <c r="F39" s="5">
        <f>0.09/((1/G39)-(1/D39))</f>
        <v>59.764864864864855</v>
      </c>
      <c r="G39" s="5">
        <v>270</v>
      </c>
      <c r="H39" s="5">
        <v>0.18290000000000001</v>
      </c>
      <c r="I39" s="5">
        <v>131</v>
      </c>
      <c r="J39" s="5">
        <f>1/H39</f>
        <v>5.4674685620557684</v>
      </c>
      <c r="K39" s="5">
        <f>1/I39</f>
        <v>7.6335877862595417E-3</v>
      </c>
      <c r="L39">
        <v>180</v>
      </c>
      <c r="M39">
        <f>1/(J39+K39*L39)</f>
        <v>0.14616646941838191</v>
      </c>
      <c r="N39" s="5">
        <v>0.86</v>
      </c>
      <c r="O39" s="5"/>
      <c r="Q39" s="5"/>
      <c r="R39" s="5"/>
    </row>
    <row r="40" spans="1:18" x14ac:dyDescent="0.25">
      <c r="A40" s="8"/>
      <c r="B40" s="7"/>
      <c r="C40" s="5"/>
      <c r="D40" s="5"/>
      <c r="E40" s="5"/>
      <c r="F40" s="5"/>
      <c r="G40" s="5"/>
      <c r="H40" s="5"/>
      <c r="I40" s="5"/>
      <c r="J40" s="5"/>
      <c r="K40" s="5"/>
      <c r="L40">
        <v>480</v>
      </c>
      <c r="M40">
        <f>1/(J39+K39*L40)</f>
        <v>0.10950994551903177</v>
      </c>
      <c r="N40" s="5"/>
      <c r="O40" s="5"/>
      <c r="Q40" s="5"/>
      <c r="R40" s="5"/>
    </row>
    <row r="41" spans="1:18" x14ac:dyDescent="0.25">
      <c r="A41" s="8"/>
      <c r="B41" s="7"/>
      <c r="C41" s="5"/>
      <c r="D41" s="5"/>
      <c r="E41" s="5"/>
      <c r="F41" s="5"/>
      <c r="G41" s="5"/>
      <c r="H41" s="5"/>
      <c r="I41" s="5"/>
      <c r="J41" s="5"/>
      <c r="K41" s="5"/>
      <c r="L41">
        <v>1920</v>
      </c>
      <c r="M41">
        <f>1/(J39+K39*L41)</f>
        <v>4.9692016060792092E-2</v>
      </c>
      <c r="N41" s="5"/>
      <c r="O41" s="5"/>
      <c r="Q41" s="5"/>
      <c r="R41" s="5"/>
    </row>
    <row r="42" spans="1:18" x14ac:dyDescent="0.25">
      <c r="A42" s="8"/>
      <c r="B42" s="7"/>
      <c r="C42" s="5"/>
      <c r="D42" s="5"/>
      <c r="E42" s="5"/>
      <c r="F42" s="5"/>
      <c r="G42" s="5"/>
      <c r="H42" s="5"/>
      <c r="I42" s="5"/>
      <c r="J42" s="5"/>
      <c r="K42" s="5"/>
      <c r="L42">
        <v>7680</v>
      </c>
      <c r="M42">
        <f>1/(J39+K39*L42)</f>
        <v>1.5602224954287112E-2</v>
      </c>
      <c r="N42" s="5"/>
      <c r="O42" s="5"/>
      <c r="Q42" s="5"/>
      <c r="R42" s="5"/>
    </row>
    <row r="44" spans="1:18" x14ac:dyDescent="0.25">
      <c r="D44" s="2"/>
    </row>
    <row r="45" spans="1:18" x14ac:dyDescent="0.25">
      <c r="D45" s="2"/>
    </row>
    <row r="46" spans="1:18" x14ac:dyDescent="0.25">
      <c r="D46" s="2"/>
    </row>
    <row r="51" spans="1:18" x14ac:dyDescent="0.25">
      <c r="A51" s="4" t="s">
        <v>0</v>
      </c>
      <c r="B51" s="4" t="s">
        <v>1</v>
      </c>
      <c r="C51" s="4" t="s">
        <v>2</v>
      </c>
      <c r="D51" s="4" t="s">
        <v>3</v>
      </c>
      <c r="E51" s="4" t="s">
        <v>4</v>
      </c>
      <c r="F51" s="4" t="s">
        <v>18</v>
      </c>
      <c r="G51" s="4" t="s">
        <v>6</v>
      </c>
      <c r="H51" s="4" t="s">
        <v>7</v>
      </c>
      <c r="I51" s="4" t="s">
        <v>8</v>
      </c>
      <c r="J51" s="4" t="s">
        <v>9</v>
      </c>
      <c r="K51" s="4" t="s">
        <v>10</v>
      </c>
      <c r="L51" s="4" t="s">
        <v>11</v>
      </c>
      <c r="M51" s="4" t="s">
        <v>12</v>
      </c>
      <c r="N51" s="4" t="s">
        <v>13</v>
      </c>
      <c r="O51" s="4"/>
      <c r="P51" s="4"/>
      <c r="Q51" s="4"/>
      <c r="R51" s="4"/>
    </row>
    <row r="52" spans="1:18" x14ac:dyDescent="0.25">
      <c r="A52" s="6" t="s">
        <v>14</v>
      </c>
      <c r="B52" s="7">
        <v>30026</v>
      </c>
      <c r="C52" s="5">
        <v>16</v>
      </c>
      <c r="D52" s="5">
        <v>135</v>
      </c>
      <c r="E52" s="5">
        <f>D52+3.5*C52</f>
        <v>191</v>
      </c>
      <c r="F52" s="5">
        <f>0.09/((1/G52)-(1/D52))</f>
        <v>53.460000000000022</v>
      </c>
      <c r="G52" s="5">
        <v>110</v>
      </c>
      <c r="H52" s="5">
        <v>3.3999999999999998E-3</v>
      </c>
      <c r="I52" s="5">
        <v>-207</v>
      </c>
      <c r="J52" s="5">
        <f>1/H52</f>
        <v>294.11764705882354</v>
      </c>
      <c r="K52" s="5">
        <f>1/I52</f>
        <v>-4.830917874396135E-3</v>
      </c>
      <c r="L52">
        <v>180</v>
      </c>
      <c r="M52">
        <f>1/(J52+K52*L52)</f>
        <v>3.4100819815105531E-3</v>
      </c>
      <c r="N52" s="5">
        <v>2.242</v>
      </c>
      <c r="O52" s="5"/>
      <c r="Q52" s="5"/>
      <c r="R52" s="5"/>
    </row>
    <row r="53" spans="1:18" x14ac:dyDescent="0.25">
      <c r="A53" s="6"/>
      <c r="B53" s="7"/>
      <c r="C53" s="5"/>
      <c r="D53" s="5"/>
      <c r="E53" s="5"/>
      <c r="F53" s="5"/>
      <c r="G53" s="5"/>
      <c r="H53" s="5"/>
      <c r="I53" s="5"/>
      <c r="J53" s="5"/>
      <c r="K53" s="5"/>
      <c r="L53">
        <v>480</v>
      </c>
      <c r="M53">
        <f>1/(J52+K52*L53)</f>
        <v>3.4270188150052586E-3</v>
      </c>
      <c r="N53" s="5"/>
      <c r="O53" s="5"/>
      <c r="Q53" s="5"/>
      <c r="R53" s="5"/>
    </row>
    <row r="54" spans="1:18" x14ac:dyDescent="0.25">
      <c r="A54" s="6"/>
      <c r="B54" s="7"/>
      <c r="C54" s="5"/>
      <c r="D54" s="5"/>
      <c r="E54" s="5"/>
      <c r="F54" s="5"/>
      <c r="G54" s="5"/>
      <c r="H54" s="5"/>
      <c r="I54" s="5"/>
      <c r="J54" s="5"/>
      <c r="K54" s="5"/>
      <c r="L54">
        <v>1920</v>
      </c>
      <c r="M54">
        <f>1/(J52+K52*L54)</f>
        <v>3.5107147132766667E-3</v>
      </c>
      <c r="N54" s="5"/>
      <c r="O54" s="5"/>
      <c r="Q54" s="5"/>
      <c r="R54" s="5"/>
    </row>
    <row r="55" spans="1:18" x14ac:dyDescent="0.25">
      <c r="A55" s="6"/>
      <c r="B55" s="7"/>
      <c r="C55" s="5"/>
      <c r="D55" s="5"/>
      <c r="E55" s="5"/>
      <c r="F55" s="5"/>
      <c r="G55" s="5"/>
      <c r="H55" s="5"/>
      <c r="I55" s="5"/>
      <c r="J55" s="5"/>
      <c r="K55" s="5"/>
      <c r="L55">
        <v>7680</v>
      </c>
      <c r="M55">
        <f>1/(J52+K52*L55)</f>
        <v>3.8908053602229003E-3</v>
      </c>
      <c r="N55" s="5"/>
      <c r="O55" s="5"/>
      <c r="Q55" s="5"/>
      <c r="R55" s="5"/>
    </row>
    <row r="56" spans="1:18" x14ac:dyDescent="0.25">
      <c r="A56" s="6"/>
      <c r="B56" s="7"/>
      <c r="C56" s="5">
        <v>23</v>
      </c>
      <c r="D56" s="5">
        <v>205</v>
      </c>
      <c r="E56" s="5">
        <f>D56+3.5*C56</f>
        <v>285.5</v>
      </c>
      <c r="F56" s="5">
        <f>0.09/((1/G56)-(1/D56))</f>
        <v>65.59999999999998</v>
      </c>
      <c r="G56" s="5">
        <v>160</v>
      </c>
      <c r="H56" s="5">
        <v>1.4200000000000001E-2</v>
      </c>
      <c r="I56" s="5">
        <v>216</v>
      </c>
      <c r="J56" s="5">
        <f>1/H56</f>
        <v>70.422535211267601</v>
      </c>
      <c r="K56" s="5">
        <f>1/I56</f>
        <v>4.6296296296296294E-3</v>
      </c>
      <c r="L56">
        <v>180</v>
      </c>
      <c r="M56">
        <f>1/(J56+K56*L56)</f>
        <v>1.403393180695108E-2</v>
      </c>
      <c r="N56" s="5">
        <v>4.242</v>
      </c>
      <c r="O56" s="5"/>
      <c r="Q56" s="5"/>
      <c r="R56" s="5"/>
    </row>
    <row r="57" spans="1:18" x14ac:dyDescent="0.25">
      <c r="A57" s="6"/>
      <c r="B57" s="7"/>
      <c r="C57" s="5"/>
      <c r="D57" s="5"/>
      <c r="E57" s="5"/>
      <c r="F57" s="5"/>
      <c r="G57" s="5"/>
      <c r="H57" s="5"/>
      <c r="I57" s="5"/>
      <c r="J57" s="5"/>
      <c r="K57" s="5"/>
      <c r="L57">
        <v>480</v>
      </c>
      <c r="M57">
        <f>1/(J56+K56*L57)</f>
        <v>1.3765618267987936E-2</v>
      </c>
      <c r="N57" s="5"/>
      <c r="O57" s="5"/>
      <c r="Q57" s="5"/>
      <c r="R57" s="5"/>
    </row>
    <row r="58" spans="1:18" x14ac:dyDescent="0.25">
      <c r="A58" s="6"/>
      <c r="B58" s="7"/>
      <c r="C58" s="5"/>
      <c r="D58" s="5"/>
      <c r="E58" s="5"/>
      <c r="F58" s="5"/>
      <c r="G58" s="5"/>
      <c r="H58" s="5"/>
      <c r="I58" s="5"/>
      <c r="J58" s="5"/>
      <c r="K58" s="5"/>
      <c r="L58">
        <v>1920</v>
      </c>
      <c r="M58">
        <f>1/(J56+K56*L58)</f>
        <v>1.2608524072612471E-2</v>
      </c>
      <c r="N58" s="5"/>
      <c r="O58" s="5"/>
      <c r="Q58" s="5"/>
      <c r="R58" s="5"/>
    </row>
    <row r="59" spans="1:18" x14ac:dyDescent="0.25">
      <c r="A59" s="6"/>
      <c r="B59" s="7"/>
      <c r="C59" s="5"/>
      <c r="D59" s="5"/>
      <c r="E59" s="5"/>
      <c r="F59" s="5"/>
      <c r="G59" s="5"/>
      <c r="H59" s="5"/>
      <c r="I59" s="5"/>
      <c r="J59" s="5"/>
      <c r="K59" s="5"/>
      <c r="L59">
        <v>7680</v>
      </c>
      <c r="M59">
        <f>1/(J56+K56*L59)</f>
        <v>9.4359125812167755E-3</v>
      </c>
      <c r="N59" s="5"/>
      <c r="O59" s="5"/>
      <c r="Q59" s="5"/>
      <c r="R59" s="5"/>
    </row>
    <row r="60" spans="1:18" x14ac:dyDescent="0.25">
      <c r="A60" s="6"/>
      <c r="B60" s="7"/>
      <c r="C60" s="5">
        <v>35</v>
      </c>
      <c r="D60" s="5">
        <v>315</v>
      </c>
      <c r="E60" s="5">
        <f>D60+3.5*C60</f>
        <v>437.5</v>
      </c>
      <c r="F60" s="5">
        <f>0.09/((1/G60)-(1/D60))</f>
        <v>150.255</v>
      </c>
      <c r="G60" s="5">
        <v>265</v>
      </c>
      <c r="H60" s="5">
        <v>0.18909999999999999</v>
      </c>
      <c r="I60" s="5">
        <v>251</v>
      </c>
      <c r="J60" s="5">
        <f>1/H60</f>
        <v>5.2882072977260712</v>
      </c>
      <c r="K60" s="5">
        <f>1/I60</f>
        <v>3.9840637450199202E-3</v>
      </c>
      <c r="L60">
        <v>180</v>
      </c>
      <c r="M60">
        <f>1/(J60+K60*L60)</f>
        <v>0.16651849928781423</v>
      </c>
      <c r="N60" s="5">
        <v>4.8070000000000004</v>
      </c>
      <c r="O60" s="5"/>
      <c r="Q60" s="5"/>
      <c r="R60" s="5"/>
    </row>
    <row r="61" spans="1:18" x14ac:dyDescent="0.25">
      <c r="A61" s="6"/>
      <c r="B61" s="7"/>
      <c r="C61" s="5"/>
      <c r="D61" s="5"/>
      <c r="E61" s="5"/>
      <c r="F61" s="5"/>
      <c r="G61" s="5"/>
      <c r="H61" s="5"/>
      <c r="I61" s="5"/>
      <c r="J61" s="5"/>
      <c r="K61" s="5"/>
      <c r="L61">
        <v>480</v>
      </c>
      <c r="M61">
        <f>1/(J60+K60*L61)</f>
        <v>0.13887812785281242</v>
      </c>
      <c r="N61" s="5"/>
      <c r="O61" s="5"/>
      <c r="Q61" s="5"/>
      <c r="R61" s="5"/>
    </row>
    <row r="62" spans="1:18" x14ac:dyDescent="0.25">
      <c r="A62" s="6"/>
      <c r="B62" s="7"/>
      <c r="C62" s="5"/>
      <c r="D62" s="5"/>
      <c r="E62" s="5"/>
      <c r="F62" s="5"/>
      <c r="G62" s="5"/>
      <c r="H62" s="5"/>
      <c r="I62" s="5"/>
      <c r="J62" s="5"/>
      <c r="K62" s="5"/>
      <c r="L62">
        <v>1920</v>
      </c>
      <c r="M62">
        <f>1/(J60+K60*L62)</f>
        <v>7.7294030667413582E-2</v>
      </c>
      <c r="N62" s="5"/>
      <c r="O62" s="5"/>
      <c r="Q62" s="5"/>
      <c r="R62" s="5"/>
    </row>
    <row r="63" spans="1:18" x14ac:dyDescent="0.25">
      <c r="A63" s="6"/>
      <c r="B63" s="7"/>
      <c r="C63" s="5"/>
      <c r="D63" s="5"/>
      <c r="E63" s="5"/>
      <c r="F63" s="5"/>
      <c r="G63" s="5"/>
      <c r="H63" s="5"/>
      <c r="I63" s="5"/>
      <c r="J63" s="5"/>
      <c r="K63" s="5"/>
      <c r="L63">
        <v>7680</v>
      </c>
      <c r="M63">
        <f>1/(J60+K60*L63)</f>
        <v>2.7866162387100709E-2</v>
      </c>
      <c r="N63" s="5"/>
      <c r="O63" s="5"/>
      <c r="Q63" s="5"/>
      <c r="R63" s="5"/>
    </row>
    <row r="64" spans="1:18" x14ac:dyDescent="0.25">
      <c r="A64" s="6"/>
      <c r="B64" s="7"/>
      <c r="C64" s="5">
        <v>43</v>
      </c>
      <c r="D64" s="5">
        <v>420</v>
      </c>
      <c r="E64" s="5">
        <f>D64+3.5*C64</f>
        <v>570.5</v>
      </c>
      <c r="F64" s="5">
        <f>0.09/((1/G64)-(1/D64))</f>
        <v>189.00000000000009</v>
      </c>
      <c r="G64" s="5">
        <v>350</v>
      </c>
      <c r="H64" s="5">
        <v>1.1397999999999999</v>
      </c>
      <c r="I64" s="5">
        <v>467</v>
      </c>
      <c r="J64" s="5">
        <f>1/H64</f>
        <v>0.87734690296543261</v>
      </c>
      <c r="K64" s="5">
        <f>1/I64</f>
        <v>2.1413276231263384E-3</v>
      </c>
      <c r="L64">
        <v>180</v>
      </c>
      <c r="M64">
        <f>1/(J64+K64*L64)</f>
        <v>0.79189989347837719</v>
      </c>
      <c r="N64" s="5">
        <v>6.3</v>
      </c>
      <c r="O64" s="5"/>
      <c r="Q64" s="5"/>
      <c r="R64" s="5"/>
    </row>
    <row r="65" spans="1:18" x14ac:dyDescent="0.25">
      <c r="A65" s="6"/>
      <c r="B65" s="7"/>
      <c r="C65" s="5"/>
      <c r="D65" s="5"/>
      <c r="E65" s="5"/>
      <c r="F65" s="5"/>
      <c r="G65" s="5"/>
      <c r="H65" s="5"/>
      <c r="I65" s="5"/>
      <c r="J65" s="5"/>
      <c r="K65" s="5"/>
      <c r="L65">
        <v>480</v>
      </c>
      <c r="M65">
        <f>1/(J64+K64*L65)</f>
        <v>0.52488364112556496</v>
      </c>
      <c r="N65" s="5"/>
      <c r="O65" s="5"/>
      <c r="Q65" s="5"/>
      <c r="R65" s="5"/>
    </row>
    <row r="66" spans="1:18" x14ac:dyDescent="0.25">
      <c r="A66" s="6"/>
      <c r="B66" s="7"/>
      <c r="C66" s="5"/>
      <c r="D66" s="5"/>
      <c r="E66" s="5"/>
      <c r="F66" s="5"/>
      <c r="G66" s="5"/>
      <c r="H66" s="5"/>
      <c r="I66" s="5"/>
      <c r="J66" s="5"/>
      <c r="K66" s="5"/>
      <c r="L66">
        <v>1920</v>
      </c>
      <c r="M66">
        <f>1/(J64+K64*L66)</f>
        <v>0.20045318699593587</v>
      </c>
      <c r="N66" s="5"/>
      <c r="O66" s="5"/>
      <c r="Q66" s="5"/>
      <c r="R66" s="5"/>
    </row>
    <row r="67" spans="1:18" x14ac:dyDescent="0.25">
      <c r="A67" s="6"/>
      <c r="B67" s="7"/>
      <c r="C67" s="5"/>
      <c r="D67" s="5"/>
      <c r="E67" s="5"/>
      <c r="F67" s="5"/>
      <c r="G67" s="5"/>
      <c r="H67" s="5"/>
      <c r="I67" s="5"/>
      <c r="J67" s="5"/>
      <c r="K67" s="5"/>
      <c r="L67">
        <v>7680</v>
      </c>
      <c r="M67">
        <f>1/(J64+K64*L67)</f>
        <v>5.7727577970523601E-2</v>
      </c>
      <c r="N67" s="5"/>
      <c r="O67" s="5"/>
      <c r="Q67" s="5"/>
      <c r="R67" s="5"/>
    </row>
  </sheetData>
  <mergeCells count="162">
    <mergeCell ref="N3:N6"/>
    <mergeCell ref="N11:N14"/>
    <mergeCell ref="N15:N18"/>
    <mergeCell ref="C11:C14"/>
    <mergeCell ref="D11:D14"/>
    <mergeCell ref="E11:E14"/>
    <mergeCell ref="F11:F14"/>
    <mergeCell ref="G11:G14"/>
    <mergeCell ref="H11:H14"/>
    <mergeCell ref="Q3:Q6"/>
    <mergeCell ref="R3:R6"/>
    <mergeCell ref="C7:C10"/>
    <mergeCell ref="D7:D10"/>
    <mergeCell ref="E7:E10"/>
    <mergeCell ref="F7:F10"/>
    <mergeCell ref="G7:G10"/>
    <mergeCell ref="H7:H10"/>
    <mergeCell ref="I7:I10"/>
    <mergeCell ref="J7:J10"/>
    <mergeCell ref="G3:G6"/>
    <mergeCell ref="H3:H6"/>
    <mergeCell ref="I3:I6"/>
    <mergeCell ref="J3:J6"/>
    <mergeCell ref="K3:K6"/>
    <mergeCell ref="O3:O6"/>
    <mergeCell ref="C3:C6"/>
    <mergeCell ref="D3:D6"/>
    <mergeCell ref="I11:I14"/>
    <mergeCell ref="J11:J14"/>
    <mergeCell ref="K11:K14"/>
    <mergeCell ref="O11:O14"/>
    <mergeCell ref="Q11:Q14"/>
    <mergeCell ref="R11:R14"/>
    <mergeCell ref="K7:K10"/>
    <mergeCell ref="O7:O10"/>
    <mergeCell ref="Q7:Q10"/>
    <mergeCell ref="R7:R10"/>
    <mergeCell ref="N7:N10"/>
    <mergeCell ref="Q15:Q18"/>
    <mergeCell ref="R15:R18"/>
    <mergeCell ref="A27:A42"/>
    <mergeCell ref="B27:B42"/>
    <mergeCell ref="C27:C30"/>
    <mergeCell ref="D27:D30"/>
    <mergeCell ref="E27:E30"/>
    <mergeCell ref="F27:F30"/>
    <mergeCell ref="G27:G30"/>
    <mergeCell ref="H27:H30"/>
    <mergeCell ref="G15:G18"/>
    <mergeCell ref="H15:H18"/>
    <mergeCell ref="I15:I18"/>
    <mergeCell ref="J15:J18"/>
    <mergeCell ref="K15:K17"/>
    <mergeCell ref="O15:O18"/>
    <mergeCell ref="A3:A18"/>
    <mergeCell ref="B3:B18"/>
    <mergeCell ref="E3:E6"/>
    <mergeCell ref="F3:F6"/>
    <mergeCell ref="C15:C18"/>
    <mergeCell ref="D15:D18"/>
    <mergeCell ref="E15:E18"/>
    <mergeCell ref="F15:F18"/>
    <mergeCell ref="R27:R30"/>
    <mergeCell ref="C31:C34"/>
    <mergeCell ref="D31:D34"/>
    <mergeCell ref="E31:E34"/>
    <mergeCell ref="F31:F34"/>
    <mergeCell ref="G31:G34"/>
    <mergeCell ref="H31:H34"/>
    <mergeCell ref="I31:I34"/>
    <mergeCell ref="J31:J34"/>
    <mergeCell ref="K31:K34"/>
    <mergeCell ref="I27:I30"/>
    <mergeCell ref="J27:J30"/>
    <mergeCell ref="K27:K30"/>
    <mergeCell ref="N27:N30"/>
    <mergeCell ref="O27:O30"/>
    <mergeCell ref="Q27:Q30"/>
    <mergeCell ref="N31:N34"/>
    <mergeCell ref="O31:O34"/>
    <mergeCell ref="Q31:Q34"/>
    <mergeCell ref="R31:R34"/>
    <mergeCell ref="C35:C38"/>
    <mergeCell ref="D35:D38"/>
    <mergeCell ref="E35:E38"/>
    <mergeCell ref="F35:F38"/>
    <mergeCell ref="G35:G38"/>
    <mergeCell ref="H35:H38"/>
    <mergeCell ref="R35:R38"/>
    <mergeCell ref="C39:C42"/>
    <mergeCell ref="D39:D42"/>
    <mergeCell ref="E39:E42"/>
    <mergeCell ref="F39:F42"/>
    <mergeCell ref="G39:G42"/>
    <mergeCell ref="H39:H42"/>
    <mergeCell ref="I39:I42"/>
    <mergeCell ref="J39:J42"/>
    <mergeCell ref="K39:K42"/>
    <mergeCell ref="I35:I38"/>
    <mergeCell ref="J35:J38"/>
    <mergeCell ref="K35:K38"/>
    <mergeCell ref="N35:N38"/>
    <mergeCell ref="O35:O38"/>
    <mergeCell ref="Q35:Q38"/>
    <mergeCell ref="N39:N42"/>
    <mergeCell ref="O39:O42"/>
    <mergeCell ref="Q39:Q42"/>
    <mergeCell ref="R39:R42"/>
    <mergeCell ref="A52:A67"/>
    <mergeCell ref="B52:B67"/>
    <mergeCell ref="C52:C55"/>
    <mergeCell ref="D52:D55"/>
    <mergeCell ref="E52:E55"/>
    <mergeCell ref="F52:F55"/>
    <mergeCell ref="C56:C59"/>
    <mergeCell ref="D56:D59"/>
    <mergeCell ref="E56:E59"/>
    <mergeCell ref="F56:F59"/>
    <mergeCell ref="G56:G59"/>
    <mergeCell ref="H56:H59"/>
    <mergeCell ref="I56:I59"/>
    <mergeCell ref="G52:G55"/>
    <mergeCell ref="H52:H55"/>
    <mergeCell ref="I52:I55"/>
    <mergeCell ref="G60:G63"/>
    <mergeCell ref="H60:H63"/>
    <mergeCell ref="J56:J59"/>
    <mergeCell ref="K56:K59"/>
    <mergeCell ref="N56:N59"/>
    <mergeCell ref="O56:O59"/>
    <mergeCell ref="Q56:Q59"/>
    <mergeCell ref="R56:R59"/>
    <mergeCell ref="O52:O55"/>
    <mergeCell ref="Q52:Q55"/>
    <mergeCell ref="R52:R55"/>
    <mergeCell ref="J52:J55"/>
    <mergeCell ref="K52:K55"/>
    <mergeCell ref="N52:N55"/>
    <mergeCell ref="N64:N67"/>
    <mergeCell ref="O64:O67"/>
    <mergeCell ref="Q64:Q67"/>
    <mergeCell ref="R64:R67"/>
    <mergeCell ref="R60:R63"/>
    <mergeCell ref="C64:C67"/>
    <mergeCell ref="D64:D67"/>
    <mergeCell ref="E64:E67"/>
    <mergeCell ref="F64:F67"/>
    <mergeCell ref="G64:G67"/>
    <mergeCell ref="H64:H67"/>
    <mergeCell ref="I64:I67"/>
    <mergeCell ref="J64:J67"/>
    <mergeCell ref="K64:K67"/>
    <mergeCell ref="I60:I63"/>
    <mergeCell ref="J60:J63"/>
    <mergeCell ref="K60:K63"/>
    <mergeCell ref="N60:N63"/>
    <mergeCell ref="O60:O63"/>
    <mergeCell ref="Q60:Q63"/>
    <mergeCell ref="C60:C63"/>
    <mergeCell ref="D60:D63"/>
    <mergeCell ref="E60:E63"/>
    <mergeCell ref="F60:F6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</dc:creator>
  <cp:keywords/>
  <dc:description/>
  <cp:lastModifiedBy>0</cp:lastModifiedBy>
  <cp:revision/>
  <dcterms:created xsi:type="dcterms:W3CDTF">2023-11-18T15:17:22Z</dcterms:created>
  <dcterms:modified xsi:type="dcterms:W3CDTF">2024-02-16T22:00:57Z</dcterms:modified>
  <cp:category/>
  <cp:contentStatus/>
</cp:coreProperties>
</file>