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ssan/Desktop/Codes/solvation_shells/results/"/>
    </mc:Choice>
  </mc:AlternateContent>
  <xr:revisionPtr revIDLastSave="0" documentId="13_ncr:1_{FB126A45-5A37-7C40-9CDA-EBB447E3DAB2}" xr6:coauthVersionLast="47" xr6:coauthVersionMax="47" xr10:uidLastSave="{00000000-0000-0000-0000-000000000000}"/>
  <bookViews>
    <workbookView xWindow="26460" yWindow="500" windowWidth="39580" windowHeight="26880" xr2:uid="{07822FC5-30FD-4B40-AC4B-69B005012C7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E31" i="1" s="1"/>
  <c r="G31" i="1" s="1"/>
  <c r="D30" i="1"/>
  <c r="E30" i="1" s="1"/>
  <c r="G30" i="1" s="1"/>
  <c r="D29" i="1"/>
  <c r="E29" i="1" s="1"/>
  <c r="G29" i="1" s="1"/>
  <c r="D28" i="1"/>
  <c r="E28" i="1" s="1"/>
  <c r="G28" i="1" s="1"/>
  <c r="E23" i="1"/>
  <c r="E24" i="1"/>
  <c r="E25" i="1"/>
  <c r="E22" i="1"/>
  <c r="D23" i="1"/>
  <c r="D24" i="1"/>
  <c r="D25" i="1"/>
  <c r="D22" i="1"/>
  <c r="G17" i="1"/>
  <c r="G18" i="1"/>
  <c r="G19" i="1"/>
  <c r="G16" i="1"/>
  <c r="F17" i="1"/>
  <c r="F18" i="1"/>
  <c r="F19" i="1"/>
  <c r="F16" i="1"/>
  <c r="D12" i="1"/>
  <c r="E12" i="1" s="1"/>
  <c r="G12" i="1" s="1"/>
  <c r="D11" i="1"/>
  <c r="E11" i="1" s="1"/>
  <c r="G11" i="1" s="1"/>
  <c r="D10" i="1"/>
  <c r="E10" i="1" s="1"/>
  <c r="G10" i="1" s="1"/>
  <c r="D9" i="1"/>
  <c r="E9" i="1" s="1"/>
  <c r="G9" i="1" s="1"/>
  <c r="K3" i="1"/>
  <c r="K4" i="1"/>
  <c r="K5" i="1"/>
  <c r="K2" i="1"/>
  <c r="J3" i="1"/>
  <c r="J4" i="1"/>
  <c r="J5" i="1"/>
  <c r="J2" i="1"/>
  <c r="D3" i="1"/>
  <c r="E3" i="1" s="1"/>
  <c r="G3" i="1" s="1"/>
  <c r="D2" i="1"/>
  <c r="E2" i="1" s="1"/>
  <c r="G2" i="1" s="1"/>
  <c r="D5" i="1"/>
  <c r="E5" i="1" s="1"/>
  <c r="G5" i="1" s="1"/>
  <c r="D4" i="1"/>
  <c r="E4" i="1" s="1"/>
  <c r="G4" i="1" s="1"/>
  <c r="H18" i="1" l="1"/>
  <c r="I18" i="1" s="1"/>
  <c r="K18" i="1" s="1"/>
  <c r="H17" i="1"/>
  <c r="I17" i="1" s="1"/>
  <c r="K17" i="1" s="1"/>
  <c r="H19" i="1"/>
  <c r="I19" i="1" s="1"/>
  <c r="K19" i="1" s="1"/>
  <c r="H16" i="1"/>
  <c r="I16" i="1" s="1"/>
  <c r="K16" i="1" s="1"/>
</calcChain>
</file>

<file path=xl/sharedStrings.xml><?xml version="1.0" encoding="utf-8"?>
<sst xmlns="http://schemas.openxmlformats.org/spreadsheetml/2006/main" count="66" uniqueCount="29">
  <si>
    <t>b3lyp - tests</t>
  </si>
  <si>
    <t>Cr</t>
  </si>
  <si>
    <t>Mn</t>
  </si>
  <si>
    <t>Ti</t>
  </si>
  <si>
    <t>V</t>
  </si>
  <si>
    <t>G 2+</t>
  </si>
  <si>
    <t>G 3+</t>
  </si>
  <si>
    <t>∆G</t>
  </si>
  <si>
    <t>E calc</t>
  </si>
  <si>
    <t>E expt</t>
  </si>
  <si>
    <t>Error</t>
  </si>
  <si>
    <t>2s+1 (+2)</t>
  </si>
  <si>
    <t>2s+1 (+3)</t>
  </si>
  <si>
    <t>&lt;S**2&gt; theoretical +2</t>
  </si>
  <si>
    <t>&lt;S**2&gt; theoretical +3</t>
  </si>
  <si>
    <t>&lt;S**2&gt; DFT +2</t>
  </si>
  <si>
    <t>&lt;S**2&gt; DFT +3</t>
  </si>
  <si>
    <t>six waters only</t>
  </si>
  <si>
    <t>gas</t>
  </si>
  <si>
    <t>b3lyp</t>
  </si>
  <si>
    <t>solv</t>
  </si>
  <si>
    <t>SCF solv +2</t>
  </si>
  <si>
    <t>G corr +2</t>
  </si>
  <si>
    <t>SCF solv +3</t>
  </si>
  <si>
    <t>G corr +3</t>
  </si>
  <si>
    <t>Error - M + 6H2O</t>
  </si>
  <si>
    <t>Error - our model</t>
  </si>
  <si>
    <t>Abs error 1</t>
  </si>
  <si>
    <t>Abs error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</si>
</sst>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A5746-95D9-134F-BDC4-30B5EFE40220}">
  <dimension ref="A1:M31"/>
  <sheetViews>
    <sheetView tabSelected="1" topLeftCell="A5" zoomScale="200" workbookViewId="0">
      <selection activeCell="C33" sqref="C33"/>
    </sheetView>
  </sheetViews>
  <sheetFormatPr baseColWidth="10" defaultRowHeight="16" x14ac:dyDescent="0.2"/>
  <sheetData>
    <row r="1" spans="1:13" x14ac:dyDescent="0.2">
      <c r="A1" t="s">
        <v>0</v>
      </c>
      <c r="B1" t="s">
        <v>5</v>
      </c>
      <c r="C1" t="s">
        <v>6</v>
      </c>
      <c r="D1" t="s">
        <v>7</v>
      </c>
      <c r="E1" s="1" t="s">
        <v>8</v>
      </c>
      <c r="F1" t="s">
        <v>9</v>
      </c>
      <c r="G1" s="1" t="s">
        <v>10</v>
      </c>
      <c r="H1" t="s">
        <v>11</v>
      </c>
      <c r="I1" s="1" t="s">
        <v>12</v>
      </c>
      <c r="J1" t="s">
        <v>13</v>
      </c>
      <c r="K1" t="s">
        <v>14</v>
      </c>
      <c r="L1" t="s">
        <v>15</v>
      </c>
      <c r="M1" t="s">
        <v>16</v>
      </c>
    </row>
    <row r="2" spans="1:13" x14ac:dyDescent="0.2">
      <c r="A2" t="s">
        <v>3</v>
      </c>
      <c r="B2">
        <v>-3600.9214408299999</v>
      </c>
      <c r="C2">
        <v>-3600.76438964</v>
      </c>
      <c r="D2">
        <f t="shared" ref="D2:D3" si="0">(B2-C2)*2625.5*1000</f>
        <v>-412337.89934486186</v>
      </c>
      <c r="E2" s="1">
        <f t="shared" ref="E2:E3" si="1">-D2/(96485*1)-1.24-3.25+0.2</f>
        <v>-1.6404111054963255E-2</v>
      </c>
      <c r="F2">
        <v>-0.36799999999999999</v>
      </c>
      <c r="G2" s="1">
        <f>E2+0.368</f>
        <v>0.35159588894503674</v>
      </c>
      <c r="H2">
        <v>3</v>
      </c>
      <c r="I2">
        <v>2</v>
      </c>
      <c r="J2">
        <f>(H2^2-1)/4</f>
        <v>2</v>
      </c>
      <c r="K2">
        <f>(I2^2-1)/4</f>
        <v>0.75</v>
      </c>
      <c r="L2" s="1">
        <v>2.0015000000000001</v>
      </c>
      <c r="M2" s="1">
        <v>0.75180000000000002</v>
      </c>
    </row>
    <row r="3" spans="1:13" x14ac:dyDescent="0.2">
      <c r="A3" t="s">
        <v>4</v>
      </c>
      <c r="B3">
        <v>-3695.4941829700001</v>
      </c>
      <c r="C3">
        <v>-3695.3070945999998</v>
      </c>
      <c r="D3">
        <f t="shared" si="0"/>
        <v>-491200.51543581532</v>
      </c>
      <c r="E3" s="1">
        <f t="shared" si="1"/>
        <v>0.80095212142628713</v>
      </c>
      <c r="F3">
        <v>-0.255</v>
      </c>
      <c r="G3" s="1">
        <f>E3--0.255</f>
        <v>1.0559521214262872</v>
      </c>
      <c r="H3">
        <v>4</v>
      </c>
      <c r="I3">
        <v>3</v>
      </c>
      <c r="J3">
        <f t="shared" ref="J3:J5" si="2">(H3^2-1)/4</f>
        <v>3.75</v>
      </c>
      <c r="K3">
        <f t="shared" ref="K3:K5" si="3">(I3^2-1)/4</f>
        <v>2</v>
      </c>
      <c r="L3" s="1">
        <v>3.7526999999999999</v>
      </c>
      <c r="M3" s="1">
        <v>2.0074000000000001</v>
      </c>
    </row>
    <row r="4" spans="1:13" x14ac:dyDescent="0.2">
      <c r="A4" t="s">
        <v>1</v>
      </c>
      <c r="B4">
        <v>-3795.8546206999999</v>
      </c>
      <c r="C4">
        <v>-3795.71823881</v>
      </c>
      <c r="D4">
        <f>(B4-C4)*2625.5*1000</f>
        <v>-358070.65219483909</v>
      </c>
      <c r="E4" s="1">
        <f>-D4/(96485*1)-1.24-3.25+0.2</f>
        <v>-0.57884643006851744</v>
      </c>
      <c r="F4">
        <v>-0.40699999999999997</v>
      </c>
      <c r="G4" s="1">
        <f>E4+0.407</f>
        <v>-0.17184643006851746</v>
      </c>
      <c r="H4">
        <v>5</v>
      </c>
      <c r="I4">
        <v>4</v>
      </c>
      <c r="J4">
        <f t="shared" si="2"/>
        <v>6</v>
      </c>
      <c r="K4">
        <f t="shared" si="3"/>
        <v>3.75</v>
      </c>
      <c r="L4" s="1">
        <v>6.0042999999999997</v>
      </c>
      <c r="M4" s="1">
        <v>3.7625999999999999</v>
      </c>
    </row>
    <row r="5" spans="1:13" x14ac:dyDescent="0.2">
      <c r="A5" t="s">
        <v>2</v>
      </c>
      <c r="B5">
        <v>-3902.37953509</v>
      </c>
      <c r="C5">
        <v>-3902.2119250300002</v>
      </c>
      <c r="D5">
        <f>(B5-C5)*2625.5*1000</f>
        <v>-440060.21252944355</v>
      </c>
      <c r="E5" s="1">
        <f>-D5/(96485*1)-1.24-3.25+0.2</f>
        <v>0.27091840731143241</v>
      </c>
      <c r="F5">
        <v>1.5089999999999999</v>
      </c>
      <c r="G5" s="1">
        <f>E5-1.5</f>
        <v>-1.2290815926885676</v>
      </c>
      <c r="H5">
        <v>6</v>
      </c>
      <c r="I5">
        <v>5</v>
      </c>
      <c r="J5">
        <f t="shared" si="2"/>
        <v>8.75</v>
      </c>
      <c r="K5">
        <f t="shared" si="3"/>
        <v>6</v>
      </c>
      <c r="L5" s="1">
        <v>8.7521000000000004</v>
      </c>
      <c r="M5" s="2">
        <v>6.4084000000000003</v>
      </c>
    </row>
    <row r="7" spans="1:13" x14ac:dyDescent="0.2">
      <c r="A7" t="s">
        <v>17</v>
      </c>
      <c r="B7" t="s">
        <v>18</v>
      </c>
    </row>
    <row r="8" spans="1:13" x14ac:dyDescent="0.2">
      <c r="A8" t="s">
        <v>19</v>
      </c>
      <c r="B8" t="s">
        <v>5</v>
      </c>
      <c r="C8" t="s">
        <v>6</v>
      </c>
      <c r="D8" t="s">
        <v>7</v>
      </c>
      <c r="E8" s="1" t="s">
        <v>8</v>
      </c>
      <c r="F8" t="s">
        <v>9</v>
      </c>
      <c r="G8" s="1" t="s">
        <v>10</v>
      </c>
    </row>
    <row r="9" spans="1:13" x14ac:dyDescent="0.2">
      <c r="A9" t="s">
        <v>3</v>
      </c>
      <c r="B9">
        <v>-1307.5817059999999</v>
      </c>
      <c r="C9">
        <v>-1307.0409689999999</v>
      </c>
      <c r="D9">
        <f t="shared" ref="D9:D10" si="4">(B9-C9)*2625.5*1000</f>
        <v>-1419704.9935000932</v>
      </c>
      <c r="E9" s="1">
        <f t="shared" ref="E9:E10" si="5">-D9/(96485*1)-1.24-3.25+0.2</f>
        <v>10.424256034617745</v>
      </c>
      <c r="F9">
        <v>-0.36799999999999999</v>
      </c>
      <c r="G9" s="1">
        <f>E9+0.368</f>
        <v>10.792256034617745</v>
      </c>
    </row>
    <row r="10" spans="1:13" x14ac:dyDescent="0.2">
      <c r="A10" t="s">
        <v>4</v>
      </c>
      <c r="B10">
        <v>-1402.1103169999999</v>
      </c>
      <c r="C10">
        <v>-1401.529141</v>
      </c>
      <c r="D10">
        <f t="shared" si="4"/>
        <v>-1525877.5879997744</v>
      </c>
      <c r="E10" s="1">
        <f t="shared" si="5"/>
        <v>11.524661221949259</v>
      </c>
      <c r="F10">
        <v>-0.255</v>
      </c>
      <c r="G10" s="1">
        <f>E10--0.255</f>
        <v>11.77966122194926</v>
      </c>
    </row>
    <row r="11" spans="1:13" x14ac:dyDescent="0.2">
      <c r="A11" t="s">
        <v>1</v>
      </c>
      <c r="B11">
        <v>-1502.538247</v>
      </c>
      <c r="C11">
        <v>-1501.9631910000001</v>
      </c>
      <c r="D11">
        <f>(B11-C11)*2625.5*1000</f>
        <v>-1509809.5279997482</v>
      </c>
      <c r="E11" s="1">
        <f>-D11/(96485*1)-1.24-3.25+0.2</f>
        <v>11.358126942009102</v>
      </c>
      <c r="F11">
        <v>-0.40699999999999997</v>
      </c>
      <c r="G11" s="1">
        <f>E11+0.407</f>
        <v>11.765126942009102</v>
      </c>
    </row>
    <row r="12" spans="1:13" x14ac:dyDescent="0.2">
      <c r="A12" t="s">
        <v>2</v>
      </c>
      <c r="B12">
        <v>-1609.0832049999999</v>
      </c>
      <c r="C12">
        <v>-1608.4371860000001</v>
      </c>
      <c r="D12">
        <f>(B12-C12)*2625.5*1000</f>
        <v>-1696122.8844994658</v>
      </c>
      <c r="E12" s="1">
        <f>-D12/(96485*1)-1.24-3.25+0.2</f>
        <v>13.289135456283006</v>
      </c>
      <c r="F12">
        <v>1.5089999999999999</v>
      </c>
      <c r="G12" s="1">
        <f>E12-1.5</f>
        <v>11.789135456283006</v>
      </c>
    </row>
    <row r="14" spans="1:13" x14ac:dyDescent="0.2">
      <c r="A14" t="s">
        <v>17</v>
      </c>
      <c r="B14" t="s">
        <v>20</v>
      </c>
    </row>
    <row r="15" spans="1:13" x14ac:dyDescent="0.2">
      <c r="A15" t="s">
        <v>19</v>
      </c>
      <c r="B15" t="s">
        <v>21</v>
      </c>
      <c r="C15" t="s">
        <v>22</v>
      </c>
      <c r="D15" t="s">
        <v>23</v>
      </c>
      <c r="E15" t="s">
        <v>24</v>
      </c>
      <c r="F15" t="s">
        <v>5</v>
      </c>
      <c r="G15" t="s">
        <v>6</v>
      </c>
      <c r="H15" t="s">
        <v>7</v>
      </c>
      <c r="I15" s="1" t="s">
        <v>8</v>
      </c>
      <c r="J15" t="s">
        <v>9</v>
      </c>
      <c r="K15" s="1" t="s">
        <v>10</v>
      </c>
    </row>
    <row r="16" spans="1:13" x14ac:dyDescent="0.2">
      <c r="A16" t="s">
        <v>3</v>
      </c>
      <c r="B16">
        <v>-1307.9605672299999</v>
      </c>
      <c r="C16">
        <v>0.104821</v>
      </c>
      <c r="D16">
        <v>-1307.7877371100001</v>
      </c>
      <c r="E16">
        <v>0.112326</v>
      </c>
      <c r="F16">
        <f>B16+C16</f>
        <v>-1307.85574623</v>
      </c>
      <c r="G16">
        <f>D16+E16</f>
        <v>-1307.6754111100001</v>
      </c>
      <c r="H16">
        <f t="shared" ref="H16:H17" si="6">(F16-G16)*2625.5*1000</f>
        <v>-473469.85755968885</v>
      </c>
      <c r="I16" s="1">
        <f t="shared" ref="I16:I17" si="7">-H16/(96485*1)-1.24-3.25+0.2</f>
        <v>0.61718616945316707</v>
      </c>
      <c r="J16">
        <v>-0.36799999999999999</v>
      </c>
      <c r="K16" s="1">
        <f>I16+0.368</f>
        <v>0.98518616945316706</v>
      </c>
    </row>
    <row r="17" spans="1:11" x14ac:dyDescent="0.2">
      <c r="A17" t="s">
        <v>4</v>
      </c>
      <c r="B17">
        <v>-1402.49228773</v>
      </c>
      <c r="C17">
        <v>0.10702100000000001</v>
      </c>
      <c r="D17">
        <v>-1402.2810235899999</v>
      </c>
      <c r="E17">
        <v>0.11359</v>
      </c>
      <c r="F17">
        <f t="shared" ref="F17:F19" si="8">B17+C17</f>
        <v>-1402.38526673</v>
      </c>
      <c r="G17">
        <f t="shared" ref="G17:G19" si="9">D17+E17</f>
        <v>-1402.16743359</v>
      </c>
      <c r="H17">
        <f t="shared" si="6"/>
        <v>-571920.90907010192</v>
      </c>
      <c r="I17" s="1">
        <f t="shared" si="7"/>
        <v>1.6375629276063834</v>
      </c>
      <c r="J17">
        <v>-0.255</v>
      </c>
      <c r="K17" s="1">
        <f>I17--0.255</f>
        <v>1.8925629276063836</v>
      </c>
    </row>
    <row r="18" spans="1:11" x14ac:dyDescent="0.2">
      <c r="A18" t="s">
        <v>1</v>
      </c>
      <c r="B18">
        <v>-1502.63994</v>
      </c>
      <c r="C18">
        <v>0.10169300000000001</v>
      </c>
      <c r="D18">
        <v>-1502.71961956</v>
      </c>
      <c r="E18">
        <v>0.114471</v>
      </c>
      <c r="F18">
        <f t="shared" si="8"/>
        <v>-1502.538247</v>
      </c>
      <c r="G18">
        <f t="shared" si="9"/>
        <v>-1502.6051485599999</v>
      </c>
      <c r="H18">
        <f>(F18-G18)*2625.5*1000</f>
        <v>175650.04577975231</v>
      </c>
      <c r="I18" s="1">
        <f>-H18/(96485*1)-1.24-3.25+0.2</f>
        <v>-6.1104907061175551</v>
      </c>
      <c r="J18">
        <v>-0.40699999999999997</v>
      </c>
      <c r="K18" s="1">
        <f>I18+0.407</f>
        <v>-5.703490706117555</v>
      </c>
    </row>
    <row r="19" spans="1:11" x14ac:dyDescent="0.2">
      <c r="A19" t="s">
        <v>2</v>
      </c>
      <c r="B19">
        <v>-1609.4600642600001</v>
      </c>
      <c r="C19">
        <v>0.10316500000000001</v>
      </c>
      <c r="D19">
        <v>-1609.18849473</v>
      </c>
      <c r="E19">
        <v>0.110903</v>
      </c>
      <c r="F19">
        <f t="shared" si="8"/>
        <v>-1609.3568992600001</v>
      </c>
      <c r="G19">
        <f t="shared" si="9"/>
        <v>-1609.07759173</v>
      </c>
      <c r="H19">
        <f>(F19-G19)*2625.5*1000</f>
        <v>-733321.92001525324</v>
      </c>
      <c r="I19" s="1">
        <f>-H19/(96485*1)-1.24-3.25+0.2</f>
        <v>3.3103722860056299</v>
      </c>
      <c r="J19">
        <v>1.5089999999999999</v>
      </c>
      <c r="K19" s="1">
        <f>I19-1.5</f>
        <v>1.8103722860056299</v>
      </c>
    </row>
    <row r="21" spans="1:11" x14ac:dyDescent="0.2">
      <c r="B21" t="s">
        <v>25</v>
      </c>
      <c r="C21" t="s">
        <v>26</v>
      </c>
      <c r="D21" t="s">
        <v>27</v>
      </c>
      <c r="E21" t="s">
        <v>28</v>
      </c>
    </row>
    <row r="22" spans="1:11" x14ac:dyDescent="0.2">
      <c r="A22" t="s">
        <v>3</v>
      </c>
      <c r="B22" s="1">
        <v>0.98518616945316706</v>
      </c>
      <c r="C22" s="1">
        <v>0.35159588894503674</v>
      </c>
      <c r="D22" s="1">
        <f>ABS(B22)</f>
        <v>0.98518616945316706</v>
      </c>
      <c r="E22" s="1">
        <f>ABS(C22)</f>
        <v>0.35159588894503674</v>
      </c>
    </row>
    <row r="23" spans="1:11" x14ac:dyDescent="0.2">
      <c r="A23" t="s">
        <v>4</v>
      </c>
      <c r="B23" s="1">
        <v>1.8925629276063836</v>
      </c>
      <c r="C23" s="1">
        <v>1.0559521214262872</v>
      </c>
      <c r="D23" s="1">
        <f t="shared" ref="D23:D25" si="10">ABS(B23)</f>
        <v>1.8925629276063836</v>
      </c>
      <c r="E23" s="1">
        <f t="shared" ref="E23:E25" si="11">ABS(C23)</f>
        <v>1.0559521214262872</v>
      </c>
    </row>
    <row r="24" spans="1:11" x14ac:dyDescent="0.2">
      <c r="A24" t="s">
        <v>1</v>
      </c>
      <c r="B24" s="1">
        <v>-5.703490706117555</v>
      </c>
      <c r="C24" s="1">
        <v>-0.17184643006851746</v>
      </c>
      <c r="D24" s="1">
        <f t="shared" si="10"/>
        <v>5.703490706117555</v>
      </c>
      <c r="E24" s="1">
        <f t="shared" si="11"/>
        <v>0.17184643006851746</v>
      </c>
    </row>
    <row r="25" spans="1:11" x14ac:dyDescent="0.2">
      <c r="A25" t="s">
        <v>2</v>
      </c>
      <c r="B25" s="1">
        <v>1.8103722860056299</v>
      </c>
      <c r="C25" s="1">
        <v>-1.2290815926885676</v>
      </c>
      <c r="D25" s="1">
        <f t="shared" si="10"/>
        <v>1.8103722860056299</v>
      </c>
      <c r="E25" s="1">
        <f t="shared" si="11"/>
        <v>1.2290815926885676</v>
      </c>
    </row>
    <row r="27" spans="1:11" x14ac:dyDescent="0.2">
      <c r="A27" t="s">
        <v>0</v>
      </c>
      <c r="B27" t="s">
        <v>5</v>
      </c>
      <c r="C27" t="s">
        <v>6</v>
      </c>
      <c r="D27" t="s">
        <v>7</v>
      </c>
      <c r="E27" s="1" t="s">
        <v>8</v>
      </c>
      <c r="F27" t="s">
        <v>9</v>
      </c>
      <c r="G27" s="1" t="s">
        <v>10</v>
      </c>
    </row>
    <row r="28" spans="1:11" x14ac:dyDescent="0.2">
      <c r="A28" t="s">
        <v>3</v>
      </c>
      <c r="B28">
        <v>-5435.21694028</v>
      </c>
      <c r="C28">
        <v>-5435.0619764000003</v>
      </c>
      <c r="D28">
        <f t="shared" ref="D28:D29" si="12">(B28-C28)*2625.5*1000</f>
        <v>-406857.6669393201</v>
      </c>
      <c r="E28" s="1">
        <f t="shared" ref="E28:E29" si="13">-D28/(96485*1)-1.24-3.25+0.2</f>
        <v>-7.3202912998703684E-2</v>
      </c>
      <c r="F28">
        <v>-0.36799999999999999</v>
      </c>
      <c r="G28" s="1">
        <f>E28+0.368</f>
        <v>0.29479708700129631</v>
      </c>
    </row>
    <row r="29" spans="1:11" x14ac:dyDescent="0.2">
      <c r="A29" t="s">
        <v>4</v>
      </c>
      <c r="B29">
        <v>-5529.7904947999996</v>
      </c>
      <c r="C29">
        <v>-5529.6107371899998</v>
      </c>
      <c r="D29">
        <f t="shared" si="12"/>
        <v>-471953.60505446664</v>
      </c>
      <c r="E29" s="1">
        <f t="shared" si="13"/>
        <v>0.60147126552797459</v>
      </c>
      <c r="F29">
        <v>-0.255</v>
      </c>
      <c r="G29" s="1">
        <f>E29--0.255</f>
        <v>0.85647126552797459</v>
      </c>
    </row>
    <row r="30" spans="1:11" x14ac:dyDescent="0.2">
      <c r="A30" t="s">
        <v>1</v>
      </c>
      <c r="B30">
        <v>-5630.1515318199999</v>
      </c>
      <c r="C30">
        <v>-5630.0175367800002</v>
      </c>
      <c r="D30">
        <f>(B30-C30)*2625.5*1000</f>
        <v>-351803.97751925921</v>
      </c>
      <c r="E30" s="1">
        <f>-D30/(96485*1)-1.24-3.25+0.2</f>
        <v>-0.64379615982526617</v>
      </c>
      <c r="F30">
        <v>-0.40699999999999997</v>
      </c>
      <c r="G30" s="1">
        <f>E30+0.407</f>
        <v>-0.23679615982526619</v>
      </c>
    </row>
    <row r="31" spans="1:11" x14ac:dyDescent="0.2">
      <c r="A31" t="s">
        <v>2</v>
      </c>
      <c r="B31">
        <v>-5736.6751546900005</v>
      </c>
      <c r="C31">
        <v>-5736.5444793999995</v>
      </c>
      <c r="D31">
        <f>(B31-C31)*2625.5*1000</f>
        <v>-343087.97389738582</v>
      </c>
      <c r="E31" s="1">
        <f>-D31/(96485*1)-1.24-3.25+0.2</f>
        <v>-0.73413148264097239</v>
      </c>
      <c r="F31">
        <v>1.5089999999999999</v>
      </c>
      <c r="G31" s="1">
        <f>E31-1.5</f>
        <v>-2.2341314826409722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Harb, Hassan</dc:creator>
  <cp:lastModifiedBy>Harb, Hassan</cp:lastModifiedBy>
  <dcterms:created xsi:type="dcterms:W3CDTF">2024-05-30T18:49:50Z</dcterms:created>
  <dcterms:modified xsi:type="dcterms:W3CDTF">2024-05-30T21:14:07Z</dcterms:modified>
</cp:coreProperties>
</file>