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hassan/Desktop/Codes/solvation_shells/Rahbani_paper_examples/"/>
    </mc:Choice>
  </mc:AlternateContent>
  <xr:revisionPtr revIDLastSave="0" documentId="13_ncr:1_{F8EAEB33-F325-0F47-B7F5-B78D020A3A87}" xr6:coauthVersionLast="47" xr6:coauthVersionMax="47" xr10:uidLastSave="{00000000-0000-0000-0000-000000000000}"/>
  <bookViews>
    <workbookView xWindow="0" yWindow="0" windowWidth="68800" windowHeight="28800" xr2:uid="{A3C8969B-FED4-4245-B28F-398930A4495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9" i="1" l="1"/>
  <c r="E59" i="1" s="1"/>
  <c r="F59" i="1" s="1"/>
  <c r="D58" i="1"/>
  <c r="E58" i="1" s="1"/>
  <c r="F58" i="1" s="1"/>
  <c r="D57" i="1"/>
  <c r="E57" i="1" s="1"/>
  <c r="F57" i="1" s="1"/>
  <c r="D56" i="1"/>
  <c r="E56" i="1" s="1"/>
  <c r="F56" i="1" s="1"/>
  <c r="D55" i="1"/>
  <c r="E55" i="1" s="1"/>
  <c r="F55" i="1" s="1"/>
  <c r="D54" i="1"/>
  <c r="E54" i="1" s="1"/>
  <c r="F54" i="1" s="1"/>
  <c r="D53" i="1"/>
  <c r="E53" i="1" s="1"/>
  <c r="F53" i="1" s="1"/>
  <c r="D49" i="1"/>
  <c r="E49" i="1" s="1"/>
  <c r="F49" i="1" s="1"/>
  <c r="D48" i="1"/>
  <c r="E48" i="1" s="1"/>
  <c r="F48" i="1" s="1"/>
  <c r="D47" i="1"/>
  <c r="E47" i="1" s="1"/>
  <c r="F47" i="1" s="1"/>
  <c r="D46" i="1"/>
  <c r="E46" i="1" s="1"/>
  <c r="F46" i="1" s="1"/>
  <c r="D45" i="1"/>
  <c r="E45" i="1" s="1"/>
  <c r="F45" i="1" s="1"/>
  <c r="D44" i="1"/>
  <c r="E44" i="1" s="1"/>
  <c r="F44" i="1" s="1"/>
  <c r="D43" i="1"/>
  <c r="E43" i="1" s="1"/>
  <c r="F43" i="1" s="1"/>
  <c r="F33" i="1"/>
  <c r="F34" i="1"/>
  <c r="D38" i="1"/>
  <c r="E38" i="1" s="1"/>
  <c r="F38" i="1" s="1"/>
  <c r="D39" i="1"/>
  <c r="E39" i="1" s="1"/>
  <c r="F39" i="1" s="1"/>
  <c r="D37" i="1"/>
  <c r="E37" i="1" s="1"/>
  <c r="F37" i="1" s="1"/>
  <c r="D36" i="1"/>
  <c r="E36" i="1" s="1"/>
  <c r="F36" i="1" s="1"/>
  <c r="D35" i="1"/>
  <c r="E35" i="1" s="1"/>
  <c r="F35" i="1" s="1"/>
  <c r="D34" i="1"/>
  <c r="E34" i="1" s="1"/>
  <c r="D33" i="1"/>
  <c r="E33" i="1" s="1"/>
  <c r="D13" i="1"/>
  <c r="E13" i="1" s="1"/>
  <c r="G13" i="1" s="1"/>
  <c r="E12" i="1"/>
  <c r="G12" i="1" s="1"/>
  <c r="D11" i="1"/>
  <c r="E11" i="1" s="1"/>
  <c r="G11" i="1" s="1"/>
  <c r="D10" i="1"/>
  <c r="E10" i="1" s="1"/>
  <c r="G10" i="1" s="1"/>
  <c r="D9" i="1"/>
  <c r="E9" i="1" s="1"/>
  <c r="G9" i="1" s="1"/>
  <c r="D29" i="1"/>
  <c r="E29" i="1" s="1"/>
  <c r="G29" i="1" s="1"/>
  <c r="D28" i="1"/>
  <c r="E28" i="1" s="1"/>
  <c r="G28" i="1" s="1"/>
  <c r="D27" i="1"/>
  <c r="E27" i="1" s="1"/>
  <c r="G27" i="1" s="1"/>
  <c r="D26" i="1"/>
  <c r="E26" i="1" s="1"/>
  <c r="G26" i="1" s="1"/>
  <c r="D25" i="1"/>
  <c r="E25" i="1" s="1"/>
  <c r="G25" i="1" s="1"/>
  <c r="D18" i="1"/>
  <c r="E18" i="1" s="1"/>
  <c r="G18" i="1" s="1"/>
  <c r="D19" i="1"/>
  <c r="E19" i="1" s="1"/>
  <c r="G19" i="1" s="1"/>
  <c r="D20" i="1"/>
  <c r="E20" i="1" s="1"/>
  <c r="G20" i="1" s="1"/>
  <c r="D21" i="1"/>
  <c r="E21" i="1" s="1"/>
  <c r="G21" i="1" s="1"/>
  <c r="D17" i="1"/>
  <c r="E17" i="1" s="1"/>
  <c r="G17" i="1" s="1"/>
  <c r="T3" i="1" l="1"/>
  <c r="T4" i="1"/>
  <c r="T5" i="1"/>
  <c r="T6" i="1"/>
  <c r="T2" i="1"/>
  <c r="G3" i="1"/>
  <c r="H3" i="1" s="1"/>
  <c r="G4" i="1"/>
  <c r="H4" i="1" s="1"/>
  <c r="G5" i="1"/>
  <c r="H5" i="1" s="1"/>
  <c r="G6" i="1"/>
  <c r="H6" i="1" s="1"/>
  <c r="G2" i="1"/>
  <c r="H2" i="1" s="1"/>
</calcChain>
</file>

<file path=xl/sharedStrings.xml><?xml version="1.0" encoding="utf-8"?>
<sst xmlns="http://schemas.openxmlformats.org/spreadsheetml/2006/main" count="145" uniqueCount="51">
  <si>
    <t>Structure</t>
  </si>
  <si>
    <t>SMILES</t>
  </si>
  <si>
    <t>Expt redox</t>
  </si>
  <si>
    <t>Maltol</t>
  </si>
  <si>
    <t>CC1=C(C(=O)C=CO1)O </t>
  </si>
  <si>
    <t>Deferiprone</t>
  </si>
  <si>
    <t>CC1=C(C(=O)C=CN1C)O </t>
  </si>
  <si>
    <t>Kojic Acid</t>
  </si>
  <si>
    <t>C1=C(OC=C(C1=O)O)CO  </t>
  </si>
  <si>
    <t>Catechol</t>
  </si>
  <si>
    <t>C1=CC=C(C(=C1)O)O </t>
  </si>
  <si>
    <t>Salicylic Acid</t>
  </si>
  <si>
    <t>Charge red</t>
  </si>
  <si>
    <t>Charge ox</t>
  </si>
  <si>
    <t>charge per ligand</t>
  </si>
  <si>
    <t>Charge ligands</t>
  </si>
  <si>
    <t>SMILES anion</t>
  </si>
  <si>
    <t>CC1=C(C(=O)C=CO1)[O-]</t>
  </si>
  <si>
    <t>CC1=C(C(=O)C=CN1C)[O-]</t>
  </si>
  <si>
    <t>C1=C(OC=C(C1=O)[O-])CO</t>
  </si>
  <si>
    <t>C1=CC=C(C(=C1)[O-])[O-]</t>
  </si>
  <si>
    <t>C1=CC=C(C(=C1)C(=O)O)O</t>
  </si>
  <si>
    <t>C1=CC=C(C(=C1)C(=O)[O-])[O-]</t>
  </si>
  <si>
    <t>xyz of ligand</t>
  </si>
  <si>
    <t>crest</t>
  </si>
  <si>
    <t>final xyz</t>
  </si>
  <si>
    <t>yes</t>
  </si>
  <si>
    <t>skipped</t>
  </si>
  <si>
    <t>MBS calculations</t>
  </si>
  <si>
    <t>submitted</t>
  </si>
  <si>
    <t>done</t>
  </si>
  <si>
    <t>MBS solvated</t>
  </si>
  <si>
    <t>DFT</t>
  </si>
  <si>
    <t>Error</t>
  </si>
  <si>
    <t>G 2+</t>
  </si>
  <si>
    <t>G 3+</t>
  </si>
  <si>
    <t>∆G</t>
  </si>
  <si>
    <t>E calc</t>
  </si>
  <si>
    <t>cd</t>
  </si>
  <si>
    <t>HBD</t>
  </si>
  <si>
    <t>HBA</t>
  </si>
  <si>
    <t>maltolate</t>
  </si>
  <si>
    <t>optimized</t>
  </si>
  <si>
    <t>solvated_1</t>
  </si>
  <si>
    <t>solvated_1_optimized</t>
  </si>
  <si>
    <t>solvated_2</t>
  </si>
  <si>
    <t>solvated_2_optimized</t>
  </si>
  <si>
    <t>solvated_3</t>
  </si>
  <si>
    <t>solvated_3_optimized</t>
  </si>
  <si>
    <t>deferiprone</t>
  </si>
  <si>
    <t>kojate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</si>
</sst>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2"/>
      <color theme="1"/>
      <name val="Aptos Narrow"/>
      <family val="2"/>
      <scheme val="minor"/>
    </font>
    <font>
      <sz val="12"/>
      <color rgb="FF212121"/>
      <name val="Helvetica Neue"/>
      <family val="2"/>
    </font>
    <font>
      <sz val="12"/>
      <color rgb="FF212529"/>
      <name val="Helvetica Neue"/>
      <family val="2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  <font>
      <sz val="12"/>
      <color rgb="FF00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2" fontId="0" fillId="0" borderId="0" xfId="0" applyNumberFormat="1"/>
    <xf numFmtId="164" fontId="4" fillId="0" borderId="0" xfId="0" applyNumberFormat="1" applyFont="1"/>
    <xf numFmtId="0" fontId="5" fillId="0" borderId="0" xfId="0" applyFont="1"/>
    <xf numFmtId="0" fontId="3" fillId="2" borderId="0" xfId="0" applyFon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CA155-99D5-A549-BFC3-AFAD3D2D9512}">
  <dimension ref="A1:T59"/>
  <sheetViews>
    <sheetView tabSelected="1" topLeftCell="A8" zoomScale="200" workbookViewId="0">
      <selection activeCell="J17" sqref="J17"/>
    </sheetView>
  </sheetViews>
  <sheetFormatPr baseColWidth="10" defaultRowHeight="16" x14ac:dyDescent="0.2"/>
  <cols>
    <col min="2" max="3" width="13" customWidth="1"/>
    <col min="4" max="4" width="13" bestFit="1" customWidth="1"/>
    <col min="5" max="5" width="11.1640625" bestFit="1" customWidth="1"/>
    <col min="6" max="7" width="11.33203125" bestFit="1" customWidth="1"/>
    <col min="8" max="8" width="11" bestFit="1" customWidth="1"/>
    <col min="12" max="13" width="11" bestFit="1" customWidth="1"/>
  </cols>
  <sheetData>
    <row r="1" spans="1:20" x14ac:dyDescent="0.2">
      <c r="A1" t="s">
        <v>0</v>
      </c>
      <c r="B1" t="s">
        <v>1</v>
      </c>
      <c r="C1" t="s">
        <v>16</v>
      </c>
      <c r="D1" t="s">
        <v>2</v>
      </c>
      <c r="E1" t="s">
        <v>12</v>
      </c>
      <c r="F1" t="s">
        <v>13</v>
      </c>
      <c r="G1" t="s">
        <v>15</v>
      </c>
      <c r="H1" t="s">
        <v>14</v>
      </c>
      <c r="I1" t="s">
        <v>23</v>
      </c>
      <c r="J1" t="s">
        <v>24</v>
      </c>
      <c r="K1" t="s">
        <v>25</v>
      </c>
      <c r="L1" t="s">
        <v>28</v>
      </c>
      <c r="M1" t="s">
        <v>31</v>
      </c>
      <c r="Q1" t="s">
        <v>38</v>
      </c>
      <c r="R1" t="s">
        <v>2</v>
      </c>
      <c r="S1" s="1" t="s">
        <v>32</v>
      </c>
      <c r="T1" t="s">
        <v>33</v>
      </c>
    </row>
    <row r="2" spans="1:20" x14ac:dyDescent="0.2">
      <c r="A2" t="s">
        <v>3</v>
      </c>
      <c r="B2" s="1" t="s">
        <v>4</v>
      </c>
      <c r="C2" s="2" t="s">
        <v>17</v>
      </c>
      <c r="D2">
        <v>-0.23</v>
      </c>
      <c r="E2">
        <v>-1</v>
      </c>
      <c r="F2">
        <v>0</v>
      </c>
      <c r="G2">
        <f>F2-3</f>
        <v>-3</v>
      </c>
      <c r="H2">
        <f>G2/3</f>
        <v>-1</v>
      </c>
      <c r="I2" t="s">
        <v>26</v>
      </c>
      <c r="J2" t="s">
        <v>27</v>
      </c>
      <c r="K2" t="s">
        <v>26</v>
      </c>
      <c r="L2" t="s">
        <v>30</v>
      </c>
      <c r="M2" t="s">
        <v>29</v>
      </c>
      <c r="Q2" t="s">
        <v>3</v>
      </c>
      <c r="R2">
        <v>-0.23</v>
      </c>
      <c r="S2">
        <v>-1.18</v>
      </c>
      <c r="T2" s="4">
        <f>S2-R2</f>
        <v>-0.95</v>
      </c>
    </row>
    <row r="3" spans="1:20" x14ac:dyDescent="0.2">
      <c r="A3" t="s">
        <v>5</v>
      </c>
      <c r="B3" s="1" t="s">
        <v>6</v>
      </c>
      <c r="C3" s="1" t="s">
        <v>18</v>
      </c>
      <c r="D3">
        <v>-0.57999999999999996</v>
      </c>
      <c r="E3">
        <v>-1</v>
      </c>
      <c r="F3">
        <v>0</v>
      </c>
      <c r="G3">
        <f t="shared" ref="G3:G6" si="0">F3-3</f>
        <v>-3</v>
      </c>
      <c r="H3">
        <f t="shared" ref="H3:H6" si="1">G3/3</f>
        <v>-1</v>
      </c>
      <c r="I3" t="s">
        <v>26</v>
      </c>
      <c r="J3" t="s">
        <v>27</v>
      </c>
      <c r="K3" t="s">
        <v>26</v>
      </c>
      <c r="L3" t="s">
        <v>30</v>
      </c>
      <c r="M3" t="s">
        <v>29</v>
      </c>
      <c r="Q3" t="s">
        <v>5</v>
      </c>
      <c r="R3">
        <v>-0.57999999999999996</v>
      </c>
      <c r="S3">
        <v>-0.35</v>
      </c>
      <c r="T3" s="3">
        <f t="shared" ref="T3:T6" si="2">S3-R3</f>
        <v>0.22999999999999998</v>
      </c>
    </row>
    <row r="4" spans="1:20" x14ac:dyDescent="0.2">
      <c r="A4" t="s">
        <v>7</v>
      </c>
      <c r="B4" s="1" t="s">
        <v>8</v>
      </c>
      <c r="C4" s="1" t="s">
        <v>19</v>
      </c>
      <c r="D4">
        <v>-0.13</v>
      </c>
      <c r="E4">
        <v>-1</v>
      </c>
      <c r="F4">
        <v>0</v>
      </c>
      <c r="G4">
        <f t="shared" si="0"/>
        <v>-3</v>
      </c>
      <c r="H4">
        <f t="shared" si="1"/>
        <v>-1</v>
      </c>
      <c r="I4" t="s">
        <v>26</v>
      </c>
      <c r="J4" t="s">
        <v>27</v>
      </c>
      <c r="K4" t="s">
        <v>26</v>
      </c>
      <c r="L4" t="s">
        <v>30</v>
      </c>
      <c r="M4" t="s">
        <v>29</v>
      </c>
      <c r="Q4" t="s">
        <v>7</v>
      </c>
      <c r="R4">
        <v>-0.13</v>
      </c>
      <c r="S4">
        <v>-0.97</v>
      </c>
      <c r="T4" s="4">
        <f t="shared" si="2"/>
        <v>-0.84</v>
      </c>
    </row>
    <row r="5" spans="1:20" x14ac:dyDescent="0.2">
      <c r="A5" t="s">
        <v>9</v>
      </c>
      <c r="B5" s="1" t="s">
        <v>10</v>
      </c>
      <c r="C5" s="1" t="s">
        <v>20</v>
      </c>
      <c r="D5">
        <v>-0.83</v>
      </c>
      <c r="E5">
        <v>-4</v>
      </c>
      <c r="F5">
        <v>-3</v>
      </c>
      <c r="G5">
        <f t="shared" si="0"/>
        <v>-6</v>
      </c>
      <c r="H5">
        <f t="shared" si="1"/>
        <v>-2</v>
      </c>
      <c r="I5" t="s">
        <v>26</v>
      </c>
      <c r="J5" t="s">
        <v>27</v>
      </c>
      <c r="K5" t="s">
        <v>26</v>
      </c>
      <c r="L5" t="s">
        <v>30</v>
      </c>
      <c r="M5" t="s">
        <v>29</v>
      </c>
      <c r="Q5" t="s">
        <v>9</v>
      </c>
      <c r="R5">
        <v>-0.83</v>
      </c>
      <c r="S5">
        <v>-3.41</v>
      </c>
      <c r="T5" s="4">
        <f t="shared" si="2"/>
        <v>-2.58</v>
      </c>
    </row>
    <row r="6" spans="1:20" x14ac:dyDescent="0.2">
      <c r="A6" t="s">
        <v>11</v>
      </c>
      <c r="B6" s="1" t="s">
        <v>21</v>
      </c>
      <c r="C6" s="1" t="s">
        <v>22</v>
      </c>
      <c r="D6">
        <v>-0.66</v>
      </c>
      <c r="E6">
        <v>-4</v>
      </c>
      <c r="F6">
        <v>-3</v>
      </c>
      <c r="G6">
        <f t="shared" si="0"/>
        <v>-6</v>
      </c>
      <c r="H6">
        <f t="shared" si="1"/>
        <v>-2</v>
      </c>
      <c r="I6" t="s">
        <v>26</v>
      </c>
      <c r="J6" t="s">
        <v>27</v>
      </c>
      <c r="K6" t="s">
        <v>26</v>
      </c>
      <c r="L6" t="s">
        <v>30</v>
      </c>
      <c r="M6" t="s">
        <v>29</v>
      </c>
      <c r="Q6" t="s">
        <v>11</v>
      </c>
      <c r="R6">
        <v>-0.66</v>
      </c>
      <c r="S6">
        <v>-2.41</v>
      </c>
      <c r="T6" s="4">
        <f t="shared" si="2"/>
        <v>-1.75</v>
      </c>
    </row>
    <row r="8" spans="1:20" x14ac:dyDescent="0.2">
      <c r="A8" t="s">
        <v>0</v>
      </c>
      <c r="B8" t="s">
        <v>34</v>
      </c>
      <c r="C8" t="s">
        <v>35</v>
      </c>
      <c r="D8" t="s">
        <v>36</v>
      </c>
      <c r="E8" s="5" t="s">
        <v>37</v>
      </c>
      <c r="F8" t="s">
        <v>2</v>
      </c>
      <c r="G8" t="s">
        <v>33</v>
      </c>
      <c r="K8" t="s">
        <v>0</v>
      </c>
      <c r="L8" t="s">
        <v>39</v>
      </c>
      <c r="M8" t="s">
        <v>40</v>
      </c>
    </row>
    <row r="9" spans="1:20" x14ac:dyDescent="0.2">
      <c r="A9" t="s">
        <v>3</v>
      </c>
      <c r="D9">
        <f>(B9-C9)*2625.5*1000</f>
        <v>0</v>
      </c>
      <c r="E9" s="5">
        <f>-D9/(96485*1)-1.24-3.25+0.2</f>
        <v>-4.29</v>
      </c>
      <c r="F9">
        <v>-0.23</v>
      </c>
      <c r="G9" s="6">
        <f>F9-E9</f>
        <v>4.0599999999999996</v>
      </c>
      <c r="K9" t="s">
        <v>3</v>
      </c>
      <c r="L9" s="1">
        <v>1</v>
      </c>
      <c r="M9">
        <v>3</v>
      </c>
    </row>
    <row r="10" spans="1:20" x14ac:dyDescent="0.2">
      <c r="A10" t="s">
        <v>5</v>
      </c>
      <c r="D10">
        <f>(B10-C10)*2625.5*1000</f>
        <v>0</v>
      </c>
      <c r="E10" s="5">
        <f t="shared" ref="E10:E13" si="3">-D10/(96485*1)-1.24-3.25+0.2</f>
        <v>-4.29</v>
      </c>
      <c r="F10">
        <v>-0.57999999999999996</v>
      </c>
      <c r="G10" s="6">
        <f t="shared" ref="G10:G13" si="4">F10-E10</f>
        <v>3.71</v>
      </c>
      <c r="K10" t="s">
        <v>5</v>
      </c>
      <c r="L10" s="1">
        <v>1</v>
      </c>
      <c r="M10">
        <v>3</v>
      </c>
    </row>
    <row r="11" spans="1:20" x14ac:dyDescent="0.2">
      <c r="A11" t="s">
        <v>7</v>
      </c>
      <c r="D11">
        <f t="shared" ref="D11:D13" si="5">(B11-C11)*2625.5*1000</f>
        <v>0</v>
      </c>
      <c r="E11" s="5">
        <f t="shared" si="3"/>
        <v>-4.29</v>
      </c>
      <c r="F11">
        <v>-0.13</v>
      </c>
      <c r="G11" s="6">
        <f t="shared" si="4"/>
        <v>4.16</v>
      </c>
      <c r="K11" t="s">
        <v>7</v>
      </c>
      <c r="L11" s="1">
        <v>2</v>
      </c>
      <c r="M11">
        <v>4</v>
      </c>
    </row>
    <row r="12" spans="1:20" x14ac:dyDescent="0.2">
      <c r="A12" t="s">
        <v>9</v>
      </c>
      <c r="E12" s="5">
        <f t="shared" si="3"/>
        <v>-4.29</v>
      </c>
      <c r="F12">
        <v>-0.83</v>
      </c>
      <c r="G12" s="6">
        <f t="shared" si="4"/>
        <v>3.46</v>
      </c>
      <c r="K12" t="s">
        <v>9</v>
      </c>
      <c r="L12" s="1">
        <v>2</v>
      </c>
      <c r="M12">
        <v>2</v>
      </c>
    </row>
    <row r="13" spans="1:20" x14ac:dyDescent="0.2">
      <c r="A13" t="s">
        <v>11</v>
      </c>
      <c r="D13">
        <f t="shared" si="5"/>
        <v>0</v>
      </c>
      <c r="E13" s="5">
        <f t="shared" si="3"/>
        <v>-4.29</v>
      </c>
      <c r="F13">
        <v>-0.66</v>
      </c>
      <c r="G13" s="6">
        <f t="shared" si="4"/>
        <v>3.63</v>
      </c>
      <c r="K13" t="s">
        <v>11</v>
      </c>
      <c r="L13" s="1">
        <v>2</v>
      </c>
      <c r="M13">
        <v>3</v>
      </c>
    </row>
    <row r="16" spans="1:20" x14ac:dyDescent="0.2">
      <c r="A16" t="s">
        <v>0</v>
      </c>
      <c r="B16" t="s">
        <v>34</v>
      </c>
      <c r="C16" t="s">
        <v>35</v>
      </c>
      <c r="D16" t="s">
        <v>36</v>
      </c>
      <c r="E16" s="5" t="s">
        <v>37</v>
      </c>
      <c r="F16" t="s">
        <v>2</v>
      </c>
      <c r="G16" t="s">
        <v>33</v>
      </c>
    </row>
    <row r="17" spans="1:7" x14ac:dyDescent="0.2">
      <c r="A17" t="s">
        <v>3</v>
      </c>
      <c r="B17">
        <v>-6764.6848413999996</v>
      </c>
      <c r="C17">
        <v>-6764.5007902999996</v>
      </c>
      <c r="D17">
        <f>(B17-C17)*2625.5*1000</f>
        <v>-483226.16305008752</v>
      </c>
      <c r="E17" s="5">
        <f>-D17/(96485*1)-1.24-3.25+0.2</f>
        <v>0.71830349847217145</v>
      </c>
      <c r="F17">
        <v>-0.23</v>
      </c>
      <c r="G17" s="6">
        <f>F17-E17</f>
        <v>-0.94830349847217144</v>
      </c>
    </row>
    <row r="18" spans="1:7" x14ac:dyDescent="0.2">
      <c r="A18" t="s">
        <v>5</v>
      </c>
      <c r="B18">
        <v>-7396.7359775300001</v>
      </c>
      <c r="C18">
        <v>-7396.5394192399999</v>
      </c>
      <c r="D18">
        <f t="shared" ref="D18:D21" si="6">(B18-C18)*2625.5*1000</f>
        <v>-516063.79039555625</v>
      </c>
      <c r="E18" s="5">
        <f t="shared" ref="E18:E21" si="7">-D18/(96485*1)-1.24-3.25+0.2</f>
        <v>1.0586426946733301</v>
      </c>
      <c r="F18">
        <v>-0.57999999999999996</v>
      </c>
      <c r="G18" s="6">
        <f t="shared" ref="G18:G21" si="8">F18-E18</f>
        <v>-1.6386426946733299</v>
      </c>
    </row>
    <row r="19" spans="1:7" x14ac:dyDescent="0.2">
      <c r="A19" t="s">
        <v>7</v>
      </c>
      <c r="B19">
        <v>-7525.5513138799997</v>
      </c>
      <c r="C19">
        <v>-7525.36967542</v>
      </c>
      <c r="D19">
        <f t="shared" si="6"/>
        <v>-476891.77672922186</v>
      </c>
      <c r="E19" s="5">
        <f t="shared" si="7"/>
        <v>0.65265198454911988</v>
      </c>
      <c r="F19">
        <v>-0.13</v>
      </c>
      <c r="G19" s="6">
        <f t="shared" si="8"/>
        <v>-0.78265198454911988</v>
      </c>
    </row>
    <row r="20" spans="1:7" x14ac:dyDescent="0.2">
      <c r="A20" t="s">
        <v>9</v>
      </c>
      <c r="B20">
        <v>-6537.7633516300002</v>
      </c>
      <c r="C20">
        <v>-6537.67452142</v>
      </c>
      <c r="D20">
        <f t="shared" si="6"/>
        <v>-233223.71635551599</v>
      </c>
      <c r="E20" s="5">
        <f t="shared" si="7"/>
        <v>-1.8727981929261956</v>
      </c>
      <c r="F20">
        <v>-0.83</v>
      </c>
      <c r="G20" s="6">
        <f t="shared" si="8"/>
        <v>1.0427981929261958</v>
      </c>
    </row>
    <row r="21" spans="1:7" x14ac:dyDescent="0.2">
      <c r="A21" t="s">
        <v>11</v>
      </c>
      <c r="B21">
        <v>-7107.2492114899997</v>
      </c>
      <c r="C21">
        <v>-7107.1336580500001</v>
      </c>
      <c r="D21">
        <f t="shared" si="6"/>
        <v>-303385.55671876704</v>
      </c>
      <c r="E21" s="5">
        <f t="shared" si="7"/>
        <v>-1.1456194567158935</v>
      </c>
      <c r="F21">
        <v>-0.66</v>
      </c>
      <c r="G21" s="6">
        <f t="shared" si="8"/>
        <v>0.48561945671589346</v>
      </c>
    </row>
    <row r="24" spans="1:7" x14ac:dyDescent="0.2">
      <c r="A24" t="s">
        <v>0</v>
      </c>
      <c r="B24" t="s">
        <v>34</v>
      </c>
      <c r="C24" t="s">
        <v>35</v>
      </c>
      <c r="D24" t="s">
        <v>36</v>
      </c>
      <c r="E24" s="5" t="s">
        <v>37</v>
      </c>
      <c r="F24" t="s">
        <v>2</v>
      </c>
      <c r="G24" t="s">
        <v>33</v>
      </c>
    </row>
    <row r="25" spans="1:7" x14ac:dyDescent="0.2">
      <c r="A25" t="s">
        <v>3</v>
      </c>
      <c r="B25">
        <v>-9670.0964822299993</v>
      </c>
      <c r="C25">
        <v>-9669.9259934099991</v>
      </c>
      <c r="D25">
        <f>(B25-C25)*2625.5*1000</f>
        <v>-447618.39691045496</v>
      </c>
      <c r="E25" s="5">
        <f>-D25/(96485*1)-1.24-3.25+0.2</f>
        <v>0.34925373799507647</v>
      </c>
      <c r="F25">
        <v>-0.23</v>
      </c>
      <c r="G25" s="6">
        <f>F25-E25</f>
        <v>-0.57925373799507651</v>
      </c>
    </row>
    <row r="26" spans="1:7" x14ac:dyDescent="0.2">
      <c r="A26" t="s">
        <v>5</v>
      </c>
      <c r="B26">
        <v>-10684.3487819</v>
      </c>
      <c r="C26">
        <v>-10684.1502447</v>
      </c>
      <c r="D26">
        <f t="shared" ref="D26:D29" si="9">(B26-C26)*2625.5*1000</f>
        <v>-521259.41859978682</v>
      </c>
      <c r="E26" s="5">
        <f t="shared" ref="E26:E29" si="10">-D26/(96485*1)-1.24-3.25+0.2</f>
        <v>1.1124917717757865</v>
      </c>
      <c r="F26">
        <v>-0.57999999999999996</v>
      </c>
      <c r="G26" s="6">
        <f t="shared" ref="G26:G29" si="11">F26-E26</f>
        <v>-1.6924917717757864</v>
      </c>
    </row>
    <row r="27" spans="1:7" x14ac:dyDescent="0.2">
      <c r="A27" t="s">
        <v>7</v>
      </c>
      <c r="B27">
        <v>-10660.2916578</v>
      </c>
      <c r="C27">
        <v>-10660.114599799999</v>
      </c>
      <c r="D27">
        <f t="shared" si="9"/>
        <v>-464865.77900295379</v>
      </c>
      <c r="E27" s="5">
        <f t="shared" si="10"/>
        <v>0.52801087218690745</v>
      </c>
      <c r="F27">
        <v>-0.13</v>
      </c>
      <c r="G27" s="6">
        <f t="shared" si="11"/>
        <v>-0.65801087218690746</v>
      </c>
    </row>
    <row r="28" spans="1:7" x14ac:dyDescent="0.2">
      <c r="A28" t="s">
        <v>9</v>
      </c>
      <c r="B28">
        <v>-9443.1336613500007</v>
      </c>
      <c r="C28">
        <v>-9443.0411347999998</v>
      </c>
      <c r="D28">
        <f t="shared" si="9"/>
        <v>-242928.45702739398</v>
      </c>
      <c r="E28" s="5">
        <f t="shared" si="10"/>
        <v>-1.7722152974307512</v>
      </c>
      <c r="F28">
        <v>-0.83</v>
      </c>
      <c r="G28" s="6">
        <f t="shared" si="11"/>
        <v>0.94221529743075128</v>
      </c>
    </row>
    <row r="29" spans="1:7" x14ac:dyDescent="0.2">
      <c r="A29" t="s">
        <v>11</v>
      </c>
      <c r="B29">
        <v>-10165.536947799999</v>
      </c>
      <c r="C29">
        <v>-10165.413883699999</v>
      </c>
      <c r="D29">
        <f t="shared" si="9"/>
        <v>-323104.79455050518</v>
      </c>
      <c r="E29" s="5">
        <f t="shared" si="10"/>
        <v>-0.94124325490485394</v>
      </c>
      <c r="F29">
        <v>-0.66</v>
      </c>
      <c r="G29" s="6">
        <f t="shared" si="11"/>
        <v>0.28124325490485391</v>
      </c>
    </row>
    <row r="31" spans="1:7" s="9" customFormat="1" x14ac:dyDescent="0.2">
      <c r="A31" s="8"/>
    </row>
    <row r="32" spans="1:7" x14ac:dyDescent="0.2">
      <c r="A32" t="s">
        <v>41</v>
      </c>
      <c r="B32" t="s">
        <v>34</v>
      </c>
      <c r="C32" t="s">
        <v>35</v>
      </c>
      <c r="D32" t="s">
        <v>36</v>
      </c>
      <c r="E32" s="5" t="s">
        <v>37</v>
      </c>
      <c r="F32" t="s">
        <v>33</v>
      </c>
    </row>
    <row r="33" spans="1:6" x14ac:dyDescent="0.2">
      <c r="A33" t="s">
        <v>42</v>
      </c>
      <c r="B33">
        <v>-2635.9751642900001</v>
      </c>
      <c r="C33">
        <v>-2635.81899982</v>
      </c>
      <c r="D33">
        <f>(B33-C33)*2625.5*1000</f>
        <v>-410009.81598505657</v>
      </c>
      <c r="E33" s="5">
        <f>-D33/(96485*1)-1.24-3.25+0.2</f>
        <v>-4.0533077835347153E-2</v>
      </c>
      <c r="F33" s="6">
        <f t="shared" ref="F33:F39" si="12">$D$2-E33</f>
        <v>-0.18946692216465286</v>
      </c>
    </row>
    <row r="34" spans="1:6" x14ac:dyDescent="0.2">
      <c r="A34" t="s">
        <v>43</v>
      </c>
      <c r="B34">
        <v>-4394.0856213799998</v>
      </c>
      <c r="C34">
        <v>-4393.9289388500001</v>
      </c>
      <c r="D34">
        <f t="shared" ref="D34:D39" si="13">(B34-C34)*2625.5*1000</f>
        <v>-411369.98251413571</v>
      </c>
      <c r="E34" s="5">
        <f t="shared" ref="E34:E39" si="14">-D34/(96485*1)-1.24-3.25+0.2</f>
        <v>-2.6435896625011945E-2</v>
      </c>
      <c r="F34" s="6">
        <f t="shared" si="12"/>
        <v>-0.20356410337498806</v>
      </c>
    </row>
    <row r="35" spans="1:6" x14ac:dyDescent="0.2">
      <c r="A35" t="s">
        <v>44</v>
      </c>
      <c r="B35">
        <v>-4394.2882886699999</v>
      </c>
      <c r="C35">
        <v>-4394.1300682800002</v>
      </c>
      <c r="D35">
        <f t="shared" si="13"/>
        <v>-415407.63394439453</v>
      </c>
      <c r="E35" s="5">
        <f t="shared" si="14"/>
        <v>1.5411555624133488E-2</v>
      </c>
      <c r="F35" s="6">
        <f t="shared" si="12"/>
        <v>-0.2454115556241335</v>
      </c>
    </row>
    <row r="36" spans="1:6" x14ac:dyDescent="0.2">
      <c r="A36" t="s">
        <v>45</v>
      </c>
      <c r="B36">
        <v>-6916.7263153900003</v>
      </c>
      <c r="C36">
        <v>-6916.5679447599996</v>
      </c>
      <c r="D36">
        <f t="shared" si="13"/>
        <v>-415802.08906688495</v>
      </c>
      <c r="E36" s="5">
        <f t="shared" si="14"/>
        <v>1.9499808953566788E-2</v>
      </c>
      <c r="F36" s="6">
        <f t="shared" si="12"/>
        <v>-0.2494998089535668</v>
      </c>
    </row>
    <row r="37" spans="1:6" x14ac:dyDescent="0.2">
      <c r="A37" t="s">
        <v>46</v>
      </c>
      <c r="B37">
        <v>-6917.1173461099997</v>
      </c>
      <c r="D37">
        <f t="shared" si="13"/>
        <v>-18160891592.211803</v>
      </c>
      <c r="E37" s="5">
        <f t="shared" si="14"/>
        <v>188220.73557093646</v>
      </c>
      <c r="F37" s="6">
        <f t="shared" si="12"/>
        <v>-188220.96557093647</v>
      </c>
    </row>
    <row r="38" spans="1:6" x14ac:dyDescent="0.2">
      <c r="A38" t="s">
        <v>47</v>
      </c>
      <c r="B38">
        <v>-10051.028733700001</v>
      </c>
      <c r="C38">
        <v>-10050.8671572</v>
      </c>
      <c r="D38">
        <f t="shared" si="13"/>
        <v>-424219.10075155483</v>
      </c>
      <c r="E38" s="5">
        <f t="shared" si="14"/>
        <v>0.10673628804015928</v>
      </c>
      <c r="F38" s="6">
        <f t="shared" si="12"/>
        <v>-0.33673628804015932</v>
      </c>
    </row>
    <row r="39" spans="1:6" x14ac:dyDescent="0.2">
      <c r="A39" s="7" t="s">
        <v>48</v>
      </c>
      <c r="B39">
        <v>-10051.6072817</v>
      </c>
      <c r="D39">
        <f t="shared" si="13"/>
        <v>-26390494918.103352</v>
      </c>
      <c r="E39" s="5">
        <f t="shared" si="14"/>
        <v>273514.85720529984</v>
      </c>
      <c r="F39" s="6">
        <f t="shared" si="12"/>
        <v>-273515.08720529982</v>
      </c>
    </row>
    <row r="42" spans="1:6" x14ac:dyDescent="0.2">
      <c r="A42" t="s">
        <v>49</v>
      </c>
      <c r="B42" t="s">
        <v>34</v>
      </c>
      <c r="C42" t="s">
        <v>35</v>
      </c>
      <c r="D42" t="s">
        <v>36</v>
      </c>
      <c r="E42" s="5" t="s">
        <v>37</v>
      </c>
      <c r="F42" t="s">
        <v>33</v>
      </c>
    </row>
    <row r="43" spans="1:6" x14ac:dyDescent="0.2">
      <c r="A43" t="s">
        <v>42</v>
      </c>
      <c r="B43">
        <v>-2694.35822985</v>
      </c>
      <c r="C43">
        <v>-2694.1962152000001</v>
      </c>
      <c r="D43">
        <f>(B43-C43)*2625.5*1000</f>
        <v>-425369.46357485931</v>
      </c>
      <c r="E43" s="5">
        <f>-D43/(96485*1)-1.24-3.25+0.2</f>
        <v>0.11865899958396914</v>
      </c>
      <c r="F43" s="6">
        <f>$D$3-E43</f>
        <v>-0.69865899958396915</v>
      </c>
    </row>
    <row r="44" spans="1:6" x14ac:dyDescent="0.2">
      <c r="A44" t="s">
        <v>43</v>
      </c>
      <c r="B44">
        <v>-4681.7376144500004</v>
      </c>
      <c r="C44">
        <v>-4681.57522909</v>
      </c>
      <c r="D44">
        <f t="shared" ref="D44:D49" si="15">(B44-C44)*2625.5*1000</f>
        <v>-426342.76268097485</v>
      </c>
      <c r="E44" s="5">
        <f t="shared" ref="E44:E49" si="16">-D44/(96485*1)-1.24-3.25+0.2</f>
        <v>0.12874656869953666</v>
      </c>
      <c r="F44" s="6">
        <f t="shared" ref="F44:F49" si="17">$D$3-E44</f>
        <v>-0.70874656869953667</v>
      </c>
    </row>
    <row r="45" spans="1:6" x14ac:dyDescent="0.2">
      <c r="A45" t="s">
        <v>44</v>
      </c>
      <c r="B45">
        <v>-4682.0145014199998</v>
      </c>
      <c r="C45" s="7">
        <v>-4681.8520612800003</v>
      </c>
      <c r="D45">
        <f t="shared" si="15"/>
        <v>-426486.58756865963</v>
      </c>
      <c r="E45" s="5">
        <f t="shared" si="16"/>
        <v>0.13023721374990488</v>
      </c>
      <c r="F45" s="6">
        <f t="shared" si="17"/>
        <v>-0.71023721374990489</v>
      </c>
    </row>
    <row r="46" spans="1:6" x14ac:dyDescent="0.2">
      <c r="A46" t="s">
        <v>45</v>
      </c>
      <c r="B46">
        <v>-7510.2555903599996</v>
      </c>
      <c r="D46">
        <f t="shared" si="15"/>
        <v>-19718176052.490177</v>
      </c>
      <c r="E46" s="5">
        <f t="shared" si="16"/>
        <v>204360.90720671794</v>
      </c>
      <c r="F46" s="6">
        <f t="shared" si="17"/>
        <v>-204361.48720671792</v>
      </c>
    </row>
    <row r="47" spans="1:6" x14ac:dyDescent="0.2">
      <c r="A47" t="s">
        <v>46</v>
      </c>
      <c r="B47">
        <v>-7510.6214536099997</v>
      </c>
      <c r="D47">
        <f t="shared" si="15"/>
        <v>-19719136626.453053</v>
      </c>
      <c r="E47" s="5">
        <f t="shared" si="16"/>
        <v>204370.86288856354</v>
      </c>
      <c r="F47" s="6">
        <f t="shared" si="17"/>
        <v>-204371.44288856353</v>
      </c>
    </row>
    <row r="48" spans="1:6" x14ac:dyDescent="0.2">
      <c r="A48" t="s">
        <v>47</v>
      </c>
      <c r="B48">
        <v>-11026.808189400001</v>
      </c>
      <c r="D48">
        <f t="shared" si="15"/>
        <v>-28950884901.269699</v>
      </c>
      <c r="E48" s="5">
        <f t="shared" si="16"/>
        <v>300051.52076094417</v>
      </c>
      <c r="F48" s="6">
        <f t="shared" si="17"/>
        <v>-300052.10076094419</v>
      </c>
    </row>
    <row r="49" spans="1:6" x14ac:dyDescent="0.2">
      <c r="A49" s="7" t="s">
        <v>48</v>
      </c>
      <c r="B49">
        <v>-11027.238728599999</v>
      </c>
      <c r="D49">
        <f t="shared" si="15"/>
        <v>-28952015281.939297</v>
      </c>
      <c r="E49" s="5">
        <f t="shared" si="16"/>
        <v>300063.23637134582</v>
      </c>
      <c r="F49" s="6">
        <f t="shared" si="17"/>
        <v>-300063.81637134583</v>
      </c>
    </row>
    <row r="52" spans="1:6" x14ac:dyDescent="0.2">
      <c r="A52" t="s">
        <v>50</v>
      </c>
      <c r="B52" t="s">
        <v>34</v>
      </c>
      <c r="C52" t="s">
        <v>35</v>
      </c>
      <c r="D52" t="s">
        <v>36</v>
      </c>
      <c r="E52" s="5" t="s">
        <v>37</v>
      </c>
      <c r="F52" t="s">
        <v>33</v>
      </c>
    </row>
    <row r="53" spans="1:6" x14ac:dyDescent="0.2">
      <c r="A53" t="s">
        <v>42</v>
      </c>
      <c r="B53">
        <v>-2861.6487737500001</v>
      </c>
      <c r="C53">
        <v>-2861.4895772499999</v>
      </c>
      <c r="D53">
        <f>(B53-C53)*2625.5*1000</f>
        <v>-417970.41075061611</v>
      </c>
      <c r="E53" s="5">
        <f>-D53/(96485*1)-1.24-3.25+0.2</f>
        <v>4.1972956942696815E-2</v>
      </c>
      <c r="F53" s="6">
        <f>$D$4-E53</f>
        <v>-0.17197295694269682</v>
      </c>
    </row>
    <row r="54" spans="1:6" x14ac:dyDescent="0.2">
      <c r="A54" t="s">
        <v>43</v>
      </c>
      <c r="B54">
        <v>-4849.0131205999996</v>
      </c>
      <c r="C54">
        <v>-4848.8547817999997</v>
      </c>
      <c r="D54">
        <f t="shared" ref="D54:D59" si="18">(B54-C54)*2625.5*1000</f>
        <v>-415718.51939976477</v>
      </c>
      <c r="E54" s="5">
        <f t="shared" ref="E54:E59" si="19">-D54/(96485*1)-1.24-3.25+0.2</f>
        <v>1.8633667407003618E-2</v>
      </c>
      <c r="F54" s="6">
        <f t="shared" ref="F54:F59" si="20">$D$4-E54</f>
        <v>-0.14863366740700362</v>
      </c>
    </row>
    <row r="55" spans="1:6" x14ac:dyDescent="0.2">
      <c r="A55" t="s">
        <v>44</v>
      </c>
      <c r="B55">
        <v>-4849.3397919500003</v>
      </c>
      <c r="C55">
        <v>-4849.1772802200003</v>
      </c>
      <c r="D55">
        <f t="shared" si="18"/>
        <v>-426674.54711501475</v>
      </c>
      <c r="E55" s="5">
        <f t="shared" si="19"/>
        <v>0.13218528387847589</v>
      </c>
      <c r="F55" s="6">
        <f t="shared" si="20"/>
        <v>-0.26218528387847589</v>
      </c>
    </row>
    <row r="56" spans="1:6" x14ac:dyDescent="0.2">
      <c r="A56" t="s">
        <v>45</v>
      </c>
      <c r="B56">
        <v>-7601.0804961399999</v>
      </c>
      <c r="C56">
        <v>-7600.91829383</v>
      </c>
      <c r="D56">
        <f t="shared" si="18"/>
        <v>-425862.16490469588</v>
      </c>
      <c r="E56" s="5">
        <f t="shared" si="19"/>
        <v>0.12376550660409241</v>
      </c>
      <c r="F56" s="6">
        <f t="shared" si="20"/>
        <v>-0.25376550660409242</v>
      </c>
    </row>
    <row r="57" spans="1:6" x14ac:dyDescent="0.2">
      <c r="A57" t="s">
        <v>46</v>
      </c>
      <c r="B57">
        <v>-7601.5019330200003</v>
      </c>
      <c r="C57">
        <v>-7601.3371873899996</v>
      </c>
      <c r="D57">
        <f t="shared" si="18"/>
        <v>-432539.651566713</v>
      </c>
      <c r="E57" s="5">
        <f t="shared" si="19"/>
        <v>0.19297301722250088</v>
      </c>
      <c r="F57" s="6">
        <f t="shared" si="20"/>
        <v>-0.32297301722250088</v>
      </c>
    </row>
    <row r="58" spans="1:6" x14ac:dyDescent="0.2">
      <c r="A58" t="s">
        <v>47</v>
      </c>
      <c r="B58">
        <v>-11194.1278939</v>
      </c>
      <c r="D58">
        <f t="shared" si="18"/>
        <v>-29390182785.434452</v>
      </c>
      <c r="E58" s="5">
        <f t="shared" si="19"/>
        <v>304604.5381643204</v>
      </c>
      <c r="F58" s="6">
        <f t="shared" si="20"/>
        <v>-304604.66816432041</v>
      </c>
    </row>
    <row r="59" spans="1:6" x14ac:dyDescent="0.2">
      <c r="A59" s="7" t="s">
        <v>48</v>
      </c>
      <c r="B59">
        <v>-11194.5748953</v>
      </c>
      <c r="D59">
        <f t="shared" si="18"/>
        <v>-29391356387.610153</v>
      </c>
      <c r="E59" s="5">
        <f t="shared" si="19"/>
        <v>304616.70173560816</v>
      </c>
      <c r="F59" s="6">
        <f t="shared" si="20"/>
        <v>-304616.83173560817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Harb, Hassan</dc:creator>
  <cp:lastModifiedBy>Hassan Harb (Alumni)</cp:lastModifiedBy>
  <dcterms:created xsi:type="dcterms:W3CDTF">2024-09-25T18:02:49Z</dcterms:created>
  <dcterms:modified xsi:type="dcterms:W3CDTF">2024-10-30T13:41:18Z</dcterms:modified>
</cp:coreProperties>
</file>