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ssan/Desktop/Codes/solvation_shells/Rahbani_paper_examples/"/>
    </mc:Choice>
  </mc:AlternateContent>
  <xr:revisionPtr revIDLastSave="0" documentId="13_ncr:1_{E2A43B6D-C0C9-FC41-9FD7-CC7EAAE4736B}" xr6:coauthVersionLast="47" xr6:coauthVersionMax="47" xr10:uidLastSave="{00000000-0000-0000-0000-000000000000}"/>
  <bookViews>
    <workbookView xWindow="10940" yWindow="500" windowWidth="48260" windowHeight="24780" xr2:uid="{A3C8969B-FED4-4245-B28F-398930A449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E13" i="1" s="1"/>
  <c r="G13" i="1" s="1"/>
  <c r="D12" i="1"/>
  <c r="E12" i="1" s="1"/>
  <c r="G12" i="1" s="1"/>
  <c r="D11" i="1"/>
  <c r="E11" i="1" s="1"/>
  <c r="G11" i="1" s="1"/>
  <c r="D10" i="1"/>
  <c r="E10" i="1" s="1"/>
  <c r="G10" i="1" s="1"/>
  <c r="D9" i="1"/>
  <c r="E9" i="1" s="1"/>
  <c r="G9" i="1" s="1"/>
  <c r="D29" i="1"/>
  <c r="E29" i="1" s="1"/>
  <c r="G29" i="1" s="1"/>
  <c r="D28" i="1"/>
  <c r="E28" i="1" s="1"/>
  <c r="G28" i="1" s="1"/>
  <c r="E27" i="1"/>
  <c r="G27" i="1" s="1"/>
  <c r="D27" i="1"/>
  <c r="D26" i="1"/>
  <c r="E26" i="1" s="1"/>
  <c r="G26" i="1" s="1"/>
  <c r="D25" i="1"/>
  <c r="E25" i="1" s="1"/>
  <c r="G25" i="1" s="1"/>
  <c r="D18" i="1"/>
  <c r="E18" i="1" s="1"/>
  <c r="G18" i="1" s="1"/>
  <c r="D19" i="1"/>
  <c r="E19" i="1" s="1"/>
  <c r="G19" i="1" s="1"/>
  <c r="D20" i="1"/>
  <c r="E20" i="1" s="1"/>
  <c r="G20" i="1" s="1"/>
  <c r="D21" i="1"/>
  <c r="E21" i="1" s="1"/>
  <c r="G21" i="1" s="1"/>
  <c r="D17" i="1"/>
  <c r="E17" i="1" s="1"/>
  <c r="G17" i="1" s="1"/>
  <c r="T3" i="1" l="1"/>
  <c r="T4" i="1"/>
  <c r="T5" i="1"/>
  <c r="T6" i="1"/>
  <c r="T2" i="1"/>
  <c r="G3" i="1"/>
  <c r="H3" i="1" s="1"/>
  <c r="G4" i="1"/>
  <c r="H4" i="1" s="1"/>
  <c r="G5" i="1"/>
  <c r="H5" i="1" s="1"/>
  <c r="G6" i="1"/>
  <c r="H6" i="1" s="1"/>
  <c r="G2" i="1"/>
  <c r="H2" i="1" s="1"/>
</calcChain>
</file>

<file path=xl/sharedStrings.xml><?xml version="1.0" encoding="utf-8"?>
<sst xmlns="http://schemas.openxmlformats.org/spreadsheetml/2006/main" count="106" uniqueCount="41">
  <si>
    <t>Structure</t>
  </si>
  <si>
    <t>SMILES</t>
  </si>
  <si>
    <t>Expt redox</t>
  </si>
  <si>
    <t>Maltol</t>
  </si>
  <si>
    <t>CC1=C(C(=O)C=CO1)O </t>
  </si>
  <si>
    <t>Deferiprone</t>
  </si>
  <si>
    <t>CC1=C(C(=O)C=CN1C)O </t>
  </si>
  <si>
    <t>Kojic Acid</t>
  </si>
  <si>
    <t>C1=C(OC=C(C1=O)O)CO  </t>
  </si>
  <si>
    <t>Catechol</t>
  </si>
  <si>
    <t>C1=CC=C(C(=C1)O)O </t>
  </si>
  <si>
    <t>Salicylic Acid</t>
  </si>
  <si>
    <t>Charge red</t>
  </si>
  <si>
    <t>Charge ox</t>
  </si>
  <si>
    <t>charge per ligand</t>
  </si>
  <si>
    <t>Charge ligands</t>
  </si>
  <si>
    <t>SMILES anion</t>
  </si>
  <si>
    <t>CC1=C(C(=O)C=CO1)[O-]</t>
  </si>
  <si>
    <t>CC1=C(C(=O)C=CN1C)[O-]</t>
  </si>
  <si>
    <t>C1=C(OC=C(C1=O)[O-])CO</t>
  </si>
  <si>
    <t>C1=CC=C(C(=C1)[O-])[O-]</t>
  </si>
  <si>
    <t>C1=CC=C(C(=C1)C(=O)O)O</t>
  </si>
  <si>
    <t>C1=CC=C(C(=C1)C(=O)[O-])[O-]</t>
  </si>
  <si>
    <t>xyz of ligand</t>
  </si>
  <si>
    <t>crest</t>
  </si>
  <si>
    <t>final xyz</t>
  </si>
  <si>
    <t>yes</t>
  </si>
  <si>
    <t>skipped</t>
  </si>
  <si>
    <t>MBS calculations</t>
  </si>
  <si>
    <t>submitted</t>
  </si>
  <si>
    <t>done</t>
  </si>
  <si>
    <t>MBS solvated</t>
  </si>
  <si>
    <t>DFT</t>
  </si>
  <si>
    <t>Error</t>
  </si>
  <si>
    <t>G 2+</t>
  </si>
  <si>
    <t>G 3+</t>
  </si>
  <si>
    <t>∆G</t>
  </si>
  <si>
    <t>E calc</t>
  </si>
  <si>
    <t>cd</t>
  </si>
  <si>
    <t>HBD</t>
  </si>
  <si>
    <t>HBA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</si>
</sst>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5" x14ac:knownFonts="1">
    <font>
      <sz val="12"/>
      <color theme="1"/>
      <name val="Aptos Narrow"/>
      <family val="2"/>
      <scheme val="minor"/>
    </font>
    <font>
      <sz val="12"/>
      <color rgb="FF212121"/>
      <name val="Helvetica Neue"/>
      <family val="2"/>
    </font>
    <font>
      <sz val="12"/>
      <color rgb="FF212529"/>
      <name val="Helvetica Neue"/>
      <family val="2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2" fontId="0" fillId="0" borderId="0" xfId="0" applyNumberFormat="1"/>
    <xf numFmtId="167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CA155-99D5-A549-BFC3-AFAD3D2D9512}">
  <dimension ref="A1:T29"/>
  <sheetViews>
    <sheetView tabSelected="1" zoomScale="176" workbookViewId="0">
      <selection activeCell="H24" sqref="H24"/>
    </sheetView>
  </sheetViews>
  <sheetFormatPr baseColWidth="10" defaultRowHeight="16" x14ac:dyDescent="0.2"/>
  <cols>
    <col min="2" max="3" width="13" customWidth="1"/>
  </cols>
  <sheetData>
    <row r="1" spans="1:20" x14ac:dyDescent="0.2">
      <c r="A1" t="s">
        <v>0</v>
      </c>
      <c r="B1" t="s">
        <v>1</v>
      </c>
      <c r="C1" t="s">
        <v>16</v>
      </c>
      <c r="D1" t="s">
        <v>2</v>
      </c>
      <c r="E1" t="s">
        <v>12</v>
      </c>
      <c r="F1" t="s">
        <v>13</v>
      </c>
      <c r="G1" t="s">
        <v>15</v>
      </c>
      <c r="H1" t="s">
        <v>14</v>
      </c>
      <c r="I1" t="s">
        <v>23</v>
      </c>
      <c r="J1" t="s">
        <v>24</v>
      </c>
      <c r="K1" t="s">
        <v>25</v>
      </c>
      <c r="L1" t="s">
        <v>28</v>
      </c>
      <c r="M1" t="s">
        <v>31</v>
      </c>
      <c r="Q1" t="s">
        <v>38</v>
      </c>
      <c r="R1" t="s">
        <v>2</v>
      </c>
      <c r="S1" s="1" t="s">
        <v>32</v>
      </c>
      <c r="T1" t="s">
        <v>33</v>
      </c>
    </row>
    <row r="2" spans="1:20" x14ac:dyDescent="0.2">
      <c r="A2" t="s">
        <v>3</v>
      </c>
      <c r="B2" s="1" t="s">
        <v>4</v>
      </c>
      <c r="C2" s="2" t="s">
        <v>17</v>
      </c>
      <c r="D2">
        <v>-0.23</v>
      </c>
      <c r="E2">
        <v>-1</v>
      </c>
      <c r="F2">
        <v>0</v>
      </c>
      <c r="G2">
        <f>F2-3</f>
        <v>-3</v>
      </c>
      <c r="H2">
        <f>G2/3</f>
        <v>-1</v>
      </c>
      <c r="I2" t="s">
        <v>26</v>
      </c>
      <c r="J2" t="s">
        <v>27</v>
      </c>
      <c r="K2" t="s">
        <v>26</v>
      </c>
      <c r="L2" t="s">
        <v>30</v>
      </c>
      <c r="M2" t="s">
        <v>29</v>
      </c>
      <c r="Q2" t="s">
        <v>3</v>
      </c>
      <c r="R2">
        <v>-0.23</v>
      </c>
      <c r="S2">
        <v>-1.18</v>
      </c>
      <c r="T2" s="4">
        <f>S2-R2</f>
        <v>-0.95</v>
      </c>
    </row>
    <row r="3" spans="1:20" x14ac:dyDescent="0.2">
      <c r="A3" t="s">
        <v>5</v>
      </c>
      <c r="B3" s="1" t="s">
        <v>6</v>
      </c>
      <c r="C3" s="1" t="s">
        <v>18</v>
      </c>
      <c r="D3">
        <v>-0.57999999999999996</v>
      </c>
      <c r="E3">
        <v>-1</v>
      </c>
      <c r="F3">
        <v>0</v>
      </c>
      <c r="G3">
        <f t="shared" ref="G3:G6" si="0">F3-3</f>
        <v>-3</v>
      </c>
      <c r="H3">
        <f t="shared" ref="H3:H6" si="1">G3/3</f>
        <v>-1</v>
      </c>
      <c r="I3" t="s">
        <v>26</v>
      </c>
      <c r="J3" t="s">
        <v>27</v>
      </c>
      <c r="K3" t="s">
        <v>26</v>
      </c>
      <c r="L3" t="s">
        <v>30</v>
      </c>
      <c r="M3" t="s">
        <v>29</v>
      </c>
      <c r="Q3" t="s">
        <v>5</v>
      </c>
      <c r="R3">
        <v>-0.57999999999999996</v>
      </c>
      <c r="S3">
        <v>-0.35</v>
      </c>
      <c r="T3" s="3">
        <f t="shared" ref="T3:T6" si="2">S3-R3</f>
        <v>0.22999999999999998</v>
      </c>
    </row>
    <row r="4" spans="1:20" x14ac:dyDescent="0.2">
      <c r="A4" t="s">
        <v>7</v>
      </c>
      <c r="B4" s="1" t="s">
        <v>8</v>
      </c>
      <c r="C4" s="1" t="s">
        <v>19</v>
      </c>
      <c r="D4">
        <v>-0.13</v>
      </c>
      <c r="E4">
        <v>-1</v>
      </c>
      <c r="F4">
        <v>0</v>
      </c>
      <c r="G4">
        <f t="shared" si="0"/>
        <v>-3</v>
      </c>
      <c r="H4">
        <f t="shared" si="1"/>
        <v>-1</v>
      </c>
      <c r="I4" t="s">
        <v>26</v>
      </c>
      <c r="J4" t="s">
        <v>27</v>
      </c>
      <c r="K4" t="s">
        <v>26</v>
      </c>
      <c r="L4" t="s">
        <v>30</v>
      </c>
      <c r="M4" t="s">
        <v>29</v>
      </c>
      <c r="Q4" t="s">
        <v>7</v>
      </c>
      <c r="R4">
        <v>-0.13</v>
      </c>
      <c r="S4">
        <v>-0.97</v>
      </c>
      <c r="T4" s="4">
        <f t="shared" si="2"/>
        <v>-0.84</v>
      </c>
    </row>
    <row r="5" spans="1:20" x14ac:dyDescent="0.2">
      <c r="A5" t="s">
        <v>9</v>
      </c>
      <c r="B5" s="1" t="s">
        <v>10</v>
      </c>
      <c r="C5" s="1" t="s">
        <v>20</v>
      </c>
      <c r="D5">
        <v>-0.83</v>
      </c>
      <c r="E5">
        <v>-4</v>
      </c>
      <c r="F5">
        <v>-3</v>
      </c>
      <c r="G5">
        <f t="shared" si="0"/>
        <v>-6</v>
      </c>
      <c r="H5">
        <f t="shared" si="1"/>
        <v>-2</v>
      </c>
      <c r="I5" t="s">
        <v>26</v>
      </c>
      <c r="J5" t="s">
        <v>27</v>
      </c>
      <c r="K5" t="s">
        <v>26</v>
      </c>
      <c r="L5" t="s">
        <v>30</v>
      </c>
      <c r="M5" t="s">
        <v>29</v>
      </c>
      <c r="Q5" t="s">
        <v>9</v>
      </c>
      <c r="R5">
        <v>-0.83</v>
      </c>
      <c r="S5">
        <v>-3.41</v>
      </c>
      <c r="T5" s="4">
        <f t="shared" si="2"/>
        <v>-2.58</v>
      </c>
    </row>
    <row r="6" spans="1:20" x14ac:dyDescent="0.2">
      <c r="A6" t="s">
        <v>11</v>
      </c>
      <c r="B6" s="1" t="s">
        <v>21</v>
      </c>
      <c r="C6" s="1" t="s">
        <v>22</v>
      </c>
      <c r="D6">
        <v>-0.66</v>
      </c>
      <c r="E6">
        <v>-4</v>
      </c>
      <c r="F6">
        <v>-3</v>
      </c>
      <c r="G6">
        <f t="shared" si="0"/>
        <v>-6</v>
      </c>
      <c r="H6">
        <f t="shared" si="1"/>
        <v>-2</v>
      </c>
      <c r="I6" t="s">
        <v>26</v>
      </c>
      <c r="J6" t="s">
        <v>27</v>
      </c>
      <c r="K6" t="s">
        <v>26</v>
      </c>
      <c r="L6" t="s">
        <v>30</v>
      </c>
      <c r="M6" t="s">
        <v>29</v>
      </c>
      <c r="Q6" t="s">
        <v>11</v>
      </c>
      <c r="R6">
        <v>-0.66</v>
      </c>
      <c r="S6">
        <v>-2.41</v>
      </c>
      <c r="T6" s="4">
        <f t="shared" si="2"/>
        <v>-1.75</v>
      </c>
    </row>
    <row r="8" spans="1:20" x14ac:dyDescent="0.2">
      <c r="A8" t="s">
        <v>0</v>
      </c>
      <c r="B8" t="s">
        <v>34</v>
      </c>
      <c r="C8" t="s">
        <v>35</v>
      </c>
      <c r="D8" t="s">
        <v>36</v>
      </c>
      <c r="E8" s="5" t="s">
        <v>37</v>
      </c>
      <c r="F8" t="s">
        <v>2</v>
      </c>
      <c r="G8" t="s">
        <v>33</v>
      </c>
      <c r="K8" t="s">
        <v>0</v>
      </c>
      <c r="L8" t="s">
        <v>39</v>
      </c>
      <c r="M8" t="s">
        <v>40</v>
      </c>
    </row>
    <row r="9" spans="1:20" x14ac:dyDescent="0.2">
      <c r="A9" t="s">
        <v>3</v>
      </c>
      <c r="D9">
        <f>(B9-C9)*2625.5*1000</f>
        <v>0</v>
      </c>
      <c r="E9" s="5">
        <f>-D9/(96485*1)-1.24-3.25+0.2</f>
        <v>-4.29</v>
      </c>
      <c r="F9">
        <v>-0.23</v>
      </c>
      <c r="G9" s="6">
        <f>F9-E9</f>
        <v>4.0599999999999996</v>
      </c>
      <c r="K9" t="s">
        <v>3</v>
      </c>
      <c r="L9" s="1">
        <v>1</v>
      </c>
      <c r="M9">
        <v>3</v>
      </c>
    </row>
    <row r="10" spans="1:20" x14ac:dyDescent="0.2">
      <c r="A10" t="s">
        <v>5</v>
      </c>
      <c r="D10">
        <f t="shared" ref="D10:D13" si="3">(B10-C10)*2625.5*1000</f>
        <v>0</v>
      </c>
      <c r="E10" s="5">
        <f t="shared" ref="E10:E13" si="4">-D10/(96485*1)-1.24-3.25+0.2</f>
        <v>-4.29</v>
      </c>
      <c r="F10">
        <v>-0.57999999999999996</v>
      </c>
      <c r="G10" s="6">
        <f t="shared" ref="G10:G13" si="5">F10-E10</f>
        <v>3.71</v>
      </c>
      <c r="K10" t="s">
        <v>5</v>
      </c>
      <c r="L10" s="1">
        <v>1</v>
      </c>
      <c r="M10">
        <v>3</v>
      </c>
    </row>
    <row r="11" spans="1:20" x14ac:dyDescent="0.2">
      <c r="A11" t="s">
        <v>7</v>
      </c>
      <c r="D11">
        <f t="shared" si="3"/>
        <v>0</v>
      </c>
      <c r="E11" s="5">
        <f t="shared" si="4"/>
        <v>-4.29</v>
      </c>
      <c r="F11">
        <v>-0.13</v>
      </c>
      <c r="G11" s="6">
        <f t="shared" si="5"/>
        <v>4.16</v>
      </c>
      <c r="K11" t="s">
        <v>7</v>
      </c>
      <c r="L11" s="1">
        <v>2</v>
      </c>
      <c r="M11">
        <v>4</v>
      </c>
    </row>
    <row r="12" spans="1:20" x14ac:dyDescent="0.2">
      <c r="A12" t="s">
        <v>9</v>
      </c>
      <c r="B12">
        <v>-4166.85196937</v>
      </c>
      <c r="C12">
        <v>-4166.8269164399999</v>
      </c>
      <c r="D12">
        <f t="shared" si="3"/>
        <v>-65776.467715338644</v>
      </c>
      <c r="E12" s="5">
        <f t="shared" si="4"/>
        <v>-3.6082726049091707</v>
      </c>
      <c r="F12">
        <v>-0.83</v>
      </c>
      <c r="G12" s="6">
        <f t="shared" si="5"/>
        <v>2.7782726049091706</v>
      </c>
      <c r="K12" t="s">
        <v>9</v>
      </c>
      <c r="L12" s="1">
        <v>2</v>
      </c>
      <c r="M12">
        <v>2</v>
      </c>
    </row>
    <row r="13" spans="1:20" x14ac:dyDescent="0.2">
      <c r="A13" t="s">
        <v>11</v>
      </c>
      <c r="D13">
        <f t="shared" si="3"/>
        <v>0</v>
      </c>
      <c r="E13" s="5">
        <f t="shared" si="4"/>
        <v>-4.29</v>
      </c>
      <c r="F13">
        <v>-0.66</v>
      </c>
      <c r="G13" s="6">
        <f t="shared" si="5"/>
        <v>3.63</v>
      </c>
      <c r="K13" t="s">
        <v>11</v>
      </c>
      <c r="L13" s="1">
        <v>2</v>
      </c>
      <c r="M13">
        <v>3</v>
      </c>
    </row>
    <row r="16" spans="1:20" x14ac:dyDescent="0.2">
      <c r="A16" t="s">
        <v>0</v>
      </c>
      <c r="B16" t="s">
        <v>34</v>
      </c>
      <c r="C16" t="s">
        <v>35</v>
      </c>
      <c r="D16" t="s">
        <v>36</v>
      </c>
      <c r="E16" s="5" t="s">
        <v>37</v>
      </c>
      <c r="F16" t="s">
        <v>2</v>
      </c>
      <c r="G16" t="s">
        <v>33</v>
      </c>
    </row>
    <row r="17" spans="1:7" x14ac:dyDescent="0.2">
      <c r="A17" t="s">
        <v>3</v>
      </c>
      <c r="B17">
        <v>-6764.6848413999996</v>
      </c>
      <c r="C17">
        <v>-6764.5007902999996</v>
      </c>
      <c r="D17">
        <f>(B17-C17)*2625.5*1000</f>
        <v>-483226.16305008752</v>
      </c>
      <c r="E17" s="5">
        <f>-D17/(96485*1)-1.24-3.25+0.2</f>
        <v>0.71830349847217145</v>
      </c>
      <c r="F17">
        <v>-0.23</v>
      </c>
      <c r="G17" s="6">
        <f>F17-E17</f>
        <v>-0.94830349847217144</v>
      </c>
    </row>
    <row r="18" spans="1:7" x14ac:dyDescent="0.2">
      <c r="A18" t="s">
        <v>5</v>
      </c>
      <c r="B18">
        <v>-7396.7359775300001</v>
      </c>
      <c r="C18">
        <v>-7396.5394192399999</v>
      </c>
      <c r="D18">
        <f t="shared" ref="D18:D21" si="6">(B18-C18)*2625.5*1000</f>
        <v>-516063.79039555625</v>
      </c>
      <c r="E18" s="5">
        <f t="shared" ref="E18:E21" si="7">-D18/(96485*1)-1.24-3.25+0.2</f>
        <v>1.0586426946733301</v>
      </c>
      <c r="F18">
        <v>-0.57999999999999996</v>
      </c>
      <c r="G18" s="6">
        <f t="shared" ref="G18:G21" si="8">F18-E18</f>
        <v>-1.6386426946733299</v>
      </c>
    </row>
    <row r="19" spans="1:7" x14ac:dyDescent="0.2">
      <c r="A19" t="s">
        <v>7</v>
      </c>
      <c r="B19">
        <v>-7525.5513138799997</v>
      </c>
      <c r="C19">
        <v>-7525.36967542</v>
      </c>
      <c r="D19">
        <f t="shared" si="6"/>
        <v>-476891.77672922186</v>
      </c>
      <c r="E19" s="5">
        <f t="shared" si="7"/>
        <v>0.65265198454911988</v>
      </c>
      <c r="F19">
        <v>-0.13</v>
      </c>
      <c r="G19" s="6">
        <f t="shared" si="8"/>
        <v>-0.78265198454911988</v>
      </c>
    </row>
    <row r="20" spans="1:7" x14ac:dyDescent="0.2">
      <c r="A20" t="s">
        <v>9</v>
      </c>
      <c r="B20">
        <v>-6537.7633516300002</v>
      </c>
      <c r="C20">
        <v>-6537.67452142</v>
      </c>
      <c r="D20">
        <f t="shared" si="6"/>
        <v>-233223.71635551599</v>
      </c>
      <c r="E20" s="5">
        <f t="shared" si="7"/>
        <v>-1.8727981929261956</v>
      </c>
      <c r="F20">
        <v>-0.83</v>
      </c>
      <c r="G20" s="6">
        <f t="shared" si="8"/>
        <v>1.0427981929261958</v>
      </c>
    </row>
    <row r="21" spans="1:7" x14ac:dyDescent="0.2">
      <c r="A21" t="s">
        <v>11</v>
      </c>
      <c r="B21">
        <v>-7107.2492114899997</v>
      </c>
      <c r="C21">
        <v>-7107.1336580500001</v>
      </c>
      <c r="D21">
        <f t="shared" si="6"/>
        <v>-303385.55671876704</v>
      </c>
      <c r="E21" s="5">
        <f t="shared" si="7"/>
        <v>-1.1456194567158935</v>
      </c>
      <c r="F21">
        <v>-0.66</v>
      </c>
      <c r="G21" s="6">
        <f t="shared" si="8"/>
        <v>0.48561945671589346</v>
      </c>
    </row>
    <row r="24" spans="1:7" x14ac:dyDescent="0.2">
      <c r="A24" t="s">
        <v>0</v>
      </c>
      <c r="B24" t="s">
        <v>34</v>
      </c>
      <c r="C24" t="s">
        <v>35</v>
      </c>
      <c r="D24" t="s">
        <v>36</v>
      </c>
      <c r="E24" s="5" t="s">
        <v>37</v>
      </c>
      <c r="F24" t="s">
        <v>2</v>
      </c>
      <c r="G24" t="s">
        <v>33</v>
      </c>
    </row>
    <row r="25" spans="1:7" x14ac:dyDescent="0.2">
      <c r="A25" t="s">
        <v>3</v>
      </c>
      <c r="B25">
        <v>-9670.0964822299993</v>
      </c>
      <c r="C25">
        <v>-9669.9259934099991</v>
      </c>
      <c r="D25">
        <f>(B25-C25)*2625.5*1000</f>
        <v>-447618.39691045496</v>
      </c>
      <c r="E25" s="5">
        <f>-D25/(96485*1)-1.24-3.25+0.2</f>
        <v>0.34925373799507647</v>
      </c>
      <c r="F25">
        <v>-0.23</v>
      </c>
      <c r="G25" s="6">
        <f>F25-E25</f>
        <v>-0.57925373799507651</v>
      </c>
    </row>
    <row r="26" spans="1:7" x14ac:dyDescent="0.2">
      <c r="A26" t="s">
        <v>5</v>
      </c>
      <c r="B26">
        <v>-10684.3487819</v>
      </c>
      <c r="C26">
        <v>-10684.1502447</v>
      </c>
      <c r="D26">
        <f t="shared" ref="D26:D29" si="9">(B26-C26)*2625.5*1000</f>
        <v>-521259.41859978682</v>
      </c>
      <c r="E26" s="5">
        <f t="shared" ref="E26:E29" si="10">-D26/(96485*1)-1.24-3.25+0.2</f>
        <v>1.1124917717757865</v>
      </c>
      <c r="F26">
        <v>-0.57999999999999996</v>
      </c>
      <c r="G26" s="6">
        <f t="shared" ref="G26:G29" si="11">F26-E26</f>
        <v>-1.6924917717757864</v>
      </c>
    </row>
    <row r="27" spans="1:7" x14ac:dyDescent="0.2">
      <c r="A27" t="s">
        <v>7</v>
      </c>
      <c r="B27">
        <v>-10660.2916578</v>
      </c>
      <c r="C27">
        <v>-10660.114599799999</v>
      </c>
      <c r="D27">
        <f t="shared" si="9"/>
        <v>-464865.77900295379</v>
      </c>
      <c r="E27" s="5">
        <f t="shared" si="10"/>
        <v>0.52801087218690745</v>
      </c>
      <c r="F27">
        <v>-0.13</v>
      </c>
      <c r="G27" s="6">
        <f t="shared" si="11"/>
        <v>-0.65801087218690746</v>
      </c>
    </row>
    <row r="28" spans="1:7" x14ac:dyDescent="0.2">
      <c r="A28" t="s">
        <v>9</v>
      </c>
      <c r="B28">
        <v>-9443.1336613500007</v>
      </c>
      <c r="C28">
        <v>-9443.0411347999998</v>
      </c>
      <c r="D28">
        <f t="shared" si="9"/>
        <v>-242928.45702739398</v>
      </c>
      <c r="E28" s="5">
        <f t="shared" si="10"/>
        <v>-1.7722152974307512</v>
      </c>
      <c r="F28">
        <v>-0.83</v>
      </c>
      <c r="G28" s="6">
        <f t="shared" si="11"/>
        <v>0.94221529743075128</v>
      </c>
    </row>
    <row r="29" spans="1:7" x14ac:dyDescent="0.2">
      <c r="A29" t="s">
        <v>11</v>
      </c>
      <c r="B29">
        <v>-10165.536947799999</v>
      </c>
      <c r="C29">
        <v>-10165.413883699999</v>
      </c>
      <c r="D29">
        <f t="shared" si="9"/>
        <v>-323104.79455050518</v>
      </c>
      <c r="E29" s="5">
        <f t="shared" si="10"/>
        <v>-0.94124325490485394</v>
      </c>
      <c r="F29">
        <v>-0.66</v>
      </c>
      <c r="G29" s="6">
        <f t="shared" si="11"/>
        <v>0.28124325490485391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Harb, Hassan</dc:creator>
  <cp:lastModifiedBy>Harb, Hassan</cp:lastModifiedBy>
  <dcterms:created xsi:type="dcterms:W3CDTF">2024-09-25T18:02:49Z</dcterms:created>
  <dcterms:modified xsi:type="dcterms:W3CDTF">2024-10-28T21:01:46Z</dcterms:modified>
</cp:coreProperties>
</file>