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F0E3B558-6322-B245-9816-645C272F5976}" xr6:coauthVersionLast="47" xr6:coauthVersionMax="47" xr10:uidLastSave="{00000000-0000-0000-0000-000000000000}"/>
  <bookViews>
    <workbookView xWindow="29400" yWindow="0" windowWidth="20780" windowHeight="21600" xr2:uid="{A3C8969B-FED4-4245-B28F-398930A44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O39" i="1"/>
  <c r="O73" i="1"/>
  <c r="D68" i="1"/>
  <c r="E68" i="1"/>
  <c r="F78" i="1"/>
  <c r="M79" i="1"/>
  <c r="N79" i="1" s="1"/>
  <c r="O79" i="1" s="1"/>
  <c r="M78" i="1"/>
  <c r="N78" i="1" s="1"/>
  <c r="O78" i="1" s="1"/>
  <c r="M77" i="1"/>
  <c r="N77" i="1" s="1"/>
  <c r="O77" i="1" s="1"/>
  <c r="M76" i="1"/>
  <c r="N76" i="1" s="1"/>
  <c r="O76" i="1" s="1"/>
  <c r="M75" i="1"/>
  <c r="N75" i="1" s="1"/>
  <c r="O75" i="1" s="1"/>
  <c r="M74" i="1"/>
  <c r="N74" i="1" s="1"/>
  <c r="O74" i="1" s="1"/>
  <c r="M73" i="1"/>
  <c r="N73" i="1" s="1"/>
  <c r="M69" i="1"/>
  <c r="N69" i="1" s="1"/>
  <c r="O69" i="1" s="1"/>
  <c r="M68" i="1"/>
  <c r="N68" i="1" s="1"/>
  <c r="O68" i="1" s="1"/>
  <c r="M67" i="1"/>
  <c r="N67" i="1" s="1"/>
  <c r="O67" i="1" s="1"/>
  <c r="M66" i="1"/>
  <c r="N66" i="1" s="1"/>
  <c r="O66" i="1" s="1"/>
  <c r="M65" i="1"/>
  <c r="N65" i="1" s="1"/>
  <c r="O65" i="1" s="1"/>
  <c r="N64" i="1"/>
  <c r="O64" i="1" s="1"/>
  <c r="M64" i="1"/>
  <c r="M63" i="1"/>
  <c r="N63" i="1" s="1"/>
  <c r="O63" i="1" s="1"/>
  <c r="M59" i="1"/>
  <c r="N59" i="1" s="1"/>
  <c r="O59" i="1" s="1"/>
  <c r="M58" i="1"/>
  <c r="N58" i="1" s="1"/>
  <c r="O58" i="1" s="1"/>
  <c r="M57" i="1"/>
  <c r="N57" i="1" s="1"/>
  <c r="O57" i="1" s="1"/>
  <c r="M56" i="1"/>
  <c r="N56" i="1" s="1"/>
  <c r="O56" i="1" s="1"/>
  <c r="M55" i="1"/>
  <c r="N55" i="1" s="1"/>
  <c r="O55" i="1" s="1"/>
  <c r="M54" i="1"/>
  <c r="N54" i="1" s="1"/>
  <c r="O54" i="1" s="1"/>
  <c r="M53" i="1"/>
  <c r="N53" i="1" s="1"/>
  <c r="O53" i="1" s="1"/>
  <c r="M49" i="1"/>
  <c r="N49" i="1" s="1"/>
  <c r="O49" i="1" s="1"/>
  <c r="M48" i="1"/>
  <c r="N48" i="1" s="1"/>
  <c r="O48" i="1" s="1"/>
  <c r="M47" i="1"/>
  <c r="N47" i="1" s="1"/>
  <c r="O47" i="1" s="1"/>
  <c r="M46" i="1"/>
  <c r="N46" i="1" s="1"/>
  <c r="O46" i="1" s="1"/>
  <c r="M45" i="1"/>
  <c r="N45" i="1" s="1"/>
  <c r="O45" i="1" s="1"/>
  <c r="M44" i="1"/>
  <c r="N44" i="1" s="1"/>
  <c r="O44" i="1" s="1"/>
  <c r="M43" i="1"/>
  <c r="N43" i="1" s="1"/>
  <c r="O43" i="1" s="1"/>
  <c r="M39" i="1"/>
  <c r="N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F39" i="1"/>
  <c r="D79" i="1"/>
  <c r="E79" i="1" s="1"/>
  <c r="F79" i="1" s="1"/>
  <c r="D78" i="1"/>
  <c r="E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69" i="1"/>
  <c r="E69" i="1" s="1"/>
  <c r="F69" i="1" s="1"/>
  <c r="F68" i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F33" i="1"/>
  <c r="F34" i="1"/>
  <c r="D38" i="1"/>
  <c r="E38" i="1" s="1"/>
  <c r="F38" i="1" s="1"/>
  <c r="D39" i="1"/>
  <c r="E39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D33" i="1"/>
  <c r="E33" i="1" s="1"/>
  <c r="D13" i="1"/>
  <c r="E13" i="1" s="1"/>
  <c r="G13" i="1" s="1"/>
  <c r="E12" i="1"/>
  <c r="G12" i="1" s="1"/>
  <c r="D11" i="1"/>
  <c r="E11" i="1" s="1"/>
  <c r="G11" i="1" s="1"/>
  <c r="D10" i="1"/>
  <c r="E10" i="1" s="1"/>
  <c r="G10" i="1" s="1"/>
  <c r="D9" i="1"/>
  <c r="E9" i="1" s="1"/>
  <c r="G9" i="1" s="1"/>
  <c r="D29" i="1"/>
  <c r="E29" i="1" s="1"/>
  <c r="G29" i="1" s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18" i="1"/>
  <c r="E18" i="1" s="1"/>
  <c r="G18" i="1" s="1"/>
  <c r="D19" i="1"/>
  <c r="E19" i="1" s="1"/>
  <c r="G19" i="1" s="1"/>
  <c r="D20" i="1"/>
  <c r="E20" i="1" s="1"/>
  <c r="G20" i="1" s="1"/>
  <c r="D21" i="1"/>
  <c r="E21" i="1" s="1"/>
  <c r="G21" i="1" s="1"/>
  <c r="D17" i="1"/>
  <c r="E17" i="1" s="1"/>
  <c r="G17" i="1" s="1"/>
  <c r="T3" i="1" l="1"/>
  <c r="T4" i="1"/>
  <c r="T5" i="1"/>
  <c r="T6" i="1"/>
  <c r="T2" i="1"/>
  <c r="G3" i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<sst xmlns="http://schemas.openxmlformats.org/spreadsheetml/2006/main" count="238" uniqueCount="55">
  <si>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</si>
  <si>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</si>
  <si>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</si>
  <si>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</si>
  <si>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</si>
  <si>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</si>
  <si>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</si>
  <si>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</si>
  <si>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</si>
  <si>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</si>
  <si>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</si>
  <si>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</si>
  <si>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</si>
  <si>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</si>
  <si>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</si>
  <si>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</si>
  <si>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</si>
  <si>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</si>
  <si>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</si>
  <si>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</si>
  <si>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</si>
  <si>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</si>
  <si>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</si>
  <si>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</si>
  <si>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</si>
  <si>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</si>
  <si>
    <t>yes</t>
  </si>
  <si>
    <t>skipped</t>
  </si>
  <si>
    <t>MBS calculations</t>
  </si>
  <si>
    <t>submitted</t>
  </si>
  <si>
    <t>done</t>
  </si>
  <si>
    <t>MBS solvated</t>
  </si>
  <si>
    <t>DFT</t>
  </si>
  <si>
    <t>Error</t>
  </si>
  <si>
    <t>G 2+</t>
  </si>
  <si>
    <t>G 3+</t>
  </si>
  <si>
    <t>∆G</t>
  </si>
  <si>
    <t>E calc</t>
  </si>
  <si>
    <t>cd</t>
  </si>
  <si>
    <t>HBD</t>
  </si>
  <si>
    <t>HBA</t>
  </si>
  <si>
    <t>maltolate</t>
  </si>
  <si>
    <t>optimized</t>
  </si>
  <si>
    <t>solvated_1</t>
  </si>
  <si>
    <t>solvated_1_optimized</t>
  </si>
  <si>
    <t>solvated_2</t>
  </si>
  <si>
    <t>solvated_2_optimized</t>
  </si>
  <si>
    <t>solvated_3</t>
  </si>
  <si>
    <t>solvated_3_optimized</t>
  </si>
  <si>
    <t>deferiprone</t>
  </si>
  <si>
    <t>kojate</t>
  </si>
  <si>
    <t>catecholate</t>
  </si>
  <si>
    <t>salycilate</t>
  </si>
  <si>
    <t>xtb geometry - SP DFT - CPCM</t>
  </si>
  <si>
    <t>DFT geometry - SP DFT - CPCM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</si>
</sst>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4" fillId="0" borderId="0" xfId="0" applyNumberFormat="1" applyFont="1"/>
    <xf numFmtId="0" fontId="5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T79"/>
  <sheetViews>
    <sheetView tabSelected="1" topLeftCell="A13" zoomScale="111" workbookViewId="0">
      <selection activeCell="N33" sqref="N33"/>
    </sheetView>
  </sheetViews>
  <sheetFormatPr baseColWidth="10" defaultRowHeight="16" x14ac:dyDescent="0.2"/>
  <cols>
    <col min="2" max="3" width="13" customWidth="1"/>
    <col min="4" max="4" width="14.33203125" bestFit="1" customWidth="1"/>
    <col min="5" max="5" width="11.33203125" bestFit="1" customWidth="1"/>
    <col min="6" max="6" width="12.6640625" bestFit="1" customWidth="1"/>
    <col min="7" max="7" width="11.5" bestFit="1" customWidth="1"/>
    <col min="8" max="8" width="11" bestFit="1" customWidth="1"/>
    <col min="11" max="11" width="11" bestFit="1" customWidth="1"/>
    <col min="12" max="12" width="11.1640625" bestFit="1" customWidth="1"/>
    <col min="13" max="13" width="14.33203125" bestFit="1" customWidth="1"/>
    <col min="14" max="14" width="11" bestFit="1" customWidth="1"/>
    <col min="15" max="15" width="12.6640625" bestFit="1" customWidth="1"/>
  </cols>
  <sheetData>
    <row r="1" spans="1:20" x14ac:dyDescent="0.2">
      <c r="A1" t="s">
        <v>0</v>
      </c>
      <c r="B1" t="s">
        <v>1</v>
      </c>
      <c r="C1" t="s">
        <v>16</v>
      </c>
      <c r="D1" t="s">
        <v>2</v>
      </c>
      <c r="E1" t="s">
        <v>12</v>
      </c>
      <c r="F1" t="s">
        <v>13</v>
      </c>
      <c r="G1" t="s">
        <v>15</v>
      </c>
      <c r="H1" t="s">
        <v>14</v>
      </c>
      <c r="I1" t="s">
        <v>23</v>
      </c>
      <c r="J1" t="s">
        <v>24</v>
      </c>
      <c r="K1" t="s">
        <v>25</v>
      </c>
      <c r="L1" t="s">
        <v>28</v>
      </c>
      <c r="M1" t="s">
        <v>31</v>
      </c>
      <c r="Q1" t="s">
        <v>38</v>
      </c>
      <c r="R1" t="s">
        <v>2</v>
      </c>
      <c r="S1" s="1" t="s">
        <v>32</v>
      </c>
      <c r="T1" t="s">
        <v>33</v>
      </c>
    </row>
    <row r="2" spans="1:20" x14ac:dyDescent="0.2">
      <c r="A2" t="s">
        <v>3</v>
      </c>
      <c r="B2" s="1" t="s">
        <v>4</v>
      </c>
      <c r="C2" s="2" t="s">
        <v>17</v>
      </c>
      <c r="D2">
        <v>-0.23</v>
      </c>
      <c r="E2">
        <v>-1</v>
      </c>
      <c r="F2">
        <v>0</v>
      </c>
      <c r="G2">
        <f>F2-3</f>
        <v>-3</v>
      </c>
      <c r="H2">
        <f>G2/3</f>
        <v>-1</v>
      </c>
      <c r="I2" t="s">
        <v>26</v>
      </c>
      <c r="J2" t="s">
        <v>27</v>
      </c>
      <c r="K2" t="s">
        <v>26</v>
      </c>
      <c r="L2" t="s">
        <v>30</v>
      </c>
      <c r="M2" t="s">
        <v>29</v>
      </c>
      <c r="Q2" t="s">
        <v>3</v>
      </c>
      <c r="R2">
        <v>-0.23</v>
      </c>
      <c r="S2">
        <v>-1.18</v>
      </c>
      <c r="T2" s="4">
        <f>S2-R2</f>
        <v>-0.95</v>
      </c>
    </row>
    <row r="3" spans="1:20" x14ac:dyDescent="0.2">
      <c r="A3" t="s">
        <v>5</v>
      </c>
      <c r="B3" s="1" t="s">
        <v>6</v>
      </c>
      <c r="C3" s="1" t="s">
        <v>18</v>
      </c>
      <c r="D3">
        <v>-0.57999999999999996</v>
      </c>
      <c r="E3">
        <v>-1</v>
      </c>
      <c r="F3">
        <v>0</v>
      </c>
      <c r="G3">
        <f t="shared" ref="G3:G6" si="0">F3-3</f>
        <v>-3</v>
      </c>
      <c r="H3">
        <f t="shared" ref="H3:H6" si="1">G3/3</f>
        <v>-1</v>
      </c>
      <c r="I3" t="s">
        <v>26</v>
      </c>
      <c r="J3" t="s">
        <v>27</v>
      </c>
      <c r="K3" t="s">
        <v>26</v>
      </c>
      <c r="L3" t="s">
        <v>30</v>
      </c>
      <c r="M3" t="s">
        <v>29</v>
      </c>
      <c r="Q3" t="s">
        <v>5</v>
      </c>
      <c r="R3">
        <v>-0.57999999999999996</v>
      </c>
      <c r="S3">
        <v>-0.35</v>
      </c>
      <c r="T3" s="3">
        <f t="shared" ref="T3:T6" si="2">S3-R3</f>
        <v>0.22999999999999998</v>
      </c>
    </row>
    <row r="4" spans="1:20" x14ac:dyDescent="0.2">
      <c r="A4" t="s">
        <v>7</v>
      </c>
      <c r="B4" s="1" t="s">
        <v>8</v>
      </c>
      <c r="C4" s="1" t="s">
        <v>19</v>
      </c>
      <c r="D4">
        <v>-0.13</v>
      </c>
      <c r="E4">
        <v>-1</v>
      </c>
      <c r="F4">
        <v>0</v>
      </c>
      <c r="G4">
        <f t="shared" si="0"/>
        <v>-3</v>
      </c>
      <c r="H4">
        <f t="shared" si="1"/>
        <v>-1</v>
      </c>
      <c r="I4" t="s">
        <v>26</v>
      </c>
      <c r="J4" t="s">
        <v>27</v>
      </c>
      <c r="K4" t="s">
        <v>26</v>
      </c>
      <c r="L4" t="s">
        <v>30</v>
      </c>
      <c r="M4" t="s">
        <v>29</v>
      </c>
      <c r="Q4" t="s">
        <v>7</v>
      </c>
      <c r="R4">
        <v>-0.13</v>
      </c>
      <c r="S4">
        <v>-0.97</v>
      </c>
      <c r="T4" s="4">
        <f t="shared" si="2"/>
        <v>-0.84</v>
      </c>
    </row>
    <row r="5" spans="1:20" x14ac:dyDescent="0.2">
      <c r="A5" t="s">
        <v>9</v>
      </c>
      <c r="B5" s="1" t="s">
        <v>10</v>
      </c>
      <c r="C5" s="1" t="s">
        <v>20</v>
      </c>
      <c r="D5">
        <v>-0.83</v>
      </c>
      <c r="E5">
        <v>-4</v>
      </c>
      <c r="F5">
        <v>-3</v>
      </c>
      <c r="G5">
        <f t="shared" si="0"/>
        <v>-6</v>
      </c>
      <c r="H5">
        <f t="shared" si="1"/>
        <v>-2</v>
      </c>
      <c r="I5" t="s">
        <v>26</v>
      </c>
      <c r="J5" t="s">
        <v>27</v>
      </c>
      <c r="K5" t="s">
        <v>26</v>
      </c>
      <c r="L5" t="s">
        <v>30</v>
      </c>
      <c r="M5" t="s">
        <v>29</v>
      </c>
      <c r="Q5" t="s">
        <v>9</v>
      </c>
      <c r="R5">
        <v>-0.83</v>
      </c>
      <c r="S5">
        <v>-3.41</v>
      </c>
      <c r="T5" s="4">
        <f t="shared" si="2"/>
        <v>-2.58</v>
      </c>
    </row>
    <row r="6" spans="1:20" x14ac:dyDescent="0.2">
      <c r="A6" t="s">
        <v>11</v>
      </c>
      <c r="B6" s="1" t="s">
        <v>21</v>
      </c>
      <c r="C6" s="1" t="s">
        <v>22</v>
      </c>
      <c r="D6">
        <v>-0.66</v>
      </c>
      <c r="E6">
        <v>-4</v>
      </c>
      <c r="F6">
        <v>-3</v>
      </c>
      <c r="G6">
        <f t="shared" si="0"/>
        <v>-6</v>
      </c>
      <c r="H6">
        <f t="shared" si="1"/>
        <v>-2</v>
      </c>
      <c r="I6" t="s">
        <v>26</v>
      </c>
      <c r="J6" t="s">
        <v>27</v>
      </c>
      <c r="K6" t="s">
        <v>26</v>
      </c>
      <c r="L6" t="s">
        <v>30</v>
      </c>
      <c r="M6" t="s">
        <v>29</v>
      </c>
      <c r="Q6" t="s">
        <v>11</v>
      </c>
      <c r="R6">
        <v>-0.66</v>
      </c>
      <c r="S6">
        <v>-2.41</v>
      </c>
      <c r="T6" s="4">
        <f t="shared" si="2"/>
        <v>-1.75</v>
      </c>
    </row>
    <row r="8" spans="1:20" x14ac:dyDescent="0.2">
      <c r="A8" t="s">
        <v>0</v>
      </c>
      <c r="B8" t="s">
        <v>34</v>
      </c>
      <c r="C8" t="s">
        <v>35</v>
      </c>
      <c r="D8" t="s">
        <v>36</v>
      </c>
      <c r="E8" s="5" t="s">
        <v>37</v>
      </c>
      <c r="F8" t="s">
        <v>2</v>
      </c>
      <c r="G8" t="s">
        <v>33</v>
      </c>
      <c r="K8" t="s">
        <v>0</v>
      </c>
      <c r="L8" t="s">
        <v>39</v>
      </c>
      <c r="M8" t="s">
        <v>40</v>
      </c>
    </row>
    <row r="9" spans="1:20" x14ac:dyDescent="0.2">
      <c r="A9" t="s">
        <v>3</v>
      </c>
      <c r="D9">
        <f>(B9-C9)*2625.5*1000</f>
        <v>0</v>
      </c>
      <c r="E9" s="5">
        <f>-D9/(96485*1)-1.24-3.25+0.2</f>
        <v>-4.29</v>
      </c>
      <c r="F9">
        <v>-0.23</v>
      </c>
      <c r="G9" s="6">
        <f>F9-E9</f>
        <v>4.0599999999999996</v>
      </c>
      <c r="K9" t="s">
        <v>3</v>
      </c>
      <c r="L9" s="1">
        <v>1</v>
      </c>
      <c r="M9">
        <v>3</v>
      </c>
    </row>
    <row r="10" spans="1:20" x14ac:dyDescent="0.2">
      <c r="A10" t="s">
        <v>5</v>
      </c>
      <c r="D10">
        <f>(B10-C10)*2625.5*1000</f>
        <v>0</v>
      </c>
      <c r="E10" s="5">
        <f t="shared" ref="E10:E13" si="3">-D10/(96485*1)-1.24-3.25+0.2</f>
        <v>-4.29</v>
      </c>
      <c r="F10">
        <v>-0.57999999999999996</v>
      </c>
      <c r="G10" s="6">
        <f t="shared" ref="G10:G13" si="4">F10-E10</f>
        <v>3.71</v>
      </c>
      <c r="K10" t="s">
        <v>5</v>
      </c>
      <c r="L10" s="1">
        <v>1</v>
      </c>
      <c r="M10">
        <v>3</v>
      </c>
    </row>
    <row r="11" spans="1:20" x14ac:dyDescent="0.2">
      <c r="A11" t="s">
        <v>7</v>
      </c>
      <c r="D11">
        <f t="shared" ref="D11:D13" si="5">(B11-C11)*2625.5*1000</f>
        <v>0</v>
      </c>
      <c r="E11" s="5">
        <f t="shared" si="3"/>
        <v>-4.29</v>
      </c>
      <c r="F11">
        <v>-0.13</v>
      </c>
      <c r="G11" s="6">
        <f t="shared" si="4"/>
        <v>4.16</v>
      </c>
      <c r="K11" t="s">
        <v>7</v>
      </c>
      <c r="L11" s="1">
        <v>2</v>
      </c>
      <c r="M11">
        <v>4</v>
      </c>
    </row>
    <row r="12" spans="1:20" x14ac:dyDescent="0.2">
      <c r="A12" t="s">
        <v>9</v>
      </c>
      <c r="E12" s="5">
        <f t="shared" si="3"/>
        <v>-4.29</v>
      </c>
      <c r="F12">
        <v>-0.83</v>
      </c>
      <c r="G12" s="6">
        <f t="shared" si="4"/>
        <v>3.46</v>
      </c>
      <c r="K12" t="s">
        <v>9</v>
      </c>
      <c r="L12" s="1">
        <v>2</v>
      </c>
      <c r="M12">
        <v>2</v>
      </c>
    </row>
    <row r="13" spans="1:20" x14ac:dyDescent="0.2">
      <c r="A13" t="s">
        <v>11</v>
      </c>
      <c r="D13">
        <f t="shared" si="5"/>
        <v>0</v>
      </c>
      <c r="E13" s="5">
        <f t="shared" si="3"/>
        <v>-4.29</v>
      </c>
      <c r="F13">
        <v>-0.66</v>
      </c>
      <c r="G13" s="6">
        <f t="shared" si="4"/>
        <v>3.63</v>
      </c>
      <c r="K13" t="s">
        <v>11</v>
      </c>
      <c r="L13" s="1">
        <v>2</v>
      </c>
      <c r="M13">
        <v>3</v>
      </c>
    </row>
    <row r="16" spans="1:20" x14ac:dyDescent="0.2">
      <c r="A16" t="s">
        <v>0</v>
      </c>
      <c r="B16" t="s">
        <v>34</v>
      </c>
      <c r="C16" t="s">
        <v>35</v>
      </c>
      <c r="D16" t="s">
        <v>36</v>
      </c>
      <c r="E16" s="5" t="s">
        <v>37</v>
      </c>
      <c r="F16" t="s">
        <v>2</v>
      </c>
      <c r="G16" t="s">
        <v>33</v>
      </c>
    </row>
    <row r="17" spans="1:15" x14ac:dyDescent="0.2">
      <c r="A17" t="s">
        <v>3</v>
      </c>
      <c r="B17">
        <v>-6764.6848413999996</v>
      </c>
      <c r="C17">
        <v>-6764.5007902999996</v>
      </c>
      <c r="D17">
        <f>(B17-C17)*2625.5*1000</f>
        <v>-483226.16305008752</v>
      </c>
      <c r="E17" s="5">
        <f>-D17/(96485*1)-1.24-3.25+0.2</f>
        <v>0.71830349847217145</v>
      </c>
      <c r="F17">
        <v>-0.23</v>
      </c>
      <c r="G17" s="6">
        <f>F17-E17</f>
        <v>-0.94830349847217144</v>
      </c>
    </row>
    <row r="18" spans="1:15" x14ac:dyDescent="0.2">
      <c r="A18" t="s">
        <v>5</v>
      </c>
      <c r="B18">
        <v>-7396.7359775300001</v>
      </c>
      <c r="C18">
        <v>-7396.5394192399999</v>
      </c>
      <c r="D18">
        <f t="shared" ref="D18:D21" si="6">(B18-C18)*2625.5*1000</f>
        <v>-516063.79039555625</v>
      </c>
      <c r="E18" s="5">
        <f t="shared" ref="E18:E21" si="7">-D18/(96485*1)-1.24-3.25+0.2</f>
        <v>1.0586426946733301</v>
      </c>
      <c r="F18">
        <v>-0.57999999999999996</v>
      </c>
      <c r="G18" s="6">
        <f t="shared" ref="G18:G21" si="8">F18-E18</f>
        <v>-1.6386426946733299</v>
      </c>
    </row>
    <row r="19" spans="1:15" x14ac:dyDescent="0.2">
      <c r="A19" t="s">
        <v>7</v>
      </c>
      <c r="B19">
        <v>-7525.5513138799997</v>
      </c>
      <c r="C19">
        <v>-7525.36967542</v>
      </c>
      <c r="D19">
        <f t="shared" si="6"/>
        <v>-476891.77672922186</v>
      </c>
      <c r="E19" s="5">
        <f t="shared" si="7"/>
        <v>0.65265198454911988</v>
      </c>
      <c r="F19">
        <v>-0.13</v>
      </c>
      <c r="G19" s="6">
        <f t="shared" si="8"/>
        <v>-0.78265198454911988</v>
      </c>
    </row>
    <row r="20" spans="1:15" x14ac:dyDescent="0.2">
      <c r="A20" t="s">
        <v>9</v>
      </c>
      <c r="B20">
        <v>-6537.7633516300002</v>
      </c>
      <c r="C20">
        <v>-6537.67452142</v>
      </c>
      <c r="D20">
        <f t="shared" si="6"/>
        <v>-233223.71635551599</v>
      </c>
      <c r="E20" s="5">
        <f t="shared" si="7"/>
        <v>-1.8727981929261956</v>
      </c>
      <c r="F20">
        <v>-0.83</v>
      </c>
      <c r="G20" s="6">
        <f t="shared" si="8"/>
        <v>1.0427981929261958</v>
      </c>
    </row>
    <row r="21" spans="1:15" x14ac:dyDescent="0.2">
      <c r="A21" t="s">
        <v>11</v>
      </c>
      <c r="B21">
        <v>-7107.2492114899997</v>
      </c>
      <c r="C21">
        <v>-7107.1336580500001</v>
      </c>
      <c r="D21">
        <f t="shared" si="6"/>
        <v>-303385.55671876704</v>
      </c>
      <c r="E21" s="5">
        <f t="shared" si="7"/>
        <v>-1.1456194567158935</v>
      </c>
      <c r="F21">
        <v>-0.66</v>
      </c>
      <c r="G21" s="6">
        <f t="shared" si="8"/>
        <v>0.48561945671589346</v>
      </c>
    </row>
    <row r="24" spans="1:15" x14ac:dyDescent="0.2">
      <c r="A24" t="s">
        <v>0</v>
      </c>
      <c r="B24" t="s">
        <v>34</v>
      </c>
      <c r="C24" t="s">
        <v>35</v>
      </c>
      <c r="D24" t="s">
        <v>36</v>
      </c>
      <c r="E24" s="5" t="s">
        <v>37</v>
      </c>
      <c r="F24" t="s">
        <v>2</v>
      </c>
      <c r="G24" t="s">
        <v>33</v>
      </c>
    </row>
    <row r="25" spans="1:15" x14ac:dyDescent="0.2">
      <c r="A25" t="s">
        <v>3</v>
      </c>
      <c r="B25">
        <v>-9670.0964822299993</v>
      </c>
      <c r="C25">
        <v>-9669.9259934099991</v>
      </c>
      <c r="D25">
        <f>(B25-C25)*2625.5*1000</f>
        <v>-447618.39691045496</v>
      </c>
      <c r="E25" s="5">
        <f>-D25/(96485*1)-1.24-3.25+0.2</f>
        <v>0.34925373799507647</v>
      </c>
      <c r="F25">
        <v>-0.23</v>
      </c>
      <c r="G25" s="6">
        <f>F25-E25</f>
        <v>-0.57925373799507651</v>
      </c>
    </row>
    <row r="26" spans="1:15" x14ac:dyDescent="0.2">
      <c r="A26" t="s">
        <v>5</v>
      </c>
      <c r="B26">
        <v>-10684.3487819</v>
      </c>
      <c r="C26">
        <v>-10684.1502447</v>
      </c>
      <c r="D26">
        <f t="shared" ref="D26:D29" si="9">(B26-C26)*2625.5*1000</f>
        <v>-521259.41859978682</v>
      </c>
      <c r="E26" s="5">
        <f t="shared" ref="E26:E29" si="10">-D26/(96485*1)-1.24-3.25+0.2</f>
        <v>1.1124917717757865</v>
      </c>
      <c r="F26">
        <v>-0.57999999999999996</v>
      </c>
      <c r="G26" s="6">
        <f t="shared" ref="G26:G29" si="11">F26-E26</f>
        <v>-1.6924917717757864</v>
      </c>
    </row>
    <row r="27" spans="1:15" x14ac:dyDescent="0.2">
      <c r="A27" t="s">
        <v>7</v>
      </c>
      <c r="B27">
        <v>-10660.2916578</v>
      </c>
      <c r="C27">
        <v>-10660.114599799999</v>
      </c>
      <c r="D27">
        <f t="shared" si="9"/>
        <v>-464865.77900295379</v>
      </c>
      <c r="E27" s="5">
        <f t="shared" si="10"/>
        <v>0.52801087218690745</v>
      </c>
      <c r="F27">
        <v>-0.13</v>
      </c>
      <c r="G27" s="6">
        <f t="shared" si="11"/>
        <v>-0.65801087218690746</v>
      </c>
    </row>
    <row r="28" spans="1:15" x14ac:dyDescent="0.2">
      <c r="A28" t="s">
        <v>9</v>
      </c>
      <c r="B28">
        <v>-9443.1336613500007</v>
      </c>
      <c r="C28">
        <v>-9443.0411347999998</v>
      </c>
      <c r="D28">
        <f t="shared" si="9"/>
        <v>-242928.45702739398</v>
      </c>
      <c r="E28" s="5">
        <f t="shared" si="10"/>
        <v>-1.7722152974307512</v>
      </c>
      <c r="F28">
        <v>-0.83</v>
      </c>
      <c r="G28" s="6">
        <f t="shared" si="11"/>
        <v>0.94221529743075128</v>
      </c>
    </row>
    <row r="29" spans="1:15" x14ac:dyDescent="0.2">
      <c r="A29" t="s">
        <v>11</v>
      </c>
      <c r="B29">
        <v>-10165.536947799999</v>
      </c>
      <c r="C29">
        <v>-10165.413883699999</v>
      </c>
      <c r="D29">
        <f t="shared" si="9"/>
        <v>-323104.79455050518</v>
      </c>
      <c r="E29" s="5">
        <f t="shared" si="10"/>
        <v>-0.94124325490485394</v>
      </c>
      <c r="F29">
        <v>-0.66</v>
      </c>
      <c r="G29" s="6">
        <f t="shared" si="11"/>
        <v>0.28124325490485391</v>
      </c>
    </row>
    <row r="31" spans="1:15" s="8" customFormat="1" x14ac:dyDescent="0.2">
      <c r="A31" s="10" t="s">
        <v>53</v>
      </c>
      <c r="B31" s="10"/>
      <c r="C31" s="10"/>
      <c r="J31" s="10" t="s">
        <v>54</v>
      </c>
      <c r="K31" s="10"/>
      <c r="L31" s="10"/>
    </row>
    <row r="32" spans="1:15" x14ac:dyDescent="0.2">
      <c r="A32" t="s">
        <v>41</v>
      </c>
      <c r="B32" t="s">
        <v>34</v>
      </c>
      <c r="C32" t="s">
        <v>35</v>
      </c>
      <c r="D32" t="s">
        <v>36</v>
      </c>
      <c r="E32" s="5" t="s">
        <v>37</v>
      </c>
      <c r="F32" t="s">
        <v>33</v>
      </c>
      <c r="J32" t="s">
        <v>41</v>
      </c>
      <c r="K32" t="s">
        <v>34</v>
      </c>
      <c r="L32" t="s">
        <v>35</v>
      </c>
      <c r="M32" t="s">
        <v>36</v>
      </c>
      <c r="N32" s="5" t="s">
        <v>37</v>
      </c>
      <c r="O32" t="s">
        <v>33</v>
      </c>
    </row>
    <row r="33" spans="1:15" x14ac:dyDescent="0.2">
      <c r="A33" t="s">
        <v>42</v>
      </c>
      <c r="B33">
        <v>-2635.9751642900001</v>
      </c>
      <c r="C33">
        <v>-2635.81899982</v>
      </c>
      <c r="D33">
        <f>(B33-C33)*2625.5*1000</f>
        <v>-410009.81598505657</v>
      </c>
      <c r="E33" s="5">
        <f>-D33/(96485*1)-1.24-3.25+0.2</f>
        <v>-4.0533077835347153E-2</v>
      </c>
      <c r="F33" s="6">
        <f t="shared" ref="F33:F38" si="12">$D$2-E33</f>
        <v>-0.18946692216465286</v>
      </c>
      <c r="J33" t="s">
        <v>42</v>
      </c>
      <c r="K33">
        <v>-2635.9883569600001</v>
      </c>
      <c r="L33">
        <v>-2635.8702477100001</v>
      </c>
      <c r="M33">
        <f>(K33-L33)*2625.5*1000</f>
        <v>-310095.83587523276</v>
      </c>
      <c r="N33" s="5">
        <f>-M33/(96485*1)-1.24-3.25+0.2</f>
        <v>-1.0760720746724077</v>
      </c>
      <c r="O33" s="6">
        <f t="shared" ref="O33:O38" si="13">$D$2-N33</f>
        <v>0.84607207467240775</v>
      </c>
    </row>
    <row r="34" spans="1:15" x14ac:dyDescent="0.2">
      <c r="A34" t="s">
        <v>43</v>
      </c>
      <c r="B34">
        <v>-4394.0856213799998</v>
      </c>
      <c r="C34">
        <v>-4393.9289388500001</v>
      </c>
      <c r="D34">
        <f t="shared" ref="D34:D39" si="14">(B34-C34)*2625.5*1000</f>
        <v>-411369.98251413571</v>
      </c>
      <c r="E34" s="5">
        <f t="shared" ref="E34:E39" si="15">-D34/(96485*1)-1.24-3.25+0.2</f>
        <v>-2.6435896625011945E-2</v>
      </c>
      <c r="F34" s="6">
        <f t="shared" si="12"/>
        <v>-0.20356410337498806</v>
      </c>
      <c r="J34" t="s">
        <v>43</v>
      </c>
      <c r="K34">
        <v>-4394.0676160399998</v>
      </c>
      <c r="L34">
        <v>-4393.93617266</v>
      </c>
      <c r="M34">
        <f t="shared" ref="M34:M39" si="16">(K34-L34)*2625.5*1000</f>
        <v>-345104.5941895718</v>
      </c>
      <c r="N34" s="5">
        <f t="shared" ref="N34:N39" si="17">-M34/(96485*1)-1.24-3.25+0.2</f>
        <v>-0.71323061419317235</v>
      </c>
      <c r="O34" s="6">
        <f t="shared" si="13"/>
        <v>0.48323061419317237</v>
      </c>
    </row>
    <row r="35" spans="1:15" x14ac:dyDescent="0.2">
      <c r="A35" t="s">
        <v>44</v>
      </c>
      <c r="B35">
        <v>-4394.2882886699999</v>
      </c>
      <c r="C35">
        <v>-4394.1300682800002</v>
      </c>
      <c r="D35">
        <f t="shared" si="14"/>
        <v>-415407.63394439453</v>
      </c>
      <c r="E35" s="5">
        <f t="shared" si="15"/>
        <v>1.5411555624133488E-2</v>
      </c>
      <c r="F35" s="6">
        <f t="shared" si="12"/>
        <v>-0.2454115556241335</v>
      </c>
      <c r="J35" t="s">
        <v>44</v>
      </c>
      <c r="K35">
        <v>-4394.31761809</v>
      </c>
      <c r="L35">
        <v>-4394.1809111900002</v>
      </c>
      <c r="M35">
        <f t="shared" si="16"/>
        <v>-358923.96594949649</v>
      </c>
      <c r="N35" s="5">
        <f t="shared" si="17"/>
        <v>-0.57000242577088156</v>
      </c>
      <c r="O35" s="6">
        <f t="shared" si="13"/>
        <v>0.34000242577088158</v>
      </c>
    </row>
    <row r="36" spans="1:15" x14ac:dyDescent="0.2">
      <c r="A36" t="s">
        <v>45</v>
      </c>
      <c r="B36">
        <v>-6916.7263153900003</v>
      </c>
      <c r="C36">
        <v>-6916.5679447599996</v>
      </c>
      <c r="D36">
        <f t="shared" si="14"/>
        <v>-415802.08906688495</v>
      </c>
      <c r="E36" s="5">
        <f t="shared" si="15"/>
        <v>1.9499808953566788E-2</v>
      </c>
      <c r="F36" s="6">
        <f t="shared" si="12"/>
        <v>-0.2494998089535668</v>
      </c>
      <c r="J36" t="s">
        <v>45</v>
      </c>
      <c r="K36">
        <v>-6993.2412214300002</v>
      </c>
      <c r="L36">
        <v>-6993.1045526300004</v>
      </c>
      <c r="M36">
        <f t="shared" si="16"/>
        <v>-358823.93439954013</v>
      </c>
      <c r="N36" s="5">
        <f t="shared" si="17"/>
        <v>-0.57103918329750614</v>
      </c>
      <c r="O36" s="6">
        <f t="shared" si="13"/>
        <v>0.34103918329750615</v>
      </c>
    </row>
    <row r="37" spans="1:15" x14ac:dyDescent="0.2">
      <c r="A37" t="s">
        <v>46</v>
      </c>
      <c r="B37">
        <v>-6917.1173461099997</v>
      </c>
      <c r="C37">
        <v>-6916.9567656700001</v>
      </c>
      <c r="D37">
        <f t="shared" si="14"/>
        <v>-421603.94521907758</v>
      </c>
      <c r="E37" s="5">
        <f t="shared" si="15"/>
        <v>7.9632017609758965E-2</v>
      </c>
      <c r="F37" s="6">
        <f t="shared" si="12"/>
        <v>-0.309632017609759</v>
      </c>
      <c r="J37" t="s">
        <v>46</v>
      </c>
      <c r="K37">
        <v>-6993.58893214</v>
      </c>
      <c r="L37">
        <v>-6993.4520631100004</v>
      </c>
      <c r="M37">
        <f t="shared" si="16"/>
        <v>-359349.63826399192</v>
      </c>
      <c r="N37" s="5">
        <f t="shared" si="17"/>
        <v>-0.56559062793188652</v>
      </c>
      <c r="O37" s="6">
        <f t="shared" si="13"/>
        <v>0.33559062793188654</v>
      </c>
    </row>
    <row r="38" spans="1:15" x14ac:dyDescent="0.2">
      <c r="A38" t="s">
        <v>47</v>
      </c>
      <c r="B38">
        <v>-10051.028733700001</v>
      </c>
      <c r="C38">
        <v>-10050.8671572</v>
      </c>
      <c r="D38">
        <f t="shared" si="14"/>
        <v>-424219.10075155483</v>
      </c>
      <c r="E38" s="5">
        <f t="shared" si="15"/>
        <v>0.10673628804015928</v>
      </c>
      <c r="F38" s="6">
        <f t="shared" si="12"/>
        <v>-0.33673628804015932</v>
      </c>
      <c r="J38" t="s">
        <v>47</v>
      </c>
      <c r="K38">
        <v>-10356.8959486</v>
      </c>
      <c r="L38">
        <v>-10356.7593383</v>
      </c>
      <c r="M38">
        <f t="shared" si="16"/>
        <v>-358670.34265007713</v>
      </c>
      <c r="N38" s="5">
        <f t="shared" si="17"/>
        <v>-0.5726310550854834</v>
      </c>
      <c r="O38" s="6">
        <f t="shared" si="13"/>
        <v>0.34263105508548342</v>
      </c>
    </row>
    <row r="39" spans="1:15" x14ac:dyDescent="0.2">
      <c r="A39" s="7" t="s">
        <v>48</v>
      </c>
      <c r="B39">
        <v>-10051.6072817</v>
      </c>
      <c r="C39">
        <v>-10051.4385463</v>
      </c>
      <c r="D39">
        <f t="shared" si="14"/>
        <v>-443014.79270135041</v>
      </c>
      <c r="E39" s="5">
        <f t="shared" si="15"/>
        <v>0.30154057834223363</v>
      </c>
      <c r="F39" s="6">
        <f>$D$2-E39</f>
        <v>-0.53154057834223367</v>
      </c>
      <c r="J39" s="7" t="s">
        <v>48</v>
      </c>
      <c r="K39">
        <v>-10357.3420243</v>
      </c>
      <c r="L39">
        <v>-10357.205404599999</v>
      </c>
      <c r="M39">
        <f t="shared" si="16"/>
        <v>-358695.02235174604</v>
      </c>
      <c r="N39" s="5">
        <f t="shared" si="17"/>
        <v>-0.57237526712187337</v>
      </c>
      <c r="O39" s="6">
        <f>$D$2-N39</f>
        <v>0.34237526712187338</v>
      </c>
    </row>
    <row r="42" spans="1:15" x14ac:dyDescent="0.2">
      <c r="A42" t="s">
        <v>49</v>
      </c>
      <c r="B42" t="s">
        <v>34</v>
      </c>
      <c r="C42" t="s">
        <v>35</v>
      </c>
      <c r="D42" t="s">
        <v>36</v>
      </c>
      <c r="E42" s="5" t="s">
        <v>37</v>
      </c>
      <c r="F42" t="s">
        <v>33</v>
      </c>
      <c r="J42" t="s">
        <v>49</v>
      </c>
      <c r="K42" t="s">
        <v>34</v>
      </c>
      <c r="L42" t="s">
        <v>35</v>
      </c>
      <c r="M42" t="s">
        <v>36</v>
      </c>
      <c r="N42" s="5" t="s">
        <v>37</v>
      </c>
      <c r="O42" t="s">
        <v>33</v>
      </c>
    </row>
    <row r="43" spans="1:15" x14ac:dyDescent="0.2">
      <c r="A43" t="s">
        <v>42</v>
      </c>
      <c r="B43">
        <v>-2694.35822985</v>
      </c>
      <c r="C43">
        <v>-2694.1962152000001</v>
      </c>
      <c r="D43">
        <f>(B43-C43)*2625.5*1000</f>
        <v>-425369.46357485931</v>
      </c>
      <c r="E43" s="5">
        <f>-D43/(96485*1)-1.24-3.25+0.2</f>
        <v>0.11865899958396914</v>
      </c>
      <c r="F43" s="6">
        <f>$D$3-E43</f>
        <v>-0.69865899958396915</v>
      </c>
      <c r="J43" t="s">
        <v>42</v>
      </c>
      <c r="K43">
        <v>-2694.3887623199998</v>
      </c>
      <c r="L43">
        <v>-2694.2895069699998</v>
      </c>
      <c r="M43">
        <f>(K43-L43)*2625.5*1000</f>
        <v>-260594.92142505589</v>
      </c>
      <c r="N43" s="5">
        <f>-M43/(96485*1)-1.24-3.25+0.2</f>
        <v>-1.5891146662687889</v>
      </c>
      <c r="O43" s="6">
        <f>$D$3-N43</f>
        <v>1.0091146662687889</v>
      </c>
    </row>
    <row r="44" spans="1:15" x14ac:dyDescent="0.2">
      <c r="A44" t="s">
        <v>43</v>
      </c>
      <c r="B44">
        <v>-4681.7376144500004</v>
      </c>
      <c r="C44">
        <v>-4681.57522909</v>
      </c>
      <c r="D44">
        <f t="shared" ref="D44:D49" si="18">(B44-C44)*2625.5*1000</f>
        <v>-426342.76268097485</v>
      </c>
      <c r="E44" s="5">
        <f t="shared" ref="E44:E49" si="19">-D44/(96485*1)-1.24-3.25+0.2</f>
        <v>0.12874656869953666</v>
      </c>
      <c r="F44" s="6">
        <f t="shared" ref="F44:F49" si="20">$D$3-E44</f>
        <v>-0.70874656869953667</v>
      </c>
      <c r="J44" t="s">
        <v>43</v>
      </c>
      <c r="K44">
        <v>-4681.7980448600001</v>
      </c>
      <c r="L44">
        <v>-4681.6719326100001</v>
      </c>
      <c r="M44">
        <f t="shared" ref="M44:M49" si="21">(K44-L44)*2625.5*1000</f>
        <v>-331107.71237501467</v>
      </c>
      <c r="N44" s="5">
        <f t="shared" ref="N44:N49" si="22">-M44/(96485*1)-1.24-3.25+0.2</f>
        <v>-0.85829857102125051</v>
      </c>
      <c r="O44" s="6">
        <f t="shared" ref="O44:O49" si="23">$D$3-N44</f>
        <v>0.27829857102125055</v>
      </c>
    </row>
    <row r="45" spans="1:15" x14ac:dyDescent="0.2">
      <c r="A45" t="s">
        <v>44</v>
      </c>
      <c r="B45">
        <v>-4682.0145014199998</v>
      </c>
      <c r="C45" s="7">
        <v>-4681.8520612800003</v>
      </c>
      <c r="D45">
        <f t="shared" si="18"/>
        <v>-426486.58756865963</v>
      </c>
      <c r="E45" s="5">
        <f t="shared" si="19"/>
        <v>0.13023721374990488</v>
      </c>
      <c r="F45" s="6">
        <f t="shared" si="20"/>
        <v>-0.71023721374990489</v>
      </c>
      <c r="J45" t="s">
        <v>44</v>
      </c>
      <c r="K45">
        <v>-4682.0666946700003</v>
      </c>
      <c r="L45" s="7">
        <v>-4681.9369945199996</v>
      </c>
      <c r="M45">
        <f t="shared" si="21"/>
        <v>-340527.74382669211</v>
      </c>
      <c r="N45" s="5">
        <f t="shared" si="22"/>
        <v>-0.76066648881492349</v>
      </c>
      <c r="O45" s="6">
        <f t="shared" si="23"/>
        <v>0.18066648881492353</v>
      </c>
    </row>
    <row r="46" spans="1:15" x14ac:dyDescent="0.2">
      <c r="A46" t="s">
        <v>45</v>
      </c>
      <c r="B46">
        <v>-7510.2555903599996</v>
      </c>
      <c r="C46">
        <v>-7510.08996226</v>
      </c>
      <c r="D46">
        <f t="shared" si="18"/>
        <v>-434856.57654893474</v>
      </c>
      <c r="E46" s="5">
        <f t="shared" si="19"/>
        <v>0.21698633517059368</v>
      </c>
      <c r="F46" s="6">
        <f t="shared" si="20"/>
        <v>-0.7969863351705937</v>
      </c>
      <c r="J46" t="s">
        <v>45</v>
      </c>
      <c r="K46">
        <v>-7357.4186379900002</v>
      </c>
      <c r="L46">
        <v>-7357.2889554900003</v>
      </c>
      <c r="M46">
        <f t="shared" si="21"/>
        <v>-340481.40374985407</v>
      </c>
      <c r="N46" s="5">
        <f t="shared" si="22"/>
        <v>-0.76114677152040167</v>
      </c>
      <c r="O46" s="6">
        <f t="shared" si="23"/>
        <v>0.18114677152040171</v>
      </c>
    </row>
    <row r="47" spans="1:15" x14ac:dyDescent="0.2">
      <c r="A47" t="s">
        <v>46</v>
      </c>
      <c r="B47">
        <v>-7510.6214536099997</v>
      </c>
      <c r="C47">
        <v>-7510.4533899199996</v>
      </c>
      <c r="D47">
        <f t="shared" si="18"/>
        <v>-441251.21809514076</v>
      </c>
      <c r="E47" s="5">
        <f t="shared" si="19"/>
        <v>0.2832623526469476</v>
      </c>
      <c r="F47" s="6">
        <f t="shared" si="20"/>
        <v>-0.86326235264694762</v>
      </c>
      <c r="J47" t="s">
        <v>46</v>
      </c>
      <c r="K47">
        <v>-7357.8020054199997</v>
      </c>
      <c r="L47">
        <v>-7357.6724424399999</v>
      </c>
      <c r="M47">
        <f t="shared" si="21"/>
        <v>-340167.60398926138</v>
      </c>
      <c r="N47" s="5">
        <f t="shared" si="22"/>
        <v>-0.76439908805242873</v>
      </c>
      <c r="O47" s="6">
        <f t="shared" si="23"/>
        <v>0.18439908805242877</v>
      </c>
    </row>
    <row r="48" spans="1:15" x14ac:dyDescent="0.2">
      <c r="A48" t="s">
        <v>47</v>
      </c>
      <c r="B48">
        <v>-11026.808189400001</v>
      </c>
      <c r="C48">
        <v>-11026.6473976</v>
      </c>
      <c r="D48">
        <f t="shared" si="18"/>
        <v>-422158.87090230896</v>
      </c>
      <c r="E48" s="5">
        <f t="shared" si="19"/>
        <v>8.5383436827578596E-2</v>
      </c>
      <c r="F48" s="6">
        <f t="shared" si="20"/>
        <v>-0.66538343682757861</v>
      </c>
      <c r="J48" t="s">
        <v>47</v>
      </c>
      <c r="K48">
        <v>-10797.5573809</v>
      </c>
      <c r="L48">
        <v>-10797.427834100001</v>
      </c>
      <c r="M48">
        <f t="shared" si="21"/>
        <v>-340125.12339720159</v>
      </c>
      <c r="N48" s="5">
        <f t="shared" si="22"/>
        <v>-0.76483936987923973</v>
      </c>
      <c r="O48" s="6">
        <f t="shared" si="23"/>
        <v>0.18483936987923977</v>
      </c>
    </row>
    <row r="49" spans="1:15" x14ac:dyDescent="0.2">
      <c r="A49" s="7" t="s">
        <v>48</v>
      </c>
      <c r="B49">
        <v>-11027.238728599999</v>
      </c>
      <c r="C49">
        <v>-11027.072960699999</v>
      </c>
      <c r="D49">
        <f t="shared" si="18"/>
        <v>-435223.62144997803</v>
      </c>
      <c r="E49" s="5">
        <f t="shared" si="19"/>
        <v>0.22079050059571942</v>
      </c>
      <c r="F49" s="6">
        <f t="shared" si="20"/>
        <v>-0.80079050059571943</v>
      </c>
      <c r="J49" s="7" t="s">
        <v>48</v>
      </c>
      <c r="K49">
        <v>-10797.9932269</v>
      </c>
      <c r="L49" s="9"/>
      <c r="M49">
        <f t="shared" si="21"/>
        <v>-28350131217.225948</v>
      </c>
      <c r="N49" s="5">
        <f t="shared" si="22"/>
        <v>293825.12614992954</v>
      </c>
      <c r="O49" s="6">
        <f t="shared" si="23"/>
        <v>-293825.70614992955</v>
      </c>
    </row>
    <row r="52" spans="1:15" x14ac:dyDescent="0.2">
      <c r="A52" t="s">
        <v>50</v>
      </c>
      <c r="B52" t="s">
        <v>34</v>
      </c>
      <c r="C52" t="s">
        <v>35</v>
      </c>
      <c r="D52" t="s">
        <v>36</v>
      </c>
      <c r="E52" s="5" t="s">
        <v>37</v>
      </c>
      <c r="F52" t="s">
        <v>33</v>
      </c>
      <c r="J52" t="s">
        <v>50</v>
      </c>
      <c r="K52" t="s">
        <v>34</v>
      </c>
      <c r="L52" t="s">
        <v>35</v>
      </c>
      <c r="M52" t="s">
        <v>36</v>
      </c>
      <c r="N52" s="5" t="s">
        <v>37</v>
      </c>
      <c r="O52" t="s">
        <v>33</v>
      </c>
    </row>
    <row r="53" spans="1:15" x14ac:dyDescent="0.2">
      <c r="A53" t="s">
        <v>42</v>
      </c>
      <c r="B53">
        <v>-2861.6487737500001</v>
      </c>
      <c r="C53">
        <v>-2861.4895772499999</v>
      </c>
      <c r="D53">
        <f>(B53-C53)*2625.5*1000</f>
        <v>-417970.41075061611</v>
      </c>
      <c r="E53" s="5">
        <f>-D53/(96485*1)-1.24-3.25+0.2</f>
        <v>4.1972956942696815E-2</v>
      </c>
      <c r="F53" s="6">
        <f>$D$4-E53</f>
        <v>-0.17197295694269682</v>
      </c>
      <c r="J53" t="s">
        <v>42</v>
      </c>
      <c r="K53">
        <v>-2861.6605126700001</v>
      </c>
      <c r="L53">
        <v>-2861.54016576</v>
      </c>
      <c r="M53">
        <f>(K53-L53)*2625.5*1000</f>
        <v>-315970.81220521068</v>
      </c>
      <c r="N53" s="5">
        <f>-M53/(96485*1)-1.24-3.25+0.2</f>
        <v>-1.0151820261676872</v>
      </c>
      <c r="O53" s="6">
        <f>$D$4-N53</f>
        <v>0.88518202616768715</v>
      </c>
    </row>
    <row r="54" spans="1:15" x14ac:dyDescent="0.2">
      <c r="A54" t="s">
        <v>43</v>
      </c>
      <c r="B54">
        <v>-4849.0131205999996</v>
      </c>
      <c r="C54">
        <v>-4848.8547817999997</v>
      </c>
      <c r="D54">
        <f t="shared" ref="D54:D59" si="24">(B54-C54)*2625.5*1000</f>
        <v>-415718.51939976477</v>
      </c>
      <c r="E54" s="5">
        <f t="shared" ref="E54:E59" si="25">-D54/(96485*1)-1.24-3.25+0.2</f>
        <v>1.8633667407003618E-2</v>
      </c>
      <c r="F54" s="6">
        <f t="shared" ref="F54:F59" si="26">$D$4-E54</f>
        <v>-0.14863366740700362</v>
      </c>
      <c r="J54" t="s">
        <v>43</v>
      </c>
      <c r="K54">
        <v>-4772.5030476600004</v>
      </c>
      <c r="L54">
        <v>-4772.3646907000002</v>
      </c>
      <c r="M54">
        <f t="shared" ref="M54:M59" si="27">(K54-L54)*2625.5*1000</f>
        <v>-363256.19848062342</v>
      </c>
      <c r="N54" s="5">
        <f t="shared" ref="N54:N59" si="28">-M54/(96485*1)-1.24-3.25+0.2</f>
        <v>-0.52510184504717405</v>
      </c>
      <c r="O54" s="6">
        <f t="shared" ref="O54:O59" si="29">$D$4-N54</f>
        <v>0.39510184504717405</v>
      </c>
    </row>
    <row r="55" spans="1:15" x14ac:dyDescent="0.2">
      <c r="A55" t="s">
        <v>44</v>
      </c>
      <c r="B55">
        <v>-4849.3397919500003</v>
      </c>
      <c r="C55">
        <v>-4849.1772802200003</v>
      </c>
      <c r="D55">
        <f t="shared" si="24"/>
        <v>-426674.54711501475</v>
      </c>
      <c r="E55" s="5">
        <f t="shared" si="25"/>
        <v>0.13218528387847589</v>
      </c>
      <c r="F55" s="6">
        <f t="shared" si="26"/>
        <v>-0.26218528387847589</v>
      </c>
      <c r="J55" t="s">
        <v>44</v>
      </c>
      <c r="K55">
        <v>-4772.8906198900004</v>
      </c>
      <c r="L55">
        <v>-4772.7522404399997</v>
      </c>
      <c r="M55">
        <f t="shared" si="27"/>
        <v>-363315.24597679661</v>
      </c>
      <c r="N55" s="5">
        <f t="shared" si="28"/>
        <v>-0.52448985876771936</v>
      </c>
      <c r="O55" s="6">
        <f t="shared" si="29"/>
        <v>0.39448985876771936</v>
      </c>
    </row>
    <row r="56" spans="1:15" x14ac:dyDescent="0.2">
      <c r="A56" t="s">
        <v>45</v>
      </c>
      <c r="B56">
        <v>-7601.0804961399999</v>
      </c>
      <c r="C56">
        <v>-7600.91829383</v>
      </c>
      <c r="D56">
        <f t="shared" si="24"/>
        <v>-425862.16490469588</v>
      </c>
      <c r="E56" s="5">
        <f t="shared" si="25"/>
        <v>0.12376550660409241</v>
      </c>
      <c r="F56" s="6">
        <f t="shared" si="26"/>
        <v>-0.25376550660409242</v>
      </c>
      <c r="J56" t="s">
        <v>45</v>
      </c>
      <c r="K56">
        <v>-7448.2389664700004</v>
      </c>
      <c r="L56">
        <v>-7448.1005964200003</v>
      </c>
      <c r="M56">
        <f t="shared" si="27"/>
        <v>-363290.56627512776</v>
      </c>
      <c r="N56" s="5">
        <f t="shared" si="28"/>
        <v>-0.52474564673132851</v>
      </c>
      <c r="O56" s="6">
        <f t="shared" si="29"/>
        <v>0.3947456467313285</v>
      </c>
    </row>
    <row r="57" spans="1:15" x14ac:dyDescent="0.2">
      <c r="A57" t="s">
        <v>46</v>
      </c>
      <c r="B57">
        <v>-7601.5019330200003</v>
      </c>
      <c r="C57">
        <v>-7601.3371873899996</v>
      </c>
      <c r="D57">
        <f t="shared" si="24"/>
        <v>-432539.651566713</v>
      </c>
      <c r="E57" s="5">
        <f t="shared" si="25"/>
        <v>0.19297301722250088</v>
      </c>
      <c r="F57" s="6">
        <f t="shared" si="26"/>
        <v>-0.32297301722250088</v>
      </c>
      <c r="J57" t="s">
        <v>46</v>
      </c>
      <c r="K57">
        <v>-7448.6492315200003</v>
      </c>
      <c r="L57">
        <v>-7448.5013943399999</v>
      </c>
      <c r="M57">
        <f t="shared" si="27"/>
        <v>-388146.51609092287</v>
      </c>
      <c r="N57" s="5">
        <f t="shared" si="28"/>
        <v>-0.26713099351274411</v>
      </c>
      <c r="O57" s="6">
        <f t="shared" si="29"/>
        <v>0.1371309935127441</v>
      </c>
    </row>
    <row r="58" spans="1:15" x14ac:dyDescent="0.2">
      <c r="A58" t="s">
        <v>47</v>
      </c>
      <c r="B58">
        <v>-11194.1278939</v>
      </c>
      <c r="C58">
        <v>-11193.9570819</v>
      </c>
      <c r="D58">
        <f t="shared" si="24"/>
        <v>-448466.9060007782</v>
      </c>
      <c r="E58" s="5">
        <f t="shared" si="25"/>
        <v>0.35804794528453315</v>
      </c>
      <c r="F58" s="6">
        <f t="shared" si="26"/>
        <v>-0.48804794528453316</v>
      </c>
      <c r="J58" t="s">
        <v>47</v>
      </c>
      <c r="K58">
        <v>-10888.4029818</v>
      </c>
      <c r="L58">
        <v>-10888.255399899999</v>
      </c>
      <c r="M58">
        <f t="shared" si="27"/>
        <v>-387476.27845173154</v>
      </c>
      <c r="N58" s="5">
        <f t="shared" si="28"/>
        <v>-0.27407754105061349</v>
      </c>
      <c r="O58" s="6">
        <f t="shared" si="29"/>
        <v>0.14407754105061349</v>
      </c>
    </row>
    <row r="59" spans="1:15" x14ac:dyDescent="0.2">
      <c r="A59" s="7" t="s">
        <v>48</v>
      </c>
      <c r="B59">
        <v>-11194.5748953</v>
      </c>
      <c r="C59">
        <v>-11194.407861399999</v>
      </c>
      <c r="D59">
        <f t="shared" si="24"/>
        <v>-438547.50445292849</v>
      </c>
      <c r="E59" s="5">
        <f t="shared" si="25"/>
        <v>0.25524023892758924</v>
      </c>
      <c r="F59" s="6">
        <f t="shared" si="26"/>
        <v>-0.38524023892758924</v>
      </c>
      <c r="J59" s="7" t="s">
        <v>48</v>
      </c>
      <c r="K59">
        <v>-10888.843702599999</v>
      </c>
      <c r="L59">
        <v>-10888.6963418</v>
      </c>
      <c r="M59">
        <f t="shared" si="27"/>
        <v>-386895.78039910796</v>
      </c>
      <c r="N59" s="5">
        <f t="shared" si="28"/>
        <v>-0.2800940001128886</v>
      </c>
      <c r="O59" s="6">
        <f t="shared" si="29"/>
        <v>0.15009400011288859</v>
      </c>
    </row>
    <row r="62" spans="1:15" x14ac:dyDescent="0.2">
      <c r="A62" t="s">
        <v>51</v>
      </c>
      <c r="B62" t="s">
        <v>34</v>
      </c>
      <c r="C62" t="s">
        <v>35</v>
      </c>
      <c r="D62" t="s">
        <v>36</v>
      </c>
      <c r="E62" s="5" t="s">
        <v>37</v>
      </c>
      <c r="F62" t="s">
        <v>33</v>
      </c>
      <c r="J62" t="s">
        <v>51</v>
      </c>
      <c r="K62" t="s">
        <v>34</v>
      </c>
      <c r="L62" t="s">
        <v>35</v>
      </c>
      <c r="M62" t="s">
        <v>36</v>
      </c>
      <c r="N62" s="5" t="s">
        <v>37</v>
      </c>
      <c r="O62" t="s">
        <v>33</v>
      </c>
    </row>
    <row r="63" spans="1:15" x14ac:dyDescent="0.2">
      <c r="A63" t="s">
        <v>42</v>
      </c>
      <c r="B63">
        <v>-2408.7448414599999</v>
      </c>
      <c r="C63">
        <v>-2408.6443201400002</v>
      </c>
      <c r="D63">
        <f>(B63-C63)*2625.5*1000</f>
        <v>-263918.72565906349</v>
      </c>
      <c r="E63" s="5">
        <f>-D63/(96485*1)-1.24-3.25+0.2</f>
        <v>-1.5546657443222935</v>
      </c>
      <c r="F63" s="6">
        <f>$D$5-E63</f>
        <v>0.72466574432229358</v>
      </c>
      <c r="J63" t="s">
        <v>42</v>
      </c>
      <c r="K63">
        <v>-2408.8339607100002</v>
      </c>
      <c r="L63">
        <v>-2408.7792541099998</v>
      </c>
      <c r="M63">
        <f>(K63-L63)*2625.5*1000</f>
        <v>-143632.17830097777</v>
      </c>
      <c r="N63" s="5">
        <f>-M63/(96485*1)-1.24-3.25+0.2</f>
        <v>-2.8013522485259079</v>
      </c>
      <c r="O63" s="6">
        <f>$D$5-N63</f>
        <v>1.9713522485259078</v>
      </c>
    </row>
    <row r="64" spans="1:15" x14ac:dyDescent="0.2">
      <c r="A64" t="s">
        <v>43</v>
      </c>
      <c r="B64">
        <v>-4243.2611918800003</v>
      </c>
      <c r="C64">
        <v>-4243.1811568900002</v>
      </c>
      <c r="D64">
        <f t="shared" ref="D64:D69" si="30">(B64-C64)*2625.5*1000</f>
        <v>-210131.8662451531</v>
      </c>
      <c r="E64" s="5">
        <f t="shared" ref="E64:E69" si="31">-D64/(96485*1)-1.24-3.25+0.2</f>
        <v>-2.1121291781608216</v>
      </c>
      <c r="F64" s="6">
        <f t="shared" ref="F64:F69" si="32">$D$5-E64</f>
        <v>1.2821291781608215</v>
      </c>
      <c r="J64" t="s">
        <v>43</v>
      </c>
      <c r="K64">
        <v>-4166.9317166600003</v>
      </c>
      <c r="L64">
        <v>-4166.8769095600001</v>
      </c>
      <c r="M64">
        <f t="shared" ref="M64:M69" si="33">(K64-L64)*2625.5*1000</f>
        <v>-143896.04105075932</v>
      </c>
      <c r="N64" s="5">
        <f t="shared" ref="N64:N69" si="34">-M64/(96485*1)-1.24-3.25+0.2</f>
        <v>-2.7986174944213156</v>
      </c>
      <c r="O64" s="6">
        <f t="shared" ref="O64:O69" si="35">$D$5-N64</f>
        <v>1.9686174944213155</v>
      </c>
    </row>
    <row r="65" spans="1:15" x14ac:dyDescent="0.2">
      <c r="A65" t="s">
        <v>44</v>
      </c>
      <c r="B65">
        <v>-4243.5399762500001</v>
      </c>
      <c r="C65">
        <v>-4243.4348653099996</v>
      </c>
      <c r="D65">
        <f t="shared" si="30"/>
        <v>-275968.77297127637</v>
      </c>
      <c r="E65" s="5">
        <f t="shared" si="31"/>
        <v>-1.4297753747082305</v>
      </c>
      <c r="F65" s="6">
        <f t="shared" si="32"/>
        <v>0.5997753747082305</v>
      </c>
      <c r="J65" t="s">
        <v>44</v>
      </c>
      <c r="K65">
        <v>-4167.17937738</v>
      </c>
      <c r="L65">
        <v>-4167.0726324099996</v>
      </c>
      <c r="M65">
        <f t="shared" si="33"/>
        <v>-280258.91873595444</v>
      </c>
      <c r="N65" s="5">
        <f t="shared" si="34"/>
        <v>-1.3853109940824537</v>
      </c>
      <c r="O65" s="6">
        <f t="shared" si="35"/>
        <v>0.55531099408245377</v>
      </c>
    </row>
    <row r="66" spans="1:15" x14ac:dyDescent="0.2">
      <c r="A66" t="s">
        <v>45</v>
      </c>
      <c r="B66">
        <v>-7071.7677940200001</v>
      </c>
      <c r="C66">
        <v>-7071.6386905999998</v>
      </c>
      <c r="D66">
        <f t="shared" si="30"/>
        <v>-338961.02921083913</v>
      </c>
      <c r="E66" s="5">
        <f t="shared" si="31"/>
        <v>-0.77690439746241258</v>
      </c>
      <c r="F66" s="6">
        <f t="shared" si="32"/>
        <v>-5.3095602537587383E-2</v>
      </c>
      <c r="J66" t="s">
        <v>45</v>
      </c>
      <c r="K66">
        <v>-6842.2792031199997</v>
      </c>
      <c r="L66">
        <v>-6842.1725050699997</v>
      </c>
      <c r="M66">
        <f t="shared" si="33"/>
        <v>-280135.7302749402</v>
      </c>
      <c r="N66" s="5">
        <f t="shared" si="34"/>
        <v>-1.386587756905838</v>
      </c>
      <c r="O66" s="6">
        <f t="shared" si="35"/>
        <v>0.55658775690583806</v>
      </c>
    </row>
    <row r="67" spans="1:15" x14ac:dyDescent="0.2">
      <c r="A67" t="s">
        <v>46</v>
      </c>
      <c r="B67">
        <v>-7072.1821717000003</v>
      </c>
      <c r="C67">
        <v>-7072.0549430800002</v>
      </c>
      <c r="D67">
        <f t="shared" si="30"/>
        <v>-334038.74181025277</v>
      </c>
      <c r="E67" s="5">
        <f t="shared" si="31"/>
        <v>-0.82792048701608789</v>
      </c>
      <c r="F67" s="6">
        <f t="shared" si="32"/>
        <v>-2.0795129839120685E-3</v>
      </c>
      <c r="J67" t="s">
        <v>46</v>
      </c>
      <c r="K67">
        <v>-6842.9067468900002</v>
      </c>
      <c r="L67">
        <v>-6842.7944682400002</v>
      </c>
      <c r="M67">
        <f t="shared" si="33"/>
        <v>-294787.5955750196</v>
      </c>
      <c r="N67" s="5">
        <f t="shared" si="34"/>
        <v>-1.2347313512461047</v>
      </c>
      <c r="O67" s="6">
        <f t="shared" si="35"/>
        <v>0.40473135124610471</v>
      </c>
    </row>
    <row r="68" spans="1:15" x14ac:dyDescent="0.2">
      <c r="A68" t="s">
        <v>47</v>
      </c>
      <c r="B68">
        <v>-10894.123508000001</v>
      </c>
      <c r="C68">
        <v>-10893.9755912</v>
      </c>
      <c r="D68">
        <f>(B68-C68)*2625.5*1000</f>
        <v>-388355.55840139207</v>
      </c>
      <c r="E68" s="5">
        <f>-D68/(96485*1)-1.24-3.25+0.2</f>
        <v>-0.2649644151796437</v>
      </c>
      <c r="F68" s="6">
        <f t="shared" si="32"/>
        <v>-0.56503558482035632</v>
      </c>
      <c r="J68" t="s">
        <v>47</v>
      </c>
      <c r="K68">
        <v>-10435.5355397</v>
      </c>
      <c r="L68">
        <v>-10435.423379</v>
      </c>
      <c r="M68">
        <f t="shared" si="33"/>
        <v>-294477.91785120446</v>
      </c>
      <c r="N68" s="5">
        <f t="shared" si="34"/>
        <v>-1.2379409457303781</v>
      </c>
      <c r="O68" s="6">
        <f t="shared" si="35"/>
        <v>0.40794094573037809</v>
      </c>
    </row>
    <row r="69" spans="1:15" x14ac:dyDescent="0.2">
      <c r="A69" s="7" t="s">
        <v>48</v>
      </c>
      <c r="B69">
        <v>-10894.590095</v>
      </c>
      <c r="C69">
        <v>-10894.4420981</v>
      </c>
      <c r="D69">
        <f t="shared" si="30"/>
        <v>-388565.8609480852</v>
      </c>
      <c r="E69" s="5">
        <f t="shared" si="31"/>
        <v>-0.26278477537352724</v>
      </c>
      <c r="F69" s="6">
        <f t="shared" si="32"/>
        <v>-0.56721522462647278</v>
      </c>
      <c r="J69" s="7" t="s">
        <v>48</v>
      </c>
      <c r="K69">
        <v>-10436.020644</v>
      </c>
      <c r="L69">
        <v>-10435.8992941</v>
      </c>
      <c r="M69">
        <f t="shared" si="33"/>
        <v>-318604.16245130182</v>
      </c>
      <c r="N69" s="5">
        <f t="shared" si="34"/>
        <v>-0.98788918016995564</v>
      </c>
      <c r="O69" s="6">
        <f t="shared" si="35"/>
        <v>0.15788918016995568</v>
      </c>
    </row>
    <row r="72" spans="1:15" x14ac:dyDescent="0.2">
      <c r="A72" t="s">
        <v>52</v>
      </c>
      <c r="B72" t="s">
        <v>34</v>
      </c>
      <c r="C72" t="s">
        <v>35</v>
      </c>
      <c r="D72" t="s">
        <v>36</v>
      </c>
      <c r="E72" s="5" t="s">
        <v>37</v>
      </c>
      <c r="F72" t="s">
        <v>33</v>
      </c>
      <c r="J72" t="s">
        <v>52</v>
      </c>
      <c r="K72" t="s">
        <v>34</v>
      </c>
      <c r="L72" t="s">
        <v>35</v>
      </c>
      <c r="M72" t="s">
        <v>36</v>
      </c>
      <c r="N72" s="5" t="s">
        <v>37</v>
      </c>
      <c r="O72" t="s">
        <v>33</v>
      </c>
    </row>
    <row r="73" spans="1:15" x14ac:dyDescent="0.2">
      <c r="A73" t="s">
        <v>42</v>
      </c>
      <c r="B73">
        <v>-2748.9685073000001</v>
      </c>
      <c r="C73">
        <v>-2748.82089064</v>
      </c>
      <c r="D73">
        <f>(B73-C73)*2625.5*1000</f>
        <v>-387567.54083010426</v>
      </c>
      <c r="E73" s="5">
        <f>-D73/(96485*1)-1.24-3.25+0.2</f>
        <v>-0.27313166989579435</v>
      </c>
      <c r="F73" s="6">
        <f>$D$6-E73</f>
        <v>-0.38686833010420568</v>
      </c>
      <c r="J73" t="s">
        <v>42</v>
      </c>
      <c r="K73">
        <v>-2749.032138</v>
      </c>
      <c r="L73">
        <v>-2748.9472200800001</v>
      </c>
      <c r="M73">
        <f>(K73-L73)*2625.5*1000</f>
        <v>-222951.99895987549</v>
      </c>
      <c r="N73" s="5">
        <f>-M73/(96485*1)-1.24-3.25+0.2</f>
        <v>-1.9792574083030987</v>
      </c>
      <c r="O73" s="6">
        <f>$D$6-N73</f>
        <v>1.3192574083030988</v>
      </c>
    </row>
    <row r="74" spans="1:15" x14ac:dyDescent="0.2">
      <c r="A74" t="s">
        <v>43</v>
      </c>
      <c r="B74">
        <v>-4659.93975503</v>
      </c>
      <c r="C74">
        <v>-4659.7902853200003</v>
      </c>
      <c r="D74">
        <f t="shared" ref="D74:D79" si="36">(B74-C74)*2625.5*1000</f>
        <v>-392432.7236042677</v>
      </c>
      <c r="E74" s="5">
        <f t="shared" ref="E74:E79" si="37">-D74/(96485*1)-1.24-3.25+0.2</f>
        <v>-0.22270743012626165</v>
      </c>
      <c r="F74" s="6">
        <f t="shared" ref="F74:F79" si="38">$D$6-E74</f>
        <v>-0.43729256987373838</v>
      </c>
      <c r="J74" t="s">
        <v>43</v>
      </c>
      <c r="K74">
        <v>-4583.5580859000002</v>
      </c>
      <c r="L74">
        <v>-4583.4490059299997</v>
      </c>
      <c r="M74">
        <f t="shared" ref="M74:M79" si="39">(K74-L74)*2625.5*1000</f>
        <v>-286389.46123629605</v>
      </c>
      <c r="N74" s="5">
        <f t="shared" ref="N74:N79" si="40">-M74/(96485*1)-1.24-3.25+0.2</f>
        <v>-1.3217721797554436</v>
      </c>
      <c r="O74" s="6">
        <f t="shared" ref="O74:O79" si="41">$D$6-N74</f>
        <v>0.66177217975544356</v>
      </c>
    </row>
    <row r="75" spans="1:15" x14ac:dyDescent="0.2">
      <c r="A75" t="s">
        <v>44</v>
      </c>
      <c r="B75">
        <v>-4660.2055547999998</v>
      </c>
      <c r="C75">
        <v>-4660.0336541999995</v>
      </c>
      <c r="D75">
        <f t="shared" si="36"/>
        <v>-451325.02530078543</v>
      </c>
      <c r="E75" s="5">
        <f t="shared" si="37"/>
        <v>0.38767036638633351</v>
      </c>
      <c r="F75" s="6">
        <f t="shared" si="38"/>
        <v>-1.0476703663863336</v>
      </c>
      <c r="J75" t="s">
        <v>44</v>
      </c>
      <c r="K75">
        <v>-4583.8275689299999</v>
      </c>
      <c r="L75">
        <v>-4583.7101045199997</v>
      </c>
      <c r="M75">
        <f t="shared" si="39"/>
        <v>-308402.80845536425</v>
      </c>
      <c r="N75" s="5">
        <f t="shared" si="40"/>
        <v>-1.0936191277881093</v>
      </c>
      <c r="O75" s="6">
        <f t="shared" si="41"/>
        <v>0.43361912778810929</v>
      </c>
    </row>
    <row r="76" spans="1:15" x14ac:dyDescent="0.2">
      <c r="A76" t="s">
        <v>45</v>
      </c>
      <c r="B76">
        <v>-7412.0127124000001</v>
      </c>
      <c r="C76">
        <v>-7411.8606256100002</v>
      </c>
      <c r="D76">
        <f t="shared" si="36"/>
        <v>-399303.86714469752</v>
      </c>
      <c r="E76" s="5">
        <f t="shared" si="37"/>
        <v>-0.15149280049025754</v>
      </c>
      <c r="F76" s="6">
        <f t="shared" si="38"/>
        <v>-0.50850719950974255</v>
      </c>
      <c r="J76" t="s">
        <v>45</v>
      </c>
      <c r="K76">
        <v>-7335.4564826400001</v>
      </c>
      <c r="L76">
        <v>-7335.33897695</v>
      </c>
      <c r="M76">
        <f t="shared" si="39"/>
        <v>-308511.18909537717</v>
      </c>
      <c r="N76" s="5">
        <f t="shared" si="40"/>
        <v>-1.0924958377428911</v>
      </c>
      <c r="O76" s="6">
        <f t="shared" si="41"/>
        <v>0.43249583774289102</v>
      </c>
    </row>
    <row r="77" spans="1:15" x14ac:dyDescent="0.2">
      <c r="A77" t="s">
        <v>46</v>
      </c>
      <c r="B77">
        <v>-7412.3511056999996</v>
      </c>
      <c r="C77">
        <v>-7412.1968999999999</v>
      </c>
      <c r="D77">
        <f t="shared" si="36"/>
        <v>-404867.06534919405</v>
      </c>
      <c r="E77" s="5">
        <f t="shared" si="37"/>
        <v>-9.3834115674000518E-2</v>
      </c>
      <c r="F77" s="6">
        <f t="shared" si="38"/>
        <v>-0.56616588432599957</v>
      </c>
      <c r="J77" t="s">
        <v>46</v>
      </c>
      <c r="K77">
        <v>-7336.03033787</v>
      </c>
      <c r="L77">
        <v>-7335.9037308899997</v>
      </c>
      <c r="M77">
        <f t="shared" si="39"/>
        <v>-332406.62599094684</v>
      </c>
      <c r="N77" s="5">
        <f t="shared" si="40"/>
        <v>-0.84483623370527217</v>
      </c>
      <c r="O77" s="6">
        <f t="shared" si="41"/>
        <v>0.18483623370527213</v>
      </c>
    </row>
    <row r="78" spans="1:15" x14ac:dyDescent="0.2">
      <c r="A78" t="s">
        <v>47</v>
      </c>
      <c r="B78">
        <v>-11004.980252699999</v>
      </c>
      <c r="C78">
        <v>-11004.8260937</v>
      </c>
      <c r="D78">
        <f t="shared" si="36"/>
        <v>-404744.45449923497</v>
      </c>
      <c r="E78" s="5">
        <f t="shared" si="37"/>
        <v>-9.5104891960046511E-2</v>
      </c>
      <c r="F78" s="6">
        <f>$D$6-E78</f>
        <v>-0.56489510803995358</v>
      </c>
      <c r="J78" t="s">
        <v>47</v>
      </c>
      <c r="K78">
        <v>-10775.7503335</v>
      </c>
      <c r="L78" s="9"/>
      <c r="M78">
        <f t="shared" si="39"/>
        <v>-28291732500.604248</v>
      </c>
      <c r="N78" s="5">
        <f t="shared" si="40"/>
        <v>293219.86401983985</v>
      </c>
      <c r="O78" s="6">
        <f t="shared" si="41"/>
        <v>-293220.52401983982</v>
      </c>
    </row>
    <row r="79" spans="1:15" x14ac:dyDescent="0.2">
      <c r="A79" s="7" t="s">
        <v>48</v>
      </c>
      <c r="B79">
        <v>-11005.462549899999</v>
      </c>
      <c r="C79" s="11">
        <v>-11005.314638899999</v>
      </c>
      <c r="D79">
        <f t="shared" si="36"/>
        <v>-388340.33050005743</v>
      </c>
      <c r="E79" s="5">
        <f t="shared" si="37"/>
        <v>-0.26512224179864868</v>
      </c>
      <c r="F79" s="6">
        <f t="shared" si="38"/>
        <v>-0.39487775820135135</v>
      </c>
      <c r="J79" s="7" t="s">
        <v>48</v>
      </c>
      <c r="K79">
        <v>-10776.244572199999</v>
      </c>
      <c r="L79">
        <v>-10776.117634599999</v>
      </c>
      <c r="M79">
        <f t="shared" si="39"/>
        <v>-333274.66880005068</v>
      </c>
      <c r="N79" s="5">
        <f t="shared" si="40"/>
        <v>-0.8358395729900947</v>
      </c>
      <c r="O79" s="6">
        <f t="shared" si="41"/>
        <v>0.17583957299009467</v>
      </c>
    </row>
  </sheetData>
  <mergeCells count="2">
    <mergeCell ref="A31:C31"/>
    <mergeCell ref="J31:L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2024-09-25T18:02:49Z</dcterms:created>
  <dcterms:modified xsi:type="dcterms:W3CDTF">2024-11-07T20:49:03Z</dcterms:modified>
</cp:coreProperties>
</file>