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 activeTab="1"/>
  </bookViews>
  <sheets>
    <sheet name="Sheet1" sheetId="1" r:id="rId1"/>
    <sheet name="Sheet2" sheetId="2" r:id="rId2"/>
    <sheet name="Sheet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2"/>
  <c r="K17"/>
  <c r="F45"/>
  <c r="F18"/>
  <c r="K19" l="1"/>
  <c r="I33"/>
  <c r="H10" l="1"/>
  <c r="I10" l="1"/>
  <c r="F30"/>
  <c r="E10" s="1"/>
  <c r="K37" i="1" l="1"/>
  <c r="K38" s="1"/>
  <c r="L37"/>
  <c r="N9"/>
  <c r="M37"/>
  <c r="D37"/>
  <c r="E37"/>
  <c r="N35"/>
  <c r="N34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F10" i="2" l="1"/>
  <c r="E43" i="1" l="1"/>
  <c r="M38"/>
  <c r="J48" l="1"/>
  <c r="J47"/>
  <c r="J46" l="1"/>
  <c r="J49" s="1"/>
  <c r="L46" l="1"/>
  <c r="E42" l="1"/>
  <c r="G10" i="2" l="1"/>
  <c r="L47" i="1"/>
  <c r="K10" i="2" l="1"/>
  <c r="I34" s="1"/>
  <c r="E44" i="1"/>
  <c r="L48"/>
  <c r="L49" s="1"/>
  <c r="L38"/>
  <c r="N38" s="1"/>
  <c r="L10" i="2" l="1"/>
  <c r="I35"/>
</calcChain>
</file>

<file path=xl/sharedStrings.xml><?xml version="1.0" encoding="utf-8"?>
<sst xmlns="http://schemas.openxmlformats.org/spreadsheetml/2006/main" count="104" uniqueCount="85">
  <si>
    <t>NO</t>
  </si>
  <si>
    <t xml:space="preserve">TAARIIKHDA </t>
  </si>
  <si>
    <t>DATE</t>
  </si>
  <si>
    <t>B/WAYN</t>
  </si>
  <si>
    <t>B/YARYAR</t>
  </si>
  <si>
    <t>BAJAAJ</t>
  </si>
  <si>
    <t>TOTAL</t>
  </si>
  <si>
    <t xml:space="preserve"> </t>
  </si>
  <si>
    <t xml:space="preserve">TOTAL INCOME </t>
  </si>
  <si>
    <t>TOTAL EXPENSES</t>
  </si>
  <si>
    <t>NET</t>
  </si>
  <si>
    <t>BAABUURTA</t>
  </si>
  <si>
    <t>PRICE</t>
  </si>
  <si>
    <t>B/WEYN</t>
  </si>
  <si>
    <t>B/YAR</t>
  </si>
  <si>
    <t>PREPARED BY</t>
  </si>
  <si>
    <t>APROVED BY</t>
  </si>
  <si>
    <t>JABRIL HASSAN ABDIKARIM</t>
  </si>
  <si>
    <t>CABDULAHI ALI ILMI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</si>
  <si>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</si>
  <si>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MOT</t>
  </si>
  <si>
    <t>SAWAASIYA</t>
  </si>
  <si>
    <t>COMMISSIONS</t>
  </si>
  <si>
    <t>MAGACA</t>
  </si>
  <si>
    <t>MUSHAAR</t>
  </si>
  <si>
    <t>GADIIDKA</t>
  </si>
  <si>
    <t>LACAGTA</t>
  </si>
  <si>
    <t>JABRIL HASSAN</t>
  </si>
  <si>
    <t>MAALIYAD</t>
  </si>
  <si>
    <t>GAADIID</t>
  </si>
  <si>
    <t>TRAFFICO</t>
  </si>
  <si>
    <t>MACHANIC</t>
  </si>
  <si>
    <t>SPORTS</t>
  </si>
  <si>
    <t>OWNERS</t>
  </si>
  <si>
    <t>XANAFI</t>
  </si>
  <si>
    <t>QOONO</t>
  </si>
  <si>
    <t>TOTAL INCOM</t>
  </si>
  <si>
    <t>Net</t>
  </si>
  <si>
    <t>Income</t>
  </si>
  <si>
    <t>Expenses</t>
  </si>
  <si>
    <t>Commussion</t>
  </si>
  <si>
    <t>Owners</t>
  </si>
  <si>
    <t>Total expenses</t>
  </si>
  <si>
    <t>ABDINASIR SHIRWAC</t>
  </si>
  <si>
    <t>DABELEEY</t>
  </si>
  <si>
    <t>MOHAMED</t>
  </si>
  <si>
    <t>QAMAR</t>
  </si>
  <si>
    <t>AXMED SHIRWAC</t>
  </si>
  <si>
    <t>CUSSMAAN</t>
  </si>
  <si>
    <t>NURADIIN</t>
  </si>
  <si>
    <t>ABDULLHI CALI CILMI</t>
  </si>
  <si>
    <t>XANFI</t>
  </si>
  <si>
    <t>SHIDAALA HAWEEYO CARRIB</t>
  </si>
  <si>
    <t>LACGTA LA QABTAY</t>
  </si>
  <si>
    <t>LACGTA BAXDAY</t>
  </si>
  <si>
    <t>AFUUFOW</t>
  </si>
  <si>
    <t>TRAFFIC IYO QADOODA</t>
  </si>
  <si>
    <t>ABDULLHI CALI</t>
  </si>
  <si>
    <t>AADAN GAAS</t>
  </si>
  <si>
    <t>SHIDAALA HAWEEYO SURRF</t>
  </si>
  <si>
    <t>MUSHAARATKA BISHA OCT 2023</t>
  </si>
  <si>
    <t>Salary/FUELL</t>
  </si>
  <si>
    <t>XISAAB -XIRKA NOV 2023</t>
  </si>
  <si>
    <t>SALAHUDIN</t>
  </si>
  <si>
    <t>KORONTO</t>
  </si>
  <si>
    <t>-</t>
  </si>
  <si>
    <t>TOTLA EXP</t>
  </si>
  <si>
    <t>AADAN WAAYEEL</t>
  </si>
  <si>
    <t>SALARY ADVANCE DEDUCTION</t>
  </si>
  <si>
    <t>SAD</t>
  </si>
  <si>
    <t>SIRAAJI</t>
  </si>
  <si>
    <t>MOWLIID</t>
  </si>
  <si>
    <t xml:space="preserve">ENG YUUSUF </t>
  </si>
  <si>
    <t>LCG ACC KU HARTAY</t>
  </si>
  <si>
    <t>XISAB-XERKA JUNE 2024</t>
  </si>
  <si>
    <t>JUNE</t>
  </si>
  <si>
    <t>SUUDI $20</t>
  </si>
  <si>
    <t>74+37+166=277</t>
  </si>
  <si>
    <t>QAARAAN</t>
  </si>
  <si>
    <t>JABRIIL</t>
  </si>
  <si>
    <t>SUUDI</t>
  </si>
  <si>
    <t>TALIYE BABOOW</t>
  </si>
  <si>
    <t>SALARY/FUEL/KORONTO BISHII MAY</t>
  </si>
  <si>
    <t>XAFIIS DAYACTIR</t>
  </si>
  <si>
    <t>BAJAAJ RAAC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</si>
</sst>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202124"/>
      <name val="Arial"/>
      <family val="2"/>
    </font>
    <font>
      <sz val="24"/>
      <color theme="1"/>
      <name val="Calibri"/>
      <family val="2"/>
      <scheme val="minor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7">
    <xf numFmtId="0" fontId="0" fillId="0" borderId="0" xfId="0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4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5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/>
    <xf numFmtId="0" fontId="3" fillId="5" borderId="1" xfId="0" applyFont="1" applyFill="1" applyBorder="1"/>
    <xf numFmtId="0" fontId="4" fillId="0" borderId="1" xfId="0" applyFont="1" applyBorder="1"/>
    <xf numFmtId="164" fontId="3" fillId="6" borderId="1" xfId="0" applyNumberFormat="1" applyFont="1" applyFill="1" applyBorder="1" applyAlignment="1">
      <alignment horizontal="center"/>
    </xf>
    <xf numFmtId="44" fontId="3" fillId="6" borderId="1" xfId="0" applyNumberFormat="1" applyFont="1" applyFill="1" applyBorder="1"/>
    <xf numFmtId="0" fontId="3" fillId="6" borderId="1" xfId="0" applyFont="1" applyFill="1" applyBorder="1"/>
    <xf numFmtId="0" fontId="6" fillId="0" borderId="0" xfId="0" applyFont="1"/>
    <xf numFmtId="164" fontId="4" fillId="0" borderId="0" xfId="0" applyNumberFormat="1" applyFont="1"/>
    <xf numFmtId="0" fontId="3" fillId="0" borderId="0" xfId="0" applyFont="1"/>
    <xf numFmtId="44" fontId="7" fillId="0" borderId="0" xfId="1" applyFont="1"/>
    <xf numFmtId="164" fontId="0" fillId="0" borderId="0" xfId="0" applyNumberFormat="1"/>
    <xf numFmtId="0" fontId="5" fillId="3" borderId="1" xfId="0" applyFont="1" applyFill="1" applyBorder="1"/>
    <xf numFmtId="44" fontId="5" fillId="3" borderId="1" xfId="1" applyFont="1" applyFill="1" applyBorder="1"/>
    <xf numFmtId="44" fontId="5" fillId="3" borderId="1" xfId="0" applyNumberFormat="1" applyFont="1" applyFill="1" applyBorder="1"/>
    <xf numFmtId="0" fontId="5" fillId="7" borderId="1" xfId="0" applyFont="1" applyFill="1" applyBorder="1" applyAlignment="1">
      <alignment horizontal="right"/>
    </xf>
    <xf numFmtId="0" fontId="5" fillId="8" borderId="1" xfId="0" applyFont="1" applyFill="1" applyBorder="1"/>
    <xf numFmtId="44" fontId="5" fillId="9" borderId="1" xfId="1" applyFont="1" applyFill="1" applyBorder="1"/>
    <xf numFmtId="44" fontId="5" fillId="10" borderId="1" xfId="1" applyFont="1" applyFill="1" applyBorder="1"/>
    <xf numFmtId="0" fontId="5" fillId="6" borderId="1" xfId="0" applyFont="1" applyFill="1" applyBorder="1" applyAlignment="1">
      <alignment horizontal="center"/>
    </xf>
    <xf numFmtId="44" fontId="5" fillId="6" borderId="1" xfId="1" applyFont="1" applyFill="1" applyBorder="1"/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/>
    <xf numFmtId="0" fontId="0" fillId="0" borderId="0" xfId="0" applyAlignment="1"/>
    <xf numFmtId="0" fontId="8" fillId="0" borderId="1" xfId="0" applyFont="1" applyBorder="1" applyAlignment="1">
      <alignment horizontal="center"/>
    </xf>
    <xf numFmtId="44" fontId="8" fillId="12" borderId="1" xfId="1" applyFont="1" applyFill="1" applyBorder="1"/>
    <xf numFmtId="44" fontId="8" fillId="0" borderId="7" xfId="1" applyFont="1" applyBorder="1"/>
    <xf numFmtId="44" fontId="8" fillId="0" borderId="7" xfId="0" applyNumberFormat="1" applyFont="1" applyBorder="1"/>
    <xf numFmtId="44" fontId="8" fillId="6" borderId="1" xfId="0" applyNumberFormat="1" applyFont="1" applyFill="1" applyBorder="1"/>
    <xf numFmtId="0" fontId="9" fillId="0" borderId="0" xfId="0" applyFont="1" applyBorder="1" applyAlignment="1">
      <alignment horizontal="center"/>
    </xf>
    <xf numFmtId="44" fontId="8" fillId="0" borderId="0" xfId="1" applyFont="1" applyBorder="1"/>
    <xf numFmtId="44" fontId="8" fillId="0" borderId="0" xfId="0" applyNumberFormat="1" applyFont="1" applyBorder="1"/>
    <xf numFmtId="44" fontId="8" fillId="5" borderId="0" xfId="0" applyNumberFormat="1" applyFont="1" applyFill="1" applyBorder="1"/>
    <xf numFmtId="0" fontId="4" fillId="0" borderId="0" xfId="0" applyFont="1" applyBorder="1" applyAlignment="1">
      <alignment horizontal="center"/>
    </xf>
    <xf numFmtId="0" fontId="4" fillId="5" borderId="0" xfId="0" applyFont="1" applyFill="1" applyAlignment="1"/>
    <xf numFmtId="0" fontId="4" fillId="15" borderId="1" xfId="0" applyFont="1" applyFill="1" applyBorder="1"/>
    <xf numFmtId="0" fontId="4" fillId="15" borderId="4" xfId="0" applyFont="1" applyFill="1" applyBorder="1" applyAlignment="1">
      <alignment horizontal="center"/>
    </xf>
    <xf numFmtId="0" fontId="4" fillId="0" borderId="0" xfId="0" applyFont="1" applyBorder="1"/>
    <xf numFmtId="44" fontId="8" fillId="0" borderId="1" xfId="1" applyFont="1" applyBorder="1"/>
    <xf numFmtId="0" fontId="5" fillId="7" borderId="1" xfId="0" applyFont="1" applyFill="1" applyBorder="1"/>
    <xf numFmtId="0" fontId="3" fillId="17" borderId="1" xfId="0" applyFont="1" applyFill="1" applyBorder="1"/>
    <xf numFmtId="44" fontId="3" fillId="17" borderId="1" xfId="1" applyFont="1" applyFill="1" applyBorder="1"/>
    <xf numFmtId="44" fontId="3" fillId="14" borderId="1" xfId="0" applyNumberFormat="1" applyFont="1" applyFill="1" applyBorder="1"/>
    <xf numFmtId="0" fontId="3" fillId="16" borderId="4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44" fontId="10" fillId="0" borderId="0" xfId="1" applyFont="1"/>
    <xf numFmtId="0" fontId="8" fillId="0" borderId="0" xfId="0" applyFont="1"/>
    <xf numFmtId="0" fontId="10" fillId="0" borderId="0" xfId="0" applyFont="1"/>
    <xf numFmtId="44" fontId="11" fillId="4" borderId="3" xfId="1" applyFont="1" applyFill="1" applyBorder="1" applyAlignment="1">
      <alignment horizontal="right" wrapText="1"/>
    </xf>
    <xf numFmtId="44" fontId="12" fillId="4" borderId="3" xfId="1" applyFont="1" applyFill="1" applyBorder="1" applyAlignment="1">
      <alignment horizontal="right" wrapText="1"/>
    </xf>
    <xf numFmtId="8" fontId="13" fillId="0" borderId="0" xfId="0" applyNumberFormat="1" applyFont="1"/>
    <xf numFmtId="0" fontId="14" fillId="0" borderId="0" xfId="0" applyFont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44" fontId="5" fillId="3" borderId="1" xfId="1" applyNumberFormat="1" applyFont="1" applyFill="1" applyBorder="1"/>
    <xf numFmtId="44" fontId="3" fillId="0" borderId="0" xfId="1" applyFont="1"/>
    <xf numFmtId="44" fontId="7" fillId="0" borderId="0" xfId="0" applyNumberFormat="1" applyFont="1"/>
    <xf numFmtId="44" fontId="15" fillId="4" borderId="3" xfId="1" applyFont="1" applyFill="1" applyBorder="1" applyAlignment="1">
      <alignment horizontal="right" wrapText="1"/>
    </xf>
    <xf numFmtId="44" fontId="10" fillId="4" borderId="3" xfId="1" applyFont="1" applyFill="1" applyBorder="1" applyAlignment="1">
      <alignment horizontal="right" wrapText="1"/>
    </xf>
    <xf numFmtId="44" fontId="8" fillId="4" borderId="3" xfId="1" applyFont="1" applyFill="1" applyBorder="1" applyAlignment="1">
      <alignment horizontal="right" wrapText="1"/>
    </xf>
    <xf numFmtId="44" fontId="7" fillId="4" borderId="3" xfId="1" applyFont="1" applyFill="1" applyBorder="1" applyAlignment="1">
      <alignment horizontal="right" wrapText="1"/>
    </xf>
    <xf numFmtId="44" fontId="16" fillId="4" borderId="2" xfId="1" applyFont="1" applyFill="1" applyBorder="1" applyAlignment="1">
      <alignment horizontal="right" wrapText="1"/>
    </xf>
    <xf numFmtId="44" fontId="16" fillId="4" borderId="3" xfId="1" applyFont="1" applyFill="1" applyBorder="1" applyAlignment="1">
      <alignment horizontal="right" wrapText="1"/>
    </xf>
    <xf numFmtId="44" fontId="16" fillId="0" borderId="3" xfId="1" applyFont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3" fillId="18" borderId="1" xfId="1" applyFont="1" applyFill="1" applyBorder="1" applyAlignment="1">
      <alignment horizontal="right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44" fontId="3" fillId="18" borderId="1" xfId="1" applyFont="1" applyFill="1" applyBorder="1"/>
    <xf numFmtId="44" fontId="3" fillId="18" borderId="4" xfId="1" applyFont="1" applyFill="1" applyBorder="1"/>
    <xf numFmtId="44" fontId="3" fillId="19" borderId="1" xfId="1" applyFont="1" applyFill="1" applyBorder="1" applyAlignment="1">
      <alignment horizontal="right"/>
    </xf>
    <xf numFmtId="0" fontId="3" fillId="16" borderId="1" xfId="0" applyFont="1" applyFill="1" applyBorder="1" applyAlignment="1"/>
    <xf numFmtId="0" fontId="3" fillId="16" borderId="1" xfId="0" applyFont="1" applyFill="1" applyBorder="1"/>
    <xf numFmtId="0" fontId="3" fillId="10" borderId="1" xfId="0" applyFont="1" applyFill="1" applyBorder="1" applyAlignment="1"/>
    <xf numFmtId="0" fontId="3" fillId="10" borderId="1" xfId="0" applyFont="1" applyFill="1" applyBorder="1"/>
    <xf numFmtId="0" fontId="3" fillId="17" borderId="1" xfId="0" applyFont="1" applyFill="1" applyBorder="1" applyAlignment="1">
      <alignment horizontal="center"/>
    </xf>
    <xf numFmtId="0" fontId="17" fillId="0" borderId="0" xfId="0" applyFont="1"/>
    <xf numFmtId="44" fontId="3" fillId="18" borderId="1" xfId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44" fontId="3" fillId="16" borderId="1" xfId="1" applyFont="1" applyFill="1" applyBorder="1" applyAlignment="1">
      <alignment horizontal="center"/>
    </xf>
    <xf numFmtId="44" fontId="10" fillId="19" borderId="1" xfId="1" applyFont="1" applyFill="1" applyBorder="1" applyAlignment="1">
      <alignment horizontal="center"/>
    </xf>
    <xf numFmtId="0" fontId="5" fillId="17" borderId="1" xfId="0" applyFont="1" applyFill="1" applyBorder="1"/>
    <xf numFmtId="44" fontId="5" fillId="20" borderId="1" xfId="0" applyNumberFormat="1" applyFont="1" applyFill="1" applyBorder="1"/>
    <xf numFmtId="0" fontId="5" fillId="10" borderId="1" xfId="0" applyFont="1" applyFill="1" applyBorder="1"/>
    <xf numFmtId="44" fontId="8" fillId="0" borderId="7" xfId="1" applyFont="1" applyBorder="1" applyAlignment="1">
      <alignment horizontal="center"/>
    </xf>
    <xf numFmtId="0" fontId="3" fillId="16" borderId="1" xfId="0" applyFont="1" applyFill="1" applyBorder="1" applyAlignment="1">
      <alignment horizontal="center" vertical="center"/>
    </xf>
    <xf numFmtId="44" fontId="3" fillId="16" borderId="1" xfId="1" applyFont="1" applyFill="1" applyBorder="1" applyAlignment="1">
      <alignment horizontal="center" vertical="center"/>
    </xf>
    <xf numFmtId="44" fontId="3" fillId="18" borderId="1" xfId="1" applyFont="1" applyFill="1" applyBorder="1" applyAlignment="1"/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8" fontId="8" fillId="0" borderId="7" xfId="1" applyNumberFormat="1" applyFont="1" applyBorder="1"/>
    <xf numFmtId="8" fontId="5" fillId="17" borderId="1" xfId="1" applyNumberFormat="1" applyFont="1" applyFill="1" applyBorder="1"/>
    <xf numFmtId="44" fontId="7" fillId="12" borderId="1" xfId="1" applyFont="1" applyFill="1" applyBorder="1"/>
    <xf numFmtId="0" fontId="13" fillId="16" borderId="0" xfId="0" applyFont="1" applyFill="1"/>
    <xf numFmtId="44" fontId="3" fillId="19" borderId="1" xfId="1" applyFont="1" applyFill="1" applyBorder="1" applyAlignment="1">
      <alignment horizontal="center"/>
    </xf>
    <xf numFmtId="0" fontId="13" fillId="0" borderId="0" xfId="0" applyFont="1"/>
    <xf numFmtId="0" fontId="9" fillId="0" borderId="1" xfId="0" applyFont="1" applyBorder="1" applyAlignment="1">
      <alignment horizontal="center"/>
    </xf>
    <xf numFmtId="0" fontId="18" fillId="0" borderId="0" xfId="0" applyFont="1"/>
    <xf numFmtId="44" fontId="14" fillId="0" borderId="0" xfId="1" applyFont="1"/>
    <xf numFmtId="44" fontId="19" fillId="0" borderId="0" xfId="1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1882775</xdr:colOff>
      <xdr:row>52</xdr:row>
      <xdr:rowOff>222250</xdr:rowOff>
    </xdr:from>
    <xdr:to>
      <xdr:col>4</xdr:col>
      <xdr:colOff>2222500</xdr:colOff>
      <xdr:row>52</xdr:row>
      <xdr:rowOff>231777</xdr:rowOff>
    </xdr:to>
    <xdr:cxnSp macro="">
      <xdr:nvCxnSpPr>
        <xdr:cNvPr id="2" name="Straight Connector 1"/>
        <xdr:cNvCxnSpPr/>
      </xdr:nvCxnSpPr>
      <xdr:spPr>
        <a:xfrm flipV="1">
          <a:off x="6473825" y="20326350"/>
          <a:ext cx="30638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52</xdr:row>
      <xdr:rowOff>174625</xdr:rowOff>
    </xdr:from>
    <xdr:to>
      <xdr:col>13</xdr:col>
      <xdr:colOff>339725</xdr:colOff>
      <xdr:row>52</xdr:row>
      <xdr:rowOff>184152</xdr:rowOff>
    </xdr:to>
    <xdr:cxnSp macro="">
      <xdr:nvCxnSpPr>
        <xdr:cNvPr id="3" name="Straight Connector 2"/>
        <xdr:cNvCxnSpPr/>
      </xdr:nvCxnSpPr>
      <xdr:spPr>
        <a:xfrm flipV="1">
          <a:off x="16992600" y="20278725"/>
          <a:ext cx="36861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1360714</xdr:colOff>
      <xdr:row>0</xdr:row>
      <xdr:rowOff>1</xdr:rowOff>
    </xdr:from>
    <xdr:to>
      <xdr:col>5</xdr:col>
      <xdr:colOff>1266287</xdr:colOff>
      <xdr:row>6</xdr:row>
      <xdr:rowOff>54430</xdr:rowOff>
    </xdr:to>
    <xdr:pic>
      <xdr:nvPicPr>
        <xdr:cNvPr id="2" name="Picture 1" descr="WhatsApp Image 2019-06-06 at 5.32.18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89714" y="1"/>
          <a:ext cx="3644857" cy="1197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65"/>
  <sheetViews>
    <sheetView topLeftCell="A31" zoomScale="40" zoomScaleNormal="40" workbookViewId="0">
      <selection activeCell="C43" sqref="C43"/>
    </sheetView>
  </sheetViews>
  <sheetFormatPr defaultRowHeight="15"/>
  <cols>
    <col min="1" max="1" width="7.140625" customWidth="1"/>
    <col min="2" max="2" width="6.140625" customWidth="1"/>
    <col min="3" max="3" width="62.28515625" style="20" bestFit="1" customWidth="1"/>
    <col min="4" max="4" width="39" customWidth="1"/>
    <col min="5" max="5" width="40" customWidth="1"/>
    <col min="6" max="6" width="4" customWidth="1"/>
    <col min="7" max="7" width="0.42578125" hidden="1" customWidth="1"/>
    <col min="8" max="8" width="7.7109375" customWidth="1"/>
    <col min="9" max="9" width="21.140625" customWidth="1"/>
    <col min="10" max="10" width="62.28515625" bestFit="1" customWidth="1"/>
    <col min="11" max="11" width="23" bestFit="1" customWidth="1"/>
    <col min="12" max="12" width="31.42578125" customWidth="1"/>
    <col min="13" max="13" width="25.5703125" bestFit="1" customWidth="1"/>
    <col min="14" max="14" width="28.42578125" bestFit="1" customWidth="1"/>
    <col min="20" max="20" width="22.85546875" customWidth="1"/>
    <col min="21" max="21" width="9.28515625" bestFit="1" customWidth="1"/>
  </cols>
  <sheetData>
    <row r="2" spans="2:14">
      <c r="B2" s="117" t="s">
        <v>62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2:14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2:14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2:14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2:14" ht="28.5">
      <c r="B6" s="1"/>
      <c r="C6" s="2"/>
      <c r="D6" s="1"/>
      <c r="E6" s="1"/>
      <c r="F6" s="1"/>
      <c r="G6" s="1"/>
      <c r="H6" s="1"/>
      <c r="I6" s="1"/>
      <c r="J6" s="1"/>
      <c r="K6" s="1"/>
      <c r="L6" s="1"/>
    </row>
    <row r="7" spans="2:14" ht="28.5">
      <c r="B7" s="1"/>
      <c r="C7" s="2"/>
      <c r="D7" s="1"/>
      <c r="E7" s="1"/>
      <c r="F7" s="1"/>
      <c r="G7" s="1"/>
      <c r="H7" s="1"/>
      <c r="I7" s="1"/>
      <c r="J7" s="1"/>
      <c r="K7" s="1"/>
      <c r="L7" s="1"/>
    </row>
    <row r="8" spans="2:14" ht="29.25" thickBot="1">
      <c r="B8" s="3" t="s">
        <v>0</v>
      </c>
      <c r="C8" s="4" t="s">
        <v>1</v>
      </c>
      <c r="D8" s="3" t="s">
        <v>54</v>
      </c>
      <c r="E8" s="3" t="s">
        <v>53</v>
      </c>
      <c r="F8" s="5"/>
      <c r="G8" s="5"/>
      <c r="I8" s="3" t="s">
        <v>0</v>
      </c>
      <c r="J8" s="3" t="s">
        <v>2</v>
      </c>
      <c r="K8" s="3" t="s">
        <v>3</v>
      </c>
      <c r="L8" s="3" t="s">
        <v>4</v>
      </c>
      <c r="M8" s="3" t="s">
        <v>5</v>
      </c>
    </row>
    <row r="9" spans="2:14" ht="36.75" thickBot="1">
      <c r="B9" s="6">
        <v>1</v>
      </c>
      <c r="C9" s="7">
        <v>45231</v>
      </c>
      <c r="D9" s="74">
        <v>23</v>
      </c>
      <c r="E9" s="74">
        <v>1008</v>
      </c>
      <c r="F9" s="5"/>
      <c r="G9" s="5"/>
      <c r="I9" s="6">
        <v>1</v>
      </c>
      <c r="J9" s="7">
        <v>45231</v>
      </c>
      <c r="K9" s="6">
        <v>1</v>
      </c>
      <c r="L9" s="6">
        <v>7</v>
      </c>
      <c r="M9" s="6">
        <v>26</v>
      </c>
      <c r="N9" s="8">
        <f>SUM(K9:M9)</f>
        <v>34</v>
      </c>
    </row>
    <row r="10" spans="2:14" ht="36.75" thickBot="1">
      <c r="B10" s="6">
        <v>2</v>
      </c>
      <c r="C10" s="7">
        <v>45232</v>
      </c>
      <c r="D10" s="75">
        <v>75</v>
      </c>
      <c r="E10" s="75">
        <v>843</v>
      </c>
      <c r="F10" s="5"/>
      <c r="G10" s="5"/>
      <c r="I10" s="6">
        <v>2</v>
      </c>
      <c r="J10" s="7">
        <v>45232</v>
      </c>
      <c r="K10" s="6">
        <v>1</v>
      </c>
      <c r="L10" s="6">
        <v>4</v>
      </c>
      <c r="M10" s="6">
        <v>24</v>
      </c>
      <c r="N10" s="8">
        <f t="shared" ref="N10:N33" si="0">SUM(K10:M10)</f>
        <v>29</v>
      </c>
    </row>
    <row r="11" spans="2:14" ht="36.75" thickBot="1">
      <c r="B11" s="6">
        <v>3</v>
      </c>
      <c r="C11" s="7">
        <v>45234</v>
      </c>
      <c r="D11" s="76">
        <v>74</v>
      </c>
      <c r="E11" s="76">
        <v>1149</v>
      </c>
      <c r="F11" s="5"/>
      <c r="G11" s="5"/>
      <c r="I11" s="6">
        <v>3</v>
      </c>
      <c r="J11" s="7">
        <v>45234</v>
      </c>
      <c r="K11" s="6">
        <v>0</v>
      </c>
      <c r="L11" s="6">
        <v>15</v>
      </c>
      <c r="M11" s="6">
        <v>22</v>
      </c>
      <c r="N11" s="8">
        <f t="shared" si="0"/>
        <v>37</v>
      </c>
    </row>
    <row r="12" spans="2:14" ht="36.75" thickBot="1">
      <c r="B12" s="6">
        <v>4</v>
      </c>
      <c r="C12" s="7">
        <v>45235</v>
      </c>
      <c r="D12" s="75">
        <v>62.5</v>
      </c>
      <c r="E12" s="75">
        <v>1149</v>
      </c>
      <c r="F12" s="5"/>
      <c r="G12" s="5"/>
      <c r="I12" s="6">
        <v>4</v>
      </c>
      <c r="J12" s="7">
        <v>45235</v>
      </c>
      <c r="K12" s="6">
        <v>1</v>
      </c>
      <c r="L12" s="6">
        <v>13</v>
      </c>
      <c r="M12" s="6">
        <v>23</v>
      </c>
      <c r="N12" s="8">
        <f t="shared" si="0"/>
        <v>37</v>
      </c>
    </row>
    <row r="13" spans="2:14" ht="36.75" thickBot="1">
      <c r="B13" s="6">
        <v>5</v>
      </c>
      <c r="C13" s="7">
        <v>45236</v>
      </c>
      <c r="D13" s="75">
        <v>41</v>
      </c>
      <c r="E13" s="75">
        <v>977</v>
      </c>
      <c r="F13" s="5"/>
      <c r="G13" s="5"/>
      <c r="I13" s="6">
        <v>5</v>
      </c>
      <c r="J13" s="7">
        <v>45236</v>
      </c>
      <c r="K13" s="6">
        <v>3</v>
      </c>
      <c r="L13" s="6">
        <v>8</v>
      </c>
      <c r="M13" s="6">
        <v>20</v>
      </c>
      <c r="N13" s="8">
        <f t="shared" si="0"/>
        <v>31</v>
      </c>
    </row>
    <row r="14" spans="2:14" ht="36.75" thickBot="1">
      <c r="B14" s="6">
        <v>6</v>
      </c>
      <c r="C14" s="7">
        <v>45237</v>
      </c>
      <c r="D14" s="75">
        <v>23</v>
      </c>
      <c r="E14" s="75">
        <v>954</v>
      </c>
      <c r="F14" s="5"/>
      <c r="G14" s="5"/>
      <c r="I14" s="6">
        <v>6</v>
      </c>
      <c r="J14" s="7">
        <v>45237</v>
      </c>
      <c r="K14" s="6">
        <v>1</v>
      </c>
      <c r="L14" s="6">
        <v>7</v>
      </c>
      <c r="M14" s="6">
        <v>24</v>
      </c>
      <c r="N14" s="8">
        <f t="shared" si="0"/>
        <v>32</v>
      </c>
    </row>
    <row r="15" spans="2:14" ht="36.75" thickBot="1">
      <c r="B15" s="6">
        <v>9</v>
      </c>
      <c r="C15" s="7">
        <v>45238</v>
      </c>
      <c r="D15" s="76">
        <v>72</v>
      </c>
      <c r="E15" s="75">
        <v>1344</v>
      </c>
      <c r="F15" s="5"/>
      <c r="G15" s="5"/>
      <c r="I15" s="6">
        <v>9</v>
      </c>
      <c r="J15" s="7">
        <v>45238</v>
      </c>
      <c r="K15" s="6">
        <v>2</v>
      </c>
      <c r="L15" s="6">
        <v>17</v>
      </c>
      <c r="M15" s="6">
        <v>23</v>
      </c>
      <c r="N15" s="8">
        <f t="shared" si="0"/>
        <v>42</v>
      </c>
    </row>
    <row r="16" spans="2:14" ht="36.75" thickBot="1">
      <c r="B16" s="6">
        <v>10</v>
      </c>
      <c r="C16" s="7">
        <v>45239</v>
      </c>
      <c r="D16" s="75">
        <v>269</v>
      </c>
      <c r="E16" s="75">
        <v>1089</v>
      </c>
      <c r="F16" s="5"/>
      <c r="G16" s="5"/>
      <c r="I16" s="6">
        <v>10</v>
      </c>
      <c r="J16" s="7">
        <v>45239</v>
      </c>
      <c r="K16" s="6">
        <v>0</v>
      </c>
      <c r="L16" s="6">
        <v>9</v>
      </c>
      <c r="M16" s="6">
        <v>28</v>
      </c>
      <c r="N16" s="8">
        <f t="shared" si="0"/>
        <v>37</v>
      </c>
    </row>
    <row r="17" spans="2:20" ht="36.75" thickBot="1">
      <c r="B17" s="6">
        <v>11</v>
      </c>
      <c r="C17" s="7">
        <v>45241</v>
      </c>
      <c r="D17" s="76">
        <v>97.5</v>
      </c>
      <c r="E17" s="75">
        <v>1034</v>
      </c>
      <c r="F17" s="5"/>
      <c r="G17" s="5"/>
      <c r="I17" s="6">
        <v>11</v>
      </c>
      <c r="J17" s="7">
        <v>45241</v>
      </c>
      <c r="K17" s="6">
        <v>2</v>
      </c>
      <c r="L17" s="6">
        <v>13</v>
      </c>
      <c r="M17" s="6">
        <v>17</v>
      </c>
      <c r="N17" s="8">
        <f t="shared" si="0"/>
        <v>32</v>
      </c>
    </row>
    <row r="18" spans="2:20" ht="36.75" thickBot="1">
      <c r="B18" s="6">
        <v>12</v>
      </c>
      <c r="C18" s="7">
        <v>45242</v>
      </c>
      <c r="D18" s="75">
        <v>29</v>
      </c>
      <c r="E18" s="75">
        <v>1115</v>
      </c>
      <c r="F18" s="5"/>
      <c r="G18" s="5"/>
      <c r="I18" s="6">
        <v>12</v>
      </c>
      <c r="J18" s="7">
        <v>45242</v>
      </c>
      <c r="K18" s="6">
        <v>2</v>
      </c>
      <c r="L18" s="6">
        <v>13</v>
      </c>
      <c r="M18" s="6">
        <v>20</v>
      </c>
      <c r="N18" s="8">
        <f t="shared" si="0"/>
        <v>35</v>
      </c>
    </row>
    <row r="19" spans="2:20" ht="36.75" thickBot="1">
      <c r="B19" s="6">
        <v>13</v>
      </c>
      <c r="C19" s="7">
        <v>45243</v>
      </c>
      <c r="D19" s="75">
        <v>25.5</v>
      </c>
      <c r="E19" s="75">
        <v>721</v>
      </c>
      <c r="F19" s="5"/>
      <c r="G19" s="5"/>
      <c r="I19" s="6">
        <v>13</v>
      </c>
      <c r="J19" s="7">
        <v>45243</v>
      </c>
      <c r="K19" s="6">
        <v>1</v>
      </c>
      <c r="L19" s="6">
        <v>8</v>
      </c>
      <c r="M19" s="6">
        <v>14</v>
      </c>
      <c r="N19" s="8">
        <f t="shared" si="0"/>
        <v>23</v>
      </c>
    </row>
    <row r="20" spans="2:20" ht="36.75" thickBot="1">
      <c r="B20" s="6">
        <v>14</v>
      </c>
      <c r="C20" s="7">
        <v>45244</v>
      </c>
      <c r="D20" s="75">
        <v>88</v>
      </c>
      <c r="E20" s="75">
        <v>1183</v>
      </c>
      <c r="F20" s="5"/>
      <c r="G20" s="5"/>
      <c r="I20" s="6">
        <v>14</v>
      </c>
      <c r="J20" s="7">
        <v>45244</v>
      </c>
      <c r="K20" s="34">
        <v>1</v>
      </c>
      <c r="L20" s="9">
        <v>11</v>
      </c>
      <c r="M20" s="9">
        <v>27</v>
      </c>
      <c r="N20" s="8">
        <f t="shared" si="0"/>
        <v>39</v>
      </c>
    </row>
    <row r="21" spans="2:20" ht="36.75" thickBot="1">
      <c r="B21" s="6">
        <v>15</v>
      </c>
      <c r="C21" s="7">
        <v>45245</v>
      </c>
      <c r="D21" s="75">
        <v>38</v>
      </c>
      <c r="E21" s="75">
        <v>583</v>
      </c>
      <c r="F21" s="5"/>
      <c r="G21" s="5"/>
      <c r="I21" s="6">
        <v>15</v>
      </c>
      <c r="J21" s="7">
        <v>45245</v>
      </c>
      <c r="K21" s="10">
        <v>1</v>
      </c>
      <c r="L21" s="11">
        <v>5</v>
      </c>
      <c r="M21" s="6">
        <v>13</v>
      </c>
      <c r="N21" s="8">
        <f t="shared" si="0"/>
        <v>19</v>
      </c>
    </row>
    <row r="22" spans="2:20" ht="36.75" thickBot="1">
      <c r="B22" s="6">
        <v>16</v>
      </c>
      <c r="C22" s="7">
        <v>45246</v>
      </c>
      <c r="D22" s="75">
        <v>180</v>
      </c>
      <c r="E22" s="75">
        <v>890</v>
      </c>
      <c r="F22" s="5"/>
      <c r="G22" s="5"/>
      <c r="I22" s="6">
        <v>16</v>
      </c>
      <c r="J22" s="7">
        <v>45246</v>
      </c>
      <c r="K22" s="12">
        <v>0</v>
      </c>
      <c r="L22" s="6">
        <v>8</v>
      </c>
      <c r="M22" s="6">
        <v>22</v>
      </c>
      <c r="N22" s="8">
        <f t="shared" si="0"/>
        <v>30</v>
      </c>
    </row>
    <row r="23" spans="2:20" ht="36.75" thickBot="1">
      <c r="B23" s="6">
        <v>17</v>
      </c>
      <c r="C23" s="7">
        <v>45248</v>
      </c>
      <c r="D23" s="75">
        <v>13</v>
      </c>
      <c r="E23" s="75">
        <v>846</v>
      </c>
      <c r="F23" s="5"/>
      <c r="G23" s="5"/>
      <c r="I23" s="6">
        <v>17</v>
      </c>
      <c r="J23" s="7">
        <v>45248</v>
      </c>
      <c r="K23" s="6">
        <v>1</v>
      </c>
      <c r="L23" s="6">
        <v>7</v>
      </c>
      <c r="M23" s="6">
        <v>20</v>
      </c>
      <c r="N23" s="8">
        <f t="shared" si="0"/>
        <v>28</v>
      </c>
    </row>
    <row r="24" spans="2:20" ht="36.75" thickBot="1">
      <c r="B24" s="6">
        <v>18</v>
      </c>
      <c r="C24" s="7">
        <v>45249</v>
      </c>
      <c r="D24" s="75">
        <v>10</v>
      </c>
      <c r="E24" s="75">
        <v>256</v>
      </c>
      <c r="F24" s="5"/>
      <c r="G24" s="5"/>
      <c r="I24" s="6">
        <v>18</v>
      </c>
      <c r="J24" s="7">
        <v>45249</v>
      </c>
      <c r="K24" s="6">
        <v>0</v>
      </c>
      <c r="L24" s="6">
        <v>4</v>
      </c>
      <c r="M24" s="6">
        <v>4</v>
      </c>
      <c r="N24" s="8">
        <f t="shared" si="0"/>
        <v>8</v>
      </c>
    </row>
    <row r="25" spans="2:20" ht="36.75" thickBot="1">
      <c r="B25" s="6">
        <v>19</v>
      </c>
      <c r="C25" s="7">
        <v>45250</v>
      </c>
      <c r="D25" s="75">
        <v>50</v>
      </c>
      <c r="E25" s="75">
        <v>870</v>
      </c>
      <c r="F25" s="5"/>
      <c r="G25" s="5"/>
      <c r="I25" s="6">
        <v>19</v>
      </c>
      <c r="J25" s="7">
        <v>45250</v>
      </c>
      <c r="K25" s="6">
        <v>0</v>
      </c>
      <c r="L25" s="6">
        <v>6</v>
      </c>
      <c r="M25" s="6">
        <v>24</v>
      </c>
      <c r="N25" s="8">
        <f t="shared" si="0"/>
        <v>30</v>
      </c>
    </row>
    <row r="26" spans="2:20" ht="36.75" thickBot="1">
      <c r="B26" s="6">
        <v>20</v>
      </c>
      <c r="C26" s="7">
        <v>45251</v>
      </c>
      <c r="D26" s="76">
        <v>38</v>
      </c>
      <c r="E26" s="75">
        <v>836</v>
      </c>
      <c r="F26" s="5"/>
      <c r="G26" s="5"/>
      <c r="I26" s="6">
        <v>20</v>
      </c>
      <c r="J26" s="7">
        <v>45251</v>
      </c>
      <c r="K26" s="6">
        <v>0</v>
      </c>
      <c r="L26" s="6">
        <v>8</v>
      </c>
      <c r="M26" s="6">
        <v>20</v>
      </c>
      <c r="N26" s="8">
        <f t="shared" si="0"/>
        <v>28</v>
      </c>
      <c r="T26" s="59"/>
    </row>
    <row r="27" spans="2:20" ht="36.75" thickBot="1">
      <c r="B27" s="6">
        <v>21</v>
      </c>
      <c r="C27" s="7">
        <v>45252</v>
      </c>
      <c r="D27" s="75">
        <v>12</v>
      </c>
      <c r="E27" s="75">
        <v>775</v>
      </c>
      <c r="F27" s="5"/>
      <c r="G27" s="5"/>
      <c r="I27" s="6">
        <v>21</v>
      </c>
      <c r="J27" s="7">
        <v>45252</v>
      </c>
      <c r="K27" s="6">
        <v>2</v>
      </c>
      <c r="L27" s="6">
        <v>6</v>
      </c>
      <c r="M27" s="6">
        <v>17</v>
      </c>
      <c r="N27" s="8">
        <f t="shared" si="0"/>
        <v>25</v>
      </c>
    </row>
    <row r="28" spans="2:20" ht="36.75" thickBot="1">
      <c r="B28" s="6">
        <v>22</v>
      </c>
      <c r="C28" s="7">
        <v>45253</v>
      </c>
      <c r="D28" s="75">
        <v>223</v>
      </c>
      <c r="E28" s="75">
        <v>1230</v>
      </c>
      <c r="F28" s="18"/>
      <c r="G28" s="5"/>
      <c r="I28" s="6">
        <v>22</v>
      </c>
      <c r="J28" s="7">
        <v>45253</v>
      </c>
      <c r="K28" s="6">
        <v>1</v>
      </c>
      <c r="L28" s="34">
        <v>13</v>
      </c>
      <c r="M28" s="6">
        <v>26</v>
      </c>
      <c r="N28" s="8">
        <f t="shared" si="0"/>
        <v>40</v>
      </c>
    </row>
    <row r="29" spans="2:20" ht="36.75" thickBot="1">
      <c r="B29" s="6">
        <v>23</v>
      </c>
      <c r="C29" s="7">
        <v>45255</v>
      </c>
      <c r="D29" s="75">
        <v>65</v>
      </c>
      <c r="E29" s="75">
        <v>522</v>
      </c>
      <c r="F29" s="5"/>
      <c r="G29" s="5"/>
      <c r="I29" s="6">
        <v>23</v>
      </c>
      <c r="J29" s="7">
        <v>45255</v>
      </c>
      <c r="K29" s="6">
        <v>0</v>
      </c>
      <c r="L29" s="6">
        <v>9</v>
      </c>
      <c r="M29" s="6">
        <v>7</v>
      </c>
      <c r="N29" s="8">
        <f t="shared" si="0"/>
        <v>16</v>
      </c>
    </row>
    <row r="30" spans="2:20" ht="36.75" thickBot="1">
      <c r="B30" s="6">
        <v>24</v>
      </c>
      <c r="C30" s="7">
        <v>45256</v>
      </c>
      <c r="D30" s="75">
        <v>44.5</v>
      </c>
      <c r="E30" s="75">
        <v>944</v>
      </c>
      <c r="F30" s="5"/>
      <c r="G30" s="5"/>
      <c r="I30" s="6">
        <v>24</v>
      </c>
      <c r="J30" s="7">
        <v>45256</v>
      </c>
      <c r="K30" s="6">
        <v>0</v>
      </c>
      <c r="L30" s="6">
        <v>8</v>
      </c>
      <c r="M30" s="6">
        <v>24</v>
      </c>
      <c r="N30" s="8">
        <f t="shared" si="0"/>
        <v>32</v>
      </c>
    </row>
    <row r="31" spans="2:20" ht="36.75" thickBot="1">
      <c r="B31" s="6">
        <v>25</v>
      </c>
      <c r="C31" s="7">
        <v>45257</v>
      </c>
      <c r="D31" s="75">
        <v>28</v>
      </c>
      <c r="E31" s="75">
        <v>792</v>
      </c>
      <c r="F31" s="5"/>
      <c r="G31" s="5"/>
      <c r="I31" s="6">
        <v>25</v>
      </c>
      <c r="J31" s="7">
        <v>45257</v>
      </c>
      <c r="K31" s="6">
        <v>1</v>
      </c>
      <c r="L31" s="6">
        <v>7</v>
      </c>
      <c r="M31" s="6">
        <v>18</v>
      </c>
      <c r="N31" s="8">
        <f t="shared" si="0"/>
        <v>26</v>
      </c>
    </row>
    <row r="32" spans="2:20" ht="36.75" thickBot="1">
      <c r="B32" s="6">
        <v>26</v>
      </c>
      <c r="C32" s="7">
        <v>45258</v>
      </c>
      <c r="D32" s="75">
        <v>76</v>
      </c>
      <c r="E32" s="75">
        <v>965</v>
      </c>
      <c r="F32" s="5"/>
      <c r="G32" s="5"/>
      <c r="I32" s="6">
        <v>26</v>
      </c>
      <c r="J32" s="7">
        <v>45258</v>
      </c>
      <c r="K32" s="6">
        <v>0</v>
      </c>
      <c r="L32" s="6">
        <v>2</v>
      </c>
      <c r="M32" s="6">
        <v>33</v>
      </c>
      <c r="N32" s="8">
        <f t="shared" si="0"/>
        <v>35</v>
      </c>
    </row>
    <row r="33" spans="2:14" ht="36.75" thickBot="1">
      <c r="B33" s="6">
        <v>27</v>
      </c>
      <c r="C33" s="7">
        <v>45259</v>
      </c>
      <c r="D33" s="75">
        <v>13</v>
      </c>
      <c r="E33" s="75">
        <v>938</v>
      </c>
      <c r="F33" s="5"/>
      <c r="G33" s="5"/>
      <c r="I33" s="6">
        <v>27</v>
      </c>
      <c r="J33" s="7">
        <v>45259</v>
      </c>
      <c r="K33" s="34">
        <v>0</v>
      </c>
      <c r="L33" s="34">
        <v>2</v>
      </c>
      <c r="M33" s="34">
        <v>32</v>
      </c>
      <c r="N33" s="8">
        <f t="shared" si="0"/>
        <v>34</v>
      </c>
    </row>
    <row r="34" spans="2:14" ht="36.75" thickBot="1">
      <c r="B34" s="6">
        <v>28</v>
      </c>
      <c r="C34" s="7">
        <v>45260</v>
      </c>
      <c r="D34" s="70">
        <v>207</v>
      </c>
      <c r="E34" s="71">
        <v>1258</v>
      </c>
      <c r="F34" s="5"/>
      <c r="G34" s="5"/>
      <c r="I34" s="6">
        <v>28</v>
      </c>
      <c r="J34" s="7">
        <v>45260</v>
      </c>
      <c r="K34" s="6">
        <v>1</v>
      </c>
      <c r="L34" s="6">
        <v>5</v>
      </c>
      <c r="M34" s="6">
        <v>38</v>
      </c>
      <c r="N34" s="8">
        <f>SUM(K34:M34)</f>
        <v>44</v>
      </c>
    </row>
    <row r="35" spans="2:14" ht="36.75" thickBot="1">
      <c r="B35" s="6">
        <v>29</v>
      </c>
      <c r="C35" s="7"/>
      <c r="D35" s="72"/>
      <c r="E35" s="73"/>
      <c r="I35" s="6">
        <v>29</v>
      </c>
      <c r="J35" s="7"/>
      <c r="K35" s="34"/>
      <c r="L35" s="34"/>
      <c r="M35" s="34"/>
      <c r="N35" s="8">
        <f>SUM(K35:M35)</f>
        <v>0</v>
      </c>
    </row>
    <row r="36" spans="2:14" ht="35.25" thickBot="1">
      <c r="B36" s="12"/>
      <c r="D36" s="60"/>
      <c r="E36" s="61"/>
      <c r="K36" s="6"/>
      <c r="L36" s="6"/>
      <c r="M36" s="6"/>
      <c r="N36" s="16"/>
    </row>
    <row r="37" spans="2:14" ht="31.5">
      <c r="B37" s="5"/>
      <c r="C37" s="13" t="s">
        <v>6</v>
      </c>
      <c r="D37" s="14">
        <f>SUM(D9:D36)</f>
        <v>1877</v>
      </c>
      <c r="E37" s="14">
        <f>SUM(E9:E36)</f>
        <v>24271</v>
      </c>
      <c r="I37" s="64" t="s">
        <v>6</v>
      </c>
      <c r="J37" s="65"/>
      <c r="K37" s="15">
        <f>SUM(K9:K36)</f>
        <v>22</v>
      </c>
      <c r="L37" s="15">
        <f>SUM(L9:L36)</f>
        <v>215</v>
      </c>
      <c r="M37" s="15">
        <f>SUM(M9:M36)</f>
        <v>566</v>
      </c>
      <c r="N37" s="19"/>
    </row>
    <row r="38" spans="2:14" ht="36">
      <c r="B38" s="5"/>
      <c r="C38" s="17"/>
      <c r="D38" s="5"/>
      <c r="E38" s="5"/>
      <c r="F38" s="8"/>
      <c r="G38" s="8"/>
      <c r="H38" s="8"/>
      <c r="J38" s="5"/>
      <c r="K38" s="68">
        <f>K37*47</f>
        <v>1034</v>
      </c>
      <c r="L38" s="68">
        <f>L37*37</f>
        <v>7955</v>
      </c>
      <c r="M38" s="68">
        <f>M37*27</f>
        <v>15282</v>
      </c>
      <c r="N38" s="69">
        <f>K38+L38+M38</f>
        <v>24271</v>
      </c>
    </row>
    <row r="39" spans="2:14" ht="36">
      <c r="B39" s="5"/>
      <c r="F39" s="8"/>
      <c r="G39" s="8"/>
      <c r="H39" s="8"/>
      <c r="I39" t="s">
        <v>7</v>
      </c>
      <c r="K39" s="8"/>
      <c r="L39" s="8"/>
      <c r="M39" s="8"/>
    </row>
    <row r="40" spans="2:14" ht="36">
      <c r="B40" s="5"/>
      <c r="F40" s="8"/>
      <c r="G40" s="8"/>
      <c r="H40" s="8"/>
      <c r="K40" s="8"/>
      <c r="L40" s="8"/>
      <c r="M40" s="8"/>
    </row>
    <row r="41" spans="2:14" ht="36">
      <c r="B41" s="5"/>
      <c r="H41" s="8"/>
      <c r="I41" s="8"/>
      <c r="N41" s="62"/>
    </row>
    <row r="42" spans="2:14" ht="36">
      <c r="B42" s="5"/>
      <c r="C42" s="17"/>
      <c r="D42" s="21" t="s">
        <v>8</v>
      </c>
      <c r="E42" s="22">
        <f>E37</f>
        <v>24271</v>
      </c>
      <c r="H42" s="8"/>
      <c r="I42" s="8"/>
      <c r="J42" s="8"/>
      <c r="K42" s="8"/>
      <c r="L42" s="8"/>
      <c r="M42" s="8"/>
    </row>
    <row r="43" spans="2:14" ht="36">
      <c r="B43" s="5"/>
      <c r="C43" s="17"/>
      <c r="D43" s="21" t="s">
        <v>9</v>
      </c>
      <c r="E43" s="67">
        <f>D37</f>
        <v>1877</v>
      </c>
      <c r="H43" s="8"/>
      <c r="I43" s="8"/>
      <c r="J43" s="8"/>
      <c r="K43" s="8"/>
      <c r="L43" s="8"/>
      <c r="M43" s="8"/>
    </row>
    <row r="44" spans="2:14" ht="36">
      <c r="B44" s="5"/>
      <c r="C44" s="17"/>
      <c r="D44" s="21" t="s">
        <v>10</v>
      </c>
      <c r="E44" s="23">
        <f>E42-E43</f>
        <v>22394</v>
      </c>
      <c r="F44" s="8"/>
      <c r="G44" s="8"/>
      <c r="H44" s="119" t="s">
        <v>11</v>
      </c>
      <c r="I44" s="119"/>
      <c r="J44" s="119"/>
      <c r="K44" s="8"/>
      <c r="L44" s="8"/>
      <c r="M44" s="8"/>
    </row>
    <row r="45" spans="2:14" ht="36">
      <c r="B45" s="5"/>
      <c r="C45" s="17"/>
      <c r="F45" s="8"/>
      <c r="G45" s="8"/>
      <c r="H45" s="8"/>
      <c r="J45" s="66"/>
      <c r="K45" s="24" t="s">
        <v>12</v>
      </c>
      <c r="L45" s="24" t="s">
        <v>6</v>
      </c>
      <c r="M45" s="8"/>
    </row>
    <row r="46" spans="2:14" ht="36">
      <c r="C46" s="17"/>
      <c r="D46" t="s">
        <v>7</v>
      </c>
      <c r="F46" s="8"/>
      <c r="G46" s="8"/>
      <c r="H46" s="8"/>
      <c r="I46" s="25" t="s">
        <v>13</v>
      </c>
      <c r="J46" s="25">
        <f>K37</f>
        <v>22</v>
      </c>
      <c r="K46" s="26">
        <v>47</v>
      </c>
      <c r="L46" s="27">
        <f>J46*K46</f>
        <v>1034</v>
      </c>
      <c r="M46" s="8"/>
    </row>
    <row r="47" spans="2:14" ht="36">
      <c r="C47" s="17"/>
      <c r="F47" s="8"/>
      <c r="G47" s="8"/>
      <c r="H47" s="8"/>
      <c r="I47" s="25" t="s">
        <v>14</v>
      </c>
      <c r="J47" s="25">
        <f>L37</f>
        <v>215</v>
      </c>
      <c r="K47" s="26">
        <v>37</v>
      </c>
      <c r="L47" s="27">
        <f>J47*K47</f>
        <v>7955</v>
      </c>
      <c r="M47" s="8"/>
    </row>
    <row r="48" spans="2:14" ht="36">
      <c r="C48" s="17"/>
      <c r="D48" s="8"/>
      <c r="E48" s="8"/>
      <c r="F48" s="31"/>
      <c r="G48" s="32" t="s">
        <v>16</v>
      </c>
      <c r="H48" s="18"/>
      <c r="I48" s="25" t="s">
        <v>5</v>
      </c>
      <c r="J48" s="25">
        <f>M37</f>
        <v>566</v>
      </c>
      <c r="K48" s="26">
        <v>27</v>
      </c>
      <c r="L48" s="27">
        <f>J48*K48</f>
        <v>15282</v>
      </c>
      <c r="M48" s="8"/>
    </row>
    <row r="49" spans="3:13" ht="36">
      <c r="C49" s="17"/>
      <c r="D49" s="8"/>
      <c r="E49" s="8"/>
      <c r="F49" s="33"/>
      <c r="G49" s="33" t="s">
        <v>18</v>
      </c>
      <c r="H49" s="18"/>
      <c r="I49" s="28" t="s">
        <v>6</v>
      </c>
      <c r="J49" s="28">
        <f>SUM(J46:J48)</f>
        <v>803</v>
      </c>
      <c r="K49" s="28"/>
      <c r="L49" s="29">
        <f>SUM(L46:L48)</f>
        <v>24271</v>
      </c>
      <c r="M49" s="8"/>
    </row>
    <row r="50" spans="3:13" ht="36">
      <c r="D50" s="8"/>
      <c r="E50" s="8"/>
      <c r="I50" s="8"/>
      <c r="J50" s="8"/>
      <c r="K50" s="8"/>
      <c r="L50" s="8"/>
      <c r="M50" s="8"/>
    </row>
    <row r="51" spans="3:13" ht="36">
      <c r="D51" s="8"/>
      <c r="E51" s="8"/>
      <c r="J51" s="8"/>
      <c r="K51" s="8"/>
      <c r="L51" s="8"/>
      <c r="M51" s="8"/>
    </row>
    <row r="52" spans="3:13" ht="28.5">
      <c r="C52" s="30" t="s">
        <v>15</v>
      </c>
      <c r="D52" s="18"/>
      <c r="E52" s="18"/>
      <c r="J52" s="32" t="s">
        <v>16</v>
      </c>
      <c r="K52" s="18"/>
      <c r="M52" s="18"/>
    </row>
    <row r="53" spans="3:13" ht="28.5">
      <c r="C53" s="30" t="s">
        <v>17</v>
      </c>
      <c r="D53" s="33"/>
      <c r="E53" s="18"/>
      <c r="J53" s="31" t="s">
        <v>18</v>
      </c>
      <c r="K53" s="18"/>
      <c r="M53" s="18"/>
    </row>
    <row r="65" spans="5:5">
      <c r="E65" t="s">
        <v>19</v>
      </c>
    </row>
  </sheetData>
  <mergeCells count="2">
    <mergeCell ref="B2:L5"/>
    <mergeCell ref="H44:J4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8:M49"/>
  <sheetViews>
    <sheetView tabSelected="1" topLeftCell="A7" zoomScale="50" zoomScaleNormal="50" workbookViewId="0">
      <selection activeCell="H28" sqref="H28"/>
    </sheetView>
  </sheetViews>
  <sheetFormatPr defaultRowHeight="15"/>
  <cols>
    <col min="2" max="2" width="11.28515625" customWidth="1"/>
    <col min="3" max="3" width="32.85546875" bestFit="1" customWidth="1"/>
    <col min="4" max="4" width="29.42578125" bestFit="1" customWidth="1"/>
    <col min="5" max="5" width="27" bestFit="1" customWidth="1"/>
    <col min="6" max="8" width="35.42578125" bestFit="1" customWidth="1"/>
    <col min="9" max="9" width="35.85546875" customWidth="1"/>
    <col min="10" max="10" width="48.42578125" customWidth="1"/>
    <col min="11" max="11" width="35.5703125" customWidth="1"/>
    <col min="12" max="12" width="28.42578125" bestFit="1" customWidth="1"/>
    <col min="13" max="13" width="15.28515625" bestFit="1" customWidth="1"/>
  </cols>
  <sheetData>
    <row r="8" spans="2:13" ht="33.75">
      <c r="F8" s="35"/>
      <c r="G8" s="120" t="s">
        <v>74</v>
      </c>
      <c r="H8" s="120"/>
      <c r="I8" s="120"/>
      <c r="J8" s="120"/>
    </row>
    <row r="9" spans="2:13" ht="33.75">
      <c r="B9" s="36" t="s">
        <v>20</v>
      </c>
      <c r="C9" s="37" t="s">
        <v>38</v>
      </c>
      <c r="D9" s="37" t="s">
        <v>39</v>
      </c>
      <c r="E9" s="109" t="s">
        <v>61</v>
      </c>
      <c r="F9" s="37" t="s">
        <v>21</v>
      </c>
      <c r="G9" s="37" t="s">
        <v>40</v>
      </c>
      <c r="H9" s="37" t="s">
        <v>41</v>
      </c>
      <c r="I9" s="37" t="s">
        <v>69</v>
      </c>
      <c r="J9" s="37" t="s">
        <v>73</v>
      </c>
      <c r="K9" s="37" t="s">
        <v>42</v>
      </c>
      <c r="L9" s="37" t="s">
        <v>37</v>
      </c>
    </row>
    <row r="10" spans="2:13" ht="33.75">
      <c r="B10" s="113" t="s">
        <v>75</v>
      </c>
      <c r="C10" s="107">
        <v>9125</v>
      </c>
      <c r="D10" s="38">
        <v>401.5</v>
      </c>
      <c r="E10" s="50">
        <f>F30</f>
        <v>4722</v>
      </c>
      <c r="F10" s="100">
        <f>F38</f>
        <v>4138</v>
      </c>
      <c r="G10" s="100">
        <f>K19</f>
        <v>980</v>
      </c>
      <c r="H10" s="100">
        <f>K31</f>
        <v>0</v>
      </c>
      <c r="I10" s="39">
        <f>F45</f>
        <v>317</v>
      </c>
      <c r="J10" s="39">
        <v>1947.08</v>
      </c>
      <c r="K10" s="40">
        <f>D10+E10+F10+G10+I10+H10</f>
        <v>10558.5</v>
      </c>
      <c r="L10" s="40">
        <f>J10+C10-K10</f>
        <v>513.57999999999993</v>
      </c>
      <c r="M10" s="63"/>
    </row>
    <row r="11" spans="2:13" ht="33.75">
      <c r="C11" s="41"/>
      <c r="D11" s="42"/>
      <c r="E11" s="42"/>
      <c r="F11" s="42"/>
      <c r="G11" s="42"/>
      <c r="H11" s="42"/>
      <c r="I11" s="42"/>
      <c r="J11" s="43"/>
      <c r="K11" s="44"/>
    </row>
    <row r="13" spans="2:13" ht="33.75">
      <c r="B13" s="121" t="s">
        <v>60</v>
      </c>
      <c r="C13" s="122"/>
      <c r="D13" s="122"/>
      <c r="E13" s="122"/>
      <c r="F13" s="122"/>
      <c r="G13" s="45"/>
      <c r="H13" s="123" t="s">
        <v>22</v>
      </c>
      <c r="I13" s="124"/>
      <c r="J13" s="124"/>
      <c r="K13" s="125"/>
      <c r="L13" s="46"/>
    </row>
    <row r="14" spans="2:13" ht="28.5">
      <c r="B14" s="47" t="s">
        <v>0</v>
      </c>
      <c r="C14" s="126" t="s">
        <v>23</v>
      </c>
      <c r="D14" s="127"/>
      <c r="E14" s="47"/>
      <c r="F14" s="48" t="s">
        <v>24</v>
      </c>
      <c r="G14" s="45"/>
      <c r="H14" s="6"/>
      <c r="I14" s="87" t="s">
        <v>25</v>
      </c>
      <c r="J14" s="88" t="s">
        <v>26</v>
      </c>
      <c r="K14" s="88" t="s">
        <v>6</v>
      </c>
    </row>
    <row r="15" spans="2:13" ht="28.5">
      <c r="B15" s="47">
        <v>1</v>
      </c>
      <c r="C15" s="128" t="s">
        <v>27</v>
      </c>
      <c r="D15" s="129"/>
      <c r="E15" s="130"/>
      <c r="F15" s="80">
        <v>680</v>
      </c>
      <c r="G15" s="45"/>
      <c r="H15" s="89" t="s">
        <v>28</v>
      </c>
      <c r="I15" s="94" t="s">
        <v>65</v>
      </c>
      <c r="J15" s="95" t="s">
        <v>65</v>
      </c>
      <c r="K15" s="95" t="s">
        <v>65</v>
      </c>
    </row>
    <row r="16" spans="2:13" ht="28.5">
      <c r="B16" s="47">
        <v>2</v>
      </c>
      <c r="C16" s="81" t="s">
        <v>50</v>
      </c>
      <c r="D16" s="82"/>
      <c r="E16" s="83"/>
      <c r="F16" s="80">
        <v>800</v>
      </c>
      <c r="G16" s="77"/>
      <c r="H16" s="89" t="s">
        <v>29</v>
      </c>
      <c r="I16" s="101">
        <v>245</v>
      </c>
      <c r="J16" s="102">
        <v>5</v>
      </c>
      <c r="K16" s="102"/>
      <c r="L16" s="110" t="s">
        <v>77</v>
      </c>
      <c r="M16" s="115">
        <v>948</v>
      </c>
    </row>
    <row r="17" spans="2:13" ht="28.5">
      <c r="B17" s="47">
        <v>3</v>
      </c>
      <c r="C17" s="81" t="s">
        <v>51</v>
      </c>
      <c r="D17" s="82"/>
      <c r="E17" s="83"/>
      <c r="F17" s="93">
        <v>257</v>
      </c>
      <c r="G17" s="79"/>
      <c r="H17" s="89" t="s">
        <v>30</v>
      </c>
      <c r="I17" s="101">
        <v>245</v>
      </c>
      <c r="J17" s="95">
        <v>4</v>
      </c>
      <c r="K17" s="102">
        <f>J17*I17</f>
        <v>980</v>
      </c>
    </row>
    <row r="18" spans="2:13" ht="28.5">
      <c r="B18" s="47">
        <v>4</v>
      </c>
      <c r="C18" s="128" t="s">
        <v>56</v>
      </c>
      <c r="D18" s="129"/>
      <c r="E18" s="130"/>
      <c r="F18" s="103">
        <f>580-20</f>
        <v>560</v>
      </c>
      <c r="G18" s="114" t="s">
        <v>76</v>
      </c>
      <c r="H18" s="89" t="s">
        <v>32</v>
      </c>
      <c r="I18" s="101">
        <v>245</v>
      </c>
      <c r="J18" s="95">
        <v>2</v>
      </c>
      <c r="K18" s="102"/>
      <c r="L18" s="116">
        <v>490</v>
      </c>
    </row>
    <row r="19" spans="2:13" ht="28.5">
      <c r="B19" s="47">
        <v>5</v>
      </c>
      <c r="C19" s="128" t="s">
        <v>63</v>
      </c>
      <c r="D19" s="129"/>
      <c r="E19" s="130"/>
      <c r="F19" s="80">
        <v>300</v>
      </c>
      <c r="H19" s="90"/>
      <c r="I19" s="55"/>
      <c r="J19" s="56"/>
      <c r="K19" s="95">
        <f>SUM(K16:K18)</f>
        <v>980</v>
      </c>
      <c r="L19" s="77"/>
    </row>
    <row r="20" spans="2:13" ht="28.5">
      <c r="B20" s="47">
        <v>6</v>
      </c>
      <c r="C20" s="128" t="s">
        <v>44</v>
      </c>
      <c r="D20" s="129"/>
      <c r="E20" s="130"/>
      <c r="F20" s="80">
        <v>300</v>
      </c>
      <c r="H20" s="5"/>
      <c r="I20" s="5"/>
      <c r="J20" s="5"/>
      <c r="K20" s="5"/>
    </row>
    <row r="21" spans="2:13" ht="28.5" customHeight="1">
      <c r="B21" s="47">
        <v>7</v>
      </c>
      <c r="C21" s="128" t="s">
        <v>45</v>
      </c>
      <c r="D21" s="129"/>
      <c r="E21" s="130"/>
      <c r="F21" s="80">
        <v>300</v>
      </c>
      <c r="G21" s="49"/>
      <c r="J21" s="91" t="s">
        <v>33</v>
      </c>
      <c r="K21" s="91"/>
    </row>
    <row r="22" spans="2:13" ht="28.5">
      <c r="B22" s="47">
        <v>8</v>
      </c>
      <c r="C22" s="128" t="s">
        <v>46</v>
      </c>
      <c r="D22" s="129"/>
      <c r="E22" s="130"/>
      <c r="F22" s="80">
        <v>200</v>
      </c>
      <c r="G22" s="77"/>
      <c r="J22" s="52" t="s">
        <v>34</v>
      </c>
      <c r="K22" s="53"/>
      <c r="L22" s="77"/>
    </row>
    <row r="23" spans="2:13" ht="28.5">
      <c r="B23" s="47">
        <v>9</v>
      </c>
      <c r="C23" s="128" t="s">
        <v>58</v>
      </c>
      <c r="D23" s="129"/>
      <c r="E23" s="130"/>
      <c r="F23" s="84">
        <v>200</v>
      </c>
      <c r="J23" s="52" t="s">
        <v>35</v>
      </c>
      <c r="K23" s="53"/>
      <c r="L23" s="5"/>
    </row>
    <row r="24" spans="2:13" ht="28.5">
      <c r="B24" s="47">
        <v>10</v>
      </c>
      <c r="C24" s="128" t="s">
        <v>67</v>
      </c>
      <c r="D24" s="129"/>
      <c r="E24" s="130"/>
      <c r="F24" s="85">
        <v>200</v>
      </c>
      <c r="G24" s="79"/>
      <c r="J24" s="52" t="s">
        <v>48</v>
      </c>
      <c r="K24" s="53"/>
      <c r="L24" s="5"/>
    </row>
    <row r="25" spans="2:13" ht="28.5">
      <c r="B25" s="47">
        <v>11</v>
      </c>
      <c r="C25" s="128" t="s">
        <v>52</v>
      </c>
      <c r="D25" s="129"/>
      <c r="E25" s="130"/>
      <c r="F25" s="93">
        <v>225</v>
      </c>
      <c r="J25" s="52" t="s">
        <v>49</v>
      </c>
      <c r="K25" s="53"/>
      <c r="L25" s="5"/>
    </row>
    <row r="26" spans="2:13" ht="28.5">
      <c r="B26" s="47">
        <v>12</v>
      </c>
      <c r="C26" s="81" t="s">
        <v>55</v>
      </c>
      <c r="D26" s="82"/>
      <c r="E26" s="83"/>
      <c r="F26" s="80">
        <v>200</v>
      </c>
      <c r="J26" s="52" t="s">
        <v>43</v>
      </c>
      <c r="K26" s="53"/>
      <c r="L26" s="5"/>
    </row>
    <row r="27" spans="2:13" ht="28.5">
      <c r="B27" s="47">
        <v>13</v>
      </c>
      <c r="C27" s="81" t="s">
        <v>31</v>
      </c>
      <c r="D27" s="82"/>
      <c r="E27" s="83"/>
      <c r="F27" s="80">
        <v>300</v>
      </c>
      <c r="G27" s="78"/>
      <c r="H27" t="s">
        <v>7</v>
      </c>
      <c r="J27" s="52" t="s">
        <v>47</v>
      </c>
      <c r="K27" s="53"/>
      <c r="L27" s="5"/>
    </row>
    <row r="28" spans="2:13" ht="28.5">
      <c r="B28" s="47">
        <v>14</v>
      </c>
      <c r="C28" s="128" t="s">
        <v>59</v>
      </c>
      <c r="D28" s="129"/>
      <c r="E28" s="130"/>
      <c r="F28" s="111"/>
      <c r="J28" s="52" t="s">
        <v>57</v>
      </c>
      <c r="K28" s="53"/>
      <c r="L28" s="63"/>
    </row>
    <row r="29" spans="2:13" ht="28.5">
      <c r="B29" s="47">
        <v>15</v>
      </c>
      <c r="C29" s="81" t="s">
        <v>64</v>
      </c>
      <c r="D29" s="82"/>
      <c r="E29" s="83"/>
      <c r="F29" s="86">
        <v>200</v>
      </c>
      <c r="J29" s="52"/>
      <c r="K29" s="53"/>
      <c r="L29" s="63"/>
    </row>
    <row r="30" spans="2:13" ht="31.5">
      <c r="B30" s="47"/>
      <c r="C30" s="134" t="s">
        <v>6</v>
      </c>
      <c r="D30" s="135"/>
      <c r="E30" s="136"/>
      <c r="F30" s="54">
        <f>SUM(F15:F29)</f>
        <v>4722</v>
      </c>
      <c r="J30" s="52"/>
      <c r="K30" s="53"/>
      <c r="L30" s="5"/>
      <c r="M30" s="57"/>
    </row>
    <row r="31" spans="2:13" ht="28.5">
      <c r="G31" s="78"/>
      <c r="J31" s="52" t="s">
        <v>6</v>
      </c>
      <c r="K31" s="53"/>
    </row>
    <row r="32" spans="2:13" ht="33.75">
      <c r="C32" s="92"/>
      <c r="D32" s="58" t="s">
        <v>21</v>
      </c>
      <c r="E32" s="92"/>
      <c r="F32" s="92"/>
    </row>
    <row r="33" spans="3:12" ht="36">
      <c r="C33" s="104" t="s">
        <v>81</v>
      </c>
      <c r="D33" s="105"/>
      <c r="E33" s="106"/>
      <c r="F33" s="96">
        <v>106</v>
      </c>
      <c r="H33" s="51" t="s">
        <v>36</v>
      </c>
      <c r="I33" s="108">
        <f>C10+J10</f>
        <v>11072.08</v>
      </c>
      <c r="J33" s="5"/>
    </row>
    <row r="34" spans="3:12" ht="36">
      <c r="C34" s="104" t="s">
        <v>82</v>
      </c>
      <c r="D34" s="105"/>
      <c r="E34" s="106"/>
      <c r="F34" s="96">
        <v>3820</v>
      </c>
      <c r="H34" s="97" t="s">
        <v>66</v>
      </c>
      <c r="I34" s="98">
        <f>K10</f>
        <v>10558.5</v>
      </c>
      <c r="J34" s="5"/>
    </row>
    <row r="35" spans="3:12" ht="36">
      <c r="C35" s="104" t="s">
        <v>78</v>
      </c>
      <c r="D35" s="105"/>
      <c r="E35" s="106"/>
      <c r="F35" s="96">
        <v>70</v>
      </c>
      <c r="H35" s="99" t="s">
        <v>10</v>
      </c>
      <c r="I35" s="29">
        <f>I33-I34</f>
        <v>513.57999999999993</v>
      </c>
      <c r="J35" s="5"/>
    </row>
    <row r="36" spans="3:12" ht="31.5">
      <c r="C36" s="104" t="s">
        <v>84</v>
      </c>
      <c r="D36" s="105"/>
      <c r="E36" s="106"/>
      <c r="F36" s="96">
        <v>2</v>
      </c>
      <c r="J36" s="5"/>
    </row>
    <row r="37" spans="3:12" ht="31.5">
      <c r="C37" s="104" t="s">
        <v>83</v>
      </c>
      <c r="D37" s="105"/>
      <c r="E37" s="106"/>
      <c r="F37" s="96">
        <v>140</v>
      </c>
      <c r="H37" s="5"/>
    </row>
    <row r="38" spans="3:12" ht="31.5">
      <c r="C38" s="131" t="s">
        <v>6</v>
      </c>
      <c r="D38" s="132"/>
      <c r="E38" s="133"/>
      <c r="F38" s="96">
        <f>SUM(F33:F37)</f>
        <v>4138</v>
      </c>
      <c r="H38" s="5"/>
    </row>
    <row r="39" spans="3:12" ht="33.75">
      <c r="D39" s="58" t="s">
        <v>68</v>
      </c>
      <c r="H39" s="5"/>
    </row>
    <row r="40" spans="3:12" ht="31.5">
      <c r="C40" s="104" t="s">
        <v>70</v>
      </c>
      <c r="D40" s="105"/>
      <c r="E40" s="106"/>
      <c r="F40" s="96">
        <v>74</v>
      </c>
      <c r="H40" s="5"/>
    </row>
    <row r="41" spans="3:12" ht="31.5">
      <c r="C41" s="104" t="s">
        <v>79</v>
      </c>
      <c r="D41" s="105"/>
      <c r="E41" s="106"/>
      <c r="F41" s="96">
        <v>20</v>
      </c>
      <c r="H41" s="5"/>
    </row>
    <row r="42" spans="3:12" ht="31.5">
      <c r="C42" s="104" t="s">
        <v>80</v>
      </c>
      <c r="D42" s="105"/>
      <c r="E42" s="106"/>
      <c r="F42" s="96">
        <v>20</v>
      </c>
    </row>
    <row r="43" spans="3:12" ht="31.5">
      <c r="C43" s="104" t="s">
        <v>71</v>
      </c>
      <c r="D43" s="105"/>
      <c r="E43" s="106"/>
      <c r="F43" s="96">
        <v>37</v>
      </c>
      <c r="H43" s="5"/>
      <c r="I43" s="5"/>
      <c r="J43" s="5"/>
      <c r="K43" s="5"/>
      <c r="L43" s="5"/>
    </row>
    <row r="44" spans="3:12" ht="31.5">
      <c r="C44" s="104" t="s">
        <v>72</v>
      </c>
      <c r="D44" s="105"/>
      <c r="E44" s="106"/>
      <c r="F44" s="96">
        <v>166</v>
      </c>
      <c r="G44" s="5"/>
      <c r="I44" s="112"/>
    </row>
    <row r="45" spans="3:12" ht="31.5">
      <c r="C45" s="131" t="s">
        <v>6</v>
      </c>
      <c r="D45" s="132"/>
      <c r="E45" s="133"/>
      <c r="F45" s="96">
        <f>SUM(F40:F44)</f>
        <v>317</v>
      </c>
      <c r="G45" s="5"/>
    </row>
    <row r="46" spans="3:12" ht="28.5">
      <c r="G46" s="5"/>
    </row>
    <row r="47" spans="3:12" ht="28.5">
      <c r="G47" s="5"/>
    </row>
    <row r="48" spans="3:12" ht="28.5">
      <c r="G48" s="5"/>
    </row>
    <row r="49" spans="10:10" ht="28.5">
      <c r="J49" s="5"/>
    </row>
  </sheetData>
  <mergeCells count="17">
    <mergeCell ref="C45:E45"/>
    <mergeCell ref="C38:E38"/>
    <mergeCell ref="C28:E28"/>
    <mergeCell ref="C18:E18"/>
    <mergeCell ref="C25:E25"/>
    <mergeCell ref="C30:E30"/>
    <mergeCell ref="C20:E20"/>
    <mergeCell ref="C19:E19"/>
    <mergeCell ref="C21:E21"/>
    <mergeCell ref="C22:E22"/>
    <mergeCell ref="C23:E23"/>
    <mergeCell ref="C24:E24"/>
    <mergeCell ref="G8:J8"/>
    <mergeCell ref="B13:F13"/>
    <mergeCell ref="H13:K13"/>
    <mergeCell ref="C14:D14"/>
    <mergeCell ref="C15:E15"/>
  </mergeCells>
  <pageMargins left="0.7" right="0.7" top="0.75" bottom="0.75" header="0.3" footer="0.3"/>
  <pageSetup scale="32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SAWAASIYA</dc:creator>
  <cp:lastModifiedBy>Windows User</cp:lastModifiedBy>
  <cp:lastPrinted>2024-07-04T11:39:50Z</cp:lastPrinted>
  <dcterms:created xsi:type="dcterms:W3CDTF">2022-09-01T06:47:32Z</dcterms:created>
  <dcterms:modified xsi:type="dcterms:W3CDTF">2024-07-06T09:34:29Z</dcterms:modified>
</cp:coreProperties>
</file>