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at Awodipe\Documents\Learning Excel\Excel Files\"/>
    </mc:Choice>
  </mc:AlternateContent>
  <xr:revisionPtr revIDLastSave="0" documentId="8_{78AFEC2C-8A30-4679-8239-F468A1508334}" xr6:coauthVersionLast="47" xr6:coauthVersionMax="47" xr10:uidLastSave="{00000000-0000-0000-0000-000000000000}"/>
  <bookViews>
    <workbookView xWindow="-120" yWindow="-120" windowWidth="20730" windowHeight="11040" activeTab="6" xr2:uid="{0795CC11-80DA-462C-8AB0-D5890AAB71F6}"/>
  </bookViews>
  <sheets>
    <sheet name="Introduction" sheetId="9" r:id="rId1"/>
    <sheet name="Dataset" sheetId="2" r:id="rId2"/>
    <sheet name="Q1" sheetId="7" r:id="rId3"/>
    <sheet name="Q2" sheetId="5" r:id="rId4"/>
    <sheet name="Q3" sheetId="11" r:id="rId5"/>
    <sheet name="Q4" sheetId="12" r:id="rId6"/>
    <sheet name="Conclusion" sheetId="10" r:id="rId7"/>
  </sheets>
  <definedNames>
    <definedName name="AllData">#REF!</definedName>
    <definedName name="ExternalData_1" localSheetId="4" hidden="1">'Q3'!$A$1:$O$97</definedName>
    <definedName name="ExternalData_1" localSheetId="5" hidden="1">'Q4'!$A$1:$O$97</definedName>
    <definedName name="lookup">Table_Hockey[[NameF]:[Weight]]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Introduction!$I$19</definedName>
    <definedName name="solver_typ" localSheetId="0" hidden="1">1</definedName>
    <definedName name="solver_val" localSheetId="0" hidden="1">0</definedName>
    <definedName name="solver_ver" localSheetId="0" hidden="1">3</definedName>
    <definedName name="Team">#REF!</definedName>
    <definedName name="team1">#REF!</definedName>
    <definedName name="Team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2" l="1"/>
  <c r="L26" i="2" l="1"/>
  <c r="H20" i="5"/>
  <c r="H19" i="5"/>
  <c r="D20" i="5"/>
  <c r="D19" i="5"/>
  <c r="B18" i="7"/>
  <c r="B17" i="7"/>
  <c r="B11" i="7"/>
  <c r="B10" i="7"/>
  <c r="B5" i="7"/>
  <c r="B4" i="7"/>
  <c r="M97" i="2" l="1"/>
  <c r="N97" i="2" s="1"/>
  <c r="O97" i="2" s="1"/>
  <c r="L97" i="2"/>
  <c r="M96" i="2"/>
  <c r="N96" i="2" s="1"/>
  <c r="O96" i="2" s="1"/>
  <c r="L96" i="2"/>
  <c r="M95" i="2"/>
  <c r="N95" i="2" s="1"/>
  <c r="O95" i="2" s="1"/>
  <c r="L95" i="2"/>
  <c r="M94" i="2"/>
  <c r="N94" i="2" s="1"/>
  <c r="O94" i="2" s="1"/>
  <c r="L94" i="2"/>
  <c r="M93" i="2"/>
  <c r="N93" i="2" s="1"/>
  <c r="O93" i="2" s="1"/>
  <c r="L93" i="2"/>
  <c r="M92" i="2"/>
  <c r="N92" i="2" s="1"/>
  <c r="O92" i="2" s="1"/>
  <c r="L92" i="2"/>
  <c r="M91" i="2"/>
  <c r="N91" i="2" s="1"/>
  <c r="O91" i="2" s="1"/>
  <c r="L91" i="2"/>
  <c r="M90" i="2"/>
  <c r="N90" i="2" s="1"/>
  <c r="O90" i="2" s="1"/>
  <c r="L90" i="2"/>
  <c r="M89" i="2"/>
  <c r="N89" i="2" s="1"/>
  <c r="O89" i="2" s="1"/>
  <c r="L89" i="2"/>
  <c r="M88" i="2"/>
  <c r="N88" i="2" s="1"/>
  <c r="O88" i="2" s="1"/>
  <c r="L88" i="2"/>
  <c r="M87" i="2"/>
  <c r="N87" i="2" s="1"/>
  <c r="O87" i="2" s="1"/>
  <c r="L87" i="2"/>
  <c r="M86" i="2"/>
  <c r="N86" i="2" s="1"/>
  <c r="O86" i="2" s="1"/>
  <c r="L86" i="2"/>
  <c r="M85" i="2"/>
  <c r="N85" i="2" s="1"/>
  <c r="O85" i="2" s="1"/>
  <c r="L85" i="2"/>
  <c r="M84" i="2"/>
  <c r="N84" i="2" s="1"/>
  <c r="O84" i="2" s="1"/>
  <c r="L84" i="2"/>
  <c r="M83" i="2"/>
  <c r="N83" i="2" s="1"/>
  <c r="O83" i="2" s="1"/>
  <c r="L83" i="2"/>
  <c r="M82" i="2"/>
  <c r="N82" i="2" s="1"/>
  <c r="O82" i="2" s="1"/>
  <c r="L82" i="2"/>
  <c r="M81" i="2"/>
  <c r="N81" i="2" s="1"/>
  <c r="O81" i="2" s="1"/>
  <c r="L81" i="2"/>
  <c r="M80" i="2"/>
  <c r="N80" i="2" s="1"/>
  <c r="O80" i="2" s="1"/>
  <c r="L80" i="2"/>
  <c r="M79" i="2"/>
  <c r="N79" i="2" s="1"/>
  <c r="O79" i="2" s="1"/>
  <c r="L79" i="2"/>
  <c r="M78" i="2"/>
  <c r="N78" i="2" s="1"/>
  <c r="O78" i="2" s="1"/>
  <c r="L78" i="2"/>
  <c r="M77" i="2"/>
  <c r="N77" i="2" s="1"/>
  <c r="O77" i="2" s="1"/>
  <c r="L77" i="2"/>
  <c r="M76" i="2"/>
  <c r="N76" i="2" s="1"/>
  <c r="O76" i="2" s="1"/>
  <c r="L76" i="2"/>
  <c r="M75" i="2"/>
  <c r="N75" i="2" s="1"/>
  <c r="O75" i="2" s="1"/>
  <c r="L75" i="2"/>
  <c r="M74" i="2"/>
  <c r="N74" i="2" s="1"/>
  <c r="O74" i="2" s="1"/>
  <c r="L74" i="2"/>
  <c r="M73" i="2"/>
  <c r="N73" i="2" s="1"/>
  <c r="O73" i="2" s="1"/>
  <c r="L73" i="2"/>
  <c r="M72" i="2"/>
  <c r="N72" i="2" s="1"/>
  <c r="O72" i="2" s="1"/>
  <c r="L72" i="2"/>
  <c r="M71" i="2"/>
  <c r="N71" i="2" s="1"/>
  <c r="O71" i="2" s="1"/>
  <c r="L71" i="2"/>
  <c r="M70" i="2"/>
  <c r="N70" i="2" s="1"/>
  <c r="O70" i="2" s="1"/>
  <c r="L70" i="2"/>
  <c r="M69" i="2"/>
  <c r="N69" i="2" s="1"/>
  <c r="O69" i="2" s="1"/>
  <c r="L69" i="2"/>
  <c r="M68" i="2"/>
  <c r="N68" i="2" s="1"/>
  <c r="O68" i="2" s="1"/>
  <c r="L68" i="2"/>
  <c r="M67" i="2"/>
  <c r="N67" i="2" s="1"/>
  <c r="O67" i="2" s="1"/>
  <c r="L67" i="2"/>
  <c r="M66" i="2"/>
  <c r="N66" i="2" s="1"/>
  <c r="O66" i="2" s="1"/>
  <c r="L66" i="2"/>
  <c r="M65" i="2"/>
  <c r="N65" i="2" s="1"/>
  <c r="O65" i="2" s="1"/>
  <c r="L65" i="2"/>
  <c r="M64" i="2"/>
  <c r="N64" i="2" s="1"/>
  <c r="O64" i="2" s="1"/>
  <c r="L64" i="2"/>
  <c r="M63" i="2"/>
  <c r="N63" i="2" s="1"/>
  <c r="O63" i="2" s="1"/>
  <c r="L63" i="2"/>
  <c r="M62" i="2"/>
  <c r="N62" i="2" s="1"/>
  <c r="O62" i="2" s="1"/>
  <c r="L62" i="2"/>
  <c r="M61" i="2"/>
  <c r="N61" i="2" s="1"/>
  <c r="O61" i="2" s="1"/>
  <c r="L61" i="2"/>
  <c r="M60" i="2"/>
  <c r="N60" i="2" s="1"/>
  <c r="O60" i="2" s="1"/>
  <c r="L60" i="2"/>
  <c r="M59" i="2"/>
  <c r="N59" i="2" s="1"/>
  <c r="O59" i="2" s="1"/>
  <c r="L59" i="2"/>
  <c r="M58" i="2"/>
  <c r="N58" i="2" s="1"/>
  <c r="O58" i="2" s="1"/>
  <c r="L58" i="2"/>
  <c r="M57" i="2"/>
  <c r="N57" i="2" s="1"/>
  <c r="O57" i="2" s="1"/>
  <c r="L57" i="2"/>
  <c r="M56" i="2"/>
  <c r="N56" i="2" s="1"/>
  <c r="O56" i="2" s="1"/>
  <c r="L56" i="2"/>
  <c r="M55" i="2"/>
  <c r="N55" i="2" s="1"/>
  <c r="O55" i="2" s="1"/>
  <c r="L55" i="2"/>
  <c r="M54" i="2"/>
  <c r="N54" i="2" s="1"/>
  <c r="O54" i="2" s="1"/>
  <c r="L54" i="2"/>
  <c r="M53" i="2"/>
  <c r="N53" i="2" s="1"/>
  <c r="O53" i="2" s="1"/>
  <c r="L53" i="2"/>
  <c r="M52" i="2"/>
  <c r="N52" i="2" s="1"/>
  <c r="O52" i="2" s="1"/>
  <c r="L52" i="2"/>
  <c r="M51" i="2"/>
  <c r="N51" i="2" s="1"/>
  <c r="O51" i="2" s="1"/>
  <c r="L51" i="2"/>
  <c r="M50" i="2"/>
  <c r="L50" i="2"/>
  <c r="M49" i="2"/>
  <c r="N49" i="2" s="1"/>
  <c r="O49" i="2" s="1"/>
  <c r="L49" i="2"/>
  <c r="M48" i="2"/>
  <c r="N48" i="2" s="1"/>
  <c r="O48" i="2" s="1"/>
  <c r="L48" i="2"/>
  <c r="M47" i="2"/>
  <c r="N47" i="2" s="1"/>
  <c r="O47" i="2" s="1"/>
  <c r="L47" i="2"/>
  <c r="M46" i="2"/>
  <c r="N46" i="2" s="1"/>
  <c r="O46" i="2" s="1"/>
  <c r="L46" i="2"/>
  <c r="M45" i="2"/>
  <c r="N45" i="2" s="1"/>
  <c r="O45" i="2" s="1"/>
  <c r="L45" i="2"/>
  <c r="M44" i="2"/>
  <c r="N44" i="2" s="1"/>
  <c r="O44" i="2" s="1"/>
  <c r="L44" i="2"/>
  <c r="M43" i="2"/>
  <c r="N43" i="2" s="1"/>
  <c r="O43" i="2" s="1"/>
  <c r="L43" i="2"/>
  <c r="M42" i="2"/>
  <c r="N42" i="2" s="1"/>
  <c r="O42" i="2" s="1"/>
  <c r="L42" i="2"/>
  <c r="M41" i="2"/>
  <c r="N41" i="2" s="1"/>
  <c r="O41" i="2" s="1"/>
  <c r="L41" i="2"/>
  <c r="M40" i="2"/>
  <c r="N40" i="2" s="1"/>
  <c r="O40" i="2" s="1"/>
  <c r="L40" i="2"/>
  <c r="M39" i="2"/>
  <c r="N39" i="2" s="1"/>
  <c r="O39" i="2" s="1"/>
  <c r="L39" i="2"/>
  <c r="M38" i="2"/>
  <c r="N38" i="2" s="1"/>
  <c r="O38" i="2" s="1"/>
  <c r="L38" i="2"/>
  <c r="M37" i="2"/>
  <c r="N37" i="2" s="1"/>
  <c r="O37" i="2" s="1"/>
  <c r="L37" i="2"/>
  <c r="M36" i="2"/>
  <c r="N36" i="2" s="1"/>
  <c r="O36" i="2" s="1"/>
  <c r="L36" i="2"/>
  <c r="M35" i="2"/>
  <c r="N35" i="2" s="1"/>
  <c r="O35" i="2" s="1"/>
  <c r="L35" i="2"/>
  <c r="M34" i="2"/>
  <c r="N34" i="2" s="1"/>
  <c r="O34" i="2" s="1"/>
  <c r="L34" i="2"/>
  <c r="M33" i="2"/>
  <c r="N33" i="2" s="1"/>
  <c r="O33" i="2" s="1"/>
  <c r="L33" i="2"/>
  <c r="M32" i="2"/>
  <c r="N32" i="2" s="1"/>
  <c r="O32" i="2" s="1"/>
  <c r="L32" i="2"/>
  <c r="M31" i="2"/>
  <c r="N31" i="2" s="1"/>
  <c r="O31" i="2" s="1"/>
  <c r="L31" i="2"/>
  <c r="M30" i="2"/>
  <c r="N30" i="2" s="1"/>
  <c r="O30" i="2" s="1"/>
  <c r="L30" i="2"/>
  <c r="M29" i="2"/>
  <c r="N29" i="2" s="1"/>
  <c r="O29" i="2" s="1"/>
  <c r="L29" i="2"/>
  <c r="M28" i="2"/>
  <c r="L28" i="2"/>
  <c r="M27" i="2"/>
  <c r="N27" i="2" s="1"/>
  <c r="O27" i="2" s="1"/>
  <c r="L27" i="2"/>
  <c r="M26" i="2"/>
  <c r="N26" i="2" s="1"/>
  <c r="O26" i="2" s="1"/>
  <c r="M25" i="2"/>
  <c r="N25" i="2" s="1"/>
  <c r="L25" i="2"/>
  <c r="M24" i="2"/>
  <c r="N24" i="2" s="1"/>
  <c r="O24" i="2" s="1"/>
  <c r="L24" i="2"/>
  <c r="M23" i="2"/>
  <c r="N23" i="2" s="1"/>
  <c r="O23" i="2" s="1"/>
  <c r="L23" i="2"/>
  <c r="M22" i="2"/>
  <c r="N22" i="2" s="1"/>
  <c r="O22" i="2" s="1"/>
  <c r="L22" i="2"/>
  <c r="M21" i="2"/>
  <c r="N21" i="2" s="1"/>
  <c r="O21" i="2" s="1"/>
  <c r="L21" i="2"/>
  <c r="M20" i="2"/>
  <c r="N20" i="2" s="1"/>
  <c r="O20" i="2" s="1"/>
  <c r="L20" i="2"/>
  <c r="M19" i="2"/>
  <c r="N19" i="2" s="1"/>
  <c r="O19" i="2" s="1"/>
  <c r="L19" i="2"/>
  <c r="M18" i="2"/>
  <c r="N18" i="2" s="1"/>
  <c r="O18" i="2" s="1"/>
  <c r="L18" i="2"/>
  <c r="M17" i="2"/>
  <c r="N17" i="2" s="1"/>
  <c r="O17" i="2" s="1"/>
  <c r="L17" i="2"/>
  <c r="M16" i="2"/>
  <c r="N16" i="2" s="1"/>
  <c r="O16" i="2" s="1"/>
  <c r="L16" i="2"/>
  <c r="M15" i="2"/>
  <c r="N15" i="2" s="1"/>
  <c r="O15" i="2" s="1"/>
  <c r="L15" i="2"/>
  <c r="M14" i="2"/>
  <c r="N14" i="2" s="1"/>
  <c r="O14" i="2" s="1"/>
  <c r="L14" i="2"/>
  <c r="M13" i="2"/>
  <c r="N13" i="2" s="1"/>
  <c r="O13" i="2" s="1"/>
  <c r="L13" i="2"/>
  <c r="M12" i="2"/>
  <c r="N12" i="2" s="1"/>
  <c r="O12" i="2" s="1"/>
  <c r="L12" i="2"/>
  <c r="M11" i="2"/>
  <c r="N11" i="2" s="1"/>
  <c r="O11" i="2" s="1"/>
  <c r="L11" i="2"/>
  <c r="M10" i="2"/>
  <c r="N10" i="2" s="1"/>
  <c r="O10" i="2" s="1"/>
  <c r="L10" i="2"/>
  <c r="M9" i="2"/>
  <c r="N9" i="2" s="1"/>
  <c r="O9" i="2" s="1"/>
  <c r="L9" i="2"/>
  <c r="M8" i="2"/>
  <c r="N8" i="2" s="1"/>
  <c r="O8" i="2" s="1"/>
  <c r="L8" i="2"/>
  <c r="M7" i="2"/>
  <c r="N7" i="2" s="1"/>
  <c r="O7" i="2" s="1"/>
  <c r="L7" i="2"/>
  <c r="M6" i="2"/>
  <c r="N6" i="2" s="1"/>
  <c r="O6" i="2" s="1"/>
  <c r="R6" i="2" s="1"/>
  <c r="L6" i="2"/>
  <c r="M5" i="2"/>
  <c r="N5" i="2" s="1"/>
  <c r="O5" i="2" s="1"/>
  <c r="L5" i="2"/>
  <c r="M4" i="2"/>
  <c r="N4" i="2" s="1"/>
  <c r="O4" i="2" s="1"/>
  <c r="R7" i="2" s="1"/>
  <c r="L4" i="2"/>
  <c r="M3" i="2"/>
  <c r="N3" i="2" s="1"/>
  <c r="O3" i="2" s="1"/>
  <c r="L3" i="2"/>
  <c r="M2" i="2"/>
  <c r="N2" i="2" s="1"/>
  <c r="L2" i="2"/>
  <c r="O25" i="2" l="1"/>
  <c r="O2" i="2"/>
  <c r="N28" i="2"/>
  <c r="O28" i="2" s="1"/>
  <c r="N50" i="2"/>
  <c r="O50" i="2" s="1"/>
  <c r="B23" i="7" l="1"/>
  <c r="B2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CA356-2D67-4FC1-A914-549E3C1505A1}" keepAlive="1" name="Query - PlayerData" description="Connection to the 'PlayerData' query in the workbook." type="5" refreshedVersion="7" background="1" saveData="1">
    <dbPr connection="Provider=Microsoft.Mashup.OleDb.1;Data Source=$Workbook$;Location=PlayerData;Extended Properties=&quot;&quot;" command="SELECT * FROM [PlayerData]"/>
  </connection>
  <connection id="2" xr16:uid="{5776EE19-4D47-4B62-B2B5-5CCA3E4F968C}" keepAlive="1" name="Query - Sheet2" description="Connection to the 'Sheet2' query in the workbook." type="5" refreshedVersion="7" background="1" saveData="1">
    <dbPr connection="Provider=Microsoft.Mashup.OleDb.1;Data Source=$Workbook$;Location=Sheet2;Extended Properties=&quot;&quot;" command="SELECT * FROM [Sheet2]"/>
  </connection>
  <connection id="3" xr16:uid="{EA2E720B-43BC-439A-A36D-AB8BC4E4E975}" keepAlive="1" name="Query - Table_Hockey" description="Connection to the 'Table_Hockey' query in the workbook." type="5" refreshedVersion="7" background="1" saveData="1">
    <dbPr connection="Provider=Microsoft.Mashup.OleDb.1;Data Source=$Workbook$;Location=Table_Hockey;Extended Properties=&quot;&quot;" command="SELECT * FROM [Table_Hockey]"/>
  </connection>
  <connection id="4" xr16:uid="{40930F81-B7BE-4283-9F2C-5A5B572F925F}" keepAlive="1" name="Query - Table_Hockey (2)" description="Connection to the 'Table_Hockey (2)' query in the workbook." type="5" refreshedVersion="7" background="1" saveData="1">
    <dbPr connection="Provider=Microsoft.Mashup.OleDb.1;Data Source=$Workbook$;Location=&quot;Table_Hockey (2)&quot;;Extended Properties=&quot;&quot;" command="SELECT * FROM [Table_Hockey (2)]"/>
  </connection>
</connections>
</file>

<file path=xl/sharedStrings.xml><?xml version="1.0" encoding="utf-8"?>
<sst xmlns="http://schemas.openxmlformats.org/spreadsheetml/2006/main" count="2614" uniqueCount="380">
  <si>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</si>
  <si>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</si>
  <si>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</si>
  <si>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</si>
  <si>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</si>
  <si>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</si>
  <si>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</si>
  <si>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</si>
  <si>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</si>
  <si>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</si>
  <si>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</si>
  <si>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</si>
  <si>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</si>
  <si>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</si>
  <si>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</si>
  <si>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</si>
  <si>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</si>
  <si>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</si>
  <si>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</si>
  <si>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</si>
  <si>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</si>
  <si>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</si>
  <si>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</si>
  <si>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</si>
  <si>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</si>
  <si>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</si>
  <si>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</si>
  <si>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</si>
  <si>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</si>
  <si>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</si>
  <si>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</si>
  <si>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</si>
  <si>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</si>
  <si>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</si>
  <si>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</si>
  <si>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</si>
  <si>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</si>
  <si>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</si>
  <si>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</si>
  <si>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</si>
  <si>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</si>
  <si>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</si>
  <si>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</si>
  <si>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</si>
  <si>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</si>
  <si>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</si>
  <si>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</si>
  <si>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</si>
  <si>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</si>
  <si>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</si>
  <si>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</si>
  <si>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</si>
  <si>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</si>
  <si>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</si>
  <si>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</si>
  <si>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</si>
  <si>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</si>
  <si>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</si>
  <si>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</si>
  <si>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</si>
  <si>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</si>
  <si>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</si>
  <si>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</si>
  <si>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</si>
  <si>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</si>
  <si>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</si>
  <si>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</si>
  <si>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</si>
  <si>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</si>
  <si>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</si>
  <si>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</si>
  <si>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</si>
  <si>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</si>
  <si>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</si>
  <si>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</si>
  <si>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</si>
  <si>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</si>
  <si>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</si>
  <si>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</si>
  <si>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</si>
  <si>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</si>
  <si>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</si>
  <si>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</si>
  <si>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</si>
  <si>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</si>
  <si>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</si>
  <si>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</si>
  <si>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</si>
  <si>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</si>
  <si>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</si>
  <si>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</si>
  <si>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</si>
  <si>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</si>
  <si>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</si>
  <si>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</si>
  <si>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</si>
  <si>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</si>
  <si>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</si>
  <si>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</si>
  <si>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</si>
  <si>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</si>
  <si>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</si>
  <si>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</si>
  <si>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</si>
  <si>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</si>
  <si>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</si>
  <si>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</si>
  <si>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</si>
  <si>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</si>
  <si>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</si>
  <si>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</si>
  <si>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</si>
  <si>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</si>
  <si>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</si>
  <si>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</si>
  <si>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</si>
  <si>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</si>
  <si>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</si>
  <si>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</si>
  <si>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</si>
  <si>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</si>
  <si>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</si>
  <si>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</si>
  <si>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</si>
  <si>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</si>
  <si>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</si>
  <si>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</si>
  <si>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</si>
  <si>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</si>
  <si>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</si>
  <si>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</si>
  <si>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</si>
  <si>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</si>
  <si>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</si>
  <si>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</si>
  <si>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</si>
  <si>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</si>
  <si>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</si>
  <si>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</si>
  <si>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</si>
  <si>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</si>
  <si>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</si>
  <si>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</si>
  <si>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</si>
  <si>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</si>
  <si>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</si>
  <si>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</si>
  <si>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</si>
  <si>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</si>
  <si>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</si>
  <si>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</si>
  <si>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</si>
  <si>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</si>
  <si>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</si>
  <si>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</si>
  <si>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</si>
  <si>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</si>
  <si>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</si>
  <si>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</si>
  <si>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</si>
  <si>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</si>
  <si>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</si>
  <si>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</si>
  <si>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</si>
  <si>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</si>
  <si>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</si>
  <si>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</si>
  <si>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</si>
  <si>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</si>
  <si>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</si>
  <si>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</si>
  <si>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</si>
  <si>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</si>
  <si>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</si>
  <si>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</si>
  <si>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</si>
  <si>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</si>
  <si>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</si>
  <si>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</si>
  <si>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</si>
  <si>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</si>
  <si>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</si>
  <si>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</si>
  <si>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</si>
  <si>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</si>
  <si>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</si>
  <si>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</si>
  <si>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</si>
  <si>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</si>
  <si>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</si>
  <si>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</si>
  <si>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</si>
  <si>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</si>
  <si>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</si>
  <si>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</si>
  <si>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</si>
  <si>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</si>
  <si>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</si>
  <si>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</si>
  <si>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</si>
  <si>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</si>
  <si>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</si>
  <si>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</si>
  <si>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</si>
  <si>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</si>
  <si>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</si>
  <si>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</si>
  <si>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</si>
  <si>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</si>
  <si>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</si>
  <si>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</si>
  <si>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</si>
  <si>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</si>
  <si>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</si>
  <si>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</si>
  <si>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</si>
  <si>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</si>
  <si>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</si>
  <si>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</si>
  <si>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</si>
  <si>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</si>
  <si>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</si>
  <si>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</si>
  <si>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</si>
  <si>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</si>
  <si>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</si>
  <si>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</si>
  <si>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</si>
  <si>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</si>
  <si>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</si>
  <si>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</si>
  <si>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</si>
  <si>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</si>
  <si>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</si>
  <si>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</si>
  <si>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</si>
  <si>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</si>
  <si>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</si>
  <si>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</si>
  <si>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</si>
  <si>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</si>
  <si>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</si>
  <si>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</si>
  <si>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</si>
  <si>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</si>
  <si>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</si>
  <si>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</si>
  <si>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</si>
  <si>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</si>
  <si>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</si>
  <si>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</si>
  <si>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</si>
  <si>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</si>
  <si>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</si>
  <si>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</si>
  <si>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</si>
  <si>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</si>
  <si>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</si>
  <si>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</si>
  <si>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</si>
  <si>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</si>
  <si>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</si>
  <si>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</si>
  <si>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</si>
  <si>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</si>
  <si>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</si>
  <si>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</si>
  <si>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</si>
  <si>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</si>
  <si>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</si>
  <si>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</si>
  <si>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</si>
  <si>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</si>
  <si>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</si>
  <si>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</si>
  <si>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</si>
  <si>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</si>
  <si>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</si>
  <si>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</si>
  <si>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</si>
  <si>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</si>
  <si>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</si>
  <si>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</si>
  <si>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</si>
  <si>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</si>
  <si>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</si>
  <si>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</si>
  <si>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</si>
  <si>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</si>
  <si>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</si>
  <si>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</si>
  <si>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</si>
  <si>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</si>
  <si>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</si>
  <si>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</si>
  <si>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</si>
  <si>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</si>
  <si>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</si>
  <si>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</si>
  <si>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</si>
  <si>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</si>
  <si>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</si>
  <si>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</si>
  <si>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</si>
  <si>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</si>
  <si>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</si>
  <si>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</si>
  <si>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</si>
  <si>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</si>
  <si>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</si>
  <si>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</si>
  <si>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</si>
  <si>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</si>
  <si>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</si>
  <si>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</si>
  <si>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</si>
  <si>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</si>
  <si>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</si>
  <si>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</si>
  <si>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</si>
  <si>
    <t>weight</t>
  </si>
  <si>
    <t>Position</t>
  </si>
  <si>
    <t>Q.) Find the position of the player</t>
  </si>
  <si>
    <t>Q.) Find the height of Laura using Hlookup</t>
  </si>
  <si>
    <t>player ID</t>
  </si>
  <si>
    <t>Player name</t>
  </si>
  <si>
    <t>Q.) How many women and men are in the dataset?</t>
  </si>
  <si>
    <t>PlayerID</t>
  </si>
  <si>
    <t>PlayerName</t>
  </si>
  <si>
    <t>Count</t>
  </si>
  <si>
    <t>Q.) Find the BMI of Laura using index</t>
  </si>
  <si>
    <t>Q.) Find the hometown of:</t>
  </si>
  <si>
    <t>Q.) Using VLOOKUP, Find the player whose ID is:</t>
  </si>
  <si>
    <t>Q.) What is the height of the tallest  player?</t>
  </si>
  <si>
    <t>The first 25 entries of the table has been transposed so it can be analysed with Hlookup</t>
  </si>
  <si>
    <t>Q.) How many players are there for?</t>
  </si>
  <si>
    <t>Column1</t>
  </si>
  <si>
    <t xml:space="preserve">In the dataset, there are two players named Laura. </t>
  </si>
  <si>
    <t xml:space="preserve">Using two variations of the INDEX formula, </t>
  </si>
  <si>
    <t>I am able to get the BMI for both women.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</si>
  <si>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</si>
  <si>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</si>
  <si>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</si>
  <si>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</si>
  <si>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</si>
  <si>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</si>
  <si>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</si>
  <si>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</si>
  <si>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</si>
  <si>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</si>
  <si>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</si>
  <si>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</si>
  <si>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Frequency</t>
  </si>
  <si>
    <t>Bins</t>
  </si>
  <si>
    <t>Q.) What is the correlation between the age and BMI of the players.</t>
  </si>
  <si>
    <t>INTRODUCTION</t>
  </si>
  <si>
    <t xml:space="preserve">This is a dataset of male and female hockey players in Canada. </t>
  </si>
  <si>
    <t>There is a column for the position of the players .</t>
  </si>
  <si>
    <t>It also contains personal details such as weight, height (in and ft), age, date of birth, hometown, province  and BMI of the players.</t>
  </si>
  <si>
    <t>OBJECTIVE</t>
  </si>
  <si>
    <t>Questions have been asked to analyse the dataset using the following functions:</t>
  </si>
  <si>
    <t>XLOOKUP</t>
  </si>
  <si>
    <t>VLOOKUP</t>
  </si>
  <si>
    <t>HLOOKUP</t>
  </si>
  <si>
    <t>INDEX</t>
  </si>
  <si>
    <t>MATCH</t>
  </si>
  <si>
    <t>LOOKUP</t>
  </si>
  <si>
    <t>IFERROR</t>
  </si>
  <si>
    <t xml:space="preserve">Q.) Using Data Analysis Tool, </t>
  </si>
  <si>
    <t>for the age of the players.</t>
  </si>
  <si>
    <t>get the descriptive statistics</t>
  </si>
  <si>
    <t>CONCLUSION:</t>
  </si>
  <si>
    <t>The Excel built in Data Analysis tool was also used to analyse the dataset.</t>
  </si>
  <si>
    <t>There are more men hockey players than women.</t>
  </si>
  <si>
    <t>The height of the tallest male player is 77 while that of the female is 70</t>
  </si>
  <si>
    <t>There is a low correlation between the age and BMI of players.</t>
  </si>
  <si>
    <t>The oldest player is 43 and the youngest player is 23. Majority of the players are 35 years old.</t>
  </si>
  <si>
    <t>There are more Forward and Defence players then a Goalie</t>
  </si>
  <si>
    <t>Q.) Use a histogram to show the frequency of the players' weight.</t>
  </si>
  <si>
    <t>Most of the players are between 140 to 160 in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</si>
</sst>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3" xfId="0" applyBorder="1"/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4" fontId="0" fillId="6" borderId="2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0" fillId="2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4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0" fontId="2" fillId="7" borderId="0" xfId="0" applyFont="1" applyFill="1"/>
    <xf numFmtId="0" fontId="0" fillId="4" borderId="0" xfId="0" applyFill="1" applyBorder="1" applyAlignment="1"/>
    <xf numFmtId="0" fontId="0" fillId="0" borderId="0" xfId="0" applyFont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'Q3'!$T$13:$T$20</c:f>
              <c:numCache>
                <c:formatCode>General</c:formatCode>
                <c:ptCount val="8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</c:numCache>
            </c:numRef>
          </c:cat>
          <c:val>
            <c:numRef>
              <c:f>'Q3'!$U$13:$U$20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5-4B3A-B1ED-A895ACD9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398032"/>
        <c:axId val="1989406768"/>
      </c:barChart>
      <c:catAx>
        <c:axId val="198939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406768"/>
        <c:crosses val="autoZero"/>
        <c:auto val="1"/>
        <c:lblAlgn val="ctr"/>
        <c:lblOffset val="100"/>
        <c:noMultiLvlLbl val="0"/>
      </c:catAx>
      <c:valAx>
        <c:axId val="198940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398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12</xdr:row>
      <xdr:rowOff>85725</xdr:rowOff>
    </xdr:from>
    <xdr:to>
      <xdr:col>29</xdr:col>
      <xdr:colOff>390525</xdr:colOff>
      <xdr:row>27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FEDD97-AC64-4C30-B865-7E545AF9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D3A8B9-F66D-4EE9-8893-F42157BC578B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Team" tableColumnId="2"/>
      <queryTableField id="3" name="Country" tableColumnId="3"/>
      <queryTableField id="4" name="NameF" tableColumnId="4"/>
      <queryTableField id="5" name="Column1" tableColumnId="5"/>
      <queryTableField id="6" name="Weight" tableColumnId="6"/>
      <queryTableField id="7" name="Height" tableColumnId="7"/>
      <queryTableField id="8" name="DOB" tableColumnId="8"/>
      <queryTableField id="9" name="Hometown" tableColumnId="9"/>
      <queryTableField id="10" name="Prov" tableColumnId="10"/>
      <queryTableField id="11" name="Pos" tableColumnId="11"/>
      <queryTableField id="12" name="Age" tableColumnId="12"/>
      <queryTableField id="13" name="HeightFt" tableColumnId="13"/>
      <queryTableField id="14" name="HtIn" tableColumnId="14"/>
      <queryTableField id="15" name="BMI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75592C-7BD7-4999-AF62-1B831D466842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Team" tableColumnId="2"/>
      <queryTableField id="3" name="Country" tableColumnId="3"/>
      <queryTableField id="4" name="NameF" tableColumnId="4"/>
      <queryTableField id="5" name="Column1" tableColumnId="5"/>
      <queryTableField id="6" name="Weight" tableColumnId="6"/>
      <queryTableField id="7" name="Height" tableColumnId="7"/>
      <queryTableField id="8" name="DOB" tableColumnId="8"/>
      <queryTableField id="9" name="Hometown" tableColumnId="9"/>
      <queryTableField id="10" name="Prov" tableColumnId="10"/>
      <queryTableField id="11" name="Pos" tableColumnId="11"/>
      <queryTableField id="12" name="Age" tableColumnId="12"/>
      <queryTableField id="13" name="HeightFt" tableColumnId="13"/>
      <queryTableField id="14" name="HtIn" tableColumnId="14"/>
      <queryTableField id="15" name="BMI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DD9E3-2D8E-42D9-97FB-05BCC58CA611}" name="Table_Hockey" displayName="Table_Hockey" ref="A1:O97" totalsRowShown="0">
  <autoFilter ref="A1:O97" xr:uid="{FC8DD9E3-2D8E-42D9-97FB-05BCC58CA611}">
    <filterColumn colId="1">
      <filters>
        <filter val="Men"/>
      </filters>
    </filterColumn>
  </autoFilter>
  <sortState xmlns:xlrd2="http://schemas.microsoft.com/office/spreadsheetml/2017/richdata2" ref="A25:O97">
    <sortCondition ref="A1:A97"/>
  </sortState>
  <tableColumns count="15">
    <tableColumn id="1" xr3:uid="{010BB6FE-0370-40DA-8CFB-59CCC7D4781A}" name="ID"/>
    <tableColumn id="2" xr3:uid="{C284C828-C37E-456B-859A-18661532B8B7}" name="Team"/>
    <tableColumn id="3" xr3:uid="{FFDD26B4-8CD3-4C70-9922-04BEFAD3694A}" name="Country"/>
    <tableColumn id="4" xr3:uid="{5AF29F0D-F6A5-4432-B476-619CE65E6170}" name="NameF"/>
    <tableColumn id="5" xr3:uid="{3D0007C5-4387-4CDF-8C48-A694B5044F6B}" name="NameL"/>
    <tableColumn id="7" xr3:uid="{FB48AF2B-7299-4014-83BB-CEEB2FC6A022}" name="Weight"/>
    <tableColumn id="6" xr3:uid="{CABE726E-0079-495B-85E6-3B365A31D8EA}" name="Height" dataDxfId="26"/>
    <tableColumn id="8" xr3:uid="{CA0CA3EB-3696-481B-AA13-676A263E825E}" name="DOB" dataDxfId="25"/>
    <tableColumn id="9" xr3:uid="{2682E357-A6AB-4818-886F-B6041FB44839}" name="Hometown" dataDxfId="24"/>
    <tableColumn id="10" xr3:uid="{1992134D-CBE2-46B0-99C5-95CE4BACE2D5}" name="Prov" dataDxfId="23"/>
    <tableColumn id="11" xr3:uid="{DFB1580A-D66C-4CD9-B14A-4F51B7DB0E1E}" name="Pos" dataDxfId="22"/>
    <tableColumn id="17" xr3:uid="{916D8E21-6B7D-48C4-A8AC-9CF60463FC51}" name="Age" dataDxfId="21">
      <calculatedColumnFormula>DATEDIF(Table_Hockey[[#This Row],[DOB]],TODAY(),"y")</calculatedColumnFormula>
    </tableColumn>
    <tableColumn id="15" xr3:uid="{E1A781C1-6F1D-45C1-918C-2903EFCC89AD}" name="HeightFt" dataDxfId="20">
      <calculatedColumnFormula>SUM(LEFT(Table_Hockey[[#This Row],[Height]],1), RIGHT(Table_Hockey[[#This Row],[Height]], LEN(Table_Hockey[[#This Row],[Height]])-2)/12)</calculatedColumnFormula>
    </tableColumn>
    <tableColumn id="13" xr3:uid="{0B4C14E8-8501-4479-9E25-B6AED997CCD2}" name="HtIn" dataDxfId="19">
      <calculatedColumnFormula>Table_Hockey[[#This Row],[HeightFt]]*12</calculatedColumnFormula>
    </tableColumn>
    <tableColumn id="12" xr3:uid="{BD22F963-1186-430D-943E-2BF5EB70D2B8}" name="BMI" dataDxfId="18">
      <calculatedColumnFormula>ROUND(Table_Hockey[[#This Row],[Weight]]/(Table_Hockey[[#This Row],[HtIn]]*Table_Hockey[[#This Row],[HtIn]])*703,0)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A5247-3719-4C79-B9B4-2C2828FA05B6}" name="Table_Hockey_2" displayName="Table_Hockey_2" ref="A1:O97" tableType="queryTable" totalsRowShown="0">
  <autoFilter ref="A1:O97" xr:uid="{495A5247-3719-4C79-B9B4-2C2828FA05B6}"/>
  <tableColumns count="15">
    <tableColumn id="1" xr3:uid="{D82FBE0D-AD72-45E7-B446-1042581DEA80}" uniqueName="1" name="ID" queryTableFieldId="1"/>
    <tableColumn id="2" xr3:uid="{AA01AA34-5527-4E04-AD70-EEED1E59FD40}" uniqueName="2" name="Team" queryTableFieldId="2" dataDxfId="17"/>
    <tableColumn id="3" xr3:uid="{7754358C-3930-4CFC-A971-CA6B2AF51134}" uniqueName="3" name="Country" queryTableFieldId="3" dataDxfId="16"/>
    <tableColumn id="4" xr3:uid="{133C5050-3FF6-4E87-B40E-357F394A2EE9}" uniqueName="4" name="NameF" queryTableFieldId="4" dataDxfId="15"/>
    <tableColumn id="5" xr3:uid="{62BD3205-85B7-4D35-919B-967CE5956670}" uniqueName="5" name="Column1" queryTableFieldId="5" dataDxfId="14"/>
    <tableColumn id="6" xr3:uid="{9D3D70E6-5BA2-4654-8B80-6BCDEEBD8976}" uniqueName="6" name="Weight" queryTableFieldId="6"/>
    <tableColumn id="7" xr3:uid="{C2FDF790-85E3-498D-A8F3-D655F3D5FE6C}" uniqueName="7" name="Height" queryTableFieldId="7" dataDxfId="13"/>
    <tableColumn id="8" xr3:uid="{5F2B4C92-9A71-4125-B07A-860328CD0B6E}" uniqueName="8" name="DOB" queryTableFieldId="8" dataDxfId="12"/>
    <tableColumn id="9" xr3:uid="{BD4DD675-89AC-421F-9B73-807A463C8AD2}" uniqueName="9" name="Hometown" queryTableFieldId="9" dataDxfId="11"/>
    <tableColumn id="10" xr3:uid="{F3DF8040-03FF-466A-813E-F97AD2F02125}" uniqueName="10" name="Prov" queryTableFieldId="10" dataDxfId="10"/>
    <tableColumn id="11" xr3:uid="{C5E872CF-3E39-4394-8F33-35F01680E8B2}" uniqueName="11" name="Pos" queryTableFieldId="11" dataDxfId="9"/>
    <tableColumn id="12" xr3:uid="{CAA3F121-F0B8-4B03-B778-76ABBC981E07}" uniqueName="12" name="Age" queryTableFieldId="12"/>
    <tableColumn id="13" xr3:uid="{CD40C3BF-4660-43FD-A485-391C05DB9005}" uniqueName="13" name="HeightFt" queryTableFieldId="13"/>
    <tableColumn id="14" xr3:uid="{0F22AAB3-B58D-4612-8587-DB6955B60134}" uniqueName="14" name="HtIn" queryTableFieldId="14"/>
    <tableColumn id="15" xr3:uid="{14F9B2EF-D2EA-41A7-B640-F8F45F7215EB}" uniqueName="15" name="BMI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A09DB-74D6-40BD-A09D-2E5739185D3E}" name="Table_Hockey__2" displayName="Table_Hockey__2" ref="A1:O97" tableType="queryTable" totalsRowShown="0">
  <autoFilter ref="A1:O97" xr:uid="{D7CA09DB-74D6-40BD-A09D-2E5739185D3E}"/>
  <tableColumns count="15">
    <tableColumn id="1" xr3:uid="{B72BA38C-8F36-4DA2-A5B1-39F203A121D8}" uniqueName="1" name="ID" queryTableFieldId="1"/>
    <tableColumn id="2" xr3:uid="{71934745-DBDF-4364-ADF6-78395128154A}" uniqueName="2" name="Team" queryTableFieldId="2" dataDxfId="8"/>
    <tableColumn id="3" xr3:uid="{D80BCAA3-A628-43A5-8CBE-F98DFC0B82ED}" uniqueName="3" name="Country" queryTableFieldId="3" dataDxfId="7"/>
    <tableColumn id="4" xr3:uid="{3A007D7D-7DD2-45C0-BF79-DE99D03B4463}" uniqueName="4" name="NameF" queryTableFieldId="4" dataDxfId="6"/>
    <tableColumn id="5" xr3:uid="{E67A1ABB-BA79-4AD5-9A6A-BDBDD0E0B3C8}" uniqueName="5" name="Column1" queryTableFieldId="5" dataDxfId="5"/>
    <tableColumn id="6" xr3:uid="{8249682A-4C4F-406A-8A48-49B916751FC3}" uniqueName="6" name="Weight" queryTableFieldId="6"/>
    <tableColumn id="7" xr3:uid="{1FEDB6B9-4C76-4716-8A84-AEA8C46E6FAA}" uniqueName="7" name="Height" queryTableFieldId="7" dataDxfId="4"/>
    <tableColumn id="8" xr3:uid="{775B1C36-4C7E-483F-B5D7-183E75B50341}" uniqueName="8" name="DOB" queryTableFieldId="8" dataDxfId="3"/>
    <tableColumn id="9" xr3:uid="{581C5EBC-04BB-4BDD-9995-A30A643921E6}" uniqueName="9" name="Hometown" queryTableFieldId="9" dataDxfId="2"/>
    <tableColumn id="10" xr3:uid="{9D1A8BC8-4B9F-4573-9641-4F80AECCC5C8}" uniqueName="10" name="Prov" queryTableFieldId="10" dataDxfId="1"/>
    <tableColumn id="11" xr3:uid="{B00E503C-2D98-4C10-AF4A-C2FD844B1AD9}" uniqueName="11" name="Pos" queryTableFieldId="11" dataDxfId="0"/>
    <tableColumn id="12" xr3:uid="{226882BE-CFD4-487C-9477-50AFD43AE462}" uniqueName="12" name="Age" queryTableFieldId="12"/>
    <tableColumn id="13" xr3:uid="{5F5F00F4-8D08-48CF-84C7-84EBBAC4F9F2}" uniqueName="13" name="HeightFt" queryTableFieldId="13"/>
    <tableColumn id="14" xr3:uid="{73D25D56-0D26-411C-B92D-6CB3E6DAA527}" uniqueName="14" name="HtIn" queryTableFieldId="14"/>
    <tableColumn id="15" xr3:uid="{8D27D0E3-01C0-40D7-B85F-E1CF42559875}" uniqueName="15" name="BMI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5E0A-ED05-450C-A065-E92ED31E8FED}">
  <dimension ref="A1:H20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s="33" t="s">
        <v>355</v>
      </c>
      <c r="B1" s="33"/>
      <c r="C1" s="33"/>
      <c r="D1" s="32"/>
      <c r="E1" s="32"/>
      <c r="F1" s="32"/>
      <c r="G1" s="32"/>
      <c r="H1" s="32"/>
    </row>
    <row r="2" spans="1:8" x14ac:dyDescent="0.25">
      <c r="A2" s="32"/>
      <c r="B2" s="32"/>
      <c r="C2" s="32"/>
      <c r="D2" s="32"/>
      <c r="E2" s="32"/>
      <c r="F2" s="32"/>
      <c r="G2" s="32"/>
      <c r="H2" s="32"/>
    </row>
    <row r="3" spans="1:8" x14ac:dyDescent="0.25">
      <c r="A3" s="32" t="s">
        <v>356</v>
      </c>
      <c r="B3" s="32"/>
      <c r="C3" s="32"/>
      <c r="D3" s="32"/>
      <c r="E3" s="32"/>
      <c r="F3" s="32"/>
      <c r="G3" s="32"/>
      <c r="H3" s="32"/>
    </row>
    <row r="4" spans="1:8" x14ac:dyDescent="0.25">
      <c r="A4" s="32" t="s">
        <v>357</v>
      </c>
      <c r="B4" s="32"/>
      <c r="C4" s="32"/>
      <c r="D4" s="32"/>
      <c r="E4" s="32"/>
      <c r="F4" s="32"/>
      <c r="G4" s="32"/>
      <c r="H4" s="32"/>
    </row>
    <row r="5" spans="1:8" x14ac:dyDescent="0.25">
      <c r="A5" s="32" t="s">
        <v>358</v>
      </c>
      <c r="B5" s="32"/>
      <c r="C5" s="32"/>
      <c r="D5" s="32"/>
      <c r="E5" s="32"/>
      <c r="F5" s="32"/>
      <c r="G5" s="32"/>
      <c r="H5" s="32"/>
    </row>
    <row r="6" spans="1:8" x14ac:dyDescent="0.25">
      <c r="A6" s="32"/>
      <c r="B6" s="32"/>
      <c r="C6" s="32"/>
      <c r="D6" s="32"/>
      <c r="E6" s="32"/>
      <c r="F6" s="32"/>
      <c r="G6" s="32"/>
      <c r="H6" s="32"/>
    </row>
    <row r="7" spans="1:8" x14ac:dyDescent="0.25">
      <c r="A7" s="32" t="s">
        <v>372</v>
      </c>
      <c r="B7" s="32"/>
      <c r="C7" s="32"/>
      <c r="D7" s="32"/>
      <c r="E7" s="32"/>
      <c r="F7" s="32"/>
      <c r="G7" s="32"/>
      <c r="H7" s="32"/>
    </row>
    <row r="8" spans="1:8" x14ac:dyDescent="0.25">
      <c r="A8" s="32"/>
      <c r="B8" s="32"/>
      <c r="C8" s="32"/>
      <c r="D8" s="32"/>
      <c r="E8" s="32"/>
      <c r="F8" s="32"/>
      <c r="G8" s="32"/>
      <c r="H8" s="32"/>
    </row>
    <row r="9" spans="1:8" x14ac:dyDescent="0.25">
      <c r="A9" s="32"/>
      <c r="B9" s="32"/>
      <c r="C9" s="32"/>
      <c r="D9" s="32"/>
      <c r="E9" s="32"/>
      <c r="F9" s="32"/>
      <c r="G9" s="32"/>
      <c r="H9" s="32"/>
    </row>
    <row r="10" spans="1:8" x14ac:dyDescent="0.25">
      <c r="A10" s="32"/>
      <c r="B10" s="32"/>
      <c r="C10" s="32"/>
      <c r="D10" s="32"/>
      <c r="E10" s="32"/>
      <c r="F10" s="32"/>
      <c r="G10" s="32"/>
      <c r="H10" s="32"/>
    </row>
    <row r="11" spans="1:8" x14ac:dyDescent="0.25">
      <c r="A11" s="33" t="s">
        <v>359</v>
      </c>
      <c r="B11" s="33"/>
      <c r="C11" s="32"/>
      <c r="D11" s="32"/>
      <c r="E11" s="32"/>
      <c r="F11" s="32"/>
      <c r="G11" s="32"/>
    </row>
    <row r="12" spans="1:8" x14ac:dyDescent="0.25">
      <c r="A12" s="32"/>
      <c r="B12" s="32"/>
      <c r="C12" s="32"/>
      <c r="D12" s="32"/>
      <c r="E12" s="32"/>
      <c r="F12" s="32"/>
      <c r="G12" s="32"/>
    </row>
    <row r="13" spans="1:8" x14ac:dyDescent="0.25">
      <c r="A13" s="32" t="s">
        <v>360</v>
      </c>
      <c r="B13" s="32"/>
      <c r="C13" s="32"/>
      <c r="D13" s="32"/>
      <c r="E13" s="32"/>
      <c r="F13" s="32"/>
      <c r="G13" s="32"/>
    </row>
    <row r="14" spans="1:8" x14ac:dyDescent="0.25">
      <c r="A14" s="34" t="s">
        <v>361</v>
      </c>
      <c r="B14" s="32"/>
      <c r="C14" s="32"/>
      <c r="D14" s="32"/>
      <c r="E14" s="32"/>
      <c r="F14" s="32"/>
      <c r="G14" s="32"/>
    </row>
    <row r="15" spans="1:8" x14ac:dyDescent="0.25">
      <c r="A15" s="34" t="s">
        <v>362</v>
      </c>
      <c r="B15" s="32"/>
      <c r="C15" s="32"/>
      <c r="D15" s="32"/>
      <c r="E15" s="32"/>
      <c r="F15" s="32"/>
      <c r="G15" s="32"/>
    </row>
    <row r="16" spans="1:8" x14ac:dyDescent="0.25">
      <c r="A16" s="34" t="s">
        <v>363</v>
      </c>
      <c r="B16" s="32"/>
      <c r="C16" s="32"/>
      <c r="D16" s="32"/>
      <c r="E16" s="32"/>
      <c r="F16" s="32"/>
      <c r="G16" s="32"/>
    </row>
    <row r="17" spans="1:8" x14ac:dyDescent="0.25">
      <c r="A17" s="34" t="s">
        <v>364</v>
      </c>
      <c r="B17" s="32"/>
      <c r="D17" s="32"/>
      <c r="E17" s="32"/>
      <c r="F17" s="32"/>
      <c r="G17" s="32"/>
      <c r="H17" s="32"/>
    </row>
    <row r="18" spans="1:8" x14ac:dyDescent="0.25">
      <c r="A18" s="34" t="s">
        <v>365</v>
      </c>
      <c r="B18" s="32"/>
      <c r="C18" s="32"/>
      <c r="D18" s="32"/>
      <c r="E18" s="32"/>
      <c r="F18" s="32"/>
      <c r="G18" s="32"/>
      <c r="H18" s="32"/>
    </row>
    <row r="19" spans="1:8" x14ac:dyDescent="0.25">
      <c r="A19" s="34" t="s">
        <v>366</v>
      </c>
      <c r="B19" s="32"/>
      <c r="C19" s="32"/>
      <c r="D19" s="32"/>
      <c r="E19" s="32"/>
      <c r="F19" s="32"/>
      <c r="G19" s="32"/>
      <c r="H19" s="32"/>
    </row>
    <row r="20" spans="1:8" x14ac:dyDescent="0.25">
      <c r="A20" s="34" t="s">
        <v>367</v>
      </c>
      <c r="B20" s="32"/>
      <c r="C20" s="32"/>
      <c r="D20" s="32"/>
      <c r="E20" s="32"/>
      <c r="F20" s="32"/>
      <c r="G20" s="32"/>
      <c r="H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B966-F7F9-46FB-B130-9FEC6A6FFA17}">
  <dimension ref="A1:U97"/>
  <sheetViews>
    <sheetView workbookViewId="0">
      <selection activeCell="O25" sqref="O25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12.140625" customWidth="1"/>
    <col min="7" max="7" width="14.140625" style="1" customWidth="1"/>
    <col min="8" max="8" width="13.85546875" customWidth="1"/>
    <col min="9" max="9" width="15.5703125" style="1" bestFit="1" customWidth="1"/>
    <col min="10" max="10" width="8.42578125" customWidth="1"/>
    <col min="11" max="11" width="8.42578125" bestFit="1" customWidth="1"/>
    <col min="12" max="12" width="6.85546875" customWidth="1"/>
    <col min="13" max="13" width="12" style="1" customWidth="1"/>
    <col min="14" max="14" width="7.28515625" style="1" customWidth="1"/>
    <col min="15" max="15" width="7.85546875" customWidth="1"/>
    <col min="17" max="17" width="12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21" hidden="1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148</v>
      </c>
      <c r="G2" s="1" t="s">
        <v>19</v>
      </c>
      <c r="H2" s="3">
        <v>31820</v>
      </c>
      <c r="I2" t="s">
        <v>20</v>
      </c>
      <c r="J2" t="s">
        <v>21</v>
      </c>
      <c r="K2" t="s">
        <v>22</v>
      </c>
      <c r="L2" s="4">
        <f ca="1">DATEDIF(Table_Hockey[[#This Row],[DOB]],TODAY(),"y")</f>
        <v>35</v>
      </c>
      <c r="M2" s="5">
        <f>SUM(LEFT(Table_Hockey[[#This Row],[Height]],1), RIGHT(Table_Hockey[[#This Row],[Height]], LEN(Table_Hockey[[#This Row],[Height]])-2)/12)</f>
        <v>5.583333333333333</v>
      </c>
      <c r="N2" s="5">
        <f>Table_Hockey[[#This Row],[HeightFt]]*12</f>
        <v>67</v>
      </c>
      <c r="O2" s="6">
        <f>ROUND(Table_Hockey[[#This Row],[Weight]]/(Table_Hockey[[#This Row],[HtIn]]*Table_Hockey[[#This Row],[HtIn]])*703,0)</f>
        <v>23</v>
      </c>
    </row>
    <row r="3" spans="1:21" hidden="1" x14ac:dyDescent="0.25">
      <c r="A3">
        <v>2</v>
      </c>
      <c r="B3" t="s">
        <v>15</v>
      </c>
      <c r="C3" t="s">
        <v>16</v>
      </c>
      <c r="D3" t="s">
        <v>23</v>
      </c>
      <c r="E3" t="s">
        <v>24</v>
      </c>
      <c r="F3">
        <v>148</v>
      </c>
      <c r="G3" s="1" t="s">
        <v>25</v>
      </c>
      <c r="H3" s="3">
        <v>32775</v>
      </c>
      <c r="I3" t="s">
        <v>26</v>
      </c>
      <c r="J3" t="s">
        <v>21</v>
      </c>
      <c r="K3" t="s">
        <v>22</v>
      </c>
      <c r="L3" s="4">
        <f ca="1">DATEDIF(Table_Hockey[[#This Row],[DOB]],TODAY(),"y")</f>
        <v>32</v>
      </c>
      <c r="M3" s="5">
        <f>SUM(LEFT(Table_Hockey[[#This Row],[Height]],1), RIGHT(Table_Hockey[[#This Row],[Height]], LEN(Table_Hockey[[#This Row],[Height]])-2)/12)</f>
        <v>5.75</v>
      </c>
      <c r="N3" s="5">
        <f>Table_Hockey[[#This Row],[HeightFt]]*12</f>
        <v>69</v>
      </c>
      <c r="O3" s="6">
        <f>ROUND(Table_Hockey[[#This Row],[Weight]]/(Table_Hockey[[#This Row],[HtIn]]*Table_Hockey[[#This Row],[HtIn]])*703,0)</f>
        <v>22</v>
      </c>
      <c r="Q3" s="13" t="s">
        <v>330</v>
      </c>
      <c r="R3" s="13"/>
      <c r="S3" s="13"/>
      <c r="T3" s="13"/>
    </row>
    <row r="4" spans="1:21" hidden="1" x14ac:dyDescent="0.25">
      <c r="A4">
        <v>3</v>
      </c>
      <c r="B4" t="s">
        <v>15</v>
      </c>
      <c r="C4" t="s">
        <v>16</v>
      </c>
      <c r="D4" t="s">
        <v>27</v>
      </c>
      <c r="E4" t="s">
        <v>28</v>
      </c>
      <c r="F4">
        <v>156</v>
      </c>
      <c r="G4" s="1" t="s">
        <v>29</v>
      </c>
      <c r="H4" s="3">
        <v>34459</v>
      </c>
      <c r="I4" t="s">
        <v>30</v>
      </c>
      <c r="J4" t="s">
        <v>21</v>
      </c>
      <c r="K4" t="s">
        <v>22</v>
      </c>
      <c r="L4" s="4">
        <f ca="1">DATEDIF(Table_Hockey[[#This Row],[DOB]],TODAY(),"y")</f>
        <v>27</v>
      </c>
      <c r="M4" s="5">
        <f>SUM(LEFT(Table_Hockey[[#This Row],[Height]],1), RIGHT(Table_Hockey[[#This Row],[Height]], LEN(Table_Hockey[[#This Row],[Height]])-2)/12)</f>
        <v>5.833333333333333</v>
      </c>
      <c r="N4" s="5">
        <f>Table_Hockey[[#This Row],[HeightFt]]*12</f>
        <v>70</v>
      </c>
      <c r="O4" s="6">
        <f>ROUND(Table_Hockey[[#This Row],[Weight]]/(Table_Hockey[[#This Row],[HtIn]]*Table_Hockey[[#This Row],[HtIn]])*703,0)</f>
        <v>22</v>
      </c>
    </row>
    <row r="5" spans="1:21" hidden="1" x14ac:dyDescent="0.25">
      <c r="A5">
        <v>4</v>
      </c>
      <c r="B5" t="s">
        <v>15</v>
      </c>
      <c r="C5" t="s">
        <v>16</v>
      </c>
      <c r="D5" t="s">
        <v>31</v>
      </c>
      <c r="E5" t="s">
        <v>32</v>
      </c>
      <c r="F5">
        <v>172</v>
      </c>
      <c r="G5" s="1" t="s">
        <v>29</v>
      </c>
      <c r="H5" s="3">
        <v>32674</v>
      </c>
      <c r="I5" t="s">
        <v>33</v>
      </c>
      <c r="J5" t="s">
        <v>21</v>
      </c>
      <c r="K5" t="s">
        <v>22</v>
      </c>
      <c r="L5" s="4">
        <f ca="1">DATEDIF(Table_Hockey[[#This Row],[DOB]],TODAY(),"y")</f>
        <v>32</v>
      </c>
      <c r="M5" s="5">
        <f>SUM(LEFT(Table_Hockey[[#This Row],[Height]],1), RIGHT(Table_Hockey[[#This Row],[Height]], LEN(Table_Hockey[[#This Row],[Height]])-2)/12)</f>
        <v>5.833333333333333</v>
      </c>
      <c r="N5" s="5">
        <f>Table_Hockey[[#This Row],[HeightFt]]*12</f>
        <v>70</v>
      </c>
      <c r="O5" s="6">
        <f>ROUND(Table_Hockey[[#This Row],[Weight]]/(Table_Hockey[[#This Row],[HtIn]]*Table_Hockey[[#This Row],[HtIn]])*703,0)</f>
        <v>25</v>
      </c>
      <c r="Q5" s="16" t="s">
        <v>328</v>
      </c>
      <c r="R5" s="16" t="s">
        <v>14</v>
      </c>
    </row>
    <row r="6" spans="1:21" hidden="1" x14ac:dyDescent="0.25">
      <c r="A6">
        <v>5</v>
      </c>
      <c r="B6" t="s">
        <v>15</v>
      </c>
      <c r="C6" t="s">
        <v>16</v>
      </c>
      <c r="D6" t="s">
        <v>34</v>
      </c>
      <c r="E6" t="s">
        <v>35</v>
      </c>
      <c r="F6">
        <v>144</v>
      </c>
      <c r="G6" s="1" t="s">
        <v>36</v>
      </c>
      <c r="H6" s="3">
        <v>33670</v>
      </c>
      <c r="I6" t="s">
        <v>37</v>
      </c>
      <c r="J6" t="s">
        <v>38</v>
      </c>
      <c r="K6" t="s">
        <v>22</v>
      </c>
      <c r="L6" s="4">
        <f ca="1">DATEDIF(Table_Hockey[[#This Row],[DOB]],TODAY(),"y")</f>
        <v>29</v>
      </c>
      <c r="M6" s="5">
        <f>SUM(LEFT(Table_Hockey[[#This Row],[Height]],1), RIGHT(Table_Hockey[[#This Row],[Height]], LEN(Table_Hockey[[#This Row],[Height]])-2)/12)</f>
        <v>5.416666666666667</v>
      </c>
      <c r="N6" s="5">
        <f>Table_Hockey[[#This Row],[HeightFt]]*12</f>
        <v>65</v>
      </c>
      <c r="O6" s="6">
        <f>ROUND(Table_Hockey[[#This Row],[Weight]]/(Table_Hockey[[#This Row],[HtIn]]*Table_Hockey[[#This Row],[HtIn]])*703,0)</f>
        <v>24</v>
      </c>
      <c r="Q6" s="16" t="s">
        <v>27</v>
      </c>
      <c r="R6" s="16">
        <f>INDEX(A2:O97,4:4,15)</f>
        <v>24</v>
      </c>
    </row>
    <row r="7" spans="1:21" hidden="1" x14ac:dyDescent="0.25">
      <c r="A7">
        <v>6</v>
      </c>
      <c r="B7" t="s">
        <v>15</v>
      </c>
      <c r="C7" t="s">
        <v>16</v>
      </c>
      <c r="D7" t="s">
        <v>39</v>
      </c>
      <c r="E7" t="s">
        <v>40</v>
      </c>
      <c r="F7">
        <v>159</v>
      </c>
      <c r="G7" s="1" t="s">
        <v>41</v>
      </c>
      <c r="H7" s="3">
        <v>33610</v>
      </c>
      <c r="I7" s="3" t="s">
        <v>42</v>
      </c>
      <c r="J7" s="3" t="s">
        <v>43</v>
      </c>
      <c r="K7" s="3" t="s">
        <v>22</v>
      </c>
      <c r="L7" s="22">
        <f ca="1">DATEDIF(Table_Hockey[[#This Row],[DOB]],TODAY(),"y")</f>
        <v>30</v>
      </c>
      <c r="M7" s="5">
        <f>SUM(LEFT(Table_Hockey[[#This Row],[Height]],1), RIGHT(Table_Hockey[[#This Row],[Height]], LEN(Table_Hockey[[#This Row],[Height]])-2)/12)</f>
        <v>5.5</v>
      </c>
      <c r="N7" s="5">
        <f>Table_Hockey[[#This Row],[HeightFt]]*12</f>
        <v>66</v>
      </c>
      <c r="O7" s="6">
        <f>ROUND(Table_Hockey[[#This Row],[Weight]]/(Table_Hockey[[#This Row],[HtIn]]*Table_Hockey[[#This Row],[HtIn]])*703,0)</f>
        <v>26</v>
      </c>
      <c r="Q7" s="16" t="s">
        <v>27</v>
      </c>
      <c r="R7" s="16">
        <f>INDEX(A2:O97,MATCH(Q7,D2:D97,0),15)</f>
        <v>22</v>
      </c>
    </row>
    <row r="8" spans="1:21" hidden="1" x14ac:dyDescent="0.25">
      <c r="A8">
        <v>7</v>
      </c>
      <c r="B8" t="s">
        <v>15</v>
      </c>
      <c r="C8" t="s">
        <v>16</v>
      </c>
      <c r="D8" t="s">
        <v>44</v>
      </c>
      <c r="E8" t="s">
        <v>45</v>
      </c>
      <c r="F8">
        <v>150</v>
      </c>
      <c r="G8" s="1" t="s">
        <v>46</v>
      </c>
      <c r="H8" s="3">
        <v>33121</v>
      </c>
      <c r="I8" s="3" t="s">
        <v>47</v>
      </c>
      <c r="J8" s="3" t="s">
        <v>48</v>
      </c>
      <c r="K8" s="3" t="s">
        <v>22</v>
      </c>
      <c r="L8" s="22">
        <f ca="1">DATEDIF(Table_Hockey[[#This Row],[DOB]],TODAY(),"y")</f>
        <v>31</v>
      </c>
      <c r="M8" s="5">
        <f>SUM(LEFT(Table_Hockey[[#This Row],[Height]],1), RIGHT(Table_Hockey[[#This Row],[Height]], LEN(Table_Hockey[[#This Row],[Height]])-2)/12)</f>
        <v>5.666666666666667</v>
      </c>
      <c r="N8" s="5">
        <f>Table_Hockey[[#This Row],[HeightFt]]*12</f>
        <v>68</v>
      </c>
      <c r="O8" s="6">
        <f>ROUND(Table_Hockey[[#This Row],[Weight]]/(Table_Hockey[[#This Row],[HtIn]]*Table_Hockey[[#This Row],[HtIn]])*703,0)</f>
        <v>23</v>
      </c>
    </row>
    <row r="9" spans="1:21" hidden="1" x14ac:dyDescent="0.25">
      <c r="A9">
        <v>8</v>
      </c>
      <c r="B9" t="s">
        <v>15</v>
      </c>
      <c r="C9" t="s">
        <v>16</v>
      </c>
      <c r="D9" t="s">
        <v>49</v>
      </c>
      <c r="E9" t="s">
        <v>50</v>
      </c>
      <c r="F9">
        <v>156</v>
      </c>
      <c r="G9" s="1" t="s">
        <v>25</v>
      </c>
      <c r="H9" s="3">
        <v>33362</v>
      </c>
      <c r="I9" s="3" t="s">
        <v>51</v>
      </c>
      <c r="J9" s="3" t="s">
        <v>21</v>
      </c>
      <c r="K9" s="3" t="s">
        <v>22</v>
      </c>
      <c r="L9" s="22">
        <f ca="1">DATEDIF(Table_Hockey[[#This Row],[DOB]],TODAY(),"y")</f>
        <v>30</v>
      </c>
      <c r="M9" s="5">
        <f>SUM(LEFT(Table_Hockey[[#This Row],[Height]],1), RIGHT(Table_Hockey[[#This Row],[Height]], LEN(Table_Hockey[[#This Row],[Height]])-2)/12)</f>
        <v>5.75</v>
      </c>
      <c r="N9" s="5">
        <f>Table_Hockey[[#This Row],[HeightFt]]*12</f>
        <v>69</v>
      </c>
      <c r="O9" s="6">
        <f>ROUND(Table_Hockey[[#This Row],[Weight]]/(Table_Hockey[[#This Row],[HtIn]]*Table_Hockey[[#This Row],[HtIn]])*703,0)</f>
        <v>23</v>
      </c>
      <c r="Q9" s="14" t="s">
        <v>337</v>
      </c>
      <c r="R9" s="14"/>
      <c r="S9" s="14"/>
      <c r="T9" s="14"/>
      <c r="U9" s="14"/>
    </row>
    <row r="10" spans="1:21" hidden="1" x14ac:dyDescent="0.25">
      <c r="A10">
        <v>9</v>
      </c>
      <c r="B10" t="s">
        <v>15</v>
      </c>
      <c r="C10" t="s">
        <v>16</v>
      </c>
      <c r="D10" t="s">
        <v>52</v>
      </c>
      <c r="E10" t="s">
        <v>53</v>
      </c>
      <c r="F10">
        <v>140</v>
      </c>
      <c r="G10" s="1" t="s">
        <v>46</v>
      </c>
      <c r="H10" s="3">
        <v>34703</v>
      </c>
      <c r="I10" s="3" t="s">
        <v>54</v>
      </c>
      <c r="J10" s="3" t="s">
        <v>21</v>
      </c>
      <c r="K10" s="3" t="s">
        <v>22</v>
      </c>
      <c r="L10" s="22">
        <f ca="1">DATEDIF(Table_Hockey[[#This Row],[DOB]],TODAY(),"y")</f>
        <v>27</v>
      </c>
      <c r="M10" s="5">
        <f>SUM(LEFT(Table_Hockey[[#This Row],[Height]],1), RIGHT(Table_Hockey[[#This Row],[Height]], LEN(Table_Hockey[[#This Row],[Height]])-2)/12)</f>
        <v>5.666666666666667</v>
      </c>
      <c r="N10" s="5">
        <f>Table_Hockey[[#This Row],[HeightFt]]*12</f>
        <v>68</v>
      </c>
      <c r="O10" s="6">
        <f>ROUND(Table_Hockey[[#This Row],[Weight]]/(Table_Hockey[[#This Row],[HtIn]]*Table_Hockey[[#This Row],[HtIn]])*703,0)</f>
        <v>21</v>
      </c>
      <c r="Q10" s="14" t="s">
        <v>338</v>
      </c>
      <c r="R10" s="14"/>
      <c r="S10" s="14"/>
      <c r="T10" s="14"/>
      <c r="U10" s="14"/>
    </row>
    <row r="11" spans="1:21" hidden="1" x14ac:dyDescent="0.25">
      <c r="A11">
        <v>10</v>
      </c>
      <c r="B11" t="s">
        <v>15</v>
      </c>
      <c r="C11" t="s">
        <v>16</v>
      </c>
      <c r="D11" t="s">
        <v>55</v>
      </c>
      <c r="E11" t="s">
        <v>56</v>
      </c>
      <c r="F11">
        <v>170</v>
      </c>
      <c r="G11" s="1" t="s">
        <v>19</v>
      </c>
      <c r="H11" s="3">
        <v>32300</v>
      </c>
      <c r="I11" s="3" t="s">
        <v>57</v>
      </c>
      <c r="J11" s="3" t="s">
        <v>21</v>
      </c>
      <c r="K11" s="3" t="s">
        <v>22</v>
      </c>
      <c r="L11" s="22">
        <f ca="1">DATEDIF(Table_Hockey[[#This Row],[DOB]],TODAY(),"y")</f>
        <v>33</v>
      </c>
      <c r="M11" s="5">
        <f>SUM(LEFT(Table_Hockey[[#This Row],[Height]],1), RIGHT(Table_Hockey[[#This Row],[Height]], LEN(Table_Hockey[[#This Row],[Height]])-2)/12)</f>
        <v>5.583333333333333</v>
      </c>
      <c r="N11" s="5">
        <f>Table_Hockey[[#This Row],[HeightFt]]*12</f>
        <v>67</v>
      </c>
      <c r="O11" s="6">
        <f>ROUND(Table_Hockey[[#This Row],[Weight]]/(Table_Hockey[[#This Row],[HtIn]]*Table_Hockey[[#This Row],[HtIn]])*703,0)</f>
        <v>27</v>
      </c>
      <c r="Q11" s="14" t="s">
        <v>339</v>
      </c>
      <c r="R11" s="14"/>
      <c r="S11" s="14"/>
      <c r="T11" s="14"/>
      <c r="U11" s="14"/>
    </row>
    <row r="12" spans="1:21" hidden="1" x14ac:dyDescent="0.25">
      <c r="A12">
        <v>11</v>
      </c>
      <c r="B12" t="s">
        <v>15</v>
      </c>
      <c r="C12" t="s">
        <v>16</v>
      </c>
      <c r="D12" t="s">
        <v>58</v>
      </c>
      <c r="E12" t="s">
        <v>59</v>
      </c>
      <c r="F12">
        <v>180</v>
      </c>
      <c r="G12" s="1" t="s">
        <v>29</v>
      </c>
      <c r="H12" s="3">
        <v>33163</v>
      </c>
      <c r="I12" s="3" t="s">
        <v>60</v>
      </c>
      <c r="J12" s="3" t="s">
        <v>21</v>
      </c>
      <c r="K12" s="3" t="s">
        <v>22</v>
      </c>
      <c r="L12" s="22">
        <f ca="1">DATEDIF(Table_Hockey[[#This Row],[DOB]],TODAY(),"y")</f>
        <v>31</v>
      </c>
      <c r="M12" s="5">
        <f>SUM(LEFT(Table_Hockey[[#This Row],[Height]],1), RIGHT(Table_Hockey[[#This Row],[Height]], LEN(Table_Hockey[[#This Row],[Height]])-2)/12)</f>
        <v>5.833333333333333</v>
      </c>
      <c r="N12" s="5">
        <f>Table_Hockey[[#This Row],[HeightFt]]*12</f>
        <v>70</v>
      </c>
      <c r="O12" s="6">
        <f>ROUND(Table_Hockey[[#This Row],[Weight]]/(Table_Hockey[[#This Row],[HtIn]]*Table_Hockey[[#This Row],[HtIn]])*703,0)</f>
        <v>26</v>
      </c>
    </row>
    <row r="13" spans="1:21" hidden="1" x14ac:dyDescent="0.25">
      <c r="A13">
        <v>12</v>
      </c>
      <c r="B13" t="s">
        <v>15</v>
      </c>
      <c r="C13" t="s">
        <v>16</v>
      </c>
      <c r="D13" t="s">
        <v>61</v>
      </c>
      <c r="E13" t="s">
        <v>62</v>
      </c>
      <c r="F13">
        <v>130</v>
      </c>
      <c r="G13" s="1" t="s">
        <v>19</v>
      </c>
      <c r="H13" s="3">
        <v>35031</v>
      </c>
      <c r="I13" s="3" t="s">
        <v>63</v>
      </c>
      <c r="J13" s="3" t="s">
        <v>64</v>
      </c>
      <c r="K13" s="3" t="s">
        <v>22</v>
      </c>
      <c r="L13" s="22">
        <f ca="1">DATEDIF(Table_Hockey[[#This Row],[DOB]],TODAY(),"y")</f>
        <v>26</v>
      </c>
      <c r="M13" s="5">
        <f>SUM(LEFT(Table_Hockey[[#This Row],[Height]],1), RIGHT(Table_Hockey[[#This Row],[Height]], LEN(Table_Hockey[[#This Row],[Height]])-2)/12)</f>
        <v>5.583333333333333</v>
      </c>
      <c r="N13" s="5">
        <f>Table_Hockey[[#This Row],[HeightFt]]*12</f>
        <v>67</v>
      </c>
      <c r="O13" s="6">
        <f>ROUND(Table_Hockey[[#This Row],[Weight]]/(Table_Hockey[[#This Row],[HtIn]]*Table_Hockey[[#This Row],[HtIn]])*703,0)</f>
        <v>20</v>
      </c>
    </row>
    <row r="14" spans="1:21" hidden="1" x14ac:dyDescent="0.25">
      <c r="A14">
        <v>13</v>
      </c>
      <c r="B14" t="s">
        <v>15</v>
      </c>
      <c r="C14" t="s">
        <v>16</v>
      </c>
      <c r="D14" t="s">
        <v>65</v>
      </c>
      <c r="E14" t="s">
        <v>66</v>
      </c>
      <c r="F14">
        <v>160</v>
      </c>
      <c r="G14" s="1" t="s">
        <v>19</v>
      </c>
      <c r="H14" s="3">
        <v>33325</v>
      </c>
      <c r="I14" s="3" t="s">
        <v>67</v>
      </c>
      <c r="J14" s="3" t="s">
        <v>43</v>
      </c>
      <c r="K14" s="3" t="s">
        <v>22</v>
      </c>
      <c r="L14" s="22">
        <f ca="1">DATEDIF(Table_Hockey[[#This Row],[DOB]],TODAY(),"y")</f>
        <v>30</v>
      </c>
      <c r="M14" s="5">
        <f>SUM(LEFT(Table_Hockey[[#This Row],[Height]],1), RIGHT(Table_Hockey[[#This Row],[Height]], LEN(Table_Hockey[[#This Row],[Height]])-2)/12)</f>
        <v>5.583333333333333</v>
      </c>
      <c r="N14" s="5">
        <f>Table_Hockey[[#This Row],[HeightFt]]*12</f>
        <v>67</v>
      </c>
      <c r="O14" s="6">
        <f>ROUND(Table_Hockey[[#This Row],[Weight]]/(Table_Hockey[[#This Row],[HtIn]]*Table_Hockey[[#This Row],[HtIn]])*703,0)</f>
        <v>25</v>
      </c>
    </row>
    <row r="15" spans="1:21" hidden="1" x14ac:dyDescent="0.25">
      <c r="A15">
        <v>14</v>
      </c>
      <c r="B15" t="s">
        <v>15</v>
      </c>
      <c r="C15" t="s">
        <v>16</v>
      </c>
      <c r="D15" t="s">
        <v>68</v>
      </c>
      <c r="E15" t="s">
        <v>69</v>
      </c>
      <c r="F15">
        <v>155</v>
      </c>
      <c r="G15" s="1" t="s">
        <v>19</v>
      </c>
      <c r="H15" s="3">
        <v>34165</v>
      </c>
      <c r="I15" s="3" t="s">
        <v>70</v>
      </c>
      <c r="J15" s="3" t="s">
        <v>38</v>
      </c>
      <c r="K15" s="3" t="s">
        <v>22</v>
      </c>
      <c r="L15" s="22">
        <f ca="1">DATEDIF(Table_Hockey[[#This Row],[DOB]],TODAY(),"y")</f>
        <v>28</v>
      </c>
      <c r="M15" s="5">
        <f>SUM(LEFT(Table_Hockey[[#This Row],[Height]],1), RIGHT(Table_Hockey[[#This Row],[Height]], LEN(Table_Hockey[[#This Row],[Height]])-2)/12)</f>
        <v>5.583333333333333</v>
      </c>
      <c r="N15" s="5">
        <f>Table_Hockey[[#This Row],[HeightFt]]*12</f>
        <v>67</v>
      </c>
      <c r="O15" s="6">
        <f>ROUND(Table_Hockey[[#This Row],[Weight]]/(Table_Hockey[[#This Row],[HtIn]]*Table_Hockey[[#This Row],[HtIn]])*703,0)</f>
        <v>24</v>
      </c>
    </row>
    <row r="16" spans="1:21" hidden="1" x14ac:dyDescent="0.25">
      <c r="A16">
        <v>15</v>
      </c>
      <c r="B16" t="s">
        <v>15</v>
      </c>
      <c r="C16" t="s">
        <v>16</v>
      </c>
      <c r="D16" t="s">
        <v>71</v>
      </c>
      <c r="E16" t="s">
        <v>72</v>
      </c>
      <c r="F16">
        <v>139</v>
      </c>
      <c r="G16" s="1" t="s">
        <v>41</v>
      </c>
      <c r="H16" s="3">
        <v>32282</v>
      </c>
      <c r="I16" s="3" t="s">
        <v>73</v>
      </c>
      <c r="J16" s="3" t="s">
        <v>48</v>
      </c>
      <c r="K16" s="3" t="s">
        <v>74</v>
      </c>
      <c r="L16" s="22">
        <f ca="1">DATEDIF(Table_Hockey[[#This Row],[DOB]],TODAY(),"y")</f>
        <v>33</v>
      </c>
      <c r="M16" s="5">
        <f>SUM(LEFT(Table_Hockey[[#This Row],[Height]],1), RIGHT(Table_Hockey[[#This Row],[Height]], LEN(Table_Hockey[[#This Row],[Height]])-2)/12)</f>
        <v>5.5</v>
      </c>
      <c r="N16" s="5">
        <f>Table_Hockey[[#This Row],[HeightFt]]*12</f>
        <v>66</v>
      </c>
      <c r="O16" s="6">
        <f>ROUND(Table_Hockey[[#This Row],[Weight]]/(Table_Hockey[[#This Row],[HtIn]]*Table_Hockey[[#This Row],[HtIn]])*703,0)</f>
        <v>22</v>
      </c>
      <c r="Q16" s="21"/>
      <c r="R16" s="21"/>
      <c r="S16" s="21"/>
      <c r="T16" s="21"/>
    </row>
    <row r="17" spans="1:20" hidden="1" x14ac:dyDescent="0.25">
      <c r="A17">
        <v>16</v>
      </c>
      <c r="B17" t="s">
        <v>15</v>
      </c>
      <c r="C17" t="s">
        <v>16</v>
      </c>
      <c r="D17" t="s">
        <v>75</v>
      </c>
      <c r="E17" t="s">
        <v>76</v>
      </c>
      <c r="F17">
        <v>180</v>
      </c>
      <c r="G17" s="1" t="s">
        <v>41</v>
      </c>
      <c r="H17" s="3">
        <v>33888</v>
      </c>
      <c r="I17" s="3" t="s">
        <v>77</v>
      </c>
      <c r="J17" s="3" t="s">
        <v>48</v>
      </c>
      <c r="K17" s="3" t="s">
        <v>74</v>
      </c>
      <c r="L17" s="22">
        <f ca="1">DATEDIF(Table_Hockey[[#This Row],[DOB]],TODAY(),"y")</f>
        <v>29</v>
      </c>
      <c r="M17" s="5">
        <f>SUM(LEFT(Table_Hockey[[#This Row],[Height]],1), RIGHT(Table_Hockey[[#This Row],[Height]], LEN(Table_Hockey[[#This Row],[Height]])-2)/12)</f>
        <v>5.5</v>
      </c>
      <c r="N17" s="5">
        <f>Table_Hockey[[#This Row],[HeightFt]]*12</f>
        <v>66</v>
      </c>
      <c r="O17" s="6">
        <f>ROUND(Table_Hockey[[#This Row],[Weight]]/(Table_Hockey[[#This Row],[HtIn]]*Table_Hockey[[#This Row],[HtIn]])*703,0)</f>
        <v>29</v>
      </c>
      <c r="Q17" s="21"/>
      <c r="R17" s="21"/>
      <c r="S17" s="21"/>
      <c r="T17" s="21"/>
    </row>
    <row r="18" spans="1:20" hidden="1" x14ac:dyDescent="0.25">
      <c r="A18">
        <v>17</v>
      </c>
      <c r="B18" t="s">
        <v>15</v>
      </c>
      <c r="C18" t="s">
        <v>16</v>
      </c>
      <c r="D18" t="s">
        <v>78</v>
      </c>
      <c r="E18" t="s">
        <v>79</v>
      </c>
      <c r="F18">
        <v>167</v>
      </c>
      <c r="G18" s="1" t="s">
        <v>46</v>
      </c>
      <c r="H18" s="3">
        <v>32975</v>
      </c>
      <c r="I18" s="3" t="s">
        <v>80</v>
      </c>
      <c r="J18" s="3" t="s">
        <v>43</v>
      </c>
      <c r="K18" s="3" t="s">
        <v>74</v>
      </c>
      <c r="L18" s="22">
        <f ca="1">DATEDIF(Table_Hockey[[#This Row],[DOB]],TODAY(),"y")</f>
        <v>31</v>
      </c>
      <c r="M18" s="5">
        <f>SUM(LEFT(Table_Hockey[[#This Row],[Height]],1), RIGHT(Table_Hockey[[#This Row],[Height]], LEN(Table_Hockey[[#This Row],[Height]])-2)/12)</f>
        <v>5.666666666666667</v>
      </c>
      <c r="N18" s="5">
        <f>Table_Hockey[[#This Row],[HeightFt]]*12</f>
        <v>68</v>
      </c>
      <c r="O18" s="6">
        <f>ROUND(Table_Hockey[[#This Row],[Weight]]/(Table_Hockey[[#This Row],[HtIn]]*Table_Hockey[[#This Row],[HtIn]])*703,0)</f>
        <v>25</v>
      </c>
      <c r="Q18" s="23"/>
      <c r="R18" s="21"/>
      <c r="S18" s="21"/>
      <c r="T18" s="21"/>
    </row>
    <row r="19" spans="1:20" hidden="1" x14ac:dyDescent="0.25">
      <c r="A19">
        <v>18</v>
      </c>
      <c r="B19" t="s">
        <v>15</v>
      </c>
      <c r="C19" t="s">
        <v>16</v>
      </c>
      <c r="D19" t="s">
        <v>27</v>
      </c>
      <c r="E19" t="s">
        <v>81</v>
      </c>
      <c r="F19">
        <v>137</v>
      </c>
      <c r="G19" s="1" t="s">
        <v>82</v>
      </c>
      <c r="H19" s="3">
        <v>33268</v>
      </c>
      <c r="I19" t="s">
        <v>54</v>
      </c>
      <c r="J19" t="s">
        <v>21</v>
      </c>
      <c r="K19" t="s">
        <v>74</v>
      </c>
      <c r="L19" s="4">
        <f ca="1">DATEDIF(Table_Hockey[[#This Row],[DOB]],TODAY(),"y")</f>
        <v>31</v>
      </c>
      <c r="M19" s="5">
        <f>SUM(LEFT(Table_Hockey[[#This Row],[Height]],1), RIGHT(Table_Hockey[[#This Row],[Height]], LEN(Table_Hockey[[#This Row],[Height]])-2)/12)</f>
        <v>5.333333333333333</v>
      </c>
      <c r="N19" s="5">
        <f>Table_Hockey[[#This Row],[HeightFt]]*12</f>
        <v>64</v>
      </c>
      <c r="O19" s="6">
        <f>ROUND(Table_Hockey[[#This Row],[Weight]]/(Table_Hockey[[#This Row],[HtIn]]*Table_Hockey[[#This Row],[HtIn]])*703,0)</f>
        <v>24</v>
      </c>
      <c r="Q19" s="23"/>
      <c r="R19" s="21"/>
      <c r="S19" s="21"/>
      <c r="T19" s="21"/>
    </row>
    <row r="20" spans="1:20" hidden="1" x14ac:dyDescent="0.25">
      <c r="A20">
        <v>19</v>
      </c>
      <c r="B20" t="s">
        <v>15</v>
      </c>
      <c r="C20" t="s">
        <v>16</v>
      </c>
      <c r="D20" t="s">
        <v>83</v>
      </c>
      <c r="E20" t="s">
        <v>84</v>
      </c>
      <c r="F20">
        <v>139</v>
      </c>
      <c r="G20" s="1" t="s">
        <v>25</v>
      </c>
      <c r="H20" s="3">
        <v>31051</v>
      </c>
      <c r="I20" t="s">
        <v>85</v>
      </c>
      <c r="J20" t="s">
        <v>86</v>
      </c>
      <c r="K20" t="s">
        <v>74</v>
      </c>
      <c r="L20" s="4">
        <f ca="1">DATEDIF(Table_Hockey[[#This Row],[DOB]],TODAY(),"y")</f>
        <v>37</v>
      </c>
      <c r="M20" s="5">
        <f>SUM(LEFT(Table_Hockey[[#This Row],[Height]],1), RIGHT(Table_Hockey[[#This Row],[Height]], LEN(Table_Hockey[[#This Row],[Height]])-2)/12)</f>
        <v>5.75</v>
      </c>
      <c r="N20" s="5">
        <f>Table_Hockey[[#This Row],[HeightFt]]*12</f>
        <v>69</v>
      </c>
      <c r="O20" s="6">
        <f>ROUND(Table_Hockey[[#This Row],[Weight]]/(Table_Hockey[[#This Row],[HtIn]]*Table_Hockey[[#This Row],[HtIn]])*703,0)</f>
        <v>21</v>
      </c>
    </row>
    <row r="21" spans="1:20" hidden="1" x14ac:dyDescent="0.25">
      <c r="A21">
        <v>20</v>
      </c>
      <c r="B21" t="s">
        <v>15</v>
      </c>
      <c r="C21" t="s">
        <v>16</v>
      </c>
      <c r="D21" t="s">
        <v>87</v>
      </c>
      <c r="E21" t="s">
        <v>88</v>
      </c>
      <c r="F21">
        <v>144</v>
      </c>
      <c r="G21" s="1" t="s">
        <v>41</v>
      </c>
      <c r="H21" s="3">
        <v>34613</v>
      </c>
      <c r="I21" t="s">
        <v>89</v>
      </c>
      <c r="J21" t="s">
        <v>21</v>
      </c>
      <c r="K21" t="s">
        <v>74</v>
      </c>
      <c r="L21" s="4">
        <f ca="1">DATEDIF(Table_Hockey[[#This Row],[DOB]],TODAY(),"y")</f>
        <v>27</v>
      </c>
      <c r="M21" s="5">
        <f>SUM(LEFT(Table_Hockey[[#This Row],[Height]],1), RIGHT(Table_Hockey[[#This Row],[Height]], LEN(Table_Hockey[[#This Row],[Height]])-2)/12)</f>
        <v>5.5</v>
      </c>
      <c r="N21" s="5">
        <f>Table_Hockey[[#This Row],[HeightFt]]*12</f>
        <v>66</v>
      </c>
      <c r="O21" s="6">
        <f>ROUND(Table_Hockey[[#This Row],[Weight]]/(Table_Hockey[[#This Row],[HtIn]]*Table_Hockey[[#This Row],[HtIn]])*703,0)</f>
        <v>23</v>
      </c>
    </row>
    <row r="22" spans="1:20" hidden="1" x14ac:dyDescent="0.25">
      <c r="A22">
        <v>21</v>
      </c>
      <c r="B22" t="s">
        <v>15</v>
      </c>
      <c r="C22" t="s">
        <v>16</v>
      </c>
      <c r="D22" t="s">
        <v>90</v>
      </c>
      <c r="E22" t="s">
        <v>91</v>
      </c>
      <c r="F22">
        <v>146</v>
      </c>
      <c r="G22" s="1" t="s">
        <v>46</v>
      </c>
      <c r="H22" s="3">
        <v>31630</v>
      </c>
      <c r="I22" t="s">
        <v>92</v>
      </c>
      <c r="J22" t="s">
        <v>86</v>
      </c>
      <c r="K22" t="s">
        <v>93</v>
      </c>
      <c r="L22" s="4">
        <f ca="1">DATEDIF(Table_Hockey[[#This Row],[DOB]],TODAY(),"y")</f>
        <v>35</v>
      </c>
      <c r="M22" s="5">
        <f>SUM(LEFT(Table_Hockey[[#This Row],[Height]],1), RIGHT(Table_Hockey[[#This Row],[Height]], LEN(Table_Hockey[[#This Row],[Height]])-2)/12)</f>
        <v>5.666666666666667</v>
      </c>
      <c r="N22" s="5">
        <f>Table_Hockey[[#This Row],[HeightFt]]*12</f>
        <v>68</v>
      </c>
      <c r="O22" s="6">
        <f>ROUND(Table_Hockey[[#This Row],[Weight]]/(Table_Hockey[[#This Row],[HtIn]]*Table_Hockey[[#This Row],[HtIn]])*703,0)</f>
        <v>22</v>
      </c>
    </row>
    <row r="23" spans="1:20" hidden="1" x14ac:dyDescent="0.25">
      <c r="A23">
        <v>22</v>
      </c>
      <c r="B23" t="s">
        <v>15</v>
      </c>
      <c r="C23" t="s">
        <v>16</v>
      </c>
      <c r="D23" t="s">
        <v>94</v>
      </c>
      <c r="E23" t="s">
        <v>95</v>
      </c>
      <c r="F23">
        <v>136</v>
      </c>
      <c r="G23" s="1" t="s">
        <v>46</v>
      </c>
      <c r="H23" s="3">
        <v>32633</v>
      </c>
      <c r="I23" t="s">
        <v>96</v>
      </c>
      <c r="J23" t="s">
        <v>21</v>
      </c>
      <c r="K23" t="s">
        <v>93</v>
      </c>
      <c r="L23" s="4">
        <f ca="1">DATEDIF(Table_Hockey[[#This Row],[DOB]],TODAY(),"y")</f>
        <v>32</v>
      </c>
      <c r="M23" s="5">
        <f>SUM(LEFT(Table_Hockey[[#This Row],[Height]],1), RIGHT(Table_Hockey[[#This Row],[Height]], LEN(Table_Hockey[[#This Row],[Height]])-2)/12)</f>
        <v>5.666666666666667</v>
      </c>
      <c r="N23" s="5">
        <f>Table_Hockey[[#This Row],[HeightFt]]*12</f>
        <v>68</v>
      </c>
      <c r="O23" s="6">
        <f>ROUND(Table_Hockey[[#This Row],[Weight]]/(Table_Hockey[[#This Row],[HtIn]]*Table_Hockey[[#This Row],[HtIn]])*703,0)</f>
        <v>21</v>
      </c>
    </row>
    <row r="24" spans="1:20" hidden="1" x14ac:dyDescent="0.25">
      <c r="A24">
        <v>23</v>
      </c>
      <c r="B24" t="s">
        <v>15</v>
      </c>
      <c r="C24" t="s">
        <v>16</v>
      </c>
      <c r="D24" t="s">
        <v>97</v>
      </c>
      <c r="E24" t="s">
        <v>98</v>
      </c>
      <c r="F24">
        <v>160</v>
      </c>
      <c r="G24" s="1" t="s">
        <v>25</v>
      </c>
      <c r="H24" s="3">
        <v>34434</v>
      </c>
      <c r="I24" t="s">
        <v>99</v>
      </c>
      <c r="J24" t="s">
        <v>43</v>
      </c>
      <c r="K24" t="s">
        <v>93</v>
      </c>
      <c r="L24" s="4">
        <f ca="1">DATEDIF(Table_Hockey[[#This Row],[DOB]],TODAY(),"y")</f>
        <v>27</v>
      </c>
      <c r="M24" s="5">
        <f>SUM(LEFT(Table_Hockey[[#This Row],[Height]],1), RIGHT(Table_Hockey[[#This Row],[Height]], LEN(Table_Hockey[[#This Row],[Height]])-2)/12)</f>
        <v>5.75</v>
      </c>
      <c r="N24" s="5">
        <f>Table_Hockey[[#This Row],[HeightFt]]*12</f>
        <v>69</v>
      </c>
      <c r="O24" s="6">
        <f>ROUND(Table_Hockey[[#This Row],[Weight]]/(Table_Hockey[[#This Row],[HtIn]]*Table_Hockey[[#This Row],[HtIn]])*703,0)</f>
        <v>24</v>
      </c>
    </row>
    <row r="25" spans="1:20" x14ac:dyDescent="0.25">
      <c r="A25">
        <v>24</v>
      </c>
      <c r="B25" t="s">
        <v>100</v>
      </c>
      <c r="C25" t="s">
        <v>16</v>
      </c>
      <c r="D25" t="s">
        <v>101</v>
      </c>
      <c r="E25" t="s">
        <v>102</v>
      </c>
      <c r="F25">
        <v>190</v>
      </c>
      <c r="G25" s="1" t="s">
        <v>103</v>
      </c>
      <c r="H25" s="3">
        <v>31778</v>
      </c>
      <c r="I25" t="s">
        <v>104</v>
      </c>
      <c r="J25" t="s">
        <v>105</v>
      </c>
      <c r="K25" t="s">
        <v>22</v>
      </c>
      <c r="L25" s="4">
        <f ca="1">DATEDIF(Table_Hockey[[#This Row],[DOB]],TODAY(),"y")</f>
        <v>35</v>
      </c>
      <c r="M25" s="5">
        <f>SUM(LEFT(Table_Hockey[[#This Row],[Height]],1), RIGHT(Table_Hockey[[#This Row],[Height]], LEN(Table_Hockey[[#This Row],[Height]])-2)/12)</f>
        <v>5.916666666666667</v>
      </c>
      <c r="N25" s="5">
        <f>Table_Hockey[[#This Row],[HeightFt]]*12</f>
        <v>71</v>
      </c>
      <c r="O25" s="6">
        <f>ROUND(Table_Hockey[[#This Row],[Weight]]/(Table_Hockey[[#This Row],[HtIn]]*Table_Hockey[[#This Row],[HtIn]])*703,0)</f>
        <v>26</v>
      </c>
    </row>
    <row r="26" spans="1:20" x14ac:dyDescent="0.25">
      <c r="A26">
        <v>25</v>
      </c>
      <c r="B26" t="s">
        <v>100</v>
      </c>
      <c r="C26" t="s">
        <v>16</v>
      </c>
      <c r="D26" t="s">
        <v>106</v>
      </c>
      <c r="E26" t="s">
        <v>107</v>
      </c>
      <c r="F26">
        <v>220</v>
      </c>
      <c r="G26" s="1" t="s">
        <v>108</v>
      </c>
      <c r="H26" s="3">
        <v>31467</v>
      </c>
      <c r="I26" t="s">
        <v>109</v>
      </c>
      <c r="J26" t="s">
        <v>21</v>
      </c>
      <c r="K26" t="s">
        <v>22</v>
      </c>
      <c r="L26" s="4">
        <f ca="1">DATEDIF(Table_Hockey[[#This Row],[DOB]],TODAY(),"y")</f>
        <v>36</v>
      </c>
      <c r="M26" s="5">
        <f>SUM(LEFT(Table_Hockey[[#This Row],[Height]],1), RIGHT(Table_Hockey[[#This Row],[Height]], LEN(Table_Hockey[[#This Row],[Height]])-2)/12)</f>
        <v>6.25</v>
      </c>
      <c r="N26" s="5">
        <f>Table_Hockey[[#This Row],[HeightFt]]*12</f>
        <v>75</v>
      </c>
      <c r="O26" s="6">
        <f>ROUND(Table_Hockey[[#This Row],[Weight]]/(Table_Hockey[[#This Row],[HtIn]]*Table_Hockey[[#This Row],[HtIn]])*703,0)</f>
        <v>27</v>
      </c>
    </row>
    <row r="27" spans="1:20" x14ac:dyDescent="0.25">
      <c r="A27">
        <v>26</v>
      </c>
      <c r="B27" t="s">
        <v>100</v>
      </c>
      <c r="C27" t="s">
        <v>16</v>
      </c>
      <c r="D27" t="s">
        <v>110</v>
      </c>
      <c r="E27" t="s">
        <v>111</v>
      </c>
      <c r="F27">
        <v>187</v>
      </c>
      <c r="G27" s="1" t="s">
        <v>25</v>
      </c>
      <c r="H27" s="3">
        <v>30440</v>
      </c>
      <c r="I27" t="s">
        <v>112</v>
      </c>
      <c r="J27" t="s">
        <v>21</v>
      </c>
      <c r="K27" t="s">
        <v>22</v>
      </c>
      <c r="L27" s="4">
        <f ca="1">DATEDIF(Table_Hockey[[#This Row],[DOB]],TODAY(),"y")</f>
        <v>38</v>
      </c>
      <c r="M27" s="5">
        <f>SUM(LEFT(Table_Hockey[[#This Row],[Height]],1), RIGHT(Table_Hockey[[#This Row],[Height]], LEN(Table_Hockey[[#This Row],[Height]])-2)/12)</f>
        <v>5.75</v>
      </c>
      <c r="N27" s="5">
        <f>Table_Hockey[[#This Row],[HeightFt]]*12</f>
        <v>69</v>
      </c>
      <c r="O27" s="6">
        <f>ROUND(Table_Hockey[[#This Row],[Weight]]/(Table_Hockey[[#This Row],[HtIn]]*Table_Hockey[[#This Row],[HtIn]])*703,0)</f>
        <v>28</v>
      </c>
    </row>
    <row r="28" spans="1:20" x14ac:dyDescent="0.25">
      <c r="A28">
        <v>27</v>
      </c>
      <c r="B28" t="s">
        <v>100</v>
      </c>
      <c r="C28" t="s">
        <v>16</v>
      </c>
      <c r="D28" t="s">
        <v>113</v>
      </c>
      <c r="E28" t="s">
        <v>114</v>
      </c>
      <c r="F28">
        <v>194</v>
      </c>
      <c r="G28" s="1" t="s">
        <v>115</v>
      </c>
      <c r="H28" s="3">
        <v>29536</v>
      </c>
      <c r="I28" t="s">
        <v>109</v>
      </c>
      <c r="J28" t="s">
        <v>21</v>
      </c>
      <c r="K28" t="s">
        <v>22</v>
      </c>
      <c r="L28" s="4">
        <f ca="1">DATEDIF(Table_Hockey[[#This Row],[DOB]],TODAY(),"y")</f>
        <v>41</v>
      </c>
      <c r="M28" s="5">
        <f>SUM(LEFT(Table_Hockey[[#This Row],[Height]],1), RIGHT(Table_Hockey[[#This Row],[Height]], LEN(Table_Hockey[[#This Row],[Height]])-2)/12)</f>
        <v>6</v>
      </c>
      <c r="N28" s="5">
        <f>Table_Hockey[[#This Row],[HeightFt]]*12</f>
        <v>72</v>
      </c>
      <c r="O28" s="6">
        <f>ROUND(Table_Hockey[[#This Row],[Weight]]/(Table_Hockey[[#This Row],[HtIn]]*Table_Hockey[[#This Row],[HtIn]])*703,0)</f>
        <v>26</v>
      </c>
    </row>
    <row r="29" spans="1:20" x14ac:dyDescent="0.25">
      <c r="A29">
        <v>28</v>
      </c>
      <c r="B29" t="s">
        <v>100</v>
      </c>
      <c r="C29" t="s">
        <v>16</v>
      </c>
      <c r="D29" t="s">
        <v>116</v>
      </c>
      <c r="E29" t="s">
        <v>117</v>
      </c>
      <c r="F29">
        <v>214</v>
      </c>
      <c r="G29" s="1" t="s">
        <v>108</v>
      </c>
      <c r="H29" s="3">
        <v>31636</v>
      </c>
      <c r="I29" t="s">
        <v>118</v>
      </c>
      <c r="J29" t="s">
        <v>86</v>
      </c>
      <c r="K29" t="s">
        <v>22</v>
      </c>
      <c r="L29" s="4">
        <f ca="1">DATEDIF(Table_Hockey[[#This Row],[DOB]],TODAY(),"y")</f>
        <v>35</v>
      </c>
      <c r="M29" s="5">
        <f>SUM(LEFT(Table_Hockey[[#This Row],[Height]],1), RIGHT(Table_Hockey[[#This Row],[Height]], LEN(Table_Hockey[[#This Row],[Height]])-2)/12)</f>
        <v>6.25</v>
      </c>
      <c r="N29" s="5">
        <f>Table_Hockey[[#This Row],[HeightFt]]*12</f>
        <v>75</v>
      </c>
      <c r="O29" s="6">
        <f>ROUND(Table_Hockey[[#This Row],[Weight]]/(Table_Hockey[[#This Row],[HtIn]]*Table_Hockey[[#This Row],[HtIn]])*703,0)</f>
        <v>27</v>
      </c>
    </row>
    <row r="30" spans="1:20" x14ac:dyDescent="0.25">
      <c r="A30">
        <v>29</v>
      </c>
      <c r="B30" t="s">
        <v>100</v>
      </c>
      <c r="C30" t="s">
        <v>16</v>
      </c>
      <c r="D30" t="s">
        <v>119</v>
      </c>
      <c r="E30" t="s">
        <v>120</v>
      </c>
      <c r="F30">
        <v>170</v>
      </c>
      <c r="G30" s="1" t="s">
        <v>46</v>
      </c>
      <c r="H30" s="3">
        <v>32940</v>
      </c>
      <c r="I30" t="s">
        <v>121</v>
      </c>
      <c r="J30" t="s">
        <v>86</v>
      </c>
      <c r="K30" t="s">
        <v>22</v>
      </c>
      <c r="L30" s="4">
        <f ca="1">DATEDIF(Table_Hockey[[#This Row],[DOB]],TODAY(),"y")</f>
        <v>31</v>
      </c>
      <c r="M30" s="5">
        <f>SUM(LEFT(Table_Hockey[[#This Row],[Height]],1), RIGHT(Table_Hockey[[#This Row],[Height]], LEN(Table_Hockey[[#This Row],[Height]])-2)/12)</f>
        <v>5.666666666666667</v>
      </c>
      <c r="N30" s="5">
        <f>Table_Hockey[[#This Row],[HeightFt]]*12</f>
        <v>68</v>
      </c>
      <c r="O30" s="6">
        <f>ROUND(Table_Hockey[[#This Row],[Weight]]/(Table_Hockey[[#This Row],[HtIn]]*Table_Hockey[[#This Row],[HtIn]])*703,0)</f>
        <v>26</v>
      </c>
    </row>
    <row r="31" spans="1:20" x14ac:dyDescent="0.25">
      <c r="A31">
        <v>30</v>
      </c>
      <c r="B31" t="s">
        <v>100</v>
      </c>
      <c r="C31" t="s">
        <v>16</v>
      </c>
      <c r="D31" t="s">
        <v>122</v>
      </c>
      <c r="E31" t="s">
        <v>123</v>
      </c>
      <c r="F31">
        <v>190</v>
      </c>
      <c r="G31" s="1" t="s">
        <v>124</v>
      </c>
      <c r="H31" s="3">
        <v>33624</v>
      </c>
      <c r="I31" t="s">
        <v>125</v>
      </c>
      <c r="J31" t="s">
        <v>48</v>
      </c>
      <c r="K31" t="s">
        <v>22</v>
      </c>
      <c r="L31" s="4">
        <f ca="1">DATEDIF(Table_Hockey[[#This Row],[DOB]],TODAY(),"y")</f>
        <v>30</v>
      </c>
      <c r="M31" s="5">
        <f>SUM(LEFT(Table_Hockey[[#This Row],[Height]],1), RIGHT(Table_Hockey[[#This Row],[Height]], LEN(Table_Hockey[[#This Row],[Height]])-2)/12)</f>
        <v>6.166666666666667</v>
      </c>
      <c r="N31" s="5">
        <f>Table_Hockey[[#This Row],[HeightFt]]*12</f>
        <v>74</v>
      </c>
      <c r="O31" s="6">
        <f>ROUND(Table_Hockey[[#This Row],[Weight]]/(Table_Hockey[[#This Row],[HtIn]]*Table_Hockey[[#This Row],[HtIn]])*703,0)</f>
        <v>24</v>
      </c>
    </row>
    <row r="32" spans="1:20" x14ac:dyDescent="0.25">
      <c r="A32">
        <v>31</v>
      </c>
      <c r="B32" t="s">
        <v>100</v>
      </c>
      <c r="C32" t="s">
        <v>16</v>
      </c>
      <c r="D32" t="s">
        <v>126</v>
      </c>
      <c r="E32" t="s">
        <v>127</v>
      </c>
      <c r="F32">
        <v>216</v>
      </c>
      <c r="G32" s="1" t="s">
        <v>124</v>
      </c>
      <c r="H32" s="3">
        <v>29930</v>
      </c>
      <c r="I32" t="s">
        <v>128</v>
      </c>
      <c r="J32" t="s">
        <v>86</v>
      </c>
      <c r="K32" t="s">
        <v>22</v>
      </c>
      <c r="L32" s="4">
        <f ca="1">DATEDIF(Table_Hockey[[#This Row],[DOB]],TODAY(),"y")</f>
        <v>40</v>
      </c>
      <c r="M32" s="5">
        <f>SUM(LEFT(Table_Hockey[[#This Row],[Height]],1), RIGHT(Table_Hockey[[#This Row],[Height]], LEN(Table_Hockey[[#This Row],[Height]])-2)/12)</f>
        <v>6.166666666666667</v>
      </c>
      <c r="N32" s="5">
        <f>Table_Hockey[[#This Row],[HeightFt]]*12</f>
        <v>74</v>
      </c>
      <c r="O32" s="6">
        <f>ROUND(Table_Hockey[[#This Row],[Weight]]/(Table_Hockey[[#This Row],[HtIn]]*Table_Hockey[[#This Row],[HtIn]])*703,0)</f>
        <v>28</v>
      </c>
    </row>
    <row r="33" spans="1:15" x14ac:dyDescent="0.25">
      <c r="A33">
        <v>32</v>
      </c>
      <c r="B33" t="s">
        <v>100</v>
      </c>
      <c r="C33" t="s">
        <v>16</v>
      </c>
      <c r="D33" t="s">
        <v>129</v>
      </c>
      <c r="E33" t="s">
        <v>130</v>
      </c>
      <c r="F33">
        <v>176</v>
      </c>
      <c r="G33" s="1" t="s">
        <v>25</v>
      </c>
      <c r="H33" s="3">
        <v>30318</v>
      </c>
      <c r="I33" t="s">
        <v>131</v>
      </c>
      <c r="J33" t="s">
        <v>105</v>
      </c>
      <c r="K33" t="s">
        <v>22</v>
      </c>
      <c r="L33" s="4">
        <f ca="1">DATEDIF(Table_Hockey[[#This Row],[DOB]],TODAY(),"y")</f>
        <v>39</v>
      </c>
      <c r="M33" s="5">
        <f>SUM(LEFT(Table_Hockey[[#This Row],[Height]],1), RIGHT(Table_Hockey[[#This Row],[Height]], LEN(Table_Hockey[[#This Row],[Height]])-2)/12)</f>
        <v>5.75</v>
      </c>
      <c r="N33" s="5">
        <f>Table_Hockey[[#This Row],[HeightFt]]*12</f>
        <v>69</v>
      </c>
      <c r="O33" s="6">
        <f>ROUND(Table_Hockey[[#This Row],[Weight]]/(Table_Hockey[[#This Row],[HtIn]]*Table_Hockey[[#This Row],[HtIn]])*703,0)</f>
        <v>26</v>
      </c>
    </row>
    <row r="34" spans="1:15" x14ac:dyDescent="0.25">
      <c r="A34">
        <v>33</v>
      </c>
      <c r="B34" t="s">
        <v>100</v>
      </c>
      <c r="C34" t="s">
        <v>16</v>
      </c>
      <c r="D34" t="s">
        <v>132</v>
      </c>
      <c r="E34" t="s">
        <v>133</v>
      </c>
      <c r="F34">
        <v>179</v>
      </c>
      <c r="G34" s="1" t="s">
        <v>134</v>
      </c>
      <c r="H34" s="3">
        <v>31307</v>
      </c>
      <c r="I34" t="s">
        <v>135</v>
      </c>
      <c r="J34" t="s">
        <v>86</v>
      </c>
      <c r="K34" t="s">
        <v>22</v>
      </c>
      <c r="L34" s="4">
        <f ca="1">DATEDIF(Table_Hockey[[#This Row],[DOB]],TODAY(),"y")</f>
        <v>36</v>
      </c>
      <c r="M34" s="5">
        <f>SUM(LEFT(Table_Hockey[[#This Row],[Height]],1), RIGHT(Table_Hockey[[#This Row],[Height]], LEN(Table_Hockey[[#This Row],[Height]])-2)/12)</f>
        <v>6.083333333333333</v>
      </c>
      <c r="N34" s="5">
        <f>Table_Hockey[[#This Row],[HeightFt]]*12</f>
        <v>73</v>
      </c>
      <c r="O34" s="6">
        <f>ROUND(Table_Hockey[[#This Row],[Weight]]/(Table_Hockey[[#This Row],[HtIn]]*Table_Hockey[[#This Row],[HtIn]])*703,0)</f>
        <v>24</v>
      </c>
    </row>
    <row r="35" spans="1:15" x14ac:dyDescent="0.25">
      <c r="A35">
        <v>34</v>
      </c>
      <c r="B35" t="s">
        <v>100</v>
      </c>
      <c r="C35" t="s">
        <v>16</v>
      </c>
      <c r="D35" t="s">
        <v>136</v>
      </c>
      <c r="E35" t="s">
        <v>137</v>
      </c>
      <c r="F35">
        <v>201</v>
      </c>
      <c r="G35" s="1" t="s">
        <v>134</v>
      </c>
      <c r="H35" s="3">
        <v>33045</v>
      </c>
      <c r="I35" t="s">
        <v>138</v>
      </c>
      <c r="J35" t="s">
        <v>21</v>
      </c>
      <c r="K35" t="s">
        <v>22</v>
      </c>
      <c r="L35" s="4">
        <f ca="1">DATEDIF(Table_Hockey[[#This Row],[DOB]],TODAY(),"y")</f>
        <v>31</v>
      </c>
      <c r="M35" s="5">
        <f>SUM(LEFT(Table_Hockey[[#This Row],[Height]],1), RIGHT(Table_Hockey[[#This Row],[Height]], LEN(Table_Hockey[[#This Row],[Height]])-2)/12)</f>
        <v>6.083333333333333</v>
      </c>
      <c r="N35" s="5">
        <f>Table_Hockey[[#This Row],[HeightFt]]*12</f>
        <v>73</v>
      </c>
      <c r="O35" s="6">
        <f>ROUND(Table_Hockey[[#This Row],[Weight]]/(Table_Hockey[[#This Row],[HtIn]]*Table_Hockey[[#This Row],[HtIn]])*703,0)</f>
        <v>27</v>
      </c>
    </row>
    <row r="36" spans="1:15" x14ac:dyDescent="0.25">
      <c r="A36">
        <v>35</v>
      </c>
      <c r="B36" t="s">
        <v>100</v>
      </c>
      <c r="C36" t="s">
        <v>16</v>
      </c>
      <c r="D36" t="s">
        <v>139</v>
      </c>
      <c r="E36" t="s">
        <v>140</v>
      </c>
      <c r="F36">
        <v>216</v>
      </c>
      <c r="G36" s="1" t="s">
        <v>115</v>
      </c>
      <c r="H36" s="3">
        <v>31135</v>
      </c>
      <c r="I36" t="s">
        <v>141</v>
      </c>
      <c r="J36" t="s">
        <v>43</v>
      </c>
      <c r="K36" t="s">
        <v>22</v>
      </c>
      <c r="L36" s="4">
        <f ca="1">DATEDIF(Table_Hockey[[#This Row],[DOB]],TODAY(),"y")</f>
        <v>36</v>
      </c>
      <c r="M36" s="5">
        <f>SUM(LEFT(Table_Hockey[[#This Row],[Height]],1), RIGHT(Table_Hockey[[#This Row],[Height]], LEN(Table_Hockey[[#This Row],[Height]])-2)/12)</f>
        <v>6</v>
      </c>
      <c r="N36" s="5">
        <f>Table_Hockey[[#This Row],[HeightFt]]*12</f>
        <v>72</v>
      </c>
      <c r="O36" s="6">
        <f>ROUND(Table_Hockey[[#This Row],[Weight]]/(Table_Hockey[[#This Row],[HtIn]]*Table_Hockey[[#This Row],[HtIn]])*703,0)</f>
        <v>29</v>
      </c>
    </row>
    <row r="37" spans="1:15" x14ac:dyDescent="0.25">
      <c r="A37">
        <v>36</v>
      </c>
      <c r="B37" t="s">
        <v>100</v>
      </c>
      <c r="C37" t="s">
        <v>16</v>
      </c>
      <c r="D37" t="s">
        <v>142</v>
      </c>
      <c r="E37" t="s">
        <v>143</v>
      </c>
      <c r="F37">
        <v>190</v>
      </c>
      <c r="G37" s="1" t="s">
        <v>115</v>
      </c>
      <c r="H37" s="3">
        <v>33436</v>
      </c>
      <c r="I37" t="s">
        <v>144</v>
      </c>
      <c r="J37" t="s">
        <v>64</v>
      </c>
      <c r="K37" t="s">
        <v>22</v>
      </c>
      <c r="L37" s="4">
        <f ca="1">DATEDIF(Table_Hockey[[#This Row],[DOB]],TODAY(),"y")</f>
        <v>30</v>
      </c>
      <c r="M37" s="5">
        <f>SUM(LEFT(Table_Hockey[[#This Row],[Height]],1), RIGHT(Table_Hockey[[#This Row],[Height]], LEN(Table_Hockey[[#This Row],[Height]])-2)/12)</f>
        <v>6</v>
      </c>
      <c r="N37" s="5">
        <f>Table_Hockey[[#This Row],[HeightFt]]*12</f>
        <v>72</v>
      </c>
      <c r="O37" s="6">
        <f>ROUND(Table_Hockey[[#This Row],[Weight]]/(Table_Hockey[[#This Row],[HtIn]]*Table_Hockey[[#This Row],[HtIn]])*703,0)</f>
        <v>26</v>
      </c>
    </row>
    <row r="38" spans="1:15" x14ac:dyDescent="0.25">
      <c r="A38">
        <v>37</v>
      </c>
      <c r="B38" t="s">
        <v>100</v>
      </c>
      <c r="C38" t="s">
        <v>16</v>
      </c>
      <c r="D38" t="s">
        <v>145</v>
      </c>
      <c r="E38" t="s">
        <v>146</v>
      </c>
      <c r="F38">
        <v>174</v>
      </c>
      <c r="G38" s="1" t="s">
        <v>25</v>
      </c>
      <c r="H38" s="3">
        <v>33750</v>
      </c>
      <c r="I38" t="s">
        <v>109</v>
      </c>
      <c r="J38" t="s">
        <v>21</v>
      </c>
      <c r="K38" t="s">
        <v>22</v>
      </c>
      <c r="L38" s="4">
        <f ca="1">DATEDIF(Table_Hockey[[#This Row],[DOB]],TODAY(),"y")</f>
        <v>29</v>
      </c>
      <c r="M38" s="5">
        <f>SUM(LEFT(Table_Hockey[[#This Row],[Height]],1), RIGHT(Table_Hockey[[#This Row],[Height]], LEN(Table_Hockey[[#This Row],[Height]])-2)/12)</f>
        <v>5.75</v>
      </c>
      <c r="N38" s="5">
        <f>Table_Hockey[[#This Row],[HeightFt]]*12</f>
        <v>69</v>
      </c>
      <c r="O38" s="6">
        <f>ROUND(Table_Hockey[[#This Row],[Weight]]/(Table_Hockey[[#This Row],[HtIn]]*Table_Hockey[[#This Row],[HtIn]])*703,0)</f>
        <v>26</v>
      </c>
    </row>
    <row r="39" spans="1:15" x14ac:dyDescent="0.25">
      <c r="A39">
        <v>38</v>
      </c>
      <c r="B39" t="s">
        <v>100</v>
      </c>
      <c r="C39" t="s">
        <v>16</v>
      </c>
      <c r="D39" t="s">
        <v>147</v>
      </c>
      <c r="E39" t="s">
        <v>148</v>
      </c>
      <c r="F39">
        <v>181</v>
      </c>
      <c r="G39" s="1" t="s">
        <v>103</v>
      </c>
      <c r="H39" s="3">
        <v>32102</v>
      </c>
      <c r="I39" t="s">
        <v>149</v>
      </c>
      <c r="J39" t="s">
        <v>86</v>
      </c>
      <c r="K39" t="s">
        <v>74</v>
      </c>
      <c r="L39" s="4">
        <f ca="1">DATEDIF(Table_Hockey[[#This Row],[DOB]],TODAY(),"y")</f>
        <v>34</v>
      </c>
      <c r="M39" s="5">
        <f>SUM(LEFT(Table_Hockey[[#This Row],[Height]],1), RIGHT(Table_Hockey[[#This Row],[Height]], LEN(Table_Hockey[[#This Row],[Height]])-2)/12)</f>
        <v>5.916666666666667</v>
      </c>
      <c r="N39" s="5">
        <f>Table_Hockey[[#This Row],[HeightFt]]*12</f>
        <v>71</v>
      </c>
      <c r="O39" s="6">
        <f>ROUND(Table_Hockey[[#This Row],[Weight]]/(Table_Hockey[[#This Row],[HtIn]]*Table_Hockey[[#This Row],[HtIn]])*703,0)</f>
        <v>25</v>
      </c>
    </row>
    <row r="40" spans="1:15" x14ac:dyDescent="0.25">
      <c r="A40">
        <v>39</v>
      </c>
      <c r="B40" t="s">
        <v>100</v>
      </c>
      <c r="C40" t="s">
        <v>16</v>
      </c>
      <c r="D40" t="s">
        <v>113</v>
      </c>
      <c r="E40" t="s">
        <v>150</v>
      </c>
      <c r="F40">
        <v>187</v>
      </c>
      <c r="G40" s="1" t="s">
        <v>115</v>
      </c>
      <c r="H40" s="3">
        <v>29497</v>
      </c>
      <c r="I40" t="s">
        <v>151</v>
      </c>
      <c r="J40" t="s">
        <v>21</v>
      </c>
      <c r="K40" t="s">
        <v>74</v>
      </c>
      <c r="L40" s="4">
        <f ca="1">DATEDIF(Table_Hockey[[#This Row],[DOB]],TODAY(),"y")</f>
        <v>41</v>
      </c>
      <c r="M40" s="5">
        <f>SUM(LEFT(Table_Hockey[[#This Row],[Height]],1), RIGHT(Table_Hockey[[#This Row],[Height]], LEN(Table_Hockey[[#This Row],[Height]])-2)/12)</f>
        <v>6</v>
      </c>
      <c r="N40" s="5">
        <f>Table_Hockey[[#This Row],[HeightFt]]*12</f>
        <v>72</v>
      </c>
      <c r="O40" s="6">
        <f>ROUND(Table_Hockey[[#This Row],[Weight]]/(Table_Hockey[[#This Row],[HtIn]]*Table_Hockey[[#This Row],[HtIn]])*703,0)</f>
        <v>25</v>
      </c>
    </row>
    <row r="41" spans="1:15" x14ac:dyDescent="0.25">
      <c r="A41">
        <v>40</v>
      </c>
      <c r="B41" t="s">
        <v>100</v>
      </c>
      <c r="C41" t="s">
        <v>16</v>
      </c>
      <c r="D41" t="s">
        <v>152</v>
      </c>
      <c r="E41" t="s">
        <v>153</v>
      </c>
      <c r="F41">
        <v>170</v>
      </c>
      <c r="G41" s="1" t="s">
        <v>25</v>
      </c>
      <c r="H41" s="3">
        <v>31766</v>
      </c>
      <c r="I41" t="s">
        <v>154</v>
      </c>
      <c r="J41" t="s">
        <v>48</v>
      </c>
      <c r="K41" t="s">
        <v>74</v>
      </c>
      <c r="L41" s="4">
        <f ca="1">DATEDIF(Table_Hockey[[#This Row],[DOB]],TODAY(),"y")</f>
        <v>35</v>
      </c>
      <c r="M41" s="5">
        <f>SUM(LEFT(Table_Hockey[[#This Row],[Height]],1), RIGHT(Table_Hockey[[#This Row],[Height]], LEN(Table_Hockey[[#This Row],[Height]])-2)/12)</f>
        <v>5.75</v>
      </c>
      <c r="N41" s="5">
        <f>Table_Hockey[[#This Row],[HeightFt]]*12</f>
        <v>69</v>
      </c>
      <c r="O41" s="6">
        <f>ROUND(Table_Hockey[[#This Row],[Weight]]/(Table_Hockey[[#This Row],[HtIn]]*Table_Hockey[[#This Row],[HtIn]])*703,0)</f>
        <v>25</v>
      </c>
    </row>
    <row r="42" spans="1:15" x14ac:dyDescent="0.25">
      <c r="A42">
        <v>41</v>
      </c>
      <c r="B42" t="s">
        <v>100</v>
      </c>
      <c r="C42" t="s">
        <v>16</v>
      </c>
      <c r="D42" t="s">
        <v>155</v>
      </c>
      <c r="E42" t="s">
        <v>156</v>
      </c>
      <c r="F42">
        <v>205</v>
      </c>
      <c r="G42" s="1" t="s">
        <v>108</v>
      </c>
      <c r="H42" s="3">
        <v>31847</v>
      </c>
      <c r="I42" t="s">
        <v>157</v>
      </c>
      <c r="J42" t="s">
        <v>43</v>
      </c>
      <c r="K42" t="s">
        <v>74</v>
      </c>
      <c r="L42" s="4">
        <f ca="1">DATEDIF(Table_Hockey[[#This Row],[DOB]],TODAY(),"y")</f>
        <v>34</v>
      </c>
      <c r="M42" s="5">
        <f>SUM(LEFT(Table_Hockey[[#This Row],[Height]],1), RIGHT(Table_Hockey[[#This Row],[Height]], LEN(Table_Hockey[[#This Row],[Height]])-2)/12)</f>
        <v>6.25</v>
      </c>
      <c r="N42" s="5">
        <f>Table_Hockey[[#This Row],[HeightFt]]*12</f>
        <v>75</v>
      </c>
      <c r="O42" s="6">
        <f>ROUND(Table_Hockey[[#This Row],[Weight]]/(Table_Hockey[[#This Row],[HtIn]]*Table_Hockey[[#This Row],[HtIn]])*703,0)</f>
        <v>26</v>
      </c>
    </row>
    <row r="43" spans="1:15" x14ac:dyDescent="0.25">
      <c r="A43">
        <v>42</v>
      </c>
      <c r="B43" t="s">
        <v>100</v>
      </c>
      <c r="C43" t="s">
        <v>16</v>
      </c>
      <c r="D43" t="s">
        <v>158</v>
      </c>
      <c r="E43" t="s">
        <v>159</v>
      </c>
      <c r="F43">
        <v>190</v>
      </c>
      <c r="G43" s="1" t="s">
        <v>134</v>
      </c>
      <c r="H43" s="3">
        <v>33268</v>
      </c>
      <c r="I43" t="s">
        <v>104</v>
      </c>
      <c r="J43" t="s">
        <v>105</v>
      </c>
      <c r="K43" t="s">
        <v>74</v>
      </c>
      <c r="L43" s="4">
        <f ca="1">DATEDIF(Table_Hockey[[#This Row],[DOB]],TODAY(),"y")</f>
        <v>31</v>
      </c>
      <c r="M43" s="5">
        <f>SUM(LEFT(Table_Hockey[[#This Row],[Height]],1), RIGHT(Table_Hockey[[#This Row],[Height]], LEN(Table_Hockey[[#This Row],[Height]])-2)/12)</f>
        <v>6.083333333333333</v>
      </c>
      <c r="N43" s="5">
        <f>Table_Hockey[[#This Row],[HeightFt]]*12</f>
        <v>73</v>
      </c>
      <c r="O43" s="6">
        <f>ROUND(Table_Hockey[[#This Row],[Weight]]/(Table_Hockey[[#This Row],[HtIn]]*Table_Hockey[[#This Row],[HtIn]])*703,0)</f>
        <v>25</v>
      </c>
    </row>
    <row r="44" spans="1:15" x14ac:dyDescent="0.25">
      <c r="A44">
        <v>43</v>
      </c>
      <c r="B44" t="s">
        <v>100</v>
      </c>
      <c r="C44" t="s">
        <v>16</v>
      </c>
      <c r="D44" t="s">
        <v>160</v>
      </c>
      <c r="E44" t="s">
        <v>161</v>
      </c>
      <c r="F44">
        <v>200</v>
      </c>
      <c r="G44" s="1" t="s">
        <v>134</v>
      </c>
      <c r="H44" s="3">
        <v>32842</v>
      </c>
      <c r="I44" t="s">
        <v>51</v>
      </c>
      <c r="J44" t="s">
        <v>21</v>
      </c>
      <c r="K44" t="s">
        <v>74</v>
      </c>
      <c r="L44" s="4">
        <f ca="1">DATEDIF(Table_Hockey[[#This Row],[DOB]],TODAY(),"y")</f>
        <v>32</v>
      </c>
      <c r="M44" s="5">
        <f>SUM(LEFT(Table_Hockey[[#This Row],[Height]],1), RIGHT(Table_Hockey[[#This Row],[Height]], LEN(Table_Hockey[[#This Row],[Height]])-2)/12)</f>
        <v>6.083333333333333</v>
      </c>
      <c r="N44" s="5">
        <f>Table_Hockey[[#This Row],[HeightFt]]*12</f>
        <v>73</v>
      </c>
      <c r="O44" s="6">
        <f>ROUND(Table_Hockey[[#This Row],[Weight]]/(Table_Hockey[[#This Row],[HtIn]]*Table_Hockey[[#This Row],[HtIn]])*703,0)</f>
        <v>26</v>
      </c>
    </row>
    <row r="45" spans="1:15" x14ac:dyDescent="0.25">
      <c r="A45">
        <v>44</v>
      </c>
      <c r="B45" t="s">
        <v>100</v>
      </c>
      <c r="C45" t="s">
        <v>16</v>
      </c>
      <c r="D45" t="s">
        <v>162</v>
      </c>
      <c r="E45" t="s">
        <v>163</v>
      </c>
      <c r="F45">
        <v>185</v>
      </c>
      <c r="G45" s="1" t="s">
        <v>29</v>
      </c>
      <c r="H45" s="3">
        <v>31583</v>
      </c>
      <c r="I45" t="s">
        <v>121</v>
      </c>
      <c r="J45" t="s">
        <v>86</v>
      </c>
      <c r="K45" t="s">
        <v>74</v>
      </c>
      <c r="L45" s="4">
        <f ca="1">DATEDIF(Table_Hockey[[#This Row],[DOB]],TODAY(),"y")</f>
        <v>35</v>
      </c>
      <c r="M45" s="5">
        <f>SUM(LEFT(Table_Hockey[[#This Row],[Height]],1), RIGHT(Table_Hockey[[#This Row],[Height]], LEN(Table_Hockey[[#This Row],[Height]])-2)/12)</f>
        <v>5.833333333333333</v>
      </c>
      <c r="N45" s="5">
        <f>Table_Hockey[[#This Row],[HeightFt]]*12</f>
        <v>70</v>
      </c>
      <c r="O45" s="6">
        <f>ROUND(Table_Hockey[[#This Row],[Weight]]/(Table_Hockey[[#This Row],[HtIn]]*Table_Hockey[[#This Row],[HtIn]])*703,0)</f>
        <v>27</v>
      </c>
    </row>
    <row r="46" spans="1:15" x14ac:dyDescent="0.25">
      <c r="A46">
        <v>45</v>
      </c>
      <c r="B46" t="s">
        <v>100</v>
      </c>
      <c r="C46" t="s">
        <v>16</v>
      </c>
      <c r="D46" t="s">
        <v>139</v>
      </c>
      <c r="E46" t="s">
        <v>164</v>
      </c>
      <c r="F46">
        <v>198</v>
      </c>
      <c r="G46" s="1" t="s">
        <v>115</v>
      </c>
      <c r="H46" s="3">
        <v>31921</v>
      </c>
      <c r="I46" t="s">
        <v>165</v>
      </c>
      <c r="J46" t="s">
        <v>43</v>
      </c>
      <c r="K46" t="s">
        <v>74</v>
      </c>
      <c r="L46" s="4">
        <f ca="1">DATEDIF(Table_Hockey[[#This Row],[DOB]],TODAY(),"y")</f>
        <v>34</v>
      </c>
      <c r="M46" s="5">
        <f>SUM(LEFT(Table_Hockey[[#This Row],[Height]],1), RIGHT(Table_Hockey[[#This Row],[Height]], LEN(Table_Hockey[[#This Row],[Height]])-2)/12)</f>
        <v>6</v>
      </c>
      <c r="N46" s="5">
        <f>Table_Hockey[[#This Row],[HeightFt]]*12</f>
        <v>72</v>
      </c>
      <c r="O46" s="6">
        <f>ROUND(Table_Hockey[[#This Row],[Weight]]/(Table_Hockey[[#This Row],[HtIn]]*Table_Hockey[[#This Row],[HtIn]])*703,0)</f>
        <v>27</v>
      </c>
    </row>
    <row r="47" spans="1:15" x14ac:dyDescent="0.25">
      <c r="A47">
        <v>46</v>
      </c>
      <c r="B47" t="s">
        <v>100</v>
      </c>
      <c r="C47" t="s">
        <v>16</v>
      </c>
      <c r="D47" t="s">
        <v>166</v>
      </c>
      <c r="E47" t="s">
        <v>167</v>
      </c>
      <c r="F47">
        <v>181</v>
      </c>
      <c r="G47" s="1" t="s">
        <v>124</v>
      </c>
      <c r="H47" s="3">
        <v>31666</v>
      </c>
      <c r="I47" t="s">
        <v>168</v>
      </c>
      <c r="J47" t="s">
        <v>86</v>
      </c>
      <c r="K47" t="s">
        <v>93</v>
      </c>
      <c r="L47" s="4">
        <f ca="1">DATEDIF(Table_Hockey[[#This Row],[DOB]],TODAY(),"y")</f>
        <v>35</v>
      </c>
      <c r="M47" s="5">
        <f>SUM(LEFT(Table_Hockey[[#This Row],[Height]],1), RIGHT(Table_Hockey[[#This Row],[Height]], LEN(Table_Hockey[[#This Row],[Height]])-2)/12)</f>
        <v>6.166666666666667</v>
      </c>
      <c r="N47" s="5">
        <f>Table_Hockey[[#This Row],[HeightFt]]*12</f>
        <v>74</v>
      </c>
      <c r="O47" s="6">
        <f>ROUND(Table_Hockey[[#This Row],[Weight]]/(Table_Hockey[[#This Row],[HtIn]]*Table_Hockey[[#This Row],[HtIn]])*703,0)</f>
        <v>23</v>
      </c>
    </row>
    <row r="48" spans="1:15" x14ac:dyDescent="0.25">
      <c r="A48">
        <v>47</v>
      </c>
      <c r="B48" t="s">
        <v>100</v>
      </c>
      <c r="C48" t="s">
        <v>16</v>
      </c>
      <c r="D48" t="s">
        <v>169</v>
      </c>
      <c r="E48" t="s">
        <v>66</v>
      </c>
      <c r="F48">
        <v>205</v>
      </c>
      <c r="G48" s="1" t="s">
        <v>124</v>
      </c>
      <c r="H48" s="3">
        <v>32975</v>
      </c>
      <c r="I48" t="s">
        <v>165</v>
      </c>
      <c r="J48" t="s">
        <v>43</v>
      </c>
      <c r="K48" t="s">
        <v>93</v>
      </c>
      <c r="L48" s="4">
        <f ca="1">DATEDIF(Table_Hockey[[#This Row],[DOB]],TODAY(),"y")</f>
        <v>31</v>
      </c>
      <c r="M48" s="5">
        <f>SUM(LEFT(Table_Hockey[[#This Row],[Height]],1), RIGHT(Table_Hockey[[#This Row],[Height]], LEN(Table_Hockey[[#This Row],[Height]])-2)/12)</f>
        <v>6.166666666666667</v>
      </c>
      <c r="N48" s="5">
        <f>Table_Hockey[[#This Row],[HeightFt]]*12</f>
        <v>74</v>
      </c>
      <c r="O48" s="6">
        <f>ROUND(Table_Hockey[[#This Row],[Weight]]/(Table_Hockey[[#This Row],[HtIn]]*Table_Hockey[[#This Row],[HtIn]])*703,0)</f>
        <v>26</v>
      </c>
    </row>
    <row r="49" spans="1:15" x14ac:dyDescent="0.25">
      <c r="A49">
        <v>48</v>
      </c>
      <c r="B49" t="s">
        <v>100</v>
      </c>
      <c r="C49" t="s">
        <v>16</v>
      </c>
      <c r="D49" t="s">
        <v>170</v>
      </c>
      <c r="E49" t="s">
        <v>171</v>
      </c>
      <c r="F49">
        <v>210</v>
      </c>
      <c r="G49" s="1" t="s">
        <v>134</v>
      </c>
      <c r="H49" s="3">
        <v>31654</v>
      </c>
      <c r="I49" t="s">
        <v>172</v>
      </c>
      <c r="J49" t="s">
        <v>21</v>
      </c>
      <c r="K49" t="s">
        <v>93</v>
      </c>
      <c r="L49" s="4">
        <f ca="1">DATEDIF(Table_Hockey[[#This Row],[DOB]],TODAY(),"y")</f>
        <v>35</v>
      </c>
      <c r="M49" s="5">
        <f>SUM(LEFT(Table_Hockey[[#This Row],[Height]],1), RIGHT(Table_Hockey[[#This Row],[Height]], LEN(Table_Hockey[[#This Row],[Height]])-2)/12)</f>
        <v>6.083333333333333</v>
      </c>
      <c r="N49" s="5">
        <f>Table_Hockey[[#This Row],[HeightFt]]*12</f>
        <v>73</v>
      </c>
      <c r="O49" s="6">
        <f>ROUND(Table_Hockey[[#This Row],[Weight]]/(Table_Hockey[[#This Row],[HtIn]]*Table_Hockey[[#This Row],[HtIn]])*703,0)</f>
        <v>28</v>
      </c>
    </row>
    <row r="50" spans="1:15" hidden="1" x14ac:dyDescent="0.25">
      <c r="A50">
        <v>49</v>
      </c>
      <c r="B50" t="s">
        <v>15</v>
      </c>
      <c r="C50" t="s">
        <v>173</v>
      </c>
      <c r="D50" t="s">
        <v>174</v>
      </c>
      <c r="E50" t="s">
        <v>175</v>
      </c>
      <c r="F50">
        <v>145</v>
      </c>
      <c r="G50" s="1" t="s">
        <v>176</v>
      </c>
      <c r="H50" s="3">
        <v>36167</v>
      </c>
      <c r="I50" t="s">
        <v>177</v>
      </c>
      <c r="J50" t="s">
        <v>178</v>
      </c>
      <c r="K50" t="s">
        <v>74</v>
      </c>
      <c r="L50" s="4">
        <f ca="1">DATEDIF(Table_Hockey[[#This Row],[DOB]],TODAY(),"y")</f>
        <v>23</v>
      </c>
      <c r="M50" s="5">
        <f>SUM(LEFT(Table_Hockey[[#This Row],[Height]],1), RIGHT(Table_Hockey[[#This Row],[Height]], LEN(Table_Hockey[[#This Row],[Height]])-2)/12)</f>
        <v>5.083333333333333</v>
      </c>
      <c r="N50" s="5">
        <f>Table_Hockey[[#This Row],[HeightFt]]*12</f>
        <v>61</v>
      </c>
      <c r="O50" s="6">
        <f>ROUND(Table_Hockey[[#This Row],[Weight]]/(Table_Hockey[[#This Row],[HtIn]]*Table_Hockey[[#This Row],[HtIn]])*703,0)</f>
        <v>27</v>
      </c>
    </row>
    <row r="51" spans="1:15" hidden="1" x14ac:dyDescent="0.25">
      <c r="A51">
        <v>50</v>
      </c>
      <c r="B51" t="s">
        <v>15</v>
      </c>
      <c r="C51" t="s">
        <v>173</v>
      </c>
      <c r="D51" t="s">
        <v>179</v>
      </c>
      <c r="E51" t="s">
        <v>180</v>
      </c>
      <c r="F51">
        <v>145</v>
      </c>
      <c r="G51" s="1" t="s">
        <v>19</v>
      </c>
      <c r="H51" s="3">
        <v>31889</v>
      </c>
      <c r="I51" t="s">
        <v>181</v>
      </c>
      <c r="J51" t="s">
        <v>182</v>
      </c>
      <c r="K51" t="s">
        <v>74</v>
      </c>
      <c r="L51" s="4">
        <f ca="1">DATEDIF(Table_Hockey[[#This Row],[DOB]],TODAY(),"y")</f>
        <v>34</v>
      </c>
      <c r="M51" s="5">
        <f>SUM(LEFT(Table_Hockey[[#This Row],[Height]],1), RIGHT(Table_Hockey[[#This Row],[Height]], LEN(Table_Hockey[[#This Row],[Height]])-2)/12)</f>
        <v>5.583333333333333</v>
      </c>
      <c r="N51" s="5">
        <f>Table_Hockey[[#This Row],[HeightFt]]*12</f>
        <v>67</v>
      </c>
      <c r="O51" s="6">
        <f>ROUND(Table_Hockey[[#This Row],[Weight]]/(Table_Hockey[[#This Row],[HtIn]]*Table_Hockey[[#This Row],[HtIn]])*703,0)</f>
        <v>23</v>
      </c>
    </row>
    <row r="52" spans="1:15" hidden="1" x14ac:dyDescent="0.25">
      <c r="A52">
        <v>51</v>
      </c>
      <c r="B52" t="s">
        <v>15</v>
      </c>
      <c r="C52" t="s">
        <v>173</v>
      </c>
      <c r="D52" t="s">
        <v>183</v>
      </c>
      <c r="E52" t="s">
        <v>184</v>
      </c>
      <c r="F52">
        <v>150</v>
      </c>
      <c r="G52" s="1" t="s">
        <v>41</v>
      </c>
      <c r="H52" s="3">
        <v>34300</v>
      </c>
      <c r="I52" t="s">
        <v>185</v>
      </c>
      <c r="J52" t="s">
        <v>186</v>
      </c>
      <c r="K52" t="s">
        <v>22</v>
      </c>
      <c r="L52" s="4">
        <f ca="1">DATEDIF(Table_Hockey[[#This Row],[DOB]],TODAY(),"y")</f>
        <v>28</v>
      </c>
      <c r="M52" s="5">
        <f>SUM(LEFT(Table_Hockey[[#This Row],[Height]],1), RIGHT(Table_Hockey[[#This Row],[Height]], LEN(Table_Hockey[[#This Row],[Height]])-2)/12)</f>
        <v>5.5</v>
      </c>
      <c r="N52" s="5">
        <f>Table_Hockey[[#This Row],[HeightFt]]*12</f>
        <v>66</v>
      </c>
      <c r="O52" s="6">
        <f>ROUND(Table_Hockey[[#This Row],[Weight]]/(Table_Hockey[[#This Row],[HtIn]]*Table_Hockey[[#This Row],[HtIn]])*703,0)</f>
        <v>24</v>
      </c>
    </row>
    <row r="53" spans="1:15" hidden="1" x14ac:dyDescent="0.25">
      <c r="A53">
        <v>52</v>
      </c>
      <c r="B53" t="s">
        <v>15</v>
      </c>
      <c r="C53" t="s">
        <v>173</v>
      </c>
      <c r="D53" t="s">
        <v>187</v>
      </c>
      <c r="E53" t="s">
        <v>188</v>
      </c>
      <c r="F53">
        <v>148</v>
      </c>
      <c r="G53" s="1" t="s">
        <v>36</v>
      </c>
      <c r="H53" s="3">
        <v>34880</v>
      </c>
      <c r="I53" t="s">
        <v>189</v>
      </c>
      <c r="J53" t="s">
        <v>186</v>
      </c>
      <c r="K53" t="s">
        <v>22</v>
      </c>
      <c r="L53" s="4">
        <f ca="1">DATEDIF(Table_Hockey[[#This Row],[DOB]],TODAY(),"y")</f>
        <v>26</v>
      </c>
      <c r="M53" s="5">
        <f>SUM(LEFT(Table_Hockey[[#This Row],[Height]],1), RIGHT(Table_Hockey[[#This Row],[Height]], LEN(Table_Hockey[[#This Row],[Height]])-2)/12)</f>
        <v>5.416666666666667</v>
      </c>
      <c r="N53" s="5">
        <f>Table_Hockey[[#This Row],[HeightFt]]*12</f>
        <v>65</v>
      </c>
      <c r="O53" s="6">
        <f>ROUND(Table_Hockey[[#This Row],[Weight]]/(Table_Hockey[[#This Row],[HtIn]]*Table_Hockey[[#This Row],[HtIn]])*703,0)</f>
        <v>25</v>
      </c>
    </row>
    <row r="54" spans="1:15" hidden="1" x14ac:dyDescent="0.25">
      <c r="A54">
        <v>53</v>
      </c>
      <c r="B54" t="s">
        <v>15</v>
      </c>
      <c r="C54" t="s">
        <v>173</v>
      </c>
      <c r="D54" t="s">
        <v>190</v>
      </c>
      <c r="E54" t="s">
        <v>191</v>
      </c>
      <c r="F54">
        <v>123</v>
      </c>
      <c r="G54" s="1" t="s">
        <v>192</v>
      </c>
      <c r="H54" s="3">
        <v>33749</v>
      </c>
      <c r="I54" t="s">
        <v>193</v>
      </c>
      <c r="J54" t="s">
        <v>194</v>
      </c>
      <c r="K54" t="s">
        <v>22</v>
      </c>
      <c r="L54" s="4">
        <f ca="1">DATEDIF(Table_Hockey[[#This Row],[DOB]],TODAY(),"y")</f>
        <v>29</v>
      </c>
      <c r="M54" s="5">
        <f>SUM(LEFT(Table_Hockey[[#This Row],[Height]],1), RIGHT(Table_Hockey[[#This Row],[Height]], LEN(Table_Hockey[[#This Row],[Height]])-2)/12)</f>
        <v>5.166666666666667</v>
      </c>
      <c r="N54" s="5">
        <f>Table_Hockey[[#This Row],[HeightFt]]*12</f>
        <v>62</v>
      </c>
      <c r="O54" s="6">
        <f>ROUND(Table_Hockey[[#This Row],[Weight]]/(Table_Hockey[[#This Row],[HtIn]]*Table_Hockey[[#This Row],[HtIn]])*703,0)</f>
        <v>22</v>
      </c>
    </row>
    <row r="55" spans="1:15" hidden="1" x14ac:dyDescent="0.25">
      <c r="A55">
        <v>54</v>
      </c>
      <c r="B55" t="s">
        <v>15</v>
      </c>
      <c r="C55" t="s">
        <v>173</v>
      </c>
      <c r="D55" t="s">
        <v>195</v>
      </c>
      <c r="E55" t="s">
        <v>196</v>
      </c>
      <c r="F55">
        <v>150</v>
      </c>
      <c r="G55" s="1" t="s">
        <v>82</v>
      </c>
      <c r="H55" s="3">
        <v>33371</v>
      </c>
      <c r="I55" t="s">
        <v>197</v>
      </c>
      <c r="J55" t="s">
        <v>198</v>
      </c>
      <c r="K55" t="s">
        <v>22</v>
      </c>
      <c r="L55" s="4">
        <f ca="1">DATEDIF(Table_Hockey[[#This Row],[DOB]],TODAY(),"y")</f>
        <v>30</v>
      </c>
      <c r="M55" s="5">
        <f>SUM(LEFT(Table_Hockey[[#This Row],[Height]],1), RIGHT(Table_Hockey[[#This Row],[Height]], LEN(Table_Hockey[[#This Row],[Height]])-2)/12)</f>
        <v>5.333333333333333</v>
      </c>
      <c r="N55" s="5">
        <f>Table_Hockey[[#This Row],[HeightFt]]*12</f>
        <v>64</v>
      </c>
      <c r="O55" s="6">
        <f>ROUND(Table_Hockey[[#This Row],[Weight]]/(Table_Hockey[[#This Row],[HtIn]]*Table_Hockey[[#This Row],[HtIn]])*703,0)</f>
        <v>26</v>
      </c>
    </row>
    <row r="56" spans="1:15" hidden="1" x14ac:dyDescent="0.25">
      <c r="A56">
        <v>55</v>
      </c>
      <c r="B56" t="s">
        <v>15</v>
      </c>
      <c r="C56" t="s">
        <v>173</v>
      </c>
      <c r="D56" t="s">
        <v>17</v>
      </c>
      <c r="E56" t="s">
        <v>199</v>
      </c>
      <c r="F56">
        <v>164</v>
      </c>
      <c r="G56" s="1" t="s">
        <v>29</v>
      </c>
      <c r="H56" s="3">
        <v>32023</v>
      </c>
      <c r="I56" t="s">
        <v>200</v>
      </c>
      <c r="J56" t="s">
        <v>182</v>
      </c>
      <c r="K56" t="s">
        <v>22</v>
      </c>
      <c r="L56" s="4">
        <f ca="1">DATEDIF(Table_Hockey[[#This Row],[DOB]],TODAY(),"y")</f>
        <v>34</v>
      </c>
      <c r="M56" s="5">
        <f>SUM(LEFT(Table_Hockey[[#This Row],[Height]],1), RIGHT(Table_Hockey[[#This Row],[Height]], LEN(Table_Hockey[[#This Row],[Height]])-2)/12)</f>
        <v>5.833333333333333</v>
      </c>
      <c r="N56" s="5">
        <f>Table_Hockey[[#This Row],[HeightFt]]*12</f>
        <v>70</v>
      </c>
      <c r="O56" s="6">
        <f>ROUND(Table_Hockey[[#This Row],[Weight]]/(Table_Hockey[[#This Row],[HtIn]]*Table_Hockey[[#This Row],[HtIn]])*703,0)</f>
        <v>24</v>
      </c>
    </row>
    <row r="57" spans="1:15" hidden="1" x14ac:dyDescent="0.25">
      <c r="A57">
        <v>56</v>
      </c>
      <c r="B57" t="s">
        <v>15</v>
      </c>
      <c r="C57" t="s">
        <v>173</v>
      </c>
      <c r="D57" t="s">
        <v>201</v>
      </c>
      <c r="E57" t="s">
        <v>202</v>
      </c>
      <c r="F57">
        <v>142</v>
      </c>
      <c r="G57" s="1" t="s">
        <v>82</v>
      </c>
      <c r="H57" s="3">
        <v>34961</v>
      </c>
      <c r="I57" t="s">
        <v>89</v>
      </c>
      <c r="J57" t="s">
        <v>182</v>
      </c>
      <c r="K57" t="s">
        <v>74</v>
      </c>
      <c r="L57" s="4">
        <f ca="1">DATEDIF(Table_Hockey[[#This Row],[DOB]],TODAY(),"y")</f>
        <v>26</v>
      </c>
      <c r="M57" s="5">
        <f>SUM(LEFT(Table_Hockey[[#This Row],[Height]],1), RIGHT(Table_Hockey[[#This Row],[Height]], LEN(Table_Hockey[[#This Row],[Height]])-2)/12)</f>
        <v>5.333333333333333</v>
      </c>
      <c r="N57" s="5">
        <f>Table_Hockey[[#This Row],[HeightFt]]*12</f>
        <v>64</v>
      </c>
      <c r="O57" s="6">
        <f>ROUND(Table_Hockey[[#This Row],[Weight]]/(Table_Hockey[[#This Row],[HtIn]]*Table_Hockey[[#This Row],[HtIn]])*703,0)</f>
        <v>24</v>
      </c>
    </row>
    <row r="58" spans="1:15" hidden="1" x14ac:dyDescent="0.25">
      <c r="A58">
        <v>57</v>
      </c>
      <c r="B58" t="s">
        <v>15</v>
      </c>
      <c r="C58" t="s">
        <v>173</v>
      </c>
      <c r="D58" t="s">
        <v>203</v>
      </c>
      <c r="E58" t="s">
        <v>204</v>
      </c>
      <c r="F58">
        <v>155</v>
      </c>
      <c r="G58" s="1" t="s">
        <v>19</v>
      </c>
      <c r="H58" s="3">
        <v>34508</v>
      </c>
      <c r="I58" t="s">
        <v>205</v>
      </c>
      <c r="J58" t="s">
        <v>206</v>
      </c>
      <c r="K58" t="s">
        <v>93</v>
      </c>
      <c r="L58" s="4">
        <f ca="1">DATEDIF(Table_Hockey[[#This Row],[DOB]],TODAY(),"y")</f>
        <v>27</v>
      </c>
      <c r="M58" s="5">
        <f>SUM(LEFT(Table_Hockey[[#This Row],[Height]],1), RIGHT(Table_Hockey[[#This Row],[Height]], LEN(Table_Hockey[[#This Row],[Height]])-2)/12)</f>
        <v>5.583333333333333</v>
      </c>
      <c r="N58" s="5">
        <f>Table_Hockey[[#This Row],[HeightFt]]*12</f>
        <v>67</v>
      </c>
      <c r="O58" s="6">
        <f>ROUND(Table_Hockey[[#This Row],[Weight]]/(Table_Hockey[[#This Row],[HtIn]]*Table_Hockey[[#This Row],[HtIn]])*703,0)</f>
        <v>24</v>
      </c>
    </row>
    <row r="59" spans="1:15" hidden="1" x14ac:dyDescent="0.25">
      <c r="A59">
        <v>58</v>
      </c>
      <c r="B59" t="s">
        <v>15</v>
      </c>
      <c r="C59" t="s">
        <v>173</v>
      </c>
      <c r="D59" t="s">
        <v>207</v>
      </c>
      <c r="E59" t="s">
        <v>208</v>
      </c>
      <c r="F59">
        <v>160</v>
      </c>
      <c r="G59" s="1" t="s">
        <v>103</v>
      </c>
      <c r="H59" s="3">
        <v>35186</v>
      </c>
      <c r="I59" t="s">
        <v>209</v>
      </c>
      <c r="J59" t="s">
        <v>210</v>
      </c>
      <c r="K59" t="s">
        <v>74</v>
      </c>
      <c r="L59" s="4">
        <f ca="1">DATEDIF(Table_Hockey[[#This Row],[DOB]],TODAY(),"y")</f>
        <v>25</v>
      </c>
      <c r="M59" s="5">
        <f>SUM(LEFT(Table_Hockey[[#This Row],[Height]],1), RIGHT(Table_Hockey[[#This Row],[Height]], LEN(Table_Hockey[[#This Row],[Height]])-2)/12)</f>
        <v>5.916666666666667</v>
      </c>
      <c r="N59" s="5">
        <f>Table_Hockey[[#This Row],[HeightFt]]*12</f>
        <v>71</v>
      </c>
      <c r="O59" s="6">
        <f>ROUND(Table_Hockey[[#This Row],[Weight]]/(Table_Hockey[[#This Row],[HtIn]]*Table_Hockey[[#This Row],[HtIn]])*703,0)</f>
        <v>22</v>
      </c>
    </row>
    <row r="60" spans="1:15" hidden="1" x14ac:dyDescent="0.25">
      <c r="A60">
        <v>59</v>
      </c>
      <c r="B60" t="s">
        <v>15</v>
      </c>
      <c r="C60" t="s">
        <v>173</v>
      </c>
      <c r="D60" t="s">
        <v>211</v>
      </c>
      <c r="E60" t="s">
        <v>212</v>
      </c>
      <c r="F60">
        <v>136</v>
      </c>
      <c r="G60" s="1" t="s">
        <v>36</v>
      </c>
      <c r="H60" s="3">
        <v>33478</v>
      </c>
      <c r="I60" t="s">
        <v>213</v>
      </c>
      <c r="J60" t="s">
        <v>198</v>
      </c>
      <c r="K60" t="s">
        <v>22</v>
      </c>
      <c r="L60" s="4">
        <f ca="1">DATEDIF(Table_Hockey[[#This Row],[DOB]],TODAY(),"y")</f>
        <v>30</v>
      </c>
      <c r="M60" s="5">
        <f>SUM(LEFT(Table_Hockey[[#This Row],[Height]],1), RIGHT(Table_Hockey[[#This Row],[Height]], LEN(Table_Hockey[[#This Row],[Height]])-2)/12)</f>
        <v>5.416666666666667</v>
      </c>
      <c r="N60" s="5">
        <f>Table_Hockey[[#This Row],[HeightFt]]*12</f>
        <v>65</v>
      </c>
      <c r="O60" s="6">
        <f>ROUND(Table_Hockey[[#This Row],[Weight]]/(Table_Hockey[[#This Row],[HtIn]]*Table_Hockey[[#This Row],[HtIn]])*703,0)</f>
        <v>23</v>
      </c>
    </row>
    <row r="61" spans="1:15" hidden="1" x14ac:dyDescent="0.25">
      <c r="A61">
        <v>60</v>
      </c>
      <c r="B61" t="s">
        <v>15</v>
      </c>
      <c r="C61" t="s">
        <v>173</v>
      </c>
      <c r="D61" t="s">
        <v>214</v>
      </c>
      <c r="E61" t="s">
        <v>215</v>
      </c>
      <c r="F61">
        <v>175</v>
      </c>
      <c r="G61" s="1" t="s">
        <v>103</v>
      </c>
      <c r="H61" s="3">
        <v>32701</v>
      </c>
      <c r="I61" t="s">
        <v>216</v>
      </c>
      <c r="J61" t="s">
        <v>217</v>
      </c>
      <c r="K61" t="s">
        <v>22</v>
      </c>
      <c r="L61" s="4">
        <f ca="1">DATEDIF(Table_Hockey[[#This Row],[DOB]],TODAY(),"y")</f>
        <v>32</v>
      </c>
      <c r="M61" s="5">
        <f>SUM(LEFT(Table_Hockey[[#This Row],[Height]],1), RIGHT(Table_Hockey[[#This Row],[Height]], LEN(Table_Hockey[[#This Row],[Height]])-2)/12)</f>
        <v>5.916666666666667</v>
      </c>
      <c r="N61" s="5">
        <f>Table_Hockey[[#This Row],[HeightFt]]*12</f>
        <v>71</v>
      </c>
      <c r="O61" s="6">
        <f>ROUND(Table_Hockey[[#This Row],[Weight]]/(Table_Hockey[[#This Row],[HtIn]]*Table_Hockey[[#This Row],[HtIn]])*703,0)</f>
        <v>24</v>
      </c>
    </row>
    <row r="62" spans="1:15" hidden="1" x14ac:dyDescent="0.25">
      <c r="A62">
        <v>61</v>
      </c>
      <c r="B62" t="s">
        <v>15</v>
      </c>
      <c r="C62" t="s">
        <v>173</v>
      </c>
      <c r="D62" t="s">
        <v>71</v>
      </c>
      <c r="E62" t="s">
        <v>218</v>
      </c>
      <c r="F62">
        <v>150</v>
      </c>
      <c r="G62" s="1" t="s">
        <v>41</v>
      </c>
      <c r="H62" s="3">
        <v>32692</v>
      </c>
      <c r="I62" t="s">
        <v>219</v>
      </c>
      <c r="J62" t="s">
        <v>220</v>
      </c>
      <c r="K62" t="s">
        <v>22</v>
      </c>
      <c r="L62" s="4">
        <f ca="1">DATEDIF(Table_Hockey[[#This Row],[DOB]],TODAY(),"y")</f>
        <v>32</v>
      </c>
      <c r="M62" s="5">
        <f>SUM(LEFT(Table_Hockey[[#This Row],[Height]],1), RIGHT(Table_Hockey[[#This Row],[Height]], LEN(Table_Hockey[[#This Row],[Height]])-2)/12)</f>
        <v>5.5</v>
      </c>
      <c r="N62" s="5">
        <f>Table_Hockey[[#This Row],[HeightFt]]*12</f>
        <v>66</v>
      </c>
      <c r="O62" s="6">
        <f>ROUND(Table_Hockey[[#This Row],[Weight]]/(Table_Hockey[[#This Row],[HtIn]]*Table_Hockey[[#This Row],[HtIn]])*703,0)</f>
        <v>24</v>
      </c>
    </row>
    <row r="63" spans="1:15" hidden="1" x14ac:dyDescent="0.25">
      <c r="A63">
        <v>62</v>
      </c>
      <c r="B63" t="s">
        <v>15</v>
      </c>
      <c r="C63" t="s">
        <v>173</v>
      </c>
      <c r="D63" t="s">
        <v>221</v>
      </c>
      <c r="E63" t="s">
        <v>222</v>
      </c>
      <c r="F63">
        <v>147</v>
      </c>
      <c r="G63" s="1" t="s">
        <v>41</v>
      </c>
      <c r="H63" s="3">
        <v>32692</v>
      </c>
      <c r="I63" t="s">
        <v>219</v>
      </c>
      <c r="J63" t="s">
        <v>220</v>
      </c>
      <c r="K63" t="s">
        <v>22</v>
      </c>
      <c r="L63" s="4">
        <f ca="1">DATEDIF(Table_Hockey[[#This Row],[DOB]],TODAY(),"y")</f>
        <v>32</v>
      </c>
      <c r="M63" s="5">
        <f>SUM(LEFT(Table_Hockey[[#This Row],[Height]],1), RIGHT(Table_Hockey[[#This Row],[Height]], LEN(Table_Hockey[[#This Row],[Height]])-2)/12)</f>
        <v>5.5</v>
      </c>
      <c r="N63" s="5">
        <f>Table_Hockey[[#This Row],[HeightFt]]*12</f>
        <v>66</v>
      </c>
      <c r="O63" s="6">
        <f>ROUND(Table_Hockey[[#This Row],[Weight]]/(Table_Hockey[[#This Row],[HtIn]]*Table_Hockey[[#This Row],[HtIn]])*703,0)</f>
        <v>24</v>
      </c>
    </row>
    <row r="64" spans="1:15" hidden="1" x14ac:dyDescent="0.25">
      <c r="A64">
        <v>63</v>
      </c>
      <c r="B64" t="s">
        <v>15</v>
      </c>
      <c r="C64" t="s">
        <v>173</v>
      </c>
      <c r="D64" t="s">
        <v>223</v>
      </c>
      <c r="E64" t="s">
        <v>224</v>
      </c>
      <c r="F64">
        <v>159</v>
      </c>
      <c r="G64" s="1" t="s">
        <v>46</v>
      </c>
      <c r="H64" s="3">
        <v>31843</v>
      </c>
      <c r="I64" t="s">
        <v>225</v>
      </c>
      <c r="J64" t="s">
        <v>186</v>
      </c>
      <c r="K64" t="s">
        <v>22</v>
      </c>
      <c r="L64" s="4">
        <f ca="1">DATEDIF(Table_Hockey[[#This Row],[DOB]],TODAY(),"y")</f>
        <v>34</v>
      </c>
      <c r="M64" s="5">
        <f>SUM(LEFT(Table_Hockey[[#This Row],[Height]],1), RIGHT(Table_Hockey[[#This Row],[Height]], LEN(Table_Hockey[[#This Row],[Height]])-2)/12)</f>
        <v>5.666666666666667</v>
      </c>
      <c r="N64" s="5">
        <f>Table_Hockey[[#This Row],[HeightFt]]*12</f>
        <v>68</v>
      </c>
      <c r="O64" s="6">
        <f>ROUND(Table_Hockey[[#This Row],[Weight]]/(Table_Hockey[[#This Row],[HtIn]]*Table_Hockey[[#This Row],[HtIn]])*703,0)</f>
        <v>24</v>
      </c>
    </row>
    <row r="65" spans="1:15" hidden="1" x14ac:dyDescent="0.25">
      <c r="A65">
        <v>64</v>
      </c>
      <c r="B65" t="s">
        <v>15</v>
      </c>
      <c r="C65" t="s">
        <v>173</v>
      </c>
      <c r="D65" t="s">
        <v>226</v>
      </c>
      <c r="E65" t="s">
        <v>227</v>
      </c>
      <c r="F65">
        <v>140</v>
      </c>
      <c r="G65" s="1" t="s">
        <v>36</v>
      </c>
      <c r="H65" s="3">
        <v>34856</v>
      </c>
      <c r="I65" t="s">
        <v>228</v>
      </c>
      <c r="J65" t="s">
        <v>186</v>
      </c>
      <c r="K65" t="s">
        <v>74</v>
      </c>
      <c r="L65" s="4">
        <f ca="1">DATEDIF(Table_Hockey[[#This Row],[DOB]],TODAY(),"y")</f>
        <v>26</v>
      </c>
      <c r="M65" s="5">
        <f>SUM(LEFT(Table_Hockey[[#This Row],[Height]],1), RIGHT(Table_Hockey[[#This Row],[Height]], LEN(Table_Hockey[[#This Row],[Height]])-2)/12)</f>
        <v>5.416666666666667</v>
      </c>
      <c r="N65" s="5">
        <f>Table_Hockey[[#This Row],[HeightFt]]*12</f>
        <v>65</v>
      </c>
      <c r="O65" s="6">
        <f>ROUND(Table_Hockey[[#This Row],[Weight]]/(Table_Hockey[[#This Row],[HtIn]]*Table_Hockey[[#This Row],[HtIn]])*703,0)</f>
        <v>23</v>
      </c>
    </row>
    <row r="66" spans="1:15" hidden="1" x14ac:dyDescent="0.25">
      <c r="A66">
        <v>65</v>
      </c>
      <c r="B66" t="s">
        <v>15</v>
      </c>
      <c r="C66" t="s">
        <v>173</v>
      </c>
      <c r="D66" t="s">
        <v>114</v>
      </c>
      <c r="E66" t="s">
        <v>229</v>
      </c>
      <c r="F66">
        <v>165</v>
      </c>
      <c r="G66" s="1" t="s">
        <v>46</v>
      </c>
      <c r="H66" s="3">
        <v>35062</v>
      </c>
      <c r="I66" t="s">
        <v>189</v>
      </c>
      <c r="J66" t="s">
        <v>186</v>
      </c>
      <c r="K66" t="s">
        <v>22</v>
      </c>
      <c r="L66" s="4">
        <f ca="1">DATEDIF(Table_Hockey[[#This Row],[DOB]],TODAY(),"y")</f>
        <v>26</v>
      </c>
      <c r="M66" s="5">
        <f>SUM(LEFT(Table_Hockey[[#This Row],[Height]],1), RIGHT(Table_Hockey[[#This Row],[Height]], LEN(Table_Hockey[[#This Row],[Height]])-2)/12)</f>
        <v>5.666666666666667</v>
      </c>
      <c r="N66" s="5">
        <f>Table_Hockey[[#This Row],[HeightFt]]*12</f>
        <v>68</v>
      </c>
      <c r="O66" s="6">
        <f>ROUND(Table_Hockey[[#This Row],[Weight]]/(Table_Hockey[[#This Row],[HtIn]]*Table_Hockey[[#This Row],[HtIn]])*703,0)</f>
        <v>25</v>
      </c>
    </row>
    <row r="67" spans="1:15" hidden="1" x14ac:dyDescent="0.25">
      <c r="A67">
        <v>66</v>
      </c>
      <c r="B67" t="s">
        <v>15</v>
      </c>
      <c r="C67" t="s">
        <v>173</v>
      </c>
      <c r="D67" t="s">
        <v>211</v>
      </c>
      <c r="E67" t="s">
        <v>230</v>
      </c>
      <c r="F67">
        <v>135</v>
      </c>
      <c r="G67" s="1" t="s">
        <v>231</v>
      </c>
      <c r="H67" s="3">
        <v>34118</v>
      </c>
      <c r="I67" t="s">
        <v>232</v>
      </c>
      <c r="J67" t="s">
        <v>233</v>
      </c>
      <c r="K67" t="s">
        <v>22</v>
      </c>
      <c r="L67" s="4">
        <f ca="1">DATEDIF(Table_Hockey[[#This Row],[DOB]],TODAY(),"y")</f>
        <v>28</v>
      </c>
      <c r="M67" s="5">
        <f>SUM(LEFT(Table_Hockey[[#This Row],[Height]],1), RIGHT(Table_Hockey[[#This Row],[Height]], LEN(Table_Hockey[[#This Row],[Height]])-2)/12)</f>
        <v>5.25</v>
      </c>
      <c r="N67" s="5">
        <f>Table_Hockey[[#This Row],[HeightFt]]*12</f>
        <v>63</v>
      </c>
      <c r="O67" s="6">
        <f>ROUND(Table_Hockey[[#This Row],[Weight]]/(Table_Hockey[[#This Row],[HtIn]]*Table_Hockey[[#This Row],[HtIn]])*703,0)</f>
        <v>24</v>
      </c>
    </row>
    <row r="68" spans="1:15" hidden="1" x14ac:dyDescent="0.25">
      <c r="A68">
        <v>67</v>
      </c>
      <c r="B68" t="s">
        <v>15</v>
      </c>
      <c r="C68" t="s">
        <v>173</v>
      </c>
      <c r="D68" t="s">
        <v>61</v>
      </c>
      <c r="E68" t="s">
        <v>234</v>
      </c>
      <c r="F68">
        <v>125</v>
      </c>
      <c r="G68" s="1" t="s">
        <v>231</v>
      </c>
      <c r="H68" s="3">
        <v>34134</v>
      </c>
      <c r="I68" t="s">
        <v>235</v>
      </c>
      <c r="J68" t="s">
        <v>236</v>
      </c>
      <c r="K68" t="s">
        <v>74</v>
      </c>
      <c r="L68" s="4">
        <f ca="1">DATEDIF(Table_Hockey[[#This Row],[DOB]],TODAY(),"y")</f>
        <v>28</v>
      </c>
      <c r="M68" s="5">
        <f>SUM(LEFT(Table_Hockey[[#This Row],[Height]],1), RIGHT(Table_Hockey[[#This Row],[Height]], LEN(Table_Hockey[[#This Row],[Height]])-2)/12)</f>
        <v>5.25</v>
      </c>
      <c r="N68" s="5">
        <f>Table_Hockey[[#This Row],[HeightFt]]*12</f>
        <v>63</v>
      </c>
      <c r="O68" s="6">
        <f>ROUND(Table_Hockey[[#This Row],[Weight]]/(Table_Hockey[[#This Row],[HtIn]]*Table_Hockey[[#This Row],[HtIn]])*703,0)</f>
        <v>22</v>
      </c>
    </row>
    <row r="69" spans="1:15" hidden="1" x14ac:dyDescent="0.25">
      <c r="A69">
        <v>68</v>
      </c>
      <c r="B69" t="s">
        <v>15</v>
      </c>
      <c r="C69" t="s">
        <v>173</v>
      </c>
      <c r="D69" t="s">
        <v>237</v>
      </c>
      <c r="E69" t="s">
        <v>238</v>
      </c>
      <c r="F69">
        <v>150</v>
      </c>
      <c r="G69" s="1" t="s">
        <v>19</v>
      </c>
      <c r="H69" s="3">
        <v>33606</v>
      </c>
      <c r="I69" t="s">
        <v>239</v>
      </c>
      <c r="J69" t="s">
        <v>198</v>
      </c>
      <c r="K69" t="s">
        <v>93</v>
      </c>
      <c r="L69" s="4">
        <f ca="1">DATEDIF(Table_Hockey[[#This Row],[DOB]],TODAY(),"y")</f>
        <v>30</v>
      </c>
      <c r="M69" s="5">
        <f>SUM(LEFT(Table_Hockey[[#This Row],[Height]],1), RIGHT(Table_Hockey[[#This Row],[Height]], LEN(Table_Hockey[[#This Row],[Height]])-2)/12)</f>
        <v>5.583333333333333</v>
      </c>
      <c r="N69" s="5">
        <f>Table_Hockey[[#This Row],[HeightFt]]*12</f>
        <v>67</v>
      </c>
      <c r="O69" s="6">
        <f>ROUND(Table_Hockey[[#This Row],[Weight]]/(Table_Hockey[[#This Row],[HtIn]]*Table_Hockey[[#This Row],[HtIn]])*703,0)</f>
        <v>23</v>
      </c>
    </row>
    <row r="70" spans="1:15" hidden="1" x14ac:dyDescent="0.25">
      <c r="A70">
        <v>69</v>
      </c>
      <c r="B70" t="s">
        <v>15</v>
      </c>
      <c r="C70" t="s">
        <v>173</v>
      </c>
      <c r="D70" t="s">
        <v>240</v>
      </c>
      <c r="E70" t="s">
        <v>241</v>
      </c>
      <c r="F70">
        <v>145</v>
      </c>
      <c r="G70" s="1" t="s">
        <v>36</v>
      </c>
      <c r="H70" s="3">
        <v>35618</v>
      </c>
      <c r="I70" t="s">
        <v>242</v>
      </c>
      <c r="J70" t="s">
        <v>186</v>
      </c>
      <c r="K70" t="s">
        <v>93</v>
      </c>
      <c r="L70" s="4">
        <f ca="1">DATEDIF(Table_Hockey[[#This Row],[DOB]],TODAY(),"y")</f>
        <v>24</v>
      </c>
      <c r="M70" s="5">
        <f>SUM(LEFT(Table_Hockey[[#This Row],[Height]],1), RIGHT(Table_Hockey[[#This Row],[Height]], LEN(Table_Hockey[[#This Row],[Height]])-2)/12)</f>
        <v>5.416666666666667</v>
      </c>
      <c r="N70" s="5">
        <f>Table_Hockey[[#This Row],[HeightFt]]*12</f>
        <v>65</v>
      </c>
      <c r="O70" s="6">
        <f>ROUND(Table_Hockey[[#This Row],[Weight]]/(Table_Hockey[[#This Row],[HtIn]]*Table_Hockey[[#This Row],[HtIn]])*703,0)</f>
        <v>24</v>
      </c>
    </row>
    <row r="71" spans="1:15" hidden="1" x14ac:dyDescent="0.25">
      <c r="A71">
        <v>70</v>
      </c>
      <c r="B71" t="s">
        <v>15</v>
      </c>
      <c r="C71" t="s">
        <v>173</v>
      </c>
      <c r="D71" t="s">
        <v>55</v>
      </c>
      <c r="E71" t="s">
        <v>243</v>
      </c>
      <c r="F71">
        <v>140</v>
      </c>
      <c r="G71" s="1" t="s">
        <v>41</v>
      </c>
      <c r="H71" s="3">
        <v>34337</v>
      </c>
      <c r="I71" t="s">
        <v>244</v>
      </c>
      <c r="J71" t="s">
        <v>245</v>
      </c>
      <c r="K71" t="s">
        <v>22</v>
      </c>
      <c r="L71" s="4">
        <f ca="1">DATEDIF(Table_Hockey[[#This Row],[DOB]],TODAY(),"y")</f>
        <v>28</v>
      </c>
      <c r="M71" s="5">
        <f>SUM(LEFT(Table_Hockey[[#This Row],[Height]],1), RIGHT(Table_Hockey[[#This Row],[Height]], LEN(Table_Hockey[[#This Row],[Height]])-2)/12)</f>
        <v>5.5</v>
      </c>
      <c r="N71" s="5">
        <f>Table_Hockey[[#This Row],[HeightFt]]*12</f>
        <v>66</v>
      </c>
      <c r="O71" s="6">
        <f>ROUND(Table_Hockey[[#This Row],[Weight]]/(Table_Hockey[[#This Row],[HtIn]]*Table_Hockey[[#This Row],[HtIn]])*703,0)</f>
        <v>23</v>
      </c>
    </row>
    <row r="72" spans="1:15" hidden="1" x14ac:dyDescent="0.25">
      <c r="A72">
        <v>71</v>
      </c>
      <c r="B72" t="s">
        <v>15</v>
      </c>
      <c r="C72" t="s">
        <v>173</v>
      </c>
      <c r="D72" t="s">
        <v>150</v>
      </c>
      <c r="E72" t="s">
        <v>246</v>
      </c>
      <c r="F72">
        <v>175</v>
      </c>
      <c r="G72" s="1" t="s">
        <v>115</v>
      </c>
      <c r="H72" s="3">
        <v>34447</v>
      </c>
      <c r="I72" t="s">
        <v>247</v>
      </c>
      <c r="J72" t="s">
        <v>186</v>
      </c>
      <c r="K72" t="s">
        <v>74</v>
      </c>
      <c r="L72" s="4">
        <f ca="1">DATEDIF(Table_Hockey[[#This Row],[DOB]],TODAY(),"y")</f>
        <v>27</v>
      </c>
      <c r="M72" s="5">
        <f>SUM(LEFT(Table_Hockey[[#This Row],[Height]],1), RIGHT(Table_Hockey[[#This Row],[Height]], LEN(Table_Hockey[[#This Row],[Height]])-2)/12)</f>
        <v>6</v>
      </c>
      <c r="N72" s="5">
        <f>Table_Hockey[[#This Row],[HeightFt]]*12</f>
        <v>72</v>
      </c>
      <c r="O72" s="6">
        <f>ROUND(Table_Hockey[[#This Row],[Weight]]/(Table_Hockey[[#This Row],[HtIn]]*Table_Hockey[[#This Row],[HtIn]])*703,0)</f>
        <v>24</v>
      </c>
    </row>
    <row r="73" spans="1:15" x14ac:dyDescent="0.25">
      <c r="A73">
        <v>72</v>
      </c>
      <c r="B73" t="s">
        <v>100</v>
      </c>
      <c r="C73" t="s">
        <v>173</v>
      </c>
      <c r="D73" t="s">
        <v>248</v>
      </c>
      <c r="E73" t="s">
        <v>249</v>
      </c>
      <c r="F73">
        <v>170</v>
      </c>
      <c r="G73" s="1" t="s">
        <v>46</v>
      </c>
      <c r="H73" s="3">
        <v>32367</v>
      </c>
      <c r="I73" t="s">
        <v>250</v>
      </c>
      <c r="J73" t="s">
        <v>251</v>
      </c>
      <c r="K73" t="s">
        <v>22</v>
      </c>
      <c r="L73" s="4">
        <f ca="1">DATEDIF(Table_Hockey[[#This Row],[DOB]],TODAY(),"y")</f>
        <v>33</v>
      </c>
      <c r="M73" s="5">
        <f>SUM(LEFT(Table_Hockey[[#This Row],[Height]],1), RIGHT(Table_Hockey[[#This Row],[Height]], LEN(Table_Hockey[[#This Row],[Height]])-2)/12)</f>
        <v>5.666666666666667</v>
      </c>
      <c r="N73" s="5">
        <f>Table_Hockey[[#This Row],[HeightFt]]*12</f>
        <v>68</v>
      </c>
      <c r="O73" s="6">
        <f>ROUND(Table_Hockey[[#This Row],[Weight]]/(Table_Hockey[[#This Row],[HtIn]]*Table_Hockey[[#This Row],[HtIn]])*703,0)</f>
        <v>26</v>
      </c>
    </row>
    <row r="74" spans="1:15" x14ac:dyDescent="0.25">
      <c r="A74">
        <v>73</v>
      </c>
      <c r="B74" t="s">
        <v>100</v>
      </c>
      <c r="C74" t="s">
        <v>173</v>
      </c>
      <c r="D74" t="s">
        <v>252</v>
      </c>
      <c r="E74" t="s">
        <v>253</v>
      </c>
      <c r="F74">
        <v>185</v>
      </c>
      <c r="G74" s="1" t="s">
        <v>29</v>
      </c>
      <c r="H74" s="3">
        <v>32654</v>
      </c>
      <c r="I74" t="s">
        <v>254</v>
      </c>
      <c r="J74" t="s">
        <v>210</v>
      </c>
      <c r="K74" t="s">
        <v>74</v>
      </c>
      <c r="L74" s="4">
        <f ca="1">DATEDIF(Table_Hockey[[#This Row],[DOB]],TODAY(),"y")</f>
        <v>32</v>
      </c>
      <c r="M74" s="5">
        <f>SUM(LEFT(Table_Hockey[[#This Row],[Height]],1), RIGHT(Table_Hockey[[#This Row],[Height]], LEN(Table_Hockey[[#This Row],[Height]])-2)/12)</f>
        <v>5.833333333333333</v>
      </c>
      <c r="N74" s="5">
        <f>Table_Hockey[[#This Row],[HeightFt]]*12</f>
        <v>70</v>
      </c>
      <c r="O74" s="6">
        <f>ROUND(Table_Hockey[[#This Row],[Weight]]/(Table_Hockey[[#This Row],[HtIn]]*Table_Hockey[[#This Row],[HtIn]])*703,0)</f>
        <v>27</v>
      </c>
    </row>
    <row r="75" spans="1:15" x14ac:dyDescent="0.25">
      <c r="A75">
        <v>74</v>
      </c>
      <c r="B75" t="s">
        <v>100</v>
      </c>
      <c r="C75" t="s">
        <v>173</v>
      </c>
      <c r="D75" t="s">
        <v>255</v>
      </c>
      <c r="E75" t="s">
        <v>256</v>
      </c>
      <c r="F75">
        <v>195</v>
      </c>
      <c r="G75" s="1" t="s">
        <v>134</v>
      </c>
      <c r="H75" s="3">
        <v>32538</v>
      </c>
      <c r="I75" t="s">
        <v>257</v>
      </c>
      <c r="J75" t="s">
        <v>178</v>
      </c>
      <c r="K75" t="s">
        <v>74</v>
      </c>
      <c r="L75" s="4">
        <f ca="1">DATEDIF(Table_Hockey[[#This Row],[DOB]],TODAY(),"y")</f>
        <v>33</v>
      </c>
      <c r="M75" s="5">
        <f>SUM(LEFT(Table_Hockey[[#This Row],[Height]],1), RIGHT(Table_Hockey[[#This Row],[Height]], LEN(Table_Hockey[[#This Row],[Height]])-2)/12)</f>
        <v>6.083333333333333</v>
      </c>
      <c r="N75" s="5">
        <f>Table_Hockey[[#This Row],[HeightFt]]*12</f>
        <v>73</v>
      </c>
      <c r="O75" s="6">
        <f>ROUND(Table_Hockey[[#This Row],[Weight]]/(Table_Hockey[[#This Row],[HtIn]]*Table_Hockey[[#This Row],[HtIn]])*703,0)</f>
        <v>26</v>
      </c>
    </row>
    <row r="76" spans="1:15" x14ac:dyDescent="0.25">
      <c r="A76">
        <v>75</v>
      </c>
      <c r="B76" t="s">
        <v>100</v>
      </c>
      <c r="C76" t="s">
        <v>173</v>
      </c>
      <c r="D76" t="s">
        <v>258</v>
      </c>
      <c r="E76" t="s">
        <v>259</v>
      </c>
      <c r="F76">
        <v>195</v>
      </c>
      <c r="G76" s="1" t="s">
        <v>124</v>
      </c>
      <c r="H76" s="3">
        <v>35418</v>
      </c>
      <c r="I76" t="s">
        <v>260</v>
      </c>
      <c r="J76" t="s">
        <v>186</v>
      </c>
      <c r="K76" t="s">
        <v>74</v>
      </c>
      <c r="L76" s="4">
        <f ca="1">DATEDIF(Table_Hockey[[#This Row],[DOB]],TODAY(),"y")</f>
        <v>25</v>
      </c>
      <c r="M76" s="5">
        <f>SUM(LEFT(Table_Hockey[[#This Row],[Height]],1), RIGHT(Table_Hockey[[#This Row],[Height]], LEN(Table_Hockey[[#This Row],[Height]])-2)/12)</f>
        <v>6.166666666666667</v>
      </c>
      <c r="N76" s="5">
        <f>Table_Hockey[[#This Row],[HeightFt]]*12</f>
        <v>74</v>
      </c>
      <c r="O76" s="6">
        <f>ROUND(Table_Hockey[[#This Row],[Weight]]/(Table_Hockey[[#This Row],[HtIn]]*Table_Hockey[[#This Row],[HtIn]])*703,0)</f>
        <v>25</v>
      </c>
    </row>
    <row r="77" spans="1:15" x14ac:dyDescent="0.25">
      <c r="A77">
        <v>76</v>
      </c>
      <c r="B77" t="s">
        <v>100</v>
      </c>
      <c r="C77" t="s">
        <v>173</v>
      </c>
      <c r="D77" t="s">
        <v>113</v>
      </c>
      <c r="E77" t="s">
        <v>127</v>
      </c>
      <c r="F77">
        <v>180</v>
      </c>
      <c r="G77" s="1" t="s">
        <v>46</v>
      </c>
      <c r="H77" s="3">
        <v>31441</v>
      </c>
      <c r="I77" t="s">
        <v>261</v>
      </c>
      <c r="J77" t="s">
        <v>182</v>
      </c>
      <c r="K77" t="s">
        <v>22</v>
      </c>
      <c r="L77" s="4">
        <f ca="1">DATEDIF(Table_Hockey[[#This Row],[DOB]],TODAY(),"y")</f>
        <v>36</v>
      </c>
      <c r="M77" s="5">
        <f>SUM(LEFT(Table_Hockey[[#This Row],[Height]],1), RIGHT(Table_Hockey[[#This Row],[Height]], LEN(Table_Hockey[[#This Row],[Height]])-2)/12)</f>
        <v>5.666666666666667</v>
      </c>
      <c r="N77" s="5">
        <f>Table_Hockey[[#This Row],[HeightFt]]*12</f>
        <v>68</v>
      </c>
      <c r="O77" s="6">
        <f>ROUND(Table_Hockey[[#This Row],[Weight]]/(Table_Hockey[[#This Row],[HtIn]]*Table_Hockey[[#This Row],[HtIn]])*703,0)</f>
        <v>27</v>
      </c>
    </row>
    <row r="78" spans="1:15" x14ac:dyDescent="0.25">
      <c r="A78">
        <v>77</v>
      </c>
      <c r="B78" t="s">
        <v>100</v>
      </c>
      <c r="C78" t="s">
        <v>173</v>
      </c>
      <c r="D78" t="s">
        <v>262</v>
      </c>
      <c r="E78" t="s">
        <v>263</v>
      </c>
      <c r="F78">
        <v>189</v>
      </c>
      <c r="G78" s="1" t="s">
        <v>115</v>
      </c>
      <c r="H78" s="3">
        <v>31893</v>
      </c>
      <c r="I78" t="s">
        <v>264</v>
      </c>
      <c r="J78" t="s">
        <v>182</v>
      </c>
      <c r="K78" t="s">
        <v>22</v>
      </c>
      <c r="L78" s="4">
        <f ca="1">DATEDIF(Table_Hockey[[#This Row],[DOB]],TODAY(),"y")</f>
        <v>34</v>
      </c>
      <c r="M78" s="5">
        <f>SUM(LEFT(Table_Hockey[[#This Row],[Height]],1), RIGHT(Table_Hockey[[#This Row],[Height]], LEN(Table_Hockey[[#This Row],[Height]])-2)/12)</f>
        <v>6</v>
      </c>
      <c r="N78" s="5">
        <f>Table_Hockey[[#This Row],[HeightFt]]*12</f>
        <v>72</v>
      </c>
      <c r="O78" s="6">
        <f>ROUND(Table_Hockey[[#This Row],[Weight]]/(Table_Hockey[[#This Row],[HtIn]]*Table_Hockey[[#This Row],[HtIn]])*703,0)</f>
        <v>26</v>
      </c>
    </row>
    <row r="79" spans="1:15" x14ac:dyDescent="0.25">
      <c r="A79">
        <v>78</v>
      </c>
      <c r="B79" t="s">
        <v>100</v>
      </c>
      <c r="C79" t="s">
        <v>173</v>
      </c>
      <c r="D79" t="s">
        <v>265</v>
      </c>
      <c r="E79" t="s">
        <v>266</v>
      </c>
      <c r="F79">
        <v>196</v>
      </c>
      <c r="G79" s="1" t="s">
        <v>134</v>
      </c>
      <c r="H79" s="3">
        <v>35164</v>
      </c>
      <c r="I79" t="s">
        <v>267</v>
      </c>
      <c r="J79" t="s">
        <v>182</v>
      </c>
      <c r="K79" t="s">
        <v>22</v>
      </c>
      <c r="L79" s="4">
        <f ca="1">DATEDIF(Table_Hockey[[#This Row],[DOB]],TODAY(),"y")</f>
        <v>25</v>
      </c>
      <c r="M79" s="5">
        <f>SUM(LEFT(Table_Hockey[[#This Row],[Height]],1), RIGHT(Table_Hockey[[#This Row],[Height]], LEN(Table_Hockey[[#This Row],[Height]])-2)/12)</f>
        <v>6.083333333333333</v>
      </c>
      <c r="N79" s="5">
        <f>Table_Hockey[[#This Row],[HeightFt]]*12</f>
        <v>73</v>
      </c>
      <c r="O79" s="6">
        <f>ROUND(Table_Hockey[[#This Row],[Weight]]/(Table_Hockey[[#This Row],[HtIn]]*Table_Hockey[[#This Row],[HtIn]])*703,0)</f>
        <v>26</v>
      </c>
    </row>
    <row r="80" spans="1:15" x14ac:dyDescent="0.25">
      <c r="A80">
        <v>79</v>
      </c>
      <c r="B80" t="s">
        <v>100</v>
      </c>
      <c r="C80" t="s">
        <v>173</v>
      </c>
      <c r="D80" t="s">
        <v>268</v>
      </c>
      <c r="E80" t="s">
        <v>269</v>
      </c>
      <c r="F80">
        <v>200</v>
      </c>
      <c r="G80" s="1" t="s">
        <v>134</v>
      </c>
      <c r="H80" s="3">
        <v>30883</v>
      </c>
      <c r="I80" t="s">
        <v>270</v>
      </c>
      <c r="J80" t="s">
        <v>236</v>
      </c>
      <c r="K80" t="s">
        <v>74</v>
      </c>
      <c r="L80" s="4">
        <f ca="1">DATEDIF(Table_Hockey[[#This Row],[DOB]],TODAY(),"y")</f>
        <v>37</v>
      </c>
      <c r="M80" s="5">
        <f>SUM(LEFT(Table_Hockey[[#This Row],[Height]],1), RIGHT(Table_Hockey[[#This Row],[Height]], LEN(Table_Hockey[[#This Row],[Height]])-2)/12)</f>
        <v>6.083333333333333</v>
      </c>
      <c r="N80" s="5">
        <f>Table_Hockey[[#This Row],[HeightFt]]*12</f>
        <v>73</v>
      </c>
      <c r="O80" s="6">
        <f>ROUND(Table_Hockey[[#This Row],[Weight]]/(Table_Hockey[[#This Row],[HtIn]]*Table_Hockey[[#This Row],[HtIn]])*703,0)</f>
        <v>26</v>
      </c>
    </row>
    <row r="81" spans="1:15" x14ac:dyDescent="0.25">
      <c r="A81">
        <v>80</v>
      </c>
      <c r="B81" t="s">
        <v>100</v>
      </c>
      <c r="C81" t="s">
        <v>173</v>
      </c>
      <c r="D81" t="s">
        <v>271</v>
      </c>
      <c r="E81" t="s">
        <v>272</v>
      </c>
      <c r="F81">
        <v>175</v>
      </c>
      <c r="G81" s="1" t="s">
        <v>19</v>
      </c>
      <c r="H81" s="3">
        <v>28873</v>
      </c>
      <c r="I81" t="s">
        <v>273</v>
      </c>
      <c r="J81" t="s">
        <v>236</v>
      </c>
      <c r="K81" t="s">
        <v>22</v>
      </c>
      <c r="L81" s="4">
        <f ca="1">DATEDIF(Table_Hockey[[#This Row],[DOB]],TODAY(),"y")</f>
        <v>43</v>
      </c>
      <c r="M81" s="5">
        <f>SUM(LEFT(Table_Hockey[[#This Row],[Height]],1), RIGHT(Table_Hockey[[#This Row],[Height]], LEN(Table_Hockey[[#This Row],[Height]])-2)/12)</f>
        <v>5.583333333333333</v>
      </c>
      <c r="N81" s="5">
        <f>Table_Hockey[[#This Row],[HeightFt]]*12</f>
        <v>67</v>
      </c>
      <c r="O81" s="6">
        <f>ROUND(Table_Hockey[[#This Row],[Weight]]/(Table_Hockey[[#This Row],[HtIn]]*Table_Hockey[[#This Row],[HtIn]])*703,0)</f>
        <v>27</v>
      </c>
    </row>
    <row r="82" spans="1:15" x14ac:dyDescent="0.25">
      <c r="A82">
        <v>81</v>
      </c>
      <c r="B82" t="s">
        <v>100</v>
      </c>
      <c r="C82" t="s">
        <v>173</v>
      </c>
      <c r="D82" t="s">
        <v>274</v>
      </c>
      <c r="E82" t="s">
        <v>275</v>
      </c>
      <c r="F82">
        <v>235</v>
      </c>
      <c r="G82" s="1" t="s">
        <v>276</v>
      </c>
      <c r="H82" s="3">
        <v>35477</v>
      </c>
      <c r="I82" t="s">
        <v>277</v>
      </c>
      <c r="J82" t="s">
        <v>236</v>
      </c>
      <c r="K82" t="s">
        <v>22</v>
      </c>
      <c r="L82" s="4">
        <f ca="1">DATEDIF(Table_Hockey[[#This Row],[DOB]],TODAY(),"y")</f>
        <v>25</v>
      </c>
      <c r="M82" s="5">
        <f>SUM(LEFT(Table_Hockey[[#This Row],[Height]],1), RIGHT(Table_Hockey[[#This Row],[Height]], LEN(Table_Hockey[[#This Row],[Height]])-2)/12)</f>
        <v>6.416666666666667</v>
      </c>
      <c r="N82" s="5">
        <f>Table_Hockey[[#This Row],[HeightFt]]*12</f>
        <v>77</v>
      </c>
      <c r="O82" s="6">
        <f>ROUND(Table_Hockey[[#This Row],[Weight]]/(Table_Hockey[[#This Row],[HtIn]]*Table_Hockey[[#This Row],[HtIn]])*703,0)</f>
        <v>28</v>
      </c>
    </row>
    <row r="83" spans="1:15" x14ac:dyDescent="0.25">
      <c r="A83">
        <v>82</v>
      </c>
      <c r="B83" t="s">
        <v>100</v>
      </c>
      <c r="C83" t="s">
        <v>173</v>
      </c>
      <c r="D83" t="s">
        <v>265</v>
      </c>
      <c r="E83" t="s">
        <v>278</v>
      </c>
      <c r="F83">
        <v>170</v>
      </c>
      <c r="G83" s="1" t="s">
        <v>25</v>
      </c>
      <c r="H83" s="3">
        <v>31275</v>
      </c>
      <c r="I83" t="s">
        <v>279</v>
      </c>
      <c r="J83" t="s">
        <v>280</v>
      </c>
      <c r="K83" t="s">
        <v>74</v>
      </c>
      <c r="L83" s="4">
        <f ca="1">DATEDIF(Table_Hockey[[#This Row],[DOB]],TODAY(),"y")</f>
        <v>36</v>
      </c>
      <c r="M83" s="5">
        <f>SUM(LEFT(Table_Hockey[[#This Row],[Height]],1), RIGHT(Table_Hockey[[#This Row],[Height]], LEN(Table_Hockey[[#This Row],[Height]])-2)/12)</f>
        <v>5.75</v>
      </c>
      <c r="N83" s="5">
        <f>Table_Hockey[[#This Row],[HeightFt]]*12</f>
        <v>69</v>
      </c>
      <c r="O83" s="6">
        <f>ROUND(Table_Hockey[[#This Row],[Weight]]/(Table_Hockey[[#This Row],[HtIn]]*Table_Hockey[[#This Row],[HtIn]])*703,0)</f>
        <v>25</v>
      </c>
    </row>
    <row r="84" spans="1:15" x14ac:dyDescent="0.25">
      <c r="A84">
        <v>83</v>
      </c>
      <c r="B84" t="s">
        <v>100</v>
      </c>
      <c r="C84" t="s">
        <v>173</v>
      </c>
      <c r="D84" t="s">
        <v>252</v>
      </c>
      <c r="E84" t="s">
        <v>281</v>
      </c>
      <c r="F84">
        <v>185</v>
      </c>
      <c r="G84" s="1" t="s">
        <v>103</v>
      </c>
      <c r="H84" s="3">
        <v>31438</v>
      </c>
      <c r="I84" t="s">
        <v>282</v>
      </c>
      <c r="J84" t="s">
        <v>280</v>
      </c>
      <c r="K84" t="s">
        <v>22</v>
      </c>
      <c r="L84" s="4">
        <f ca="1">DATEDIF(Table_Hockey[[#This Row],[DOB]],TODAY(),"y")</f>
        <v>36</v>
      </c>
      <c r="M84" s="5">
        <f>SUM(LEFT(Table_Hockey[[#This Row],[Height]],1), RIGHT(Table_Hockey[[#This Row],[Height]], LEN(Table_Hockey[[#This Row],[Height]])-2)/12)</f>
        <v>5.916666666666667</v>
      </c>
      <c r="N84" s="5">
        <f>Table_Hockey[[#This Row],[HeightFt]]*12</f>
        <v>71</v>
      </c>
      <c r="O84" s="6">
        <f>ROUND(Table_Hockey[[#This Row],[Weight]]/(Table_Hockey[[#This Row],[HtIn]]*Table_Hockey[[#This Row],[HtIn]])*703,0)</f>
        <v>26</v>
      </c>
    </row>
    <row r="85" spans="1:15" x14ac:dyDescent="0.25">
      <c r="A85">
        <v>84</v>
      </c>
      <c r="B85" t="s">
        <v>100</v>
      </c>
      <c r="C85" t="s">
        <v>173</v>
      </c>
      <c r="D85" t="s">
        <v>283</v>
      </c>
      <c r="E85" t="s">
        <v>284</v>
      </c>
      <c r="F85">
        <v>185</v>
      </c>
      <c r="G85" s="1" t="s">
        <v>115</v>
      </c>
      <c r="H85" s="3">
        <v>30894</v>
      </c>
      <c r="I85" t="s">
        <v>235</v>
      </c>
      <c r="J85" t="s">
        <v>236</v>
      </c>
      <c r="K85" t="s">
        <v>93</v>
      </c>
      <c r="L85" s="4">
        <f ca="1">DATEDIF(Table_Hockey[[#This Row],[DOB]],TODAY(),"y")</f>
        <v>37</v>
      </c>
      <c r="M85" s="5">
        <f>SUM(LEFT(Table_Hockey[[#This Row],[Height]],1), RIGHT(Table_Hockey[[#This Row],[Height]], LEN(Table_Hockey[[#This Row],[Height]])-2)/12)</f>
        <v>6</v>
      </c>
      <c r="N85" s="5">
        <f>Table_Hockey[[#This Row],[HeightFt]]*12</f>
        <v>72</v>
      </c>
      <c r="O85" s="6">
        <f>ROUND(Table_Hockey[[#This Row],[Weight]]/(Table_Hockey[[#This Row],[HtIn]]*Table_Hockey[[#This Row],[HtIn]])*703,0)</f>
        <v>25</v>
      </c>
    </row>
    <row r="86" spans="1:15" x14ac:dyDescent="0.25">
      <c r="A86">
        <v>85</v>
      </c>
      <c r="B86" t="s">
        <v>100</v>
      </c>
      <c r="C86" t="s">
        <v>173</v>
      </c>
      <c r="D86" t="s">
        <v>285</v>
      </c>
      <c r="E86" t="s">
        <v>286</v>
      </c>
      <c r="F86">
        <v>170</v>
      </c>
      <c r="G86" s="1" t="s">
        <v>25</v>
      </c>
      <c r="H86" s="3">
        <v>32226</v>
      </c>
      <c r="I86" t="s">
        <v>287</v>
      </c>
      <c r="J86" t="s">
        <v>288</v>
      </c>
      <c r="K86" t="s">
        <v>22</v>
      </c>
      <c r="L86" s="4">
        <f ca="1">DATEDIF(Table_Hockey[[#This Row],[DOB]],TODAY(),"y")</f>
        <v>33</v>
      </c>
      <c r="M86" s="5">
        <f>SUM(LEFT(Table_Hockey[[#This Row],[Height]],1), RIGHT(Table_Hockey[[#This Row],[Height]], LEN(Table_Hockey[[#This Row],[Height]])-2)/12)</f>
        <v>5.75</v>
      </c>
      <c r="N86" s="5">
        <f>Table_Hockey[[#This Row],[HeightFt]]*12</f>
        <v>69</v>
      </c>
      <c r="O86" s="6">
        <f>ROUND(Table_Hockey[[#This Row],[Weight]]/(Table_Hockey[[#This Row],[HtIn]]*Table_Hockey[[#This Row],[HtIn]])*703,0)</f>
        <v>25</v>
      </c>
    </row>
    <row r="87" spans="1:15" x14ac:dyDescent="0.25">
      <c r="A87">
        <v>86</v>
      </c>
      <c r="B87" t="s">
        <v>100</v>
      </c>
      <c r="C87" t="s">
        <v>173</v>
      </c>
      <c r="D87" t="s">
        <v>119</v>
      </c>
      <c r="E87" t="s">
        <v>289</v>
      </c>
      <c r="F87">
        <v>196</v>
      </c>
      <c r="G87" s="1" t="s">
        <v>134</v>
      </c>
      <c r="H87" s="3">
        <v>33319</v>
      </c>
      <c r="I87" t="s">
        <v>290</v>
      </c>
      <c r="J87" t="s">
        <v>291</v>
      </c>
      <c r="K87" t="s">
        <v>93</v>
      </c>
      <c r="L87" s="4">
        <f ca="1">DATEDIF(Table_Hockey[[#This Row],[DOB]],TODAY(),"y")</f>
        <v>30</v>
      </c>
      <c r="M87" s="5">
        <f>SUM(LEFT(Table_Hockey[[#This Row],[Height]],1), RIGHT(Table_Hockey[[#This Row],[Height]], LEN(Table_Hockey[[#This Row],[Height]])-2)/12)</f>
        <v>6.083333333333333</v>
      </c>
      <c r="N87" s="5">
        <f>Table_Hockey[[#This Row],[HeightFt]]*12</f>
        <v>73</v>
      </c>
      <c r="O87" s="6">
        <f>ROUND(Table_Hockey[[#This Row],[Weight]]/(Table_Hockey[[#This Row],[HtIn]]*Table_Hockey[[#This Row],[HtIn]])*703,0)</f>
        <v>26</v>
      </c>
    </row>
    <row r="88" spans="1:15" x14ac:dyDescent="0.25">
      <c r="A88">
        <v>87</v>
      </c>
      <c r="B88" t="s">
        <v>100</v>
      </c>
      <c r="C88" t="s">
        <v>173</v>
      </c>
      <c r="D88" t="s">
        <v>292</v>
      </c>
      <c r="E88" t="s">
        <v>293</v>
      </c>
      <c r="F88">
        <v>195</v>
      </c>
      <c r="G88" s="1" t="s">
        <v>134</v>
      </c>
      <c r="H88" s="3">
        <v>31633</v>
      </c>
      <c r="I88" t="s">
        <v>294</v>
      </c>
      <c r="J88" t="s">
        <v>182</v>
      </c>
      <c r="K88" t="s">
        <v>22</v>
      </c>
      <c r="L88" s="4">
        <f ca="1">DATEDIF(Table_Hockey[[#This Row],[DOB]],TODAY(),"y")</f>
        <v>35</v>
      </c>
      <c r="M88" s="5">
        <f>SUM(LEFT(Table_Hockey[[#This Row],[Height]],1), RIGHT(Table_Hockey[[#This Row],[Height]], LEN(Table_Hockey[[#This Row],[Height]])-2)/12)</f>
        <v>6.083333333333333</v>
      </c>
      <c r="N88" s="5">
        <f>Table_Hockey[[#This Row],[HeightFt]]*12</f>
        <v>73</v>
      </c>
      <c r="O88" s="6">
        <f>ROUND(Table_Hockey[[#This Row],[Weight]]/(Table_Hockey[[#This Row],[HtIn]]*Table_Hockey[[#This Row],[HtIn]])*703,0)</f>
        <v>26</v>
      </c>
    </row>
    <row r="89" spans="1:15" x14ac:dyDescent="0.25">
      <c r="A89">
        <v>88</v>
      </c>
      <c r="B89" t="s">
        <v>100</v>
      </c>
      <c r="C89" t="s">
        <v>173</v>
      </c>
      <c r="D89" t="s">
        <v>271</v>
      </c>
      <c r="E89" t="s">
        <v>295</v>
      </c>
      <c r="F89">
        <v>174</v>
      </c>
      <c r="G89" s="1" t="s">
        <v>25</v>
      </c>
      <c r="H89" s="3">
        <v>32295</v>
      </c>
      <c r="I89" t="s">
        <v>296</v>
      </c>
      <c r="J89" t="s">
        <v>280</v>
      </c>
      <c r="K89" t="s">
        <v>22</v>
      </c>
      <c r="L89" s="4">
        <f ca="1">DATEDIF(Table_Hockey[[#This Row],[DOB]],TODAY(),"y")</f>
        <v>33</v>
      </c>
      <c r="M89" s="5">
        <f>SUM(LEFT(Table_Hockey[[#This Row],[Height]],1), RIGHT(Table_Hockey[[#This Row],[Height]], LEN(Table_Hockey[[#This Row],[Height]])-2)/12)</f>
        <v>5.75</v>
      </c>
      <c r="N89" s="5">
        <f>Table_Hockey[[#This Row],[HeightFt]]*12</f>
        <v>69</v>
      </c>
      <c r="O89" s="6">
        <f>ROUND(Table_Hockey[[#This Row],[Weight]]/(Table_Hockey[[#This Row],[HtIn]]*Table_Hockey[[#This Row],[HtIn]])*703,0)</f>
        <v>26</v>
      </c>
    </row>
    <row r="90" spans="1:15" x14ac:dyDescent="0.25">
      <c r="A90">
        <v>89</v>
      </c>
      <c r="B90" t="s">
        <v>100</v>
      </c>
      <c r="C90" t="s">
        <v>173</v>
      </c>
      <c r="D90" t="s">
        <v>297</v>
      </c>
      <c r="E90" t="s">
        <v>298</v>
      </c>
      <c r="F90">
        <v>178</v>
      </c>
      <c r="G90" s="1" t="s">
        <v>25</v>
      </c>
      <c r="H90" s="3">
        <v>32195</v>
      </c>
      <c r="I90" t="s">
        <v>299</v>
      </c>
      <c r="J90" t="s">
        <v>300</v>
      </c>
      <c r="K90" t="s">
        <v>22</v>
      </c>
      <c r="L90" s="4">
        <f ca="1">DATEDIF(Table_Hockey[[#This Row],[DOB]],TODAY(),"y")</f>
        <v>34</v>
      </c>
      <c r="M90" s="5">
        <f>SUM(LEFT(Table_Hockey[[#This Row],[Height]],1), RIGHT(Table_Hockey[[#This Row],[Height]], LEN(Table_Hockey[[#This Row],[Height]])-2)/12)</f>
        <v>5.75</v>
      </c>
      <c r="N90" s="5">
        <f>Table_Hockey[[#This Row],[HeightFt]]*12</f>
        <v>69</v>
      </c>
      <c r="O90" s="6">
        <f>ROUND(Table_Hockey[[#This Row],[Weight]]/(Table_Hockey[[#This Row],[HtIn]]*Table_Hockey[[#This Row],[HtIn]])*703,0)</f>
        <v>26</v>
      </c>
    </row>
    <row r="91" spans="1:15" x14ac:dyDescent="0.25">
      <c r="A91">
        <v>90</v>
      </c>
      <c r="B91" t="s">
        <v>100</v>
      </c>
      <c r="C91" t="s">
        <v>173</v>
      </c>
      <c r="D91" t="s">
        <v>262</v>
      </c>
      <c r="E91" t="s">
        <v>301</v>
      </c>
      <c r="F91">
        <v>190</v>
      </c>
      <c r="G91" s="1" t="s">
        <v>124</v>
      </c>
      <c r="H91" s="3">
        <v>32202</v>
      </c>
      <c r="I91" t="s">
        <v>302</v>
      </c>
      <c r="J91" t="s">
        <v>303</v>
      </c>
      <c r="K91" t="s">
        <v>74</v>
      </c>
      <c r="L91" s="4">
        <f ca="1">DATEDIF(Table_Hockey[[#This Row],[DOB]],TODAY(),"y")</f>
        <v>34</v>
      </c>
      <c r="M91" s="5">
        <f>SUM(LEFT(Table_Hockey[[#This Row],[Height]],1), RIGHT(Table_Hockey[[#This Row],[Height]], LEN(Table_Hockey[[#This Row],[Height]])-2)/12)</f>
        <v>6.166666666666667</v>
      </c>
      <c r="N91" s="5">
        <f>Table_Hockey[[#This Row],[HeightFt]]*12</f>
        <v>74</v>
      </c>
      <c r="O91" s="6">
        <f>ROUND(Table_Hockey[[#This Row],[Weight]]/(Table_Hockey[[#This Row],[HtIn]]*Table_Hockey[[#This Row],[HtIn]])*703,0)</f>
        <v>24</v>
      </c>
    </row>
    <row r="92" spans="1:15" x14ac:dyDescent="0.25">
      <c r="A92">
        <v>91</v>
      </c>
      <c r="B92" t="s">
        <v>100</v>
      </c>
      <c r="C92" t="s">
        <v>173</v>
      </c>
      <c r="D92" t="s">
        <v>304</v>
      </c>
      <c r="E92" t="s">
        <v>305</v>
      </c>
      <c r="F92">
        <v>200</v>
      </c>
      <c r="G92" s="1" t="s">
        <v>115</v>
      </c>
      <c r="H92" s="3">
        <v>30294</v>
      </c>
      <c r="I92" t="s">
        <v>306</v>
      </c>
      <c r="J92" t="s">
        <v>210</v>
      </c>
      <c r="K92" t="s">
        <v>22</v>
      </c>
      <c r="L92" s="4">
        <f ca="1">DATEDIF(Table_Hockey[[#This Row],[DOB]],TODAY(),"y")</f>
        <v>39</v>
      </c>
      <c r="M92" s="5">
        <f>SUM(LEFT(Table_Hockey[[#This Row],[Height]],1), RIGHT(Table_Hockey[[#This Row],[Height]], LEN(Table_Hockey[[#This Row],[Height]])-2)/12)</f>
        <v>6</v>
      </c>
      <c r="N92" s="5">
        <f>Table_Hockey[[#This Row],[HeightFt]]*12</f>
        <v>72</v>
      </c>
      <c r="O92" s="6">
        <f>ROUND(Table_Hockey[[#This Row],[Weight]]/(Table_Hockey[[#This Row],[HtIn]]*Table_Hockey[[#This Row],[HtIn]])*703,0)</f>
        <v>27</v>
      </c>
    </row>
    <row r="93" spans="1:15" x14ac:dyDescent="0.25">
      <c r="A93">
        <v>92</v>
      </c>
      <c r="B93" t="s">
        <v>100</v>
      </c>
      <c r="C93" t="s">
        <v>173</v>
      </c>
      <c r="D93" t="s">
        <v>265</v>
      </c>
      <c r="E93" t="s">
        <v>307</v>
      </c>
      <c r="F93">
        <v>210</v>
      </c>
      <c r="G93" s="1" t="s">
        <v>108</v>
      </c>
      <c r="H93" s="3">
        <v>31880</v>
      </c>
      <c r="I93" t="s">
        <v>308</v>
      </c>
      <c r="J93" t="s">
        <v>186</v>
      </c>
      <c r="K93" t="s">
        <v>22</v>
      </c>
      <c r="L93" s="4">
        <f ca="1">DATEDIF(Table_Hockey[[#This Row],[DOB]],TODAY(),"y")</f>
        <v>34</v>
      </c>
      <c r="M93" s="5">
        <f>SUM(LEFT(Table_Hockey[[#This Row],[Height]],1), RIGHT(Table_Hockey[[#This Row],[Height]], LEN(Table_Hockey[[#This Row],[Height]])-2)/12)</f>
        <v>6.25</v>
      </c>
      <c r="N93" s="5">
        <f>Table_Hockey[[#This Row],[HeightFt]]*12</f>
        <v>75</v>
      </c>
      <c r="O93" s="6">
        <f>ROUND(Table_Hockey[[#This Row],[Weight]]/(Table_Hockey[[#This Row],[HtIn]]*Table_Hockey[[#This Row],[HtIn]])*703,0)</f>
        <v>26</v>
      </c>
    </row>
    <row r="94" spans="1:15" x14ac:dyDescent="0.25">
      <c r="A94">
        <v>93</v>
      </c>
      <c r="B94" t="s">
        <v>100</v>
      </c>
      <c r="C94" t="s">
        <v>173</v>
      </c>
      <c r="D94" t="s">
        <v>309</v>
      </c>
      <c r="E94" t="s">
        <v>310</v>
      </c>
      <c r="F94">
        <v>179</v>
      </c>
      <c r="G94" s="1" t="s">
        <v>115</v>
      </c>
      <c r="H94" s="3">
        <v>35683</v>
      </c>
      <c r="I94" t="s">
        <v>311</v>
      </c>
      <c r="J94" t="s">
        <v>206</v>
      </c>
      <c r="K94" t="s">
        <v>22</v>
      </c>
      <c r="L94" s="4">
        <f ca="1">DATEDIF(Table_Hockey[[#This Row],[DOB]],TODAY(),"y")</f>
        <v>24</v>
      </c>
      <c r="M94" s="5">
        <f>SUM(LEFT(Table_Hockey[[#This Row],[Height]],1), RIGHT(Table_Hockey[[#This Row],[Height]], LEN(Table_Hockey[[#This Row],[Height]])-2)/12)</f>
        <v>6</v>
      </c>
      <c r="N94" s="5">
        <f>Table_Hockey[[#This Row],[HeightFt]]*12</f>
        <v>72</v>
      </c>
      <c r="O94" s="6">
        <f>ROUND(Table_Hockey[[#This Row],[Weight]]/(Table_Hockey[[#This Row],[HtIn]]*Table_Hockey[[#This Row],[HtIn]])*703,0)</f>
        <v>24</v>
      </c>
    </row>
    <row r="95" spans="1:15" x14ac:dyDescent="0.25">
      <c r="A95">
        <v>94</v>
      </c>
      <c r="B95" t="s">
        <v>100</v>
      </c>
      <c r="C95" t="s">
        <v>173</v>
      </c>
      <c r="D95" t="s">
        <v>312</v>
      </c>
      <c r="E95" t="s">
        <v>313</v>
      </c>
      <c r="F95">
        <v>215</v>
      </c>
      <c r="G95" s="1" t="s">
        <v>314</v>
      </c>
      <c r="H95" s="3">
        <v>30189</v>
      </c>
      <c r="I95" t="s">
        <v>315</v>
      </c>
      <c r="J95" t="s">
        <v>182</v>
      </c>
      <c r="K95" t="s">
        <v>74</v>
      </c>
      <c r="L95" s="4">
        <f ca="1">DATEDIF(Table_Hockey[[#This Row],[DOB]],TODAY(),"y")</f>
        <v>39</v>
      </c>
      <c r="M95" s="5">
        <f>SUM(LEFT(Table_Hockey[[#This Row],[Height]],1), RIGHT(Table_Hockey[[#This Row],[Height]], LEN(Table_Hockey[[#This Row],[Height]])-2)/12)</f>
        <v>6.333333333333333</v>
      </c>
      <c r="N95" s="5">
        <f>Table_Hockey[[#This Row],[HeightFt]]*12</f>
        <v>76</v>
      </c>
      <c r="O95" s="6">
        <f>ROUND(Table_Hockey[[#This Row],[Weight]]/(Table_Hockey[[#This Row],[HtIn]]*Table_Hockey[[#This Row],[HtIn]])*703,0)</f>
        <v>26</v>
      </c>
    </row>
    <row r="96" spans="1:15" x14ac:dyDescent="0.25">
      <c r="A96">
        <v>95</v>
      </c>
      <c r="B96" t="s">
        <v>100</v>
      </c>
      <c r="C96" t="s">
        <v>173</v>
      </c>
      <c r="D96" t="s">
        <v>316</v>
      </c>
      <c r="E96" t="s">
        <v>317</v>
      </c>
      <c r="F96">
        <v>205</v>
      </c>
      <c r="G96" s="1" t="s">
        <v>115</v>
      </c>
      <c r="H96" s="3">
        <v>30733</v>
      </c>
      <c r="I96" t="s">
        <v>277</v>
      </c>
      <c r="J96" t="s">
        <v>210</v>
      </c>
      <c r="K96" t="s">
        <v>74</v>
      </c>
      <c r="L96" s="4">
        <f ca="1">DATEDIF(Table_Hockey[[#This Row],[DOB]],TODAY(),"y")</f>
        <v>38</v>
      </c>
      <c r="M96" s="5">
        <f>SUM(LEFT(Table_Hockey[[#This Row],[Height]],1), RIGHT(Table_Hockey[[#This Row],[Height]], LEN(Table_Hockey[[#This Row],[Height]])-2)/12)</f>
        <v>6</v>
      </c>
      <c r="N96" s="5">
        <f>Table_Hockey[[#This Row],[HeightFt]]*12</f>
        <v>72</v>
      </c>
      <c r="O96" s="6">
        <f>ROUND(Table_Hockey[[#This Row],[Weight]]/(Table_Hockey[[#This Row],[HtIn]]*Table_Hockey[[#This Row],[HtIn]])*703,0)</f>
        <v>28</v>
      </c>
    </row>
    <row r="97" spans="1:15" x14ac:dyDescent="0.25">
      <c r="A97">
        <v>96</v>
      </c>
      <c r="B97" t="s">
        <v>100</v>
      </c>
      <c r="C97" t="s">
        <v>173</v>
      </c>
      <c r="D97" t="s">
        <v>265</v>
      </c>
      <c r="E97" t="s">
        <v>318</v>
      </c>
      <c r="F97">
        <v>203</v>
      </c>
      <c r="G97" s="1" t="s">
        <v>115</v>
      </c>
      <c r="H97" s="3">
        <v>31727</v>
      </c>
      <c r="I97" t="s">
        <v>319</v>
      </c>
      <c r="J97" t="s">
        <v>280</v>
      </c>
      <c r="K97" t="s">
        <v>93</v>
      </c>
      <c r="L97" s="4">
        <f ca="1">DATEDIF(Table_Hockey[[#This Row],[DOB]],TODAY(),"y")</f>
        <v>35</v>
      </c>
      <c r="M97" s="5">
        <f>SUM(LEFT(Table_Hockey[[#This Row],[Height]],1), RIGHT(Table_Hockey[[#This Row],[Height]], LEN(Table_Hockey[[#This Row],[Height]])-2)/12)</f>
        <v>6</v>
      </c>
      <c r="N97" s="5">
        <f>Table_Hockey[[#This Row],[HeightFt]]*12</f>
        <v>72</v>
      </c>
      <c r="O97" s="6">
        <f>ROUND(Table_Hockey[[#This Row],[Weight]]/(Table_Hockey[[#This Row],[HtIn]]*Table_Hockey[[#This Row],[HtIn]])*703,0)</f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4D7D-4280-4A74-A582-F879FBC80E09}">
  <dimension ref="A1:I24"/>
  <sheetViews>
    <sheetView topLeftCell="A7" workbookViewId="0">
      <selection activeCell="B24" sqref="B24"/>
    </sheetView>
  </sheetViews>
  <sheetFormatPr defaultRowHeight="15" x14ac:dyDescent="0.25"/>
  <cols>
    <col min="1" max="1" width="12.28515625" customWidth="1"/>
    <col min="2" max="2" width="16" customWidth="1"/>
    <col min="9" max="9" width="13.7109375" customWidth="1"/>
    <col min="10" max="10" width="10.42578125" customWidth="1"/>
  </cols>
  <sheetData>
    <row r="1" spans="1:9" x14ac:dyDescent="0.25">
      <c r="A1" s="13" t="s">
        <v>332</v>
      </c>
      <c r="B1" s="13"/>
      <c r="C1" s="13"/>
      <c r="D1" s="13"/>
      <c r="E1" s="13"/>
      <c r="I1" t="s">
        <v>335</v>
      </c>
    </row>
    <row r="3" spans="1:9" x14ac:dyDescent="0.25">
      <c r="A3" s="16" t="s">
        <v>327</v>
      </c>
      <c r="B3" s="16" t="s">
        <v>328</v>
      </c>
      <c r="I3" t="s">
        <v>22</v>
      </c>
    </row>
    <row r="4" spans="1:9" x14ac:dyDescent="0.25">
      <c r="A4" s="16">
        <v>23</v>
      </c>
      <c r="B4" s="16" t="str">
        <f>IFERROR(VLOOKUP(A4,Table_Hockey[],4,0),"NOT FOUND")</f>
        <v>Ann-Renée</v>
      </c>
      <c r="I4" t="s">
        <v>93</v>
      </c>
    </row>
    <row r="5" spans="1:9" x14ac:dyDescent="0.25">
      <c r="A5" s="16">
        <v>80</v>
      </c>
      <c r="B5" s="16" t="str">
        <f>IFERROR(VLOOKUP(A5,Table_Hockey[],4,0),"NOT FOUND")</f>
        <v>Brian</v>
      </c>
      <c r="I5" t="s">
        <v>74</v>
      </c>
    </row>
    <row r="7" spans="1:9" x14ac:dyDescent="0.25">
      <c r="A7" s="13" t="s">
        <v>331</v>
      </c>
      <c r="B7" s="13"/>
      <c r="C7" s="13"/>
    </row>
    <row r="9" spans="1:9" x14ac:dyDescent="0.25">
      <c r="A9" s="16" t="s">
        <v>328</v>
      </c>
      <c r="B9" s="16" t="s">
        <v>8</v>
      </c>
      <c r="C9" s="15"/>
    </row>
    <row r="10" spans="1:9" x14ac:dyDescent="0.25">
      <c r="A10" s="16" t="s">
        <v>68</v>
      </c>
      <c r="B10" s="16" t="str">
        <f>IFERROR(VLOOKUP(A10,Table_Hockey[[NameF]:[Hometown]], 6,0), "NOT FOUND")</f>
        <v>Stellarton</v>
      </c>
      <c r="C10" s="15"/>
    </row>
    <row r="11" spans="1:9" x14ac:dyDescent="0.25">
      <c r="A11" s="16" t="s">
        <v>309</v>
      </c>
      <c r="B11" s="16" t="str">
        <f>IFERROR(VLOOKUP(A11,Table_Hockey[[NameF]:[Hometown]], 6,0), "NOT FOUND")</f>
        <v>Highlands Ranch</v>
      </c>
      <c r="C11" s="15"/>
    </row>
    <row r="14" spans="1:9" x14ac:dyDescent="0.25">
      <c r="A14" s="13" t="s">
        <v>326</v>
      </c>
      <c r="B14" s="13"/>
      <c r="C14" s="13"/>
      <c r="D14" s="13"/>
      <c r="E14" s="13"/>
      <c r="F14" s="13"/>
    </row>
    <row r="16" spans="1:9" x14ac:dyDescent="0.25">
      <c r="A16" s="16"/>
      <c r="B16" s="16" t="s">
        <v>329</v>
      </c>
    </row>
    <row r="17" spans="1:4" x14ac:dyDescent="0.25">
      <c r="A17" s="16" t="s">
        <v>15</v>
      </c>
      <c r="B17" s="16">
        <f>COUNTIF(Dataset!B:B,A17)</f>
        <v>46</v>
      </c>
    </row>
    <row r="18" spans="1:4" x14ac:dyDescent="0.25">
      <c r="A18" s="16" t="s">
        <v>100</v>
      </c>
      <c r="B18" s="16">
        <f>COUNTIF(Dataset!B:B,A18)</f>
        <v>50</v>
      </c>
    </row>
    <row r="21" spans="1:4" x14ac:dyDescent="0.25">
      <c r="A21" s="13" t="s">
        <v>333</v>
      </c>
      <c r="B21" s="13"/>
      <c r="C21" s="13"/>
      <c r="D21" s="13"/>
    </row>
    <row r="23" spans="1:4" x14ac:dyDescent="0.25">
      <c r="A23" t="s">
        <v>15</v>
      </c>
      <c r="B23">
        <f>_xlfn.MAXIFS(Dataset!N:N,Dataset!B:B,Dataset!B2)</f>
        <v>72</v>
      </c>
    </row>
    <row r="24" spans="1:4" x14ac:dyDescent="0.25">
      <c r="A24" t="s">
        <v>100</v>
      </c>
      <c r="B24">
        <f>_xlfn.MAXIFS(Dataset!N:N,Dataset!B:B,Dataset!B30)</f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1FB9-2889-44B9-9195-5D27E2D11D3E}">
  <dimension ref="A1:Z24"/>
  <sheetViews>
    <sheetView topLeftCell="A4" workbookViewId="0">
      <selection activeCell="K18" sqref="K18"/>
    </sheetView>
  </sheetViews>
  <sheetFormatPr defaultRowHeight="15" x14ac:dyDescent="0.25"/>
  <cols>
    <col min="1" max="1" width="8" bestFit="1" customWidth="1"/>
    <col min="2" max="2" width="12" bestFit="1" customWidth="1"/>
    <col min="3" max="3" width="14.140625" customWidth="1"/>
    <col min="4" max="4" width="12.28515625" customWidth="1"/>
    <col min="5" max="5" width="13.140625" customWidth="1"/>
    <col min="6" max="6" width="17.7109375" customWidth="1"/>
    <col min="7" max="7" width="15.5703125" bestFit="1" customWidth="1"/>
    <col min="8" max="8" width="15.85546875" customWidth="1"/>
    <col min="9" max="9" width="16.140625" customWidth="1"/>
    <col min="10" max="10" width="12.5703125" customWidth="1"/>
    <col min="11" max="11" width="12" bestFit="1" customWidth="1"/>
    <col min="12" max="12" width="11.85546875" customWidth="1"/>
    <col min="13" max="13" width="11.7109375" customWidth="1"/>
    <col min="14" max="14" width="13" customWidth="1"/>
    <col min="15" max="15" width="11" customWidth="1"/>
    <col min="16" max="16" width="11.28515625" customWidth="1"/>
    <col min="17" max="17" width="13.140625" customWidth="1"/>
    <col min="18" max="18" width="12" bestFit="1" customWidth="1"/>
    <col min="19" max="19" width="15.42578125" customWidth="1"/>
    <col min="20" max="20" width="13.28515625" customWidth="1"/>
    <col min="21" max="21" width="12.140625" customWidth="1"/>
    <col min="22" max="22" width="10" customWidth="1"/>
    <col min="23" max="23" width="15.5703125" bestFit="1" customWidth="1"/>
    <col min="24" max="24" width="10.85546875" customWidth="1"/>
    <col min="25" max="25" width="11.140625" customWidth="1"/>
    <col min="26" max="26" width="11.42578125" customWidth="1"/>
  </cols>
  <sheetData>
    <row r="1" spans="1:26" x14ac:dyDescent="0.25">
      <c r="A1" s="17"/>
      <c r="B1" s="9">
        <v>1</v>
      </c>
      <c r="C1" s="8">
        <v>2</v>
      </c>
      <c r="D1" s="9">
        <v>3</v>
      </c>
      <c r="E1" s="8">
        <v>4</v>
      </c>
      <c r="F1" s="9">
        <v>5</v>
      </c>
      <c r="G1" s="8">
        <v>6</v>
      </c>
      <c r="H1" s="9">
        <v>7</v>
      </c>
      <c r="I1" s="8">
        <v>8</v>
      </c>
      <c r="J1" s="9">
        <v>9</v>
      </c>
      <c r="K1" s="8">
        <v>10</v>
      </c>
      <c r="L1" s="9">
        <v>11</v>
      </c>
      <c r="M1" s="8">
        <v>12</v>
      </c>
      <c r="N1" s="9">
        <v>13</v>
      </c>
      <c r="O1" s="8">
        <v>14</v>
      </c>
      <c r="P1" s="9">
        <v>15</v>
      </c>
      <c r="Q1" s="8">
        <v>16</v>
      </c>
      <c r="R1" s="9">
        <v>17</v>
      </c>
      <c r="S1" s="8">
        <v>18</v>
      </c>
      <c r="T1" s="9">
        <v>19</v>
      </c>
      <c r="U1" s="8">
        <v>20</v>
      </c>
      <c r="V1" s="9">
        <v>21</v>
      </c>
      <c r="W1" s="8">
        <v>22</v>
      </c>
      <c r="X1" s="9">
        <v>23</v>
      </c>
      <c r="Y1" s="8">
        <v>24</v>
      </c>
      <c r="Z1" s="9">
        <v>25</v>
      </c>
    </row>
    <row r="2" spans="1:26" x14ac:dyDescent="0.25">
      <c r="A2" s="18" t="s">
        <v>1</v>
      </c>
      <c r="B2" s="11" t="s">
        <v>15</v>
      </c>
      <c r="C2" s="10" t="s">
        <v>15</v>
      </c>
      <c r="D2" s="11" t="s">
        <v>15</v>
      </c>
      <c r="E2" s="10" t="s">
        <v>15</v>
      </c>
      <c r="F2" s="11" t="s">
        <v>15</v>
      </c>
      <c r="G2" s="10" t="s">
        <v>15</v>
      </c>
      <c r="H2" s="11" t="s">
        <v>15</v>
      </c>
      <c r="I2" s="10" t="s">
        <v>15</v>
      </c>
      <c r="J2" s="11" t="s">
        <v>15</v>
      </c>
      <c r="K2" s="10" t="s">
        <v>15</v>
      </c>
      <c r="L2" s="11" t="s">
        <v>15</v>
      </c>
      <c r="M2" s="10" t="s">
        <v>15</v>
      </c>
      <c r="N2" s="11" t="s">
        <v>15</v>
      </c>
      <c r="O2" s="10" t="s">
        <v>15</v>
      </c>
      <c r="P2" s="11" t="s">
        <v>15</v>
      </c>
      <c r="Q2" s="10" t="s">
        <v>15</v>
      </c>
      <c r="R2" s="11" t="s">
        <v>15</v>
      </c>
      <c r="S2" s="10" t="s">
        <v>15</v>
      </c>
      <c r="T2" s="11" t="s">
        <v>15</v>
      </c>
      <c r="U2" s="10" t="s">
        <v>15</v>
      </c>
      <c r="V2" s="11" t="s">
        <v>15</v>
      </c>
      <c r="W2" s="10" t="s">
        <v>15</v>
      </c>
      <c r="X2" s="11" t="s">
        <v>15</v>
      </c>
      <c r="Y2" s="10" t="s">
        <v>100</v>
      </c>
      <c r="Z2" s="11" t="s">
        <v>100</v>
      </c>
    </row>
    <row r="3" spans="1:26" x14ac:dyDescent="0.25">
      <c r="A3" s="18" t="s">
        <v>2</v>
      </c>
      <c r="B3" s="11" t="s">
        <v>16</v>
      </c>
      <c r="C3" s="10" t="s">
        <v>16</v>
      </c>
      <c r="D3" s="11" t="s">
        <v>16</v>
      </c>
      <c r="E3" s="10" t="s">
        <v>16</v>
      </c>
      <c r="F3" s="11" t="s">
        <v>16</v>
      </c>
      <c r="G3" s="10" t="s">
        <v>16</v>
      </c>
      <c r="H3" s="11" t="s">
        <v>16</v>
      </c>
      <c r="I3" s="10" t="s">
        <v>16</v>
      </c>
      <c r="J3" s="11" t="s">
        <v>16</v>
      </c>
      <c r="K3" s="10" t="s">
        <v>16</v>
      </c>
      <c r="L3" s="11" t="s">
        <v>16</v>
      </c>
      <c r="M3" s="10" t="s">
        <v>16</v>
      </c>
      <c r="N3" s="11" t="s">
        <v>16</v>
      </c>
      <c r="O3" s="10" t="s">
        <v>16</v>
      </c>
      <c r="P3" s="11" t="s">
        <v>16</v>
      </c>
      <c r="Q3" s="10" t="s">
        <v>16</v>
      </c>
      <c r="R3" s="11" t="s">
        <v>16</v>
      </c>
      <c r="S3" s="10" t="s">
        <v>16</v>
      </c>
      <c r="T3" s="11" t="s">
        <v>16</v>
      </c>
      <c r="U3" s="10" t="s">
        <v>16</v>
      </c>
      <c r="V3" s="11" t="s">
        <v>16</v>
      </c>
      <c r="W3" s="10" t="s">
        <v>16</v>
      </c>
      <c r="X3" s="11" t="s">
        <v>16</v>
      </c>
      <c r="Y3" s="10" t="s">
        <v>16</v>
      </c>
      <c r="Z3" s="11" t="s">
        <v>16</v>
      </c>
    </row>
    <row r="4" spans="1:26" x14ac:dyDescent="0.25">
      <c r="A4" s="18" t="s">
        <v>3</v>
      </c>
      <c r="B4" s="11" t="s">
        <v>17</v>
      </c>
      <c r="C4" s="10" t="s">
        <v>23</v>
      </c>
      <c r="D4" s="11" t="s">
        <v>27</v>
      </c>
      <c r="E4" s="10" t="s">
        <v>31</v>
      </c>
      <c r="F4" s="11" t="s">
        <v>34</v>
      </c>
      <c r="G4" s="10" t="s">
        <v>39</v>
      </c>
      <c r="H4" s="11" t="s">
        <v>44</v>
      </c>
      <c r="I4" s="10" t="s">
        <v>49</v>
      </c>
      <c r="J4" s="11" t="s">
        <v>52</v>
      </c>
      <c r="K4" s="10" t="s">
        <v>55</v>
      </c>
      <c r="L4" s="11" t="s">
        <v>58</v>
      </c>
      <c r="M4" s="10" t="s">
        <v>61</v>
      </c>
      <c r="N4" s="11" t="s">
        <v>65</v>
      </c>
      <c r="O4" s="10" t="s">
        <v>68</v>
      </c>
      <c r="P4" s="11" t="s">
        <v>71</v>
      </c>
      <c r="Q4" s="10" t="s">
        <v>75</v>
      </c>
      <c r="R4" s="11" t="s">
        <v>78</v>
      </c>
      <c r="S4" s="10" t="s">
        <v>27</v>
      </c>
      <c r="T4" s="11" t="s">
        <v>83</v>
      </c>
      <c r="U4" s="10" t="s">
        <v>87</v>
      </c>
      <c r="V4" s="11" t="s">
        <v>90</v>
      </c>
      <c r="W4" s="10" t="s">
        <v>94</v>
      </c>
      <c r="X4" s="11" t="s">
        <v>97</v>
      </c>
      <c r="Y4" s="10" t="s">
        <v>101</v>
      </c>
      <c r="Z4" s="11" t="s">
        <v>106</v>
      </c>
    </row>
    <row r="5" spans="1:26" x14ac:dyDescent="0.25">
      <c r="A5" s="18" t="s">
        <v>4</v>
      </c>
      <c r="B5" s="11" t="s">
        <v>18</v>
      </c>
      <c r="C5" s="10" t="s">
        <v>24</v>
      </c>
      <c r="D5" s="11" t="s">
        <v>28</v>
      </c>
      <c r="E5" s="10" t="s">
        <v>32</v>
      </c>
      <c r="F5" s="11" t="s">
        <v>35</v>
      </c>
      <c r="G5" s="10" t="s">
        <v>40</v>
      </c>
      <c r="H5" s="11" t="s">
        <v>45</v>
      </c>
      <c r="I5" s="10" t="s">
        <v>50</v>
      </c>
      <c r="J5" s="11" t="s">
        <v>53</v>
      </c>
      <c r="K5" s="10" t="s">
        <v>56</v>
      </c>
      <c r="L5" s="11" t="s">
        <v>59</v>
      </c>
      <c r="M5" s="10" t="s">
        <v>62</v>
      </c>
      <c r="N5" s="11" t="s">
        <v>66</v>
      </c>
      <c r="O5" s="10" t="s">
        <v>69</v>
      </c>
      <c r="P5" s="11" t="s">
        <v>72</v>
      </c>
      <c r="Q5" s="10" t="s">
        <v>76</v>
      </c>
      <c r="R5" s="11" t="s">
        <v>79</v>
      </c>
      <c r="S5" s="10" t="s">
        <v>81</v>
      </c>
      <c r="T5" s="11" t="s">
        <v>84</v>
      </c>
      <c r="U5" s="10" t="s">
        <v>88</v>
      </c>
      <c r="V5" s="11" t="s">
        <v>91</v>
      </c>
      <c r="W5" s="10" t="s">
        <v>95</v>
      </c>
      <c r="X5" s="11" t="s">
        <v>98</v>
      </c>
      <c r="Y5" s="10" t="s">
        <v>102</v>
      </c>
      <c r="Z5" s="11" t="s">
        <v>107</v>
      </c>
    </row>
    <row r="6" spans="1:26" x14ac:dyDescent="0.25">
      <c r="A6" s="18" t="s">
        <v>320</v>
      </c>
      <c r="B6" s="11">
        <v>148</v>
      </c>
      <c r="C6" s="10">
        <v>148</v>
      </c>
      <c r="D6" s="11">
        <v>156</v>
      </c>
      <c r="E6" s="10">
        <v>172</v>
      </c>
      <c r="F6" s="11">
        <v>144</v>
      </c>
      <c r="G6" s="10">
        <v>159</v>
      </c>
      <c r="H6" s="11">
        <v>150</v>
      </c>
      <c r="I6" s="10">
        <v>156</v>
      </c>
      <c r="J6" s="11">
        <v>140</v>
      </c>
      <c r="K6" s="10">
        <v>170</v>
      </c>
      <c r="L6" s="11">
        <v>180</v>
      </c>
      <c r="M6" s="10">
        <v>130</v>
      </c>
      <c r="N6" s="11">
        <v>160</v>
      </c>
      <c r="O6" s="10">
        <v>155</v>
      </c>
      <c r="P6" s="11">
        <v>139</v>
      </c>
      <c r="Q6" s="10">
        <v>180</v>
      </c>
      <c r="R6" s="11">
        <v>167</v>
      </c>
      <c r="S6" s="10">
        <v>137</v>
      </c>
      <c r="T6" s="11">
        <v>139</v>
      </c>
      <c r="U6" s="10">
        <v>144</v>
      </c>
      <c r="V6" s="11">
        <v>146</v>
      </c>
      <c r="W6" s="10">
        <v>136</v>
      </c>
      <c r="X6" s="11">
        <v>160</v>
      </c>
      <c r="Y6" s="10">
        <v>190</v>
      </c>
      <c r="Z6" s="11">
        <v>220</v>
      </c>
    </row>
    <row r="7" spans="1:26" x14ac:dyDescent="0.25">
      <c r="A7" s="18" t="s">
        <v>6</v>
      </c>
      <c r="B7" s="11" t="s">
        <v>19</v>
      </c>
      <c r="C7" s="10" t="s">
        <v>25</v>
      </c>
      <c r="D7" s="11" t="s">
        <v>29</v>
      </c>
      <c r="E7" s="10" t="s">
        <v>29</v>
      </c>
      <c r="F7" s="11" t="s">
        <v>36</v>
      </c>
      <c r="G7" s="10" t="s">
        <v>41</v>
      </c>
      <c r="H7" s="11" t="s">
        <v>46</v>
      </c>
      <c r="I7" s="10" t="s">
        <v>25</v>
      </c>
      <c r="J7" s="11" t="s">
        <v>46</v>
      </c>
      <c r="K7" s="10" t="s">
        <v>19</v>
      </c>
      <c r="L7" s="11" t="s">
        <v>29</v>
      </c>
      <c r="M7" s="10" t="s">
        <v>19</v>
      </c>
      <c r="N7" s="11" t="s">
        <v>19</v>
      </c>
      <c r="O7" s="10" t="s">
        <v>19</v>
      </c>
      <c r="P7" s="11" t="s">
        <v>41</v>
      </c>
      <c r="Q7" s="10" t="s">
        <v>41</v>
      </c>
      <c r="R7" s="11" t="s">
        <v>46</v>
      </c>
      <c r="S7" s="10" t="s">
        <v>82</v>
      </c>
      <c r="T7" s="11" t="s">
        <v>25</v>
      </c>
      <c r="U7" s="10" t="s">
        <v>41</v>
      </c>
      <c r="V7" s="11" t="s">
        <v>46</v>
      </c>
      <c r="W7" s="10" t="s">
        <v>46</v>
      </c>
      <c r="X7" s="11" t="s">
        <v>25</v>
      </c>
      <c r="Y7" s="10" t="s">
        <v>103</v>
      </c>
      <c r="Z7" s="11" t="s">
        <v>108</v>
      </c>
    </row>
    <row r="8" spans="1:26" x14ac:dyDescent="0.25">
      <c r="A8" s="19" t="s">
        <v>7</v>
      </c>
      <c r="B8" s="12">
        <v>31820</v>
      </c>
      <c r="C8" s="7">
        <v>32775</v>
      </c>
      <c r="D8" s="12">
        <v>34459</v>
      </c>
      <c r="E8" s="7">
        <v>32674</v>
      </c>
      <c r="F8" s="12">
        <v>33670</v>
      </c>
      <c r="G8" s="7">
        <v>33610</v>
      </c>
      <c r="H8" s="12">
        <v>33121</v>
      </c>
      <c r="I8" s="7">
        <v>33362</v>
      </c>
      <c r="J8" s="12">
        <v>34703</v>
      </c>
      <c r="K8" s="7">
        <v>32300</v>
      </c>
      <c r="L8" s="12">
        <v>33163</v>
      </c>
      <c r="M8" s="7">
        <v>35031</v>
      </c>
      <c r="N8" s="12">
        <v>33325</v>
      </c>
      <c r="O8" s="7">
        <v>34165</v>
      </c>
      <c r="P8" s="12">
        <v>32282</v>
      </c>
      <c r="Q8" s="7">
        <v>33888</v>
      </c>
      <c r="R8" s="12">
        <v>32975</v>
      </c>
      <c r="S8" s="7">
        <v>33268</v>
      </c>
      <c r="T8" s="12">
        <v>31051</v>
      </c>
      <c r="U8" s="7">
        <v>34613</v>
      </c>
      <c r="V8" s="12">
        <v>31630</v>
      </c>
      <c r="W8" s="7">
        <v>32633</v>
      </c>
      <c r="X8" s="12">
        <v>34434</v>
      </c>
      <c r="Y8" s="7">
        <v>31778</v>
      </c>
      <c r="Z8" s="12">
        <v>31467</v>
      </c>
    </row>
    <row r="9" spans="1:26" x14ac:dyDescent="0.25">
      <c r="A9" s="18" t="s">
        <v>8</v>
      </c>
      <c r="B9" s="11" t="s">
        <v>20</v>
      </c>
      <c r="C9" s="10" t="s">
        <v>26</v>
      </c>
      <c r="D9" s="11" t="s">
        <v>30</v>
      </c>
      <c r="E9" s="10" t="s">
        <v>33</v>
      </c>
      <c r="F9" s="11" t="s">
        <v>37</v>
      </c>
      <c r="G9" s="10" t="s">
        <v>42</v>
      </c>
      <c r="H9" s="11" t="s">
        <v>47</v>
      </c>
      <c r="I9" s="10" t="s">
        <v>51</v>
      </c>
      <c r="J9" s="11" t="s">
        <v>54</v>
      </c>
      <c r="K9" s="10" t="s">
        <v>57</v>
      </c>
      <c r="L9" s="11" t="s">
        <v>60</v>
      </c>
      <c r="M9" s="10" t="s">
        <v>63</v>
      </c>
      <c r="N9" s="11" t="s">
        <v>67</v>
      </c>
      <c r="O9" s="10" t="s">
        <v>70</v>
      </c>
      <c r="P9" s="11" t="s">
        <v>73</v>
      </c>
      <c r="Q9" s="10" t="s">
        <v>77</v>
      </c>
      <c r="R9" s="11" t="s">
        <v>80</v>
      </c>
      <c r="S9" s="10" t="s">
        <v>54</v>
      </c>
      <c r="T9" s="11" t="s">
        <v>85</v>
      </c>
      <c r="U9" s="10" t="s">
        <v>89</v>
      </c>
      <c r="V9" s="11" t="s">
        <v>92</v>
      </c>
      <c r="W9" s="10" t="s">
        <v>96</v>
      </c>
      <c r="X9" s="11" t="s">
        <v>99</v>
      </c>
      <c r="Y9" s="10" t="s">
        <v>104</v>
      </c>
      <c r="Z9" s="11" t="s">
        <v>109</v>
      </c>
    </row>
    <row r="10" spans="1:26" x14ac:dyDescent="0.25">
      <c r="A10" s="18" t="s">
        <v>321</v>
      </c>
      <c r="B10" s="11" t="s">
        <v>22</v>
      </c>
      <c r="C10" s="10" t="s">
        <v>22</v>
      </c>
      <c r="D10" s="11" t="s">
        <v>22</v>
      </c>
      <c r="E10" s="10" t="s">
        <v>22</v>
      </c>
      <c r="F10" s="11" t="s">
        <v>22</v>
      </c>
      <c r="G10" s="10" t="s">
        <v>22</v>
      </c>
      <c r="H10" s="11" t="s">
        <v>22</v>
      </c>
      <c r="I10" s="10" t="s">
        <v>22</v>
      </c>
      <c r="J10" s="11" t="s">
        <v>22</v>
      </c>
      <c r="K10" s="10" t="s">
        <v>22</v>
      </c>
      <c r="L10" s="11" t="s">
        <v>22</v>
      </c>
      <c r="M10" s="10" t="s">
        <v>22</v>
      </c>
      <c r="N10" s="11" t="s">
        <v>22</v>
      </c>
      <c r="O10" s="10" t="s">
        <v>22</v>
      </c>
      <c r="P10" s="11" t="s">
        <v>74</v>
      </c>
      <c r="Q10" s="10" t="s">
        <v>74</v>
      </c>
      <c r="R10" s="11" t="s">
        <v>74</v>
      </c>
      <c r="S10" s="10" t="s">
        <v>74</v>
      </c>
      <c r="T10" s="11" t="s">
        <v>74</v>
      </c>
      <c r="U10" s="10" t="s">
        <v>74</v>
      </c>
      <c r="V10" s="11" t="s">
        <v>93</v>
      </c>
      <c r="W10" s="10" t="s">
        <v>93</v>
      </c>
      <c r="X10" s="11" t="s">
        <v>93</v>
      </c>
      <c r="Y10" s="10" t="s">
        <v>22</v>
      </c>
      <c r="Z10" s="11" t="s">
        <v>22</v>
      </c>
    </row>
    <row r="13" spans="1:26" x14ac:dyDescent="0.25">
      <c r="G13" s="14"/>
      <c r="H13" s="14"/>
    </row>
    <row r="14" spans="1:26" x14ac:dyDescent="0.25">
      <c r="B14" t="s">
        <v>334</v>
      </c>
      <c r="F14" s="14"/>
    </row>
    <row r="15" spans="1:26" x14ac:dyDescent="0.25">
      <c r="I15" s="15"/>
    </row>
    <row r="16" spans="1:26" x14ac:dyDescent="0.25">
      <c r="C16" s="13" t="s">
        <v>323</v>
      </c>
      <c r="D16" s="13"/>
      <c r="E16" s="13"/>
      <c r="G16" s="13" t="s">
        <v>322</v>
      </c>
      <c r="H16" s="13"/>
      <c r="I16" s="15"/>
    </row>
    <row r="17" spans="2:9" x14ac:dyDescent="0.25">
      <c r="I17" s="15"/>
    </row>
    <row r="18" spans="2:9" x14ac:dyDescent="0.25">
      <c r="C18" s="16" t="s">
        <v>324</v>
      </c>
      <c r="D18" s="16" t="s">
        <v>6</v>
      </c>
      <c r="G18" s="16" t="s">
        <v>325</v>
      </c>
      <c r="H18" s="16" t="s">
        <v>321</v>
      </c>
    </row>
    <row r="19" spans="2:9" x14ac:dyDescent="0.25">
      <c r="C19" s="16" t="s">
        <v>58</v>
      </c>
      <c r="D19" s="16" t="str">
        <f>IFERROR(HLOOKUP(C19,A4:Z10,4,0), "NOT FOUND")</f>
        <v>5'10</v>
      </c>
      <c r="G19" s="16" t="s">
        <v>90</v>
      </c>
      <c r="H19" s="16" t="str">
        <f>HLOOKUP(G19,A4:Z10,7,0)</f>
        <v>Goalie</v>
      </c>
    </row>
    <row r="20" spans="2:9" x14ac:dyDescent="0.25">
      <c r="C20" s="20" t="s">
        <v>34</v>
      </c>
      <c r="D20" s="16" t="str">
        <f>IFERROR(HLOOKUP(C20,A4:Z10,4,0), "NOT FOUND")</f>
        <v>5'5</v>
      </c>
      <c r="G20" s="20" t="s">
        <v>106</v>
      </c>
      <c r="H20" s="16" t="str">
        <f>HLOOKUP(G20,A4:Z10,7,0)</f>
        <v>Forward</v>
      </c>
    </row>
    <row r="23" spans="2:9" x14ac:dyDescent="0.25">
      <c r="B23" s="15"/>
      <c r="C23" s="15"/>
    </row>
    <row r="24" spans="2:9" x14ac:dyDescent="0.25">
      <c r="B24" s="15"/>
      <c r="C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72C7-9F4D-449C-A595-03D8EC8F4D30}">
  <dimension ref="A1:Y97"/>
  <sheetViews>
    <sheetView topLeftCell="M16" workbookViewId="0">
      <selection activeCell="V6" sqref="V6"/>
    </sheetView>
  </sheetViews>
  <sheetFormatPr defaultRowHeight="15" x14ac:dyDescent="0.25"/>
  <cols>
    <col min="1" max="1" width="5.140625" bestFit="1" customWidth="1"/>
    <col min="2" max="2" width="8.140625" bestFit="1" customWidth="1"/>
    <col min="3" max="3" width="10.28515625" bestFit="1" customWidth="1"/>
    <col min="4" max="4" width="12" bestFit="1" customWidth="1"/>
    <col min="5" max="5" width="20" bestFit="1" customWidth="1"/>
    <col min="6" max="6" width="9.85546875" bestFit="1" customWidth="1"/>
    <col min="8" max="8" width="10.7109375" bestFit="1" customWidth="1"/>
    <col min="9" max="9" width="15.5703125" bestFit="1" customWidth="1"/>
    <col min="10" max="10" width="7.28515625" bestFit="1" customWidth="1"/>
    <col min="11" max="11" width="8.42578125" bestFit="1" customWidth="1"/>
    <col min="12" max="12" width="6.7109375" bestFit="1" customWidth="1"/>
    <col min="13" max="13" width="12" bestFit="1" customWidth="1"/>
    <col min="14" max="14" width="7" bestFit="1" customWidth="1"/>
    <col min="15" max="15" width="6.85546875" bestFit="1" customWidth="1"/>
    <col min="17" max="17" width="12.28515625" customWidth="1"/>
    <col min="18" max="18" width="13.140625" customWidth="1"/>
    <col min="20" max="20" width="15.42578125" customWidth="1"/>
    <col min="21" max="21" width="11" customWidth="1"/>
    <col min="22" max="23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336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T1" s="37" t="s">
        <v>353</v>
      </c>
      <c r="U1" s="31"/>
    </row>
    <row r="2" spans="1:25" x14ac:dyDescent="0.25">
      <c r="A2">
        <v>1</v>
      </c>
      <c r="B2" s="24" t="s">
        <v>15</v>
      </c>
      <c r="C2" s="24" t="s">
        <v>16</v>
      </c>
      <c r="D2" s="24" t="s">
        <v>17</v>
      </c>
      <c r="E2" s="24" t="s">
        <v>18</v>
      </c>
      <c r="F2">
        <v>148</v>
      </c>
      <c r="G2" s="24" t="s">
        <v>19</v>
      </c>
      <c r="H2" s="3">
        <v>31820</v>
      </c>
      <c r="I2" s="24" t="s">
        <v>20</v>
      </c>
      <c r="J2" s="24" t="s">
        <v>21</v>
      </c>
      <c r="K2" s="24" t="s">
        <v>22</v>
      </c>
      <c r="L2">
        <v>35</v>
      </c>
      <c r="M2">
        <v>5.583333333333333</v>
      </c>
      <c r="N2">
        <v>67</v>
      </c>
      <c r="O2">
        <v>23</v>
      </c>
      <c r="Q2" s="13" t="s">
        <v>368</v>
      </c>
      <c r="R2" s="13"/>
      <c r="T2" s="36">
        <v>120</v>
      </c>
    </row>
    <row r="3" spans="1:25" x14ac:dyDescent="0.25">
      <c r="A3">
        <v>2</v>
      </c>
      <c r="B3" s="24" t="s">
        <v>15</v>
      </c>
      <c r="C3" s="24" t="s">
        <v>16</v>
      </c>
      <c r="D3" s="24" t="s">
        <v>23</v>
      </c>
      <c r="E3" s="24" t="s">
        <v>24</v>
      </c>
      <c r="F3">
        <v>148</v>
      </c>
      <c r="G3" s="24" t="s">
        <v>25</v>
      </c>
      <c r="H3" s="3">
        <v>32775</v>
      </c>
      <c r="I3" s="24" t="s">
        <v>26</v>
      </c>
      <c r="J3" s="24" t="s">
        <v>21</v>
      </c>
      <c r="K3" s="24" t="s">
        <v>22</v>
      </c>
      <c r="L3">
        <v>32</v>
      </c>
      <c r="M3">
        <v>5.75</v>
      </c>
      <c r="N3">
        <v>69</v>
      </c>
      <c r="O3">
        <v>22</v>
      </c>
      <c r="Q3" s="13" t="s">
        <v>370</v>
      </c>
      <c r="R3" s="13"/>
      <c r="T3" s="29">
        <v>140</v>
      </c>
      <c r="U3" s="25"/>
    </row>
    <row r="4" spans="1:25" x14ac:dyDescent="0.25">
      <c r="A4">
        <v>3</v>
      </c>
      <c r="B4" s="24" t="s">
        <v>15</v>
      </c>
      <c r="C4" s="24" t="s">
        <v>16</v>
      </c>
      <c r="D4" s="24" t="s">
        <v>27</v>
      </c>
      <c r="E4" s="24" t="s">
        <v>28</v>
      </c>
      <c r="F4">
        <v>156</v>
      </c>
      <c r="G4" s="24" t="s">
        <v>29</v>
      </c>
      <c r="H4" s="3">
        <v>34459</v>
      </c>
      <c r="I4" s="24" t="s">
        <v>30</v>
      </c>
      <c r="J4" s="24" t="s">
        <v>21</v>
      </c>
      <c r="K4" s="24" t="s">
        <v>22</v>
      </c>
      <c r="L4">
        <v>27</v>
      </c>
      <c r="M4">
        <v>5.833333333333333</v>
      </c>
      <c r="N4">
        <v>70</v>
      </c>
      <c r="O4">
        <v>22</v>
      </c>
      <c r="Q4" s="13" t="s">
        <v>369</v>
      </c>
      <c r="R4" s="13"/>
      <c r="T4" s="29">
        <v>160</v>
      </c>
      <c r="U4" s="25"/>
    </row>
    <row r="5" spans="1:25" ht="15.75" thickBot="1" x14ac:dyDescent="0.3">
      <c r="A5">
        <v>4</v>
      </c>
      <c r="B5" s="24" t="s">
        <v>15</v>
      </c>
      <c r="C5" s="24" t="s">
        <v>16</v>
      </c>
      <c r="D5" s="24" t="s">
        <v>31</v>
      </c>
      <c r="E5" s="24" t="s">
        <v>32</v>
      </c>
      <c r="F5">
        <v>172</v>
      </c>
      <c r="G5" s="24" t="s">
        <v>29</v>
      </c>
      <c r="H5" s="3">
        <v>32674</v>
      </c>
      <c r="I5" s="24" t="s">
        <v>33</v>
      </c>
      <c r="J5" s="24" t="s">
        <v>21</v>
      </c>
      <c r="K5" s="24" t="s">
        <v>22</v>
      </c>
      <c r="L5">
        <v>32</v>
      </c>
      <c r="M5">
        <v>5.833333333333333</v>
      </c>
      <c r="N5">
        <v>70</v>
      </c>
      <c r="O5">
        <v>25</v>
      </c>
      <c r="T5" s="29">
        <v>180</v>
      </c>
      <c r="U5" s="25"/>
    </row>
    <row r="6" spans="1:25" x14ac:dyDescent="0.25">
      <c r="A6">
        <v>5</v>
      </c>
      <c r="B6" s="24" t="s">
        <v>15</v>
      </c>
      <c r="C6" s="24" t="s">
        <v>16</v>
      </c>
      <c r="D6" s="24" t="s">
        <v>34</v>
      </c>
      <c r="E6" s="24" t="s">
        <v>35</v>
      </c>
      <c r="F6">
        <v>144</v>
      </c>
      <c r="G6" s="24" t="s">
        <v>36</v>
      </c>
      <c r="H6" s="3">
        <v>33670</v>
      </c>
      <c r="I6" s="24" t="s">
        <v>37</v>
      </c>
      <c r="J6" s="24" t="s">
        <v>38</v>
      </c>
      <c r="K6" s="24" t="s">
        <v>22</v>
      </c>
      <c r="L6">
        <v>29</v>
      </c>
      <c r="M6">
        <v>5.416666666666667</v>
      </c>
      <c r="N6">
        <v>65</v>
      </c>
      <c r="O6">
        <v>24</v>
      </c>
      <c r="Q6" s="28" t="s">
        <v>11</v>
      </c>
      <c r="R6" s="28"/>
      <c r="T6" s="29">
        <v>200</v>
      </c>
      <c r="U6" s="25"/>
      <c r="X6" s="31"/>
      <c r="Y6" s="31"/>
    </row>
    <row r="7" spans="1:25" x14ac:dyDescent="0.25">
      <c r="A7">
        <v>6</v>
      </c>
      <c r="B7" s="24" t="s">
        <v>15</v>
      </c>
      <c r="C7" s="24" t="s">
        <v>16</v>
      </c>
      <c r="D7" s="24" t="s">
        <v>39</v>
      </c>
      <c r="E7" s="24" t="s">
        <v>40</v>
      </c>
      <c r="F7">
        <v>159</v>
      </c>
      <c r="G7" s="24" t="s">
        <v>41</v>
      </c>
      <c r="H7" s="3">
        <v>33610</v>
      </c>
      <c r="I7" s="24" t="s">
        <v>42</v>
      </c>
      <c r="J7" s="24" t="s">
        <v>43</v>
      </c>
      <c r="K7" s="24" t="s">
        <v>22</v>
      </c>
      <c r="L7">
        <v>30</v>
      </c>
      <c r="M7">
        <v>5.5</v>
      </c>
      <c r="N7">
        <v>66</v>
      </c>
      <c r="O7">
        <v>26</v>
      </c>
      <c r="Q7" s="25"/>
      <c r="R7" s="25"/>
      <c r="T7" s="29">
        <v>220</v>
      </c>
      <c r="X7" s="25"/>
      <c r="Y7" s="25"/>
    </row>
    <row r="8" spans="1:25" x14ac:dyDescent="0.25">
      <c r="A8">
        <v>7</v>
      </c>
      <c r="B8" s="24" t="s">
        <v>15</v>
      </c>
      <c r="C8" s="24" t="s">
        <v>16</v>
      </c>
      <c r="D8" s="24" t="s">
        <v>44</v>
      </c>
      <c r="E8" s="24" t="s">
        <v>45</v>
      </c>
      <c r="F8">
        <v>150</v>
      </c>
      <c r="G8" s="24" t="s">
        <v>46</v>
      </c>
      <c r="H8" s="3">
        <v>33121</v>
      </c>
      <c r="I8" s="24" t="s">
        <v>47</v>
      </c>
      <c r="J8" s="24" t="s">
        <v>48</v>
      </c>
      <c r="K8" s="24" t="s">
        <v>22</v>
      </c>
      <c r="L8">
        <v>31</v>
      </c>
      <c r="M8">
        <v>5.666666666666667</v>
      </c>
      <c r="N8">
        <v>68</v>
      </c>
      <c r="O8">
        <v>23</v>
      </c>
      <c r="Q8" s="25" t="s">
        <v>340</v>
      </c>
      <c r="R8" s="25">
        <v>31.9375</v>
      </c>
      <c r="T8" s="29">
        <v>240</v>
      </c>
      <c r="X8" s="25"/>
      <c r="Y8" s="25"/>
    </row>
    <row r="9" spans="1:25" x14ac:dyDescent="0.25">
      <c r="A9">
        <v>8</v>
      </c>
      <c r="B9" s="24" t="s">
        <v>15</v>
      </c>
      <c r="C9" s="24" t="s">
        <v>16</v>
      </c>
      <c r="D9" s="24" t="s">
        <v>49</v>
      </c>
      <c r="E9" s="24" t="s">
        <v>50</v>
      </c>
      <c r="F9">
        <v>156</v>
      </c>
      <c r="G9" s="24" t="s">
        <v>25</v>
      </c>
      <c r="H9" s="3">
        <v>33362</v>
      </c>
      <c r="I9" s="24" t="s">
        <v>51</v>
      </c>
      <c r="J9" s="24" t="s">
        <v>21</v>
      </c>
      <c r="K9" s="24" t="s">
        <v>22</v>
      </c>
      <c r="L9">
        <v>30</v>
      </c>
      <c r="M9">
        <v>5.75</v>
      </c>
      <c r="N9">
        <v>69</v>
      </c>
      <c r="O9">
        <v>23</v>
      </c>
      <c r="Q9" s="25" t="s">
        <v>341</v>
      </c>
      <c r="R9" s="25">
        <v>0.4402482603051992</v>
      </c>
      <c r="T9" s="25"/>
      <c r="X9" s="25"/>
      <c r="Y9" s="25"/>
    </row>
    <row r="10" spans="1:25" x14ac:dyDescent="0.25">
      <c r="A10">
        <v>9</v>
      </c>
      <c r="B10" s="24" t="s">
        <v>15</v>
      </c>
      <c r="C10" s="24" t="s">
        <v>16</v>
      </c>
      <c r="D10" s="24" t="s">
        <v>52</v>
      </c>
      <c r="E10" s="24" t="s">
        <v>53</v>
      </c>
      <c r="F10">
        <v>140</v>
      </c>
      <c r="G10" s="24" t="s">
        <v>46</v>
      </c>
      <c r="H10" s="3">
        <v>34703</v>
      </c>
      <c r="I10" s="24" t="s">
        <v>54</v>
      </c>
      <c r="J10" s="24" t="s">
        <v>21</v>
      </c>
      <c r="K10" s="24" t="s">
        <v>22</v>
      </c>
      <c r="L10">
        <v>27</v>
      </c>
      <c r="M10">
        <v>5.666666666666667</v>
      </c>
      <c r="N10">
        <v>68</v>
      </c>
      <c r="O10">
        <v>21</v>
      </c>
      <c r="Q10" s="25" t="s">
        <v>342</v>
      </c>
      <c r="R10" s="25">
        <v>32</v>
      </c>
      <c r="T10" s="13" t="s">
        <v>378</v>
      </c>
      <c r="U10" s="13"/>
      <c r="V10" s="13"/>
      <c r="W10" s="13"/>
      <c r="X10" s="35"/>
      <c r="Y10" s="35"/>
    </row>
    <row r="11" spans="1:25" ht="15.75" thickBot="1" x14ac:dyDescent="0.3">
      <c r="A11">
        <v>10</v>
      </c>
      <c r="B11" s="24" t="s">
        <v>15</v>
      </c>
      <c r="C11" s="24" t="s">
        <v>16</v>
      </c>
      <c r="D11" s="24" t="s">
        <v>55</v>
      </c>
      <c r="E11" s="24" t="s">
        <v>56</v>
      </c>
      <c r="F11">
        <v>170</v>
      </c>
      <c r="G11" s="24" t="s">
        <v>19</v>
      </c>
      <c r="H11" s="3">
        <v>32300</v>
      </c>
      <c r="I11" s="24" t="s">
        <v>57</v>
      </c>
      <c r="J11" s="24" t="s">
        <v>21</v>
      </c>
      <c r="K11" s="24" t="s">
        <v>22</v>
      </c>
      <c r="L11">
        <v>33</v>
      </c>
      <c r="M11">
        <v>5.583333333333333</v>
      </c>
      <c r="N11">
        <v>67</v>
      </c>
      <c r="O11">
        <v>27</v>
      </c>
      <c r="Q11" s="25" t="s">
        <v>343</v>
      </c>
      <c r="R11" s="25">
        <v>35</v>
      </c>
      <c r="X11" s="25"/>
      <c r="Y11" s="25"/>
    </row>
    <row r="12" spans="1:25" x14ac:dyDescent="0.25">
      <c r="A12">
        <v>11</v>
      </c>
      <c r="B12" s="24" t="s">
        <v>15</v>
      </c>
      <c r="C12" s="24" t="s">
        <v>16</v>
      </c>
      <c r="D12" s="24" t="s">
        <v>58</v>
      </c>
      <c r="E12" s="24" t="s">
        <v>59</v>
      </c>
      <c r="F12">
        <v>180</v>
      </c>
      <c r="G12" s="24" t="s">
        <v>29</v>
      </c>
      <c r="H12" s="3">
        <v>33163</v>
      </c>
      <c r="I12" s="24" t="s">
        <v>60</v>
      </c>
      <c r="J12" s="24" t="s">
        <v>21</v>
      </c>
      <c r="K12" s="24" t="s">
        <v>22</v>
      </c>
      <c r="L12">
        <v>31</v>
      </c>
      <c r="M12">
        <v>5.833333333333333</v>
      </c>
      <c r="N12">
        <v>70</v>
      </c>
      <c r="O12">
        <v>26</v>
      </c>
      <c r="Q12" s="25" t="s">
        <v>344</v>
      </c>
      <c r="R12" s="25">
        <v>4.3135343915828956</v>
      </c>
      <c r="T12" s="27" t="s">
        <v>353</v>
      </c>
      <c r="U12" s="27" t="s">
        <v>352</v>
      </c>
      <c r="X12" s="25"/>
      <c r="Y12" s="25"/>
    </row>
    <row r="13" spans="1:25" x14ac:dyDescent="0.25">
      <c r="A13">
        <v>12</v>
      </c>
      <c r="B13" s="24" t="s">
        <v>15</v>
      </c>
      <c r="C13" s="24" t="s">
        <v>16</v>
      </c>
      <c r="D13" s="24" t="s">
        <v>61</v>
      </c>
      <c r="E13" s="24" t="s">
        <v>62</v>
      </c>
      <c r="F13">
        <v>130</v>
      </c>
      <c r="G13" s="24" t="s">
        <v>19</v>
      </c>
      <c r="H13" s="3">
        <v>35031</v>
      </c>
      <c r="I13" s="24" t="s">
        <v>63</v>
      </c>
      <c r="J13" s="24" t="s">
        <v>64</v>
      </c>
      <c r="K13" s="24" t="s">
        <v>22</v>
      </c>
      <c r="L13">
        <v>26</v>
      </c>
      <c r="M13">
        <v>5.583333333333333</v>
      </c>
      <c r="N13">
        <v>67</v>
      </c>
      <c r="O13">
        <v>20</v>
      </c>
      <c r="Q13" s="25" t="s">
        <v>345</v>
      </c>
      <c r="R13" s="25">
        <v>18.606578947368423</v>
      </c>
      <c r="T13" s="29">
        <v>120</v>
      </c>
      <c r="U13" s="25">
        <v>0</v>
      </c>
      <c r="X13" s="25"/>
      <c r="Y13" s="25"/>
    </row>
    <row r="14" spans="1:25" x14ac:dyDescent="0.25">
      <c r="A14">
        <v>13</v>
      </c>
      <c r="B14" s="24" t="s">
        <v>15</v>
      </c>
      <c r="C14" s="24" t="s">
        <v>16</v>
      </c>
      <c r="D14" s="24" t="s">
        <v>65</v>
      </c>
      <c r="E14" s="24" t="s">
        <v>66</v>
      </c>
      <c r="F14">
        <v>160</v>
      </c>
      <c r="G14" s="24" t="s">
        <v>19</v>
      </c>
      <c r="H14" s="3">
        <v>33325</v>
      </c>
      <c r="I14" s="24" t="s">
        <v>67</v>
      </c>
      <c r="J14" s="24" t="s">
        <v>43</v>
      </c>
      <c r="K14" s="24" t="s">
        <v>22</v>
      </c>
      <c r="L14">
        <v>30</v>
      </c>
      <c r="M14">
        <v>5.583333333333333</v>
      </c>
      <c r="N14">
        <v>67</v>
      </c>
      <c r="O14">
        <v>25</v>
      </c>
      <c r="Q14" s="25" t="s">
        <v>346</v>
      </c>
      <c r="R14" s="25">
        <v>-0.42422339788890984</v>
      </c>
      <c r="T14" s="29">
        <v>140</v>
      </c>
      <c r="U14" s="25">
        <v>12</v>
      </c>
      <c r="X14" s="25"/>
      <c r="Y14" s="25"/>
    </row>
    <row r="15" spans="1:25" x14ac:dyDescent="0.25">
      <c r="A15">
        <v>14</v>
      </c>
      <c r="B15" s="24" t="s">
        <v>15</v>
      </c>
      <c r="C15" s="24" t="s">
        <v>16</v>
      </c>
      <c r="D15" s="24" t="s">
        <v>68</v>
      </c>
      <c r="E15" s="24" t="s">
        <v>69</v>
      </c>
      <c r="F15">
        <v>155</v>
      </c>
      <c r="G15" s="24" t="s">
        <v>19</v>
      </c>
      <c r="H15" s="3">
        <v>34165</v>
      </c>
      <c r="I15" s="24" t="s">
        <v>70</v>
      </c>
      <c r="J15" s="24" t="s">
        <v>38</v>
      </c>
      <c r="K15" s="24" t="s">
        <v>22</v>
      </c>
      <c r="L15">
        <v>28</v>
      </c>
      <c r="M15">
        <v>5.583333333333333</v>
      </c>
      <c r="N15">
        <v>67</v>
      </c>
      <c r="O15">
        <v>24</v>
      </c>
      <c r="Q15" s="25" t="s">
        <v>347</v>
      </c>
      <c r="R15" s="25">
        <v>9.9848218106864395E-2</v>
      </c>
      <c r="T15" s="29">
        <v>160</v>
      </c>
      <c r="U15" s="25">
        <v>25</v>
      </c>
      <c r="X15" s="25"/>
      <c r="Y15" s="25"/>
    </row>
    <row r="16" spans="1:25" x14ac:dyDescent="0.25">
      <c r="A16">
        <v>15</v>
      </c>
      <c r="B16" s="24" t="s">
        <v>15</v>
      </c>
      <c r="C16" s="24" t="s">
        <v>16</v>
      </c>
      <c r="D16" s="24" t="s">
        <v>71</v>
      </c>
      <c r="E16" s="24" t="s">
        <v>72</v>
      </c>
      <c r="F16">
        <v>139</v>
      </c>
      <c r="G16" s="24" t="s">
        <v>41</v>
      </c>
      <c r="H16" s="3">
        <v>32282</v>
      </c>
      <c r="I16" s="24" t="s">
        <v>73</v>
      </c>
      <c r="J16" s="24" t="s">
        <v>48</v>
      </c>
      <c r="K16" s="24" t="s">
        <v>74</v>
      </c>
      <c r="L16">
        <v>33</v>
      </c>
      <c r="M16">
        <v>5.5</v>
      </c>
      <c r="N16">
        <v>66</v>
      </c>
      <c r="O16">
        <v>22</v>
      </c>
      <c r="Q16" s="25" t="s">
        <v>348</v>
      </c>
      <c r="R16" s="25">
        <v>20</v>
      </c>
      <c r="T16" s="29">
        <v>180</v>
      </c>
      <c r="U16" s="25">
        <v>22</v>
      </c>
      <c r="X16" s="25"/>
      <c r="Y16" s="25"/>
    </row>
    <row r="17" spans="1:21" x14ac:dyDescent="0.25">
      <c r="A17">
        <v>16</v>
      </c>
      <c r="B17" s="24" t="s">
        <v>15</v>
      </c>
      <c r="C17" s="24" t="s">
        <v>16</v>
      </c>
      <c r="D17" s="24" t="s">
        <v>75</v>
      </c>
      <c r="E17" s="24" t="s">
        <v>76</v>
      </c>
      <c r="F17">
        <v>180</v>
      </c>
      <c r="G17" s="24" t="s">
        <v>41</v>
      </c>
      <c r="H17" s="3">
        <v>33888</v>
      </c>
      <c r="I17" s="24" t="s">
        <v>77</v>
      </c>
      <c r="J17" s="24" t="s">
        <v>48</v>
      </c>
      <c r="K17" s="24" t="s">
        <v>74</v>
      </c>
      <c r="L17">
        <v>29</v>
      </c>
      <c r="M17">
        <v>5.5</v>
      </c>
      <c r="N17">
        <v>66</v>
      </c>
      <c r="O17">
        <v>29</v>
      </c>
      <c r="Q17" s="25" t="s">
        <v>349</v>
      </c>
      <c r="R17" s="25">
        <v>23</v>
      </c>
      <c r="T17" s="29">
        <v>200</v>
      </c>
      <c r="U17" s="25">
        <v>24</v>
      </c>
    </row>
    <row r="18" spans="1:21" x14ac:dyDescent="0.25">
      <c r="A18">
        <v>17</v>
      </c>
      <c r="B18" s="24" t="s">
        <v>15</v>
      </c>
      <c r="C18" s="24" t="s">
        <v>16</v>
      </c>
      <c r="D18" s="24" t="s">
        <v>78</v>
      </c>
      <c r="E18" s="24" t="s">
        <v>79</v>
      </c>
      <c r="F18">
        <v>167</v>
      </c>
      <c r="G18" s="24" t="s">
        <v>46</v>
      </c>
      <c r="H18" s="3">
        <v>32975</v>
      </c>
      <c r="I18" s="24" t="s">
        <v>80</v>
      </c>
      <c r="J18" s="24" t="s">
        <v>43</v>
      </c>
      <c r="K18" s="24" t="s">
        <v>74</v>
      </c>
      <c r="L18">
        <v>31</v>
      </c>
      <c r="M18">
        <v>5.666666666666667</v>
      </c>
      <c r="N18">
        <v>68</v>
      </c>
      <c r="O18">
        <v>25</v>
      </c>
      <c r="Q18" s="25" t="s">
        <v>350</v>
      </c>
      <c r="R18" s="25">
        <v>43</v>
      </c>
      <c r="T18" s="29">
        <v>220</v>
      </c>
      <c r="U18" s="25">
        <v>12</v>
      </c>
    </row>
    <row r="19" spans="1:21" ht="15.75" thickBot="1" x14ac:dyDescent="0.3">
      <c r="A19">
        <v>18</v>
      </c>
      <c r="B19" s="24" t="s">
        <v>15</v>
      </c>
      <c r="C19" s="24" t="s">
        <v>16</v>
      </c>
      <c r="D19" s="24" t="s">
        <v>27</v>
      </c>
      <c r="E19" s="24" t="s">
        <v>81</v>
      </c>
      <c r="F19">
        <v>137</v>
      </c>
      <c r="G19" s="24" t="s">
        <v>82</v>
      </c>
      <c r="H19" s="3">
        <v>33268</v>
      </c>
      <c r="I19" s="24" t="s">
        <v>54</v>
      </c>
      <c r="J19" s="24" t="s">
        <v>21</v>
      </c>
      <c r="K19" s="24" t="s">
        <v>74</v>
      </c>
      <c r="L19">
        <v>31</v>
      </c>
      <c r="M19">
        <v>5.333333333333333</v>
      </c>
      <c r="N19">
        <v>64</v>
      </c>
      <c r="O19">
        <v>24</v>
      </c>
      <c r="Q19" s="25" t="s">
        <v>351</v>
      </c>
      <c r="R19" s="25">
        <v>3066</v>
      </c>
      <c r="T19" s="30">
        <v>240</v>
      </c>
      <c r="U19" s="26">
        <v>1</v>
      </c>
    </row>
    <row r="20" spans="1:21" ht="15.75" thickBot="1" x14ac:dyDescent="0.3">
      <c r="A20">
        <v>19</v>
      </c>
      <c r="B20" s="24" t="s">
        <v>15</v>
      </c>
      <c r="C20" s="24" t="s">
        <v>16</v>
      </c>
      <c r="D20" s="24" t="s">
        <v>83</v>
      </c>
      <c r="E20" s="24" t="s">
        <v>84</v>
      </c>
      <c r="F20">
        <v>139</v>
      </c>
      <c r="G20" s="24" t="s">
        <v>25</v>
      </c>
      <c r="H20" s="3">
        <v>31051</v>
      </c>
      <c r="I20" s="24" t="s">
        <v>85</v>
      </c>
      <c r="J20" s="24" t="s">
        <v>86</v>
      </c>
      <c r="K20" s="24" t="s">
        <v>74</v>
      </c>
      <c r="L20">
        <v>37</v>
      </c>
      <c r="M20">
        <v>5.75</v>
      </c>
      <c r="N20">
        <v>69</v>
      </c>
      <c r="O20">
        <v>21</v>
      </c>
      <c r="Q20" s="26" t="s">
        <v>329</v>
      </c>
      <c r="R20" s="26">
        <v>96</v>
      </c>
      <c r="T20" s="25"/>
      <c r="U20" s="25"/>
    </row>
    <row r="21" spans="1:21" x14ac:dyDescent="0.25">
      <c r="A21">
        <v>20</v>
      </c>
      <c r="B21" s="24" t="s">
        <v>15</v>
      </c>
      <c r="C21" s="24" t="s">
        <v>16</v>
      </c>
      <c r="D21" s="24" t="s">
        <v>87</v>
      </c>
      <c r="E21" s="24" t="s">
        <v>88</v>
      </c>
      <c r="F21">
        <v>144</v>
      </c>
      <c r="G21" s="24" t="s">
        <v>41</v>
      </c>
      <c r="H21" s="3">
        <v>34613</v>
      </c>
      <c r="I21" s="24" t="s">
        <v>89</v>
      </c>
      <c r="J21" s="24" t="s">
        <v>21</v>
      </c>
      <c r="K21" s="24" t="s">
        <v>74</v>
      </c>
      <c r="L21">
        <v>27</v>
      </c>
      <c r="M21">
        <v>5.5</v>
      </c>
      <c r="N21">
        <v>66</v>
      </c>
      <c r="O21">
        <v>23</v>
      </c>
      <c r="R21">
        <v>0</v>
      </c>
    </row>
    <row r="22" spans="1:21" x14ac:dyDescent="0.25">
      <c r="A22">
        <v>21</v>
      </c>
      <c r="B22" s="24" t="s">
        <v>15</v>
      </c>
      <c r="C22" s="24" t="s">
        <v>16</v>
      </c>
      <c r="D22" s="24" t="s">
        <v>90</v>
      </c>
      <c r="E22" s="24" t="s">
        <v>91</v>
      </c>
      <c r="F22">
        <v>146</v>
      </c>
      <c r="G22" s="24" t="s">
        <v>46</v>
      </c>
      <c r="H22" s="3">
        <v>31630</v>
      </c>
      <c r="I22" s="24" t="s">
        <v>92</v>
      </c>
      <c r="J22" s="24" t="s">
        <v>86</v>
      </c>
      <c r="K22" s="24" t="s">
        <v>93</v>
      </c>
      <c r="L22">
        <v>35</v>
      </c>
      <c r="M22">
        <v>5.666666666666667</v>
      </c>
      <c r="N22">
        <v>68</v>
      </c>
      <c r="O22">
        <v>22</v>
      </c>
    </row>
    <row r="23" spans="1:21" x14ac:dyDescent="0.25">
      <c r="A23">
        <v>22</v>
      </c>
      <c r="B23" s="24" t="s">
        <v>15</v>
      </c>
      <c r="C23" s="24" t="s">
        <v>16</v>
      </c>
      <c r="D23" s="24" t="s">
        <v>94</v>
      </c>
      <c r="E23" s="24" t="s">
        <v>95</v>
      </c>
      <c r="F23">
        <v>136</v>
      </c>
      <c r="G23" s="24" t="s">
        <v>46</v>
      </c>
      <c r="H23" s="3">
        <v>32633</v>
      </c>
      <c r="I23" s="24" t="s">
        <v>96</v>
      </c>
      <c r="J23" s="24" t="s">
        <v>21</v>
      </c>
      <c r="K23" s="24" t="s">
        <v>93</v>
      </c>
      <c r="L23">
        <v>32</v>
      </c>
      <c r="M23">
        <v>5.666666666666667</v>
      </c>
      <c r="N23">
        <v>68</v>
      </c>
      <c r="O23">
        <v>21</v>
      </c>
    </row>
    <row r="24" spans="1:21" x14ac:dyDescent="0.25">
      <c r="A24">
        <v>23</v>
      </c>
      <c r="B24" s="24" t="s">
        <v>15</v>
      </c>
      <c r="C24" s="24" t="s">
        <v>16</v>
      </c>
      <c r="D24" s="24" t="s">
        <v>97</v>
      </c>
      <c r="E24" s="24" t="s">
        <v>98</v>
      </c>
      <c r="F24">
        <v>160</v>
      </c>
      <c r="G24" s="24" t="s">
        <v>25</v>
      </c>
      <c r="H24" s="3">
        <v>34434</v>
      </c>
      <c r="I24" s="24" t="s">
        <v>99</v>
      </c>
      <c r="J24" s="24" t="s">
        <v>43</v>
      </c>
      <c r="K24" s="24" t="s">
        <v>93</v>
      </c>
      <c r="L24">
        <v>27</v>
      </c>
      <c r="M24">
        <v>5.75</v>
      </c>
      <c r="N24">
        <v>69</v>
      </c>
      <c r="O24">
        <v>24</v>
      </c>
    </row>
    <row r="25" spans="1:21" x14ac:dyDescent="0.25">
      <c r="A25">
        <v>24</v>
      </c>
      <c r="B25" s="24" t="s">
        <v>100</v>
      </c>
      <c r="C25" s="24" t="s">
        <v>16</v>
      </c>
      <c r="D25" s="24" t="s">
        <v>101</v>
      </c>
      <c r="E25" s="24" t="s">
        <v>102</v>
      </c>
      <c r="F25">
        <v>190</v>
      </c>
      <c r="G25" s="24" t="s">
        <v>103</v>
      </c>
      <c r="H25" s="3">
        <v>31778</v>
      </c>
      <c r="I25" s="24" t="s">
        <v>104</v>
      </c>
      <c r="J25" s="24" t="s">
        <v>105</v>
      </c>
      <c r="K25" s="24" t="s">
        <v>22</v>
      </c>
      <c r="L25">
        <v>35</v>
      </c>
      <c r="M25">
        <v>5.916666666666667</v>
      </c>
      <c r="N25">
        <v>71</v>
      </c>
      <c r="O25">
        <v>26</v>
      </c>
    </row>
    <row r="26" spans="1:21" x14ac:dyDescent="0.25">
      <c r="A26">
        <v>25</v>
      </c>
      <c r="B26" s="24" t="s">
        <v>100</v>
      </c>
      <c r="C26" s="24" t="s">
        <v>16</v>
      </c>
      <c r="D26" s="24" t="s">
        <v>106</v>
      </c>
      <c r="E26" s="24" t="s">
        <v>107</v>
      </c>
      <c r="F26">
        <v>220</v>
      </c>
      <c r="G26" s="24" t="s">
        <v>108</v>
      </c>
      <c r="H26" s="3">
        <v>31467</v>
      </c>
      <c r="I26" s="24" t="s">
        <v>109</v>
      </c>
      <c r="J26" s="24" t="s">
        <v>21</v>
      </c>
      <c r="K26" s="24" t="s">
        <v>22</v>
      </c>
      <c r="L26">
        <v>36</v>
      </c>
      <c r="M26">
        <v>6.25</v>
      </c>
      <c r="N26">
        <v>75</v>
      </c>
      <c r="O26">
        <v>27</v>
      </c>
    </row>
    <row r="27" spans="1:21" x14ac:dyDescent="0.25">
      <c r="A27">
        <v>26</v>
      </c>
      <c r="B27" s="24" t="s">
        <v>100</v>
      </c>
      <c r="C27" s="24" t="s">
        <v>16</v>
      </c>
      <c r="D27" s="24" t="s">
        <v>110</v>
      </c>
      <c r="E27" s="24" t="s">
        <v>111</v>
      </c>
      <c r="F27">
        <v>187</v>
      </c>
      <c r="G27" s="24" t="s">
        <v>25</v>
      </c>
      <c r="H27" s="3">
        <v>30440</v>
      </c>
      <c r="I27" s="24" t="s">
        <v>112</v>
      </c>
      <c r="J27" s="24" t="s">
        <v>21</v>
      </c>
      <c r="K27" s="24" t="s">
        <v>22</v>
      </c>
      <c r="L27">
        <v>38</v>
      </c>
      <c r="M27">
        <v>5.75</v>
      </c>
      <c r="N27">
        <v>69</v>
      </c>
      <c r="O27">
        <v>28</v>
      </c>
    </row>
    <row r="28" spans="1:21" x14ac:dyDescent="0.25">
      <c r="A28">
        <v>27</v>
      </c>
      <c r="B28" s="24" t="s">
        <v>100</v>
      </c>
      <c r="C28" s="24" t="s">
        <v>16</v>
      </c>
      <c r="D28" s="24" t="s">
        <v>113</v>
      </c>
      <c r="E28" s="24" t="s">
        <v>114</v>
      </c>
      <c r="F28">
        <v>194</v>
      </c>
      <c r="G28" s="24" t="s">
        <v>115</v>
      </c>
      <c r="H28" s="3">
        <v>29536</v>
      </c>
      <c r="I28" s="24" t="s">
        <v>109</v>
      </c>
      <c r="J28" s="24" t="s">
        <v>21</v>
      </c>
      <c r="K28" s="24" t="s">
        <v>22</v>
      </c>
      <c r="L28">
        <v>41</v>
      </c>
      <c r="M28">
        <v>6</v>
      </c>
      <c r="N28">
        <v>72</v>
      </c>
      <c r="O28">
        <v>26</v>
      </c>
    </row>
    <row r="29" spans="1:21" x14ac:dyDescent="0.25">
      <c r="A29">
        <v>28</v>
      </c>
      <c r="B29" s="24" t="s">
        <v>100</v>
      </c>
      <c r="C29" s="24" t="s">
        <v>16</v>
      </c>
      <c r="D29" s="24" t="s">
        <v>116</v>
      </c>
      <c r="E29" s="24" t="s">
        <v>117</v>
      </c>
      <c r="F29">
        <v>214</v>
      </c>
      <c r="G29" s="24" t="s">
        <v>108</v>
      </c>
      <c r="H29" s="3">
        <v>31636</v>
      </c>
      <c r="I29" s="24" t="s">
        <v>118</v>
      </c>
      <c r="J29" s="24" t="s">
        <v>86</v>
      </c>
      <c r="K29" s="24" t="s">
        <v>22</v>
      </c>
      <c r="L29">
        <v>35</v>
      </c>
      <c r="M29">
        <v>6.25</v>
      </c>
      <c r="N29">
        <v>75</v>
      </c>
      <c r="O29">
        <v>27</v>
      </c>
    </row>
    <row r="30" spans="1:21" x14ac:dyDescent="0.25">
      <c r="A30">
        <v>29</v>
      </c>
      <c r="B30" s="24" t="s">
        <v>100</v>
      </c>
      <c r="C30" s="24" t="s">
        <v>16</v>
      </c>
      <c r="D30" s="24" t="s">
        <v>119</v>
      </c>
      <c r="E30" s="24" t="s">
        <v>120</v>
      </c>
      <c r="F30">
        <v>170</v>
      </c>
      <c r="G30" s="24" t="s">
        <v>46</v>
      </c>
      <c r="H30" s="3">
        <v>32940</v>
      </c>
      <c r="I30" s="24" t="s">
        <v>121</v>
      </c>
      <c r="J30" s="24" t="s">
        <v>86</v>
      </c>
      <c r="K30" s="24" t="s">
        <v>22</v>
      </c>
      <c r="L30">
        <v>31</v>
      </c>
      <c r="M30">
        <v>5.666666666666667</v>
      </c>
      <c r="N30">
        <v>68</v>
      </c>
      <c r="O30">
        <v>26</v>
      </c>
    </row>
    <row r="31" spans="1:21" x14ac:dyDescent="0.25">
      <c r="A31">
        <v>30</v>
      </c>
      <c r="B31" s="24" t="s">
        <v>100</v>
      </c>
      <c r="C31" s="24" t="s">
        <v>16</v>
      </c>
      <c r="D31" s="24" t="s">
        <v>122</v>
      </c>
      <c r="E31" s="24" t="s">
        <v>123</v>
      </c>
      <c r="F31">
        <v>190</v>
      </c>
      <c r="G31" s="24" t="s">
        <v>124</v>
      </c>
      <c r="H31" s="3">
        <v>33624</v>
      </c>
      <c r="I31" s="24" t="s">
        <v>125</v>
      </c>
      <c r="J31" s="24" t="s">
        <v>48</v>
      </c>
      <c r="K31" s="24" t="s">
        <v>22</v>
      </c>
      <c r="L31">
        <v>30</v>
      </c>
      <c r="M31">
        <v>6.166666666666667</v>
      </c>
      <c r="N31">
        <v>74</v>
      </c>
      <c r="O31">
        <v>24</v>
      </c>
    </row>
    <row r="32" spans="1:21" x14ac:dyDescent="0.25">
      <c r="A32">
        <v>31</v>
      </c>
      <c r="B32" s="24" t="s">
        <v>100</v>
      </c>
      <c r="C32" s="24" t="s">
        <v>16</v>
      </c>
      <c r="D32" s="24" t="s">
        <v>126</v>
      </c>
      <c r="E32" s="24" t="s">
        <v>127</v>
      </c>
      <c r="F32">
        <v>216</v>
      </c>
      <c r="G32" s="24" t="s">
        <v>124</v>
      </c>
      <c r="H32" s="3">
        <v>29930</v>
      </c>
      <c r="I32" s="24" t="s">
        <v>128</v>
      </c>
      <c r="J32" s="24" t="s">
        <v>86</v>
      </c>
      <c r="K32" s="24" t="s">
        <v>22</v>
      </c>
      <c r="L32">
        <v>40</v>
      </c>
      <c r="M32">
        <v>6.166666666666667</v>
      </c>
      <c r="N32">
        <v>74</v>
      </c>
      <c r="O32">
        <v>28</v>
      </c>
    </row>
    <row r="33" spans="1:15" x14ac:dyDescent="0.25">
      <c r="A33">
        <v>32</v>
      </c>
      <c r="B33" s="24" t="s">
        <v>100</v>
      </c>
      <c r="C33" s="24" t="s">
        <v>16</v>
      </c>
      <c r="D33" s="24" t="s">
        <v>129</v>
      </c>
      <c r="E33" s="24" t="s">
        <v>130</v>
      </c>
      <c r="F33">
        <v>176</v>
      </c>
      <c r="G33" s="24" t="s">
        <v>25</v>
      </c>
      <c r="H33" s="3">
        <v>30318</v>
      </c>
      <c r="I33" s="24" t="s">
        <v>131</v>
      </c>
      <c r="J33" s="24" t="s">
        <v>105</v>
      </c>
      <c r="K33" s="24" t="s">
        <v>22</v>
      </c>
      <c r="L33">
        <v>39</v>
      </c>
      <c r="M33">
        <v>5.75</v>
      </c>
      <c r="N33">
        <v>69</v>
      </c>
      <c r="O33">
        <v>26</v>
      </c>
    </row>
    <row r="34" spans="1:15" x14ac:dyDescent="0.25">
      <c r="A34">
        <v>33</v>
      </c>
      <c r="B34" s="24" t="s">
        <v>100</v>
      </c>
      <c r="C34" s="24" t="s">
        <v>16</v>
      </c>
      <c r="D34" s="24" t="s">
        <v>132</v>
      </c>
      <c r="E34" s="24" t="s">
        <v>133</v>
      </c>
      <c r="F34">
        <v>179</v>
      </c>
      <c r="G34" s="24" t="s">
        <v>134</v>
      </c>
      <c r="H34" s="3">
        <v>31307</v>
      </c>
      <c r="I34" s="24" t="s">
        <v>135</v>
      </c>
      <c r="J34" s="24" t="s">
        <v>86</v>
      </c>
      <c r="K34" s="24" t="s">
        <v>22</v>
      </c>
      <c r="L34">
        <v>36</v>
      </c>
      <c r="M34">
        <v>6.083333333333333</v>
      </c>
      <c r="N34">
        <v>73</v>
      </c>
      <c r="O34">
        <v>24</v>
      </c>
    </row>
    <row r="35" spans="1:15" x14ac:dyDescent="0.25">
      <c r="A35">
        <v>34</v>
      </c>
      <c r="B35" s="24" t="s">
        <v>100</v>
      </c>
      <c r="C35" s="24" t="s">
        <v>16</v>
      </c>
      <c r="D35" s="24" t="s">
        <v>136</v>
      </c>
      <c r="E35" s="24" t="s">
        <v>137</v>
      </c>
      <c r="F35">
        <v>201</v>
      </c>
      <c r="G35" s="24" t="s">
        <v>134</v>
      </c>
      <c r="H35" s="3">
        <v>33045</v>
      </c>
      <c r="I35" s="24" t="s">
        <v>138</v>
      </c>
      <c r="J35" s="24" t="s">
        <v>21</v>
      </c>
      <c r="K35" s="24" t="s">
        <v>22</v>
      </c>
      <c r="L35">
        <v>31</v>
      </c>
      <c r="M35">
        <v>6.083333333333333</v>
      </c>
      <c r="N35">
        <v>73</v>
      </c>
      <c r="O35">
        <v>27</v>
      </c>
    </row>
    <row r="36" spans="1:15" x14ac:dyDescent="0.25">
      <c r="A36">
        <v>35</v>
      </c>
      <c r="B36" s="24" t="s">
        <v>100</v>
      </c>
      <c r="C36" s="24" t="s">
        <v>16</v>
      </c>
      <c r="D36" s="24" t="s">
        <v>139</v>
      </c>
      <c r="E36" s="24" t="s">
        <v>140</v>
      </c>
      <c r="F36">
        <v>216</v>
      </c>
      <c r="G36" s="24" t="s">
        <v>115</v>
      </c>
      <c r="H36" s="3">
        <v>31135</v>
      </c>
      <c r="I36" s="24" t="s">
        <v>141</v>
      </c>
      <c r="J36" s="24" t="s">
        <v>43</v>
      </c>
      <c r="K36" s="24" t="s">
        <v>22</v>
      </c>
      <c r="L36">
        <v>36</v>
      </c>
      <c r="M36">
        <v>6</v>
      </c>
      <c r="N36">
        <v>72</v>
      </c>
      <c r="O36">
        <v>29</v>
      </c>
    </row>
    <row r="37" spans="1:15" x14ac:dyDescent="0.25">
      <c r="A37">
        <v>36</v>
      </c>
      <c r="B37" s="24" t="s">
        <v>100</v>
      </c>
      <c r="C37" s="24" t="s">
        <v>16</v>
      </c>
      <c r="D37" s="24" t="s">
        <v>142</v>
      </c>
      <c r="E37" s="24" t="s">
        <v>143</v>
      </c>
      <c r="F37">
        <v>190</v>
      </c>
      <c r="G37" s="24" t="s">
        <v>115</v>
      </c>
      <c r="H37" s="3">
        <v>33436</v>
      </c>
      <c r="I37" s="24" t="s">
        <v>144</v>
      </c>
      <c r="J37" s="24" t="s">
        <v>64</v>
      </c>
      <c r="K37" s="24" t="s">
        <v>22</v>
      </c>
      <c r="L37">
        <v>30</v>
      </c>
      <c r="M37">
        <v>6</v>
      </c>
      <c r="N37">
        <v>72</v>
      </c>
      <c r="O37">
        <v>26</v>
      </c>
    </row>
    <row r="38" spans="1:15" x14ac:dyDescent="0.25">
      <c r="A38">
        <v>37</v>
      </c>
      <c r="B38" s="24" t="s">
        <v>100</v>
      </c>
      <c r="C38" s="24" t="s">
        <v>16</v>
      </c>
      <c r="D38" s="24" t="s">
        <v>145</v>
      </c>
      <c r="E38" s="24" t="s">
        <v>146</v>
      </c>
      <c r="F38">
        <v>174</v>
      </c>
      <c r="G38" s="24" t="s">
        <v>25</v>
      </c>
      <c r="H38" s="3">
        <v>33750</v>
      </c>
      <c r="I38" s="24" t="s">
        <v>109</v>
      </c>
      <c r="J38" s="24" t="s">
        <v>21</v>
      </c>
      <c r="K38" s="24" t="s">
        <v>22</v>
      </c>
      <c r="L38">
        <v>29</v>
      </c>
      <c r="M38">
        <v>5.75</v>
      </c>
      <c r="N38">
        <v>69</v>
      </c>
      <c r="O38">
        <v>26</v>
      </c>
    </row>
    <row r="39" spans="1:15" x14ac:dyDescent="0.25">
      <c r="A39">
        <v>38</v>
      </c>
      <c r="B39" s="24" t="s">
        <v>100</v>
      </c>
      <c r="C39" s="24" t="s">
        <v>16</v>
      </c>
      <c r="D39" s="24" t="s">
        <v>147</v>
      </c>
      <c r="E39" s="24" t="s">
        <v>148</v>
      </c>
      <c r="F39">
        <v>181</v>
      </c>
      <c r="G39" s="24" t="s">
        <v>103</v>
      </c>
      <c r="H39" s="3">
        <v>32102</v>
      </c>
      <c r="I39" s="24" t="s">
        <v>149</v>
      </c>
      <c r="J39" s="24" t="s">
        <v>86</v>
      </c>
      <c r="K39" s="24" t="s">
        <v>74</v>
      </c>
      <c r="L39">
        <v>34</v>
      </c>
      <c r="M39">
        <v>5.916666666666667</v>
      </c>
      <c r="N39">
        <v>71</v>
      </c>
      <c r="O39">
        <v>25</v>
      </c>
    </row>
    <row r="40" spans="1:15" x14ac:dyDescent="0.25">
      <c r="A40">
        <v>39</v>
      </c>
      <c r="B40" s="24" t="s">
        <v>100</v>
      </c>
      <c r="C40" s="24" t="s">
        <v>16</v>
      </c>
      <c r="D40" s="24" t="s">
        <v>113</v>
      </c>
      <c r="E40" s="24" t="s">
        <v>150</v>
      </c>
      <c r="F40">
        <v>187</v>
      </c>
      <c r="G40" s="24" t="s">
        <v>115</v>
      </c>
      <c r="H40" s="3">
        <v>29497</v>
      </c>
      <c r="I40" s="24" t="s">
        <v>151</v>
      </c>
      <c r="J40" s="24" t="s">
        <v>21</v>
      </c>
      <c r="K40" s="24" t="s">
        <v>74</v>
      </c>
      <c r="L40">
        <v>41</v>
      </c>
      <c r="M40">
        <v>6</v>
      </c>
      <c r="N40">
        <v>72</v>
      </c>
      <c r="O40">
        <v>25</v>
      </c>
    </row>
    <row r="41" spans="1:15" x14ac:dyDescent="0.25">
      <c r="A41">
        <v>40</v>
      </c>
      <c r="B41" s="24" t="s">
        <v>100</v>
      </c>
      <c r="C41" s="24" t="s">
        <v>16</v>
      </c>
      <c r="D41" s="24" t="s">
        <v>152</v>
      </c>
      <c r="E41" s="24" t="s">
        <v>153</v>
      </c>
      <c r="F41">
        <v>170</v>
      </c>
      <c r="G41" s="24" t="s">
        <v>25</v>
      </c>
      <c r="H41" s="3">
        <v>31766</v>
      </c>
      <c r="I41" s="24" t="s">
        <v>154</v>
      </c>
      <c r="J41" s="24" t="s">
        <v>48</v>
      </c>
      <c r="K41" s="24" t="s">
        <v>74</v>
      </c>
      <c r="L41">
        <v>35</v>
      </c>
      <c r="M41">
        <v>5.75</v>
      </c>
      <c r="N41">
        <v>69</v>
      </c>
      <c r="O41">
        <v>25</v>
      </c>
    </row>
    <row r="42" spans="1:15" x14ac:dyDescent="0.25">
      <c r="A42">
        <v>41</v>
      </c>
      <c r="B42" s="24" t="s">
        <v>100</v>
      </c>
      <c r="C42" s="24" t="s">
        <v>16</v>
      </c>
      <c r="D42" s="24" t="s">
        <v>155</v>
      </c>
      <c r="E42" s="24" t="s">
        <v>156</v>
      </c>
      <c r="F42">
        <v>205</v>
      </c>
      <c r="G42" s="24" t="s">
        <v>108</v>
      </c>
      <c r="H42" s="3">
        <v>31847</v>
      </c>
      <c r="I42" s="24" t="s">
        <v>157</v>
      </c>
      <c r="J42" s="24" t="s">
        <v>43</v>
      </c>
      <c r="K42" s="24" t="s">
        <v>74</v>
      </c>
      <c r="L42">
        <v>34</v>
      </c>
      <c r="M42">
        <v>6.25</v>
      </c>
      <c r="N42">
        <v>75</v>
      </c>
      <c r="O42">
        <v>26</v>
      </c>
    </row>
    <row r="43" spans="1:15" x14ac:dyDescent="0.25">
      <c r="A43">
        <v>42</v>
      </c>
      <c r="B43" s="24" t="s">
        <v>100</v>
      </c>
      <c r="C43" s="24" t="s">
        <v>16</v>
      </c>
      <c r="D43" s="24" t="s">
        <v>158</v>
      </c>
      <c r="E43" s="24" t="s">
        <v>159</v>
      </c>
      <c r="F43">
        <v>190</v>
      </c>
      <c r="G43" s="24" t="s">
        <v>134</v>
      </c>
      <c r="H43" s="3">
        <v>33268</v>
      </c>
      <c r="I43" s="24" t="s">
        <v>104</v>
      </c>
      <c r="J43" s="24" t="s">
        <v>105</v>
      </c>
      <c r="K43" s="24" t="s">
        <v>74</v>
      </c>
      <c r="L43">
        <v>31</v>
      </c>
      <c r="M43">
        <v>6.083333333333333</v>
      </c>
      <c r="N43">
        <v>73</v>
      </c>
      <c r="O43">
        <v>25</v>
      </c>
    </row>
    <row r="44" spans="1:15" x14ac:dyDescent="0.25">
      <c r="A44">
        <v>43</v>
      </c>
      <c r="B44" s="24" t="s">
        <v>100</v>
      </c>
      <c r="C44" s="24" t="s">
        <v>16</v>
      </c>
      <c r="D44" s="24" t="s">
        <v>160</v>
      </c>
      <c r="E44" s="24" t="s">
        <v>161</v>
      </c>
      <c r="F44">
        <v>200</v>
      </c>
      <c r="G44" s="24" t="s">
        <v>134</v>
      </c>
      <c r="H44" s="3">
        <v>32842</v>
      </c>
      <c r="I44" s="24" t="s">
        <v>51</v>
      </c>
      <c r="J44" s="24" t="s">
        <v>21</v>
      </c>
      <c r="K44" s="24" t="s">
        <v>74</v>
      </c>
      <c r="L44">
        <v>32</v>
      </c>
      <c r="M44">
        <v>6.083333333333333</v>
      </c>
      <c r="N44">
        <v>73</v>
      </c>
      <c r="O44">
        <v>26</v>
      </c>
    </row>
    <row r="45" spans="1:15" x14ac:dyDescent="0.25">
      <c r="A45">
        <v>44</v>
      </c>
      <c r="B45" s="24" t="s">
        <v>100</v>
      </c>
      <c r="C45" s="24" t="s">
        <v>16</v>
      </c>
      <c r="D45" s="24" t="s">
        <v>162</v>
      </c>
      <c r="E45" s="24" t="s">
        <v>163</v>
      </c>
      <c r="F45">
        <v>185</v>
      </c>
      <c r="G45" s="24" t="s">
        <v>29</v>
      </c>
      <c r="H45" s="3">
        <v>31583</v>
      </c>
      <c r="I45" s="24" t="s">
        <v>121</v>
      </c>
      <c r="J45" s="24" t="s">
        <v>86</v>
      </c>
      <c r="K45" s="24" t="s">
        <v>74</v>
      </c>
      <c r="L45">
        <v>35</v>
      </c>
      <c r="M45">
        <v>5.833333333333333</v>
      </c>
      <c r="N45">
        <v>70</v>
      </c>
      <c r="O45">
        <v>27</v>
      </c>
    </row>
    <row r="46" spans="1:15" x14ac:dyDescent="0.25">
      <c r="A46">
        <v>45</v>
      </c>
      <c r="B46" s="24" t="s">
        <v>100</v>
      </c>
      <c r="C46" s="24" t="s">
        <v>16</v>
      </c>
      <c r="D46" s="24" t="s">
        <v>139</v>
      </c>
      <c r="E46" s="24" t="s">
        <v>164</v>
      </c>
      <c r="F46">
        <v>198</v>
      </c>
      <c r="G46" s="24" t="s">
        <v>115</v>
      </c>
      <c r="H46" s="3">
        <v>31921</v>
      </c>
      <c r="I46" s="24" t="s">
        <v>165</v>
      </c>
      <c r="J46" s="24" t="s">
        <v>43</v>
      </c>
      <c r="K46" s="24" t="s">
        <v>74</v>
      </c>
      <c r="L46">
        <v>34</v>
      </c>
      <c r="M46">
        <v>6</v>
      </c>
      <c r="N46">
        <v>72</v>
      </c>
      <c r="O46">
        <v>27</v>
      </c>
    </row>
    <row r="47" spans="1:15" x14ac:dyDescent="0.25">
      <c r="A47">
        <v>46</v>
      </c>
      <c r="B47" s="24" t="s">
        <v>100</v>
      </c>
      <c r="C47" s="24" t="s">
        <v>16</v>
      </c>
      <c r="D47" s="24" t="s">
        <v>166</v>
      </c>
      <c r="E47" s="24" t="s">
        <v>167</v>
      </c>
      <c r="F47">
        <v>181</v>
      </c>
      <c r="G47" s="24" t="s">
        <v>124</v>
      </c>
      <c r="H47" s="3">
        <v>31666</v>
      </c>
      <c r="I47" s="24" t="s">
        <v>168</v>
      </c>
      <c r="J47" s="24" t="s">
        <v>86</v>
      </c>
      <c r="K47" s="24" t="s">
        <v>93</v>
      </c>
      <c r="L47">
        <v>35</v>
      </c>
      <c r="M47">
        <v>6.166666666666667</v>
      </c>
      <c r="N47">
        <v>74</v>
      </c>
      <c r="O47">
        <v>23</v>
      </c>
    </row>
    <row r="48" spans="1:15" x14ac:dyDescent="0.25">
      <c r="A48">
        <v>47</v>
      </c>
      <c r="B48" s="24" t="s">
        <v>100</v>
      </c>
      <c r="C48" s="24" t="s">
        <v>16</v>
      </c>
      <c r="D48" s="24" t="s">
        <v>169</v>
      </c>
      <c r="E48" s="24" t="s">
        <v>66</v>
      </c>
      <c r="F48">
        <v>205</v>
      </c>
      <c r="G48" s="24" t="s">
        <v>124</v>
      </c>
      <c r="H48" s="3">
        <v>32975</v>
      </c>
      <c r="I48" s="24" t="s">
        <v>165</v>
      </c>
      <c r="J48" s="24" t="s">
        <v>43</v>
      </c>
      <c r="K48" s="24" t="s">
        <v>93</v>
      </c>
      <c r="L48">
        <v>31</v>
      </c>
      <c r="M48">
        <v>6.166666666666667</v>
      </c>
      <c r="N48">
        <v>74</v>
      </c>
      <c r="O48">
        <v>26</v>
      </c>
    </row>
    <row r="49" spans="1:15" x14ac:dyDescent="0.25">
      <c r="A49">
        <v>48</v>
      </c>
      <c r="B49" s="24" t="s">
        <v>100</v>
      </c>
      <c r="C49" s="24" t="s">
        <v>16</v>
      </c>
      <c r="D49" s="24" t="s">
        <v>170</v>
      </c>
      <c r="E49" s="24" t="s">
        <v>171</v>
      </c>
      <c r="F49">
        <v>210</v>
      </c>
      <c r="G49" s="24" t="s">
        <v>134</v>
      </c>
      <c r="H49" s="3">
        <v>31654</v>
      </c>
      <c r="I49" s="24" t="s">
        <v>172</v>
      </c>
      <c r="J49" s="24" t="s">
        <v>21</v>
      </c>
      <c r="K49" s="24" t="s">
        <v>93</v>
      </c>
      <c r="L49">
        <v>35</v>
      </c>
      <c r="M49">
        <v>6.083333333333333</v>
      </c>
      <c r="N49">
        <v>73</v>
      </c>
      <c r="O49">
        <v>28</v>
      </c>
    </row>
    <row r="50" spans="1:15" x14ac:dyDescent="0.25">
      <c r="A50">
        <v>49</v>
      </c>
      <c r="B50" s="24" t="s">
        <v>15</v>
      </c>
      <c r="C50" s="24" t="s">
        <v>173</v>
      </c>
      <c r="D50" s="24" t="s">
        <v>174</v>
      </c>
      <c r="E50" s="24" t="s">
        <v>175</v>
      </c>
      <c r="F50">
        <v>145</v>
      </c>
      <c r="G50" s="24" t="s">
        <v>176</v>
      </c>
      <c r="H50" s="3">
        <v>36167</v>
      </c>
      <c r="I50" s="24" t="s">
        <v>177</v>
      </c>
      <c r="J50" s="24" t="s">
        <v>178</v>
      </c>
      <c r="K50" s="24" t="s">
        <v>74</v>
      </c>
      <c r="L50">
        <v>23</v>
      </c>
      <c r="M50">
        <v>5.083333333333333</v>
      </c>
      <c r="N50">
        <v>61</v>
      </c>
      <c r="O50">
        <v>27</v>
      </c>
    </row>
    <row r="51" spans="1:15" x14ac:dyDescent="0.25">
      <c r="A51">
        <v>50</v>
      </c>
      <c r="B51" s="24" t="s">
        <v>15</v>
      </c>
      <c r="C51" s="24" t="s">
        <v>173</v>
      </c>
      <c r="D51" s="24" t="s">
        <v>179</v>
      </c>
      <c r="E51" s="24" t="s">
        <v>180</v>
      </c>
      <c r="F51">
        <v>145</v>
      </c>
      <c r="G51" s="24" t="s">
        <v>19</v>
      </c>
      <c r="H51" s="3">
        <v>31889</v>
      </c>
      <c r="I51" s="24" t="s">
        <v>181</v>
      </c>
      <c r="J51" s="24" t="s">
        <v>182</v>
      </c>
      <c r="K51" s="24" t="s">
        <v>74</v>
      </c>
      <c r="L51">
        <v>34</v>
      </c>
      <c r="M51">
        <v>5.583333333333333</v>
      </c>
      <c r="N51">
        <v>67</v>
      </c>
      <c r="O51">
        <v>23</v>
      </c>
    </row>
    <row r="52" spans="1:15" x14ac:dyDescent="0.25">
      <c r="A52">
        <v>51</v>
      </c>
      <c r="B52" s="24" t="s">
        <v>15</v>
      </c>
      <c r="C52" s="24" t="s">
        <v>173</v>
      </c>
      <c r="D52" s="24" t="s">
        <v>183</v>
      </c>
      <c r="E52" s="24" t="s">
        <v>184</v>
      </c>
      <c r="F52">
        <v>150</v>
      </c>
      <c r="G52" s="24" t="s">
        <v>41</v>
      </c>
      <c r="H52" s="3">
        <v>34300</v>
      </c>
      <c r="I52" s="24" t="s">
        <v>185</v>
      </c>
      <c r="J52" s="24" t="s">
        <v>186</v>
      </c>
      <c r="K52" s="24" t="s">
        <v>22</v>
      </c>
      <c r="L52">
        <v>28</v>
      </c>
      <c r="M52">
        <v>5.5</v>
      </c>
      <c r="N52">
        <v>66</v>
      </c>
      <c r="O52">
        <v>24</v>
      </c>
    </row>
    <row r="53" spans="1:15" x14ac:dyDescent="0.25">
      <c r="A53">
        <v>52</v>
      </c>
      <c r="B53" s="24" t="s">
        <v>15</v>
      </c>
      <c r="C53" s="24" t="s">
        <v>173</v>
      </c>
      <c r="D53" s="24" t="s">
        <v>187</v>
      </c>
      <c r="E53" s="24" t="s">
        <v>188</v>
      </c>
      <c r="F53">
        <v>148</v>
      </c>
      <c r="G53" s="24" t="s">
        <v>36</v>
      </c>
      <c r="H53" s="3">
        <v>34880</v>
      </c>
      <c r="I53" s="24" t="s">
        <v>189</v>
      </c>
      <c r="J53" s="24" t="s">
        <v>186</v>
      </c>
      <c r="K53" s="24" t="s">
        <v>22</v>
      </c>
      <c r="L53">
        <v>26</v>
      </c>
      <c r="M53">
        <v>5.416666666666667</v>
      </c>
      <c r="N53">
        <v>65</v>
      </c>
      <c r="O53">
        <v>25</v>
      </c>
    </row>
    <row r="54" spans="1:15" x14ac:dyDescent="0.25">
      <c r="A54">
        <v>53</v>
      </c>
      <c r="B54" s="24" t="s">
        <v>15</v>
      </c>
      <c r="C54" s="24" t="s">
        <v>173</v>
      </c>
      <c r="D54" s="24" t="s">
        <v>190</v>
      </c>
      <c r="E54" s="24" t="s">
        <v>191</v>
      </c>
      <c r="F54">
        <v>123</v>
      </c>
      <c r="G54" s="24" t="s">
        <v>192</v>
      </c>
      <c r="H54" s="3">
        <v>33749</v>
      </c>
      <c r="I54" s="24" t="s">
        <v>193</v>
      </c>
      <c r="J54" s="24" t="s">
        <v>194</v>
      </c>
      <c r="K54" s="24" t="s">
        <v>22</v>
      </c>
      <c r="L54">
        <v>29</v>
      </c>
      <c r="M54">
        <v>5.166666666666667</v>
      </c>
      <c r="N54">
        <v>62</v>
      </c>
      <c r="O54">
        <v>22</v>
      </c>
    </row>
    <row r="55" spans="1:15" x14ac:dyDescent="0.25">
      <c r="A55">
        <v>54</v>
      </c>
      <c r="B55" s="24" t="s">
        <v>15</v>
      </c>
      <c r="C55" s="24" t="s">
        <v>173</v>
      </c>
      <c r="D55" s="24" t="s">
        <v>195</v>
      </c>
      <c r="E55" s="24" t="s">
        <v>196</v>
      </c>
      <c r="F55">
        <v>150</v>
      </c>
      <c r="G55" s="24" t="s">
        <v>82</v>
      </c>
      <c r="H55" s="3">
        <v>33371</v>
      </c>
      <c r="I55" s="24" t="s">
        <v>197</v>
      </c>
      <c r="J55" s="24" t="s">
        <v>198</v>
      </c>
      <c r="K55" s="24" t="s">
        <v>22</v>
      </c>
      <c r="L55">
        <v>30</v>
      </c>
      <c r="M55">
        <v>5.333333333333333</v>
      </c>
      <c r="N55">
        <v>64</v>
      </c>
      <c r="O55">
        <v>26</v>
      </c>
    </row>
    <row r="56" spans="1:15" x14ac:dyDescent="0.25">
      <c r="A56">
        <v>55</v>
      </c>
      <c r="B56" s="24" t="s">
        <v>15</v>
      </c>
      <c r="C56" s="24" t="s">
        <v>173</v>
      </c>
      <c r="D56" s="24" t="s">
        <v>17</v>
      </c>
      <c r="E56" s="24" t="s">
        <v>199</v>
      </c>
      <c r="F56">
        <v>164</v>
      </c>
      <c r="G56" s="24" t="s">
        <v>29</v>
      </c>
      <c r="H56" s="3">
        <v>32023</v>
      </c>
      <c r="I56" s="24" t="s">
        <v>200</v>
      </c>
      <c r="J56" s="24" t="s">
        <v>182</v>
      </c>
      <c r="K56" s="24" t="s">
        <v>22</v>
      </c>
      <c r="L56">
        <v>34</v>
      </c>
      <c r="M56">
        <v>5.833333333333333</v>
      </c>
      <c r="N56">
        <v>70</v>
      </c>
      <c r="O56">
        <v>24</v>
      </c>
    </row>
    <row r="57" spans="1:15" x14ac:dyDescent="0.25">
      <c r="A57">
        <v>56</v>
      </c>
      <c r="B57" s="24" t="s">
        <v>15</v>
      </c>
      <c r="C57" s="24" t="s">
        <v>173</v>
      </c>
      <c r="D57" s="24" t="s">
        <v>201</v>
      </c>
      <c r="E57" s="24" t="s">
        <v>202</v>
      </c>
      <c r="F57">
        <v>142</v>
      </c>
      <c r="G57" s="24" t="s">
        <v>82</v>
      </c>
      <c r="H57" s="3">
        <v>34961</v>
      </c>
      <c r="I57" s="24" t="s">
        <v>89</v>
      </c>
      <c r="J57" s="24" t="s">
        <v>182</v>
      </c>
      <c r="K57" s="24" t="s">
        <v>74</v>
      </c>
      <c r="L57">
        <v>26</v>
      </c>
      <c r="M57">
        <v>5.333333333333333</v>
      </c>
      <c r="N57">
        <v>64</v>
      </c>
      <c r="O57">
        <v>24</v>
      </c>
    </row>
    <row r="58" spans="1:15" x14ac:dyDescent="0.25">
      <c r="A58">
        <v>57</v>
      </c>
      <c r="B58" s="24" t="s">
        <v>15</v>
      </c>
      <c r="C58" s="24" t="s">
        <v>173</v>
      </c>
      <c r="D58" s="24" t="s">
        <v>203</v>
      </c>
      <c r="E58" s="24" t="s">
        <v>204</v>
      </c>
      <c r="F58">
        <v>155</v>
      </c>
      <c r="G58" s="24" t="s">
        <v>19</v>
      </c>
      <c r="H58" s="3">
        <v>34508</v>
      </c>
      <c r="I58" s="24" t="s">
        <v>205</v>
      </c>
      <c r="J58" s="24" t="s">
        <v>206</v>
      </c>
      <c r="K58" s="24" t="s">
        <v>93</v>
      </c>
      <c r="L58">
        <v>27</v>
      </c>
      <c r="M58">
        <v>5.583333333333333</v>
      </c>
      <c r="N58">
        <v>67</v>
      </c>
      <c r="O58">
        <v>24</v>
      </c>
    </row>
    <row r="59" spans="1:15" x14ac:dyDescent="0.25">
      <c r="A59">
        <v>58</v>
      </c>
      <c r="B59" s="24" t="s">
        <v>15</v>
      </c>
      <c r="C59" s="24" t="s">
        <v>173</v>
      </c>
      <c r="D59" s="24" t="s">
        <v>207</v>
      </c>
      <c r="E59" s="24" t="s">
        <v>208</v>
      </c>
      <c r="F59">
        <v>160</v>
      </c>
      <c r="G59" s="24" t="s">
        <v>103</v>
      </c>
      <c r="H59" s="3">
        <v>35186</v>
      </c>
      <c r="I59" s="24" t="s">
        <v>209</v>
      </c>
      <c r="J59" s="24" t="s">
        <v>210</v>
      </c>
      <c r="K59" s="24" t="s">
        <v>74</v>
      </c>
      <c r="L59">
        <v>25</v>
      </c>
      <c r="M59">
        <v>5.916666666666667</v>
      </c>
      <c r="N59">
        <v>71</v>
      </c>
      <c r="O59">
        <v>22</v>
      </c>
    </row>
    <row r="60" spans="1:15" x14ac:dyDescent="0.25">
      <c r="A60">
        <v>59</v>
      </c>
      <c r="B60" s="24" t="s">
        <v>15</v>
      </c>
      <c r="C60" s="24" t="s">
        <v>173</v>
      </c>
      <c r="D60" s="24" t="s">
        <v>211</v>
      </c>
      <c r="E60" s="24" t="s">
        <v>212</v>
      </c>
      <c r="F60">
        <v>136</v>
      </c>
      <c r="G60" s="24" t="s">
        <v>36</v>
      </c>
      <c r="H60" s="3">
        <v>33478</v>
      </c>
      <c r="I60" s="24" t="s">
        <v>213</v>
      </c>
      <c r="J60" s="24" t="s">
        <v>198</v>
      </c>
      <c r="K60" s="24" t="s">
        <v>22</v>
      </c>
      <c r="L60">
        <v>30</v>
      </c>
      <c r="M60">
        <v>5.416666666666667</v>
      </c>
      <c r="N60">
        <v>65</v>
      </c>
      <c r="O60">
        <v>23</v>
      </c>
    </row>
    <row r="61" spans="1:15" x14ac:dyDescent="0.25">
      <c r="A61">
        <v>60</v>
      </c>
      <c r="B61" s="24" t="s">
        <v>15</v>
      </c>
      <c r="C61" s="24" t="s">
        <v>173</v>
      </c>
      <c r="D61" s="24" t="s">
        <v>214</v>
      </c>
      <c r="E61" s="24" t="s">
        <v>215</v>
      </c>
      <c r="F61">
        <v>175</v>
      </c>
      <c r="G61" s="24" t="s">
        <v>103</v>
      </c>
      <c r="H61" s="3">
        <v>32701</v>
      </c>
      <c r="I61" s="24" t="s">
        <v>216</v>
      </c>
      <c r="J61" s="24" t="s">
        <v>217</v>
      </c>
      <c r="K61" s="24" t="s">
        <v>22</v>
      </c>
      <c r="L61">
        <v>32</v>
      </c>
      <c r="M61">
        <v>5.916666666666667</v>
      </c>
      <c r="N61">
        <v>71</v>
      </c>
      <c r="O61">
        <v>24</v>
      </c>
    </row>
    <row r="62" spans="1:15" x14ac:dyDescent="0.25">
      <c r="A62">
        <v>61</v>
      </c>
      <c r="B62" s="24" t="s">
        <v>15</v>
      </c>
      <c r="C62" s="24" t="s">
        <v>173</v>
      </c>
      <c r="D62" s="24" t="s">
        <v>71</v>
      </c>
      <c r="E62" s="24" t="s">
        <v>218</v>
      </c>
      <c r="F62">
        <v>150</v>
      </c>
      <c r="G62" s="24" t="s">
        <v>41</v>
      </c>
      <c r="H62" s="3">
        <v>32692</v>
      </c>
      <c r="I62" s="24" t="s">
        <v>219</v>
      </c>
      <c r="J62" s="24" t="s">
        <v>220</v>
      </c>
      <c r="K62" s="24" t="s">
        <v>22</v>
      </c>
      <c r="L62">
        <v>32</v>
      </c>
      <c r="M62">
        <v>5.5</v>
      </c>
      <c r="N62">
        <v>66</v>
      </c>
      <c r="O62">
        <v>24</v>
      </c>
    </row>
    <row r="63" spans="1:15" x14ac:dyDescent="0.25">
      <c r="A63">
        <v>62</v>
      </c>
      <c r="B63" s="24" t="s">
        <v>15</v>
      </c>
      <c r="C63" s="24" t="s">
        <v>173</v>
      </c>
      <c r="D63" s="24" t="s">
        <v>221</v>
      </c>
      <c r="E63" s="24" t="s">
        <v>222</v>
      </c>
      <c r="F63">
        <v>147</v>
      </c>
      <c r="G63" s="24" t="s">
        <v>41</v>
      </c>
      <c r="H63" s="3">
        <v>32692</v>
      </c>
      <c r="I63" s="24" t="s">
        <v>219</v>
      </c>
      <c r="J63" s="24" t="s">
        <v>220</v>
      </c>
      <c r="K63" s="24" t="s">
        <v>22</v>
      </c>
      <c r="L63">
        <v>32</v>
      </c>
      <c r="M63">
        <v>5.5</v>
      </c>
      <c r="N63">
        <v>66</v>
      </c>
      <c r="O63">
        <v>24</v>
      </c>
    </row>
    <row r="64" spans="1:15" x14ac:dyDescent="0.25">
      <c r="A64">
        <v>63</v>
      </c>
      <c r="B64" s="24" t="s">
        <v>15</v>
      </c>
      <c r="C64" s="24" t="s">
        <v>173</v>
      </c>
      <c r="D64" s="24" t="s">
        <v>223</v>
      </c>
      <c r="E64" s="24" t="s">
        <v>224</v>
      </c>
      <c r="F64">
        <v>159</v>
      </c>
      <c r="G64" s="24" t="s">
        <v>46</v>
      </c>
      <c r="H64" s="3">
        <v>31843</v>
      </c>
      <c r="I64" s="24" t="s">
        <v>225</v>
      </c>
      <c r="J64" s="24" t="s">
        <v>186</v>
      </c>
      <c r="K64" s="24" t="s">
        <v>22</v>
      </c>
      <c r="L64">
        <v>34</v>
      </c>
      <c r="M64">
        <v>5.666666666666667</v>
      </c>
      <c r="N64">
        <v>68</v>
      </c>
      <c r="O64">
        <v>24</v>
      </c>
    </row>
    <row r="65" spans="1:15" x14ac:dyDescent="0.25">
      <c r="A65">
        <v>64</v>
      </c>
      <c r="B65" s="24" t="s">
        <v>15</v>
      </c>
      <c r="C65" s="24" t="s">
        <v>173</v>
      </c>
      <c r="D65" s="24" t="s">
        <v>226</v>
      </c>
      <c r="E65" s="24" t="s">
        <v>227</v>
      </c>
      <c r="F65">
        <v>140</v>
      </c>
      <c r="G65" s="24" t="s">
        <v>36</v>
      </c>
      <c r="H65" s="3">
        <v>34856</v>
      </c>
      <c r="I65" s="24" t="s">
        <v>228</v>
      </c>
      <c r="J65" s="24" t="s">
        <v>186</v>
      </c>
      <c r="K65" s="24" t="s">
        <v>74</v>
      </c>
      <c r="L65">
        <v>26</v>
      </c>
      <c r="M65">
        <v>5.416666666666667</v>
      </c>
      <c r="N65">
        <v>65</v>
      </c>
      <c r="O65">
        <v>23</v>
      </c>
    </row>
    <row r="66" spans="1:15" x14ac:dyDescent="0.25">
      <c r="A66">
        <v>65</v>
      </c>
      <c r="B66" s="24" t="s">
        <v>15</v>
      </c>
      <c r="C66" s="24" t="s">
        <v>173</v>
      </c>
      <c r="D66" s="24" t="s">
        <v>114</v>
      </c>
      <c r="E66" s="24" t="s">
        <v>229</v>
      </c>
      <c r="F66">
        <v>165</v>
      </c>
      <c r="G66" s="24" t="s">
        <v>46</v>
      </c>
      <c r="H66" s="3">
        <v>35062</v>
      </c>
      <c r="I66" s="24" t="s">
        <v>189</v>
      </c>
      <c r="J66" s="24" t="s">
        <v>186</v>
      </c>
      <c r="K66" s="24" t="s">
        <v>22</v>
      </c>
      <c r="L66">
        <v>26</v>
      </c>
      <c r="M66">
        <v>5.666666666666667</v>
      </c>
      <c r="N66">
        <v>68</v>
      </c>
      <c r="O66">
        <v>25</v>
      </c>
    </row>
    <row r="67" spans="1:15" x14ac:dyDescent="0.25">
      <c r="A67">
        <v>66</v>
      </c>
      <c r="B67" s="24" t="s">
        <v>15</v>
      </c>
      <c r="C67" s="24" t="s">
        <v>173</v>
      </c>
      <c r="D67" s="24" t="s">
        <v>211</v>
      </c>
      <c r="E67" s="24" t="s">
        <v>230</v>
      </c>
      <c r="F67">
        <v>135</v>
      </c>
      <c r="G67" s="24" t="s">
        <v>231</v>
      </c>
      <c r="H67" s="3">
        <v>34118</v>
      </c>
      <c r="I67" s="24" t="s">
        <v>232</v>
      </c>
      <c r="J67" s="24" t="s">
        <v>233</v>
      </c>
      <c r="K67" s="24" t="s">
        <v>22</v>
      </c>
      <c r="L67">
        <v>28</v>
      </c>
      <c r="M67">
        <v>5.25</v>
      </c>
      <c r="N67">
        <v>63</v>
      </c>
      <c r="O67">
        <v>24</v>
      </c>
    </row>
    <row r="68" spans="1:15" x14ac:dyDescent="0.25">
      <c r="A68">
        <v>67</v>
      </c>
      <c r="B68" s="24" t="s">
        <v>15</v>
      </c>
      <c r="C68" s="24" t="s">
        <v>173</v>
      </c>
      <c r="D68" s="24" t="s">
        <v>61</v>
      </c>
      <c r="E68" s="24" t="s">
        <v>234</v>
      </c>
      <c r="F68">
        <v>125</v>
      </c>
      <c r="G68" s="24" t="s">
        <v>231</v>
      </c>
      <c r="H68" s="3">
        <v>34134</v>
      </c>
      <c r="I68" s="24" t="s">
        <v>235</v>
      </c>
      <c r="J68" s="24" t="s">
        <v>236</v>
      </c>
      <c r="K68" s="24" t="s">
        <v>74</v>
      </c>
      <c r="L68">
        <v>28</v>
      </c>
      <c r="M68">
        <v>5.25</v>
      </c>
      <c r="N68">
        <v>63</v>
      </c>
      <c r="O68">
        <v>22</v>
      </c>
    </row>
    <row r="69" spans="1:15" x14ac:dyDescent="0.25">
      <c r="A69">
        <v>68</v>
      </c>
      <c r="B69" s="24" t="s">
        <v>15</v>
      </c>
      <c r="C69" s="24" t="s">
        <v>173</v>
      </c>
      <c r="D69" s="24" t="s">
        <v>237</v>
      </c>
      <c r="E69" s="24" t="s">
        <v>238</v>
      </c>
      <c r="F69">
        <v>150</v>
      </c>
      <c r="G69" s="24" t="s">
        <v>19</v>
      </c>
      <c r="H69" s="3">
        <v>33606</v>
      </c>
      <c r="I69" s="24" t="s">
        <v>239</v>
      </c>
      <c r="J69" s="24" t="s">
        <v>198</v>
      </c>
      <c r="K69" s="24" t="s">
        <v>93</v>
      </c>
      <c r="L69">
        <v>30</v>
      </c>
      <c r="M69">
        <v>5.583333333333333</v>
      </c>
      <c r="N69">
        <v>67</v>
      </c>
      <c r="O69">
        <v>23</v>
      </c>
    </row>
    <row r="70" spans="1:15" x14ac:dyDescent="0.25">
      <c r="A70">
        <v>69</v>
      </c>
      <c r="B70" s="24" t="s">
        <v>15</v>
      </c>
      <c r="C70" s="24" t="s">
        <v>173</v>
      </c>
      <c r="D70" s="24" t="s">
        <v>240</v>
      </c>
      <c r="E70" s="24" t="s">
        <v>241</v>
      </c>
      <c r="F70">
        <v>145</v>
      </c>
      <c r="G70" s="24" t="s">
        <v>36</v>
      </c>
      <c r="H70" s="3">
        <v>35618</v>
      </c>
      <c r="I70" s="24" t="s">
        <v>242</v>
      </c>
      <c r="J70" s="24" t="s">
        <v>186</v>
      </c>
      <c r="K70" s="24" t="s">
        <v>93</v>
      </c>
      <c r="L70">
        <v>24</v>
      </c>
      <c r="M70">
        <v>5.416666666666667</v>
      </c>
      <c r="N70">
        <v>65</v>
      </c>
      <c r="O70">
        <v>24</v>
      </c>
    </row>
    <row r="71" spans="1:15" x14ac:dyDescent="0.25">
      <c r="A71">
        <v>70</v>
      </c>
      <c r="B71" s="24" t="s">
        <v>15</v>
      </c>
      <c r="C71" s="24" t="s">
        <v>173</v>
      </c>
      <c r="D71" s="24" t="s">
        <v>55</v>
      </c>
      <c r="E71" s="24" t="s">
        <v>243</v>
      </c>
      <c r="F71">
        <v>140</v>
      </c>
      <c r="G71" s="24" t="s">
        <v>41</v>
      </c>
      <c r="H71" s="3">
        <v>34337</v>
      </c>
      <c r="I71" s="24" t="s">
        <v>244</v>
      </c>
      <c r="J71" s="24" t="s">
        <v>245</v>
      </c>
      <c r="K71" s="24" t="s">
        <v>22</v>
      </c>
      <c r="L71">
        <v>28</v>
      </c>
      <c r="M71">
        <v>5.5</v>
      </c>
      <c r="N71">
        <v>66</v>
      </c>
      <c r="O71">
        <v>23</v>
      </c>
    </row>
    <row r="72" spans="1:15" x14ac:dyDescent="0.25">
      <c r="A72">
        <v>71</v>
      </c>
      <c r="B72" s="24" t="s">
        <v>15</v>
      </c>
      <c r="C72" s="24" t="s">
        <v>173</v>
      </c>
      <c r="D72" s="24" t="s">
        <v>150</v>
      </c>
      <c r="E72" s="24" t="s">
        <v>246</v>
      </c>
      <c r="F72">
        <v>175</v>
      </c>
      <c r="G72" s="24" t="s">
        <v>115</v>
      </c>
      <c r="H72" s="3">
        <v>34447</v>
      </c>
      <c r="I72" s="24" t="s">
        <v>247</v>
      </c>
      <c r="J72" s="24" t="s">
        <v>186</v>
      </c>
      <c r="K72" s="24" t="s">
        <v>74</v>
      </c>
      <c r="L72">
        <v>27</v>
      </c>
      <c r="M72">
        <v>6</v>
      </c>
      <c r="N72">
        <v>72</v>
      </c>
      <c r="O72">
        <v>24</v>
      </c>
    </row>
    <row r="73" spans="1:15" x14ac:dyDescent="0.25">
      <c r="A73">
        <v>72</v>
      </c>
      <c r="B73" s="24" t="s">
        <v>100</v>
      </c>
      <c r="C73" s="24" t="s">
        <v>173</v>
      </c>
      <c r="D73" s="24" t="s">
        <v>248</v>
      </c>
      <c r="E73" s="24" t="s">
        <v>249</v>
      </c>
      <c r="F73">
        <v>170</v>
      </c>
      <c r="G73" s="24" t="s">
        <v>46</v>
      </c>
      <c r="H73" s="3">
        <v>32367</v>
      </c>
      <c r="I73" s="24" t="s">
        <v>250</v>
      </c>
      <c r="J73" s="24" t="s">
        <v>251</v>
      </c>
      <c r="K73" s="24" t="s">
        <v>22</v>
      </c>
      <c r="L73">
        <v>33</v>
      </c>
      <c r="M73">
        <v>5.666666666666667</v>
      </c>
      <c r="N73">
        <v>68</v>
      </c>
      <c r="O73">
        <v>26</v>
      </c>
    </row>
    <row r="74" spans="1:15" x14ac:dyDescent="0.25">
      <c r="A74">
        <v>73</v>
      </c>
      <c r="B74" s="24" t="s">
        <v>100</v>
      </c>
      <c r="C74" s="24" t="s">
        <v>173</v>
      </c>
      <c r="D74" s="24" t="s">
        <v>252</v>
      </c>
      <c r="E74" s="24" t="s">
        <v>253</v>
      </c>
      <c r="F74">
        <v>185</v>
      </c>
      <c r="G74" s="24" t="s">
        <v>29</v>
      </c>
      <c r="H74" s="3">
        <v>32654</v>
      </c>
      <c r="I74" s="24" t="s">
        <v>254</v>
      </c>
      <c r="J74" s="24" t="s">
        <v>210</v>
      </c>
      <c r="K74" s="24" t="s">
        <v>74</v>
      </c>
      <c r="L74">
        <v>32</v>
      </c>
      <c r="M74">
        <v>5.833333333333333</v>
      </c>
      <c r="N74">
        <v>70</v>
      </c>
      <c r="O74">
        <v>27</v>
      </c>
    </row>
    <row r="75" spans="1:15" x14ac:dyDescent="0.25">
      <c r="A75">
        <v>74</v>
      </c>
      <c r="B75" s="24" t="s">
        <v>100</v>
      </c>
      <c r="C75" s="24" t="s">
        <v>173</v>
      </c>
      <c r="D75" s="24" t="s">
        <v>255</v>
      </c>
      <c r="E75" s="24" t="s">
        <v>256</v>
      </c>
      <c r="F75">
        <v>195</v>
      </c>
      <c r="G75" s="24" t="s">
        <v>134</v>
      </c>
      <c r="H75" s="3">
        <v>32538</v>
      </c>
      <c r="I75" s="24" t="s">
        <v>257</v>
      </c>
      <c r="J75" s="24" t="s">
        <v>178</v>
      </c>
      <c r="K75" s="24" t="s">
        <v>74</v>
      </c>
      <c r="L75">
        <v>33</v>
      </c>
      <c r="M75">
        <v>6.083333333333333</v>
      </c>
      <c r="N75">
        <v>73</v>
      </c>
      <c r="O75">
        <v>26</v>
      </c>
    </row>
    <row r="76" spans="1:15" x14ac:dyDescent="0.25">
      <c r="A76">
        <v>75</v>
      </c>
      <c r="B76" s="24" t="s">
        <v>100</v>
      </c>
      <c r="C76" s="24" t="s">
        <v>173</v>
      </c>
      <c r="D76" s="24" t="s">
        <v>258</v>
      </c>
      <c r="E76" s="24" t="s">
        <v>259</v>
      </c>
      <c r="F76">
        <v>195</v>
      </c>
      <c r="G76" s="24" t="s">
        <v>124</v>
      </c>
      <c r="H76" s="3">
        <v>35418</v>
      </c>
      <c r="I76" s="24" t="s">
        <v>260</v>
      </c>
      <c r="J76" s="24" t="s">
        <v>186</v>
      </c>
      <c r="K76" s="24" t="s">
        <v>74</v>
      </c>
      <c r="L76">
        <v>25</v>
      </c>
      <c r="M76">
        <v>6.166666666666667</v>
      </c>
      <c r="N76">
        <v>74</v>
      </c>
      <c r="O76">
        <v>25</v>
      </c>
    </row>
    <row r="77" spans="1:15" x14ac:dyDescent="0.25">
      <c r="A77">
        <v>76</v>
      </c>
      <c r="B77" s="24" t="s">
        <v>100</v>
      </c>
      <c r="C77" s="24" t="s">
        <v>173</v>
      </c>
      <c r="D77" s="24" t="s">
        <v>113</v>
      </c>
      <c r="E77" s="24" t="s">
        <v>127</v>
      </c>
      <c r="F77">
        <v>180</v>
      </c>
      <c r="G77" s="24" t="s">
        <v>46</v>
      </c>
      <c r="H77" s="3">
        <v>31441</v>
      </c>
      <c r="I77" s="24" t="s">
        <v>261</v>
      </c>
      <c r="J77" s="24" t="s">
        <v>182</v>
      </c>
      <c r="K77" s="24" t="s">
        <v>22</v>
      </c>
      <c r="L77">
        <v>36</v>
      </c>
      <c r="M77">
        <v>5.666666666666667</v>
      </c>
      <c r="N77">
        <v>68</v>
      </c>
      <c r="O77">
        <v>27</v>
      </c>
    </row>
    <row r="78" spans="1:15" x14ac:dyDescent="0.25">
      <c r="A78">
        <v>77</v>
      </c>
      <c r="B78" s="24" t="s">
        <v>100</v>
      </c>
      <c r="C78" s="24" t="s">
        <v>173</v>
      </c>
      <c r="D78" s="24" t="s">
        <v>262</v>
      </c>
      <c r="E78" s="24" t="s">
        <v>263</v>
      </c>
      <c r="F78">
        <v>189</v>
      </c>
      <c r="G78" s="24" t="s">
        <v>115</v>
      </c>
      <c r="H78" s="3">
        <v>31893</v>
      </c>
      <c r="I78" s="24" t="s">
        <v>264</v>
      </c>
      <c r="J78" s="24" t="s">
        <v>182</v>
      </c>
      <c r="K78" s="24" t="s">
        <v>22</v>
      </c>
      <c r="L78">
        <v>34</v>
      </c>
      <c r="M78">
        <v>6</v>
      </c>
      <c r="N78">
        <v>72</v>
      </c>
      <c r="O78">
        <v>26</v>
      </c>
    </row>
    <row r="79" spans="1:15" x14ac:dyDescent="0.25">
      <c r="A79">
        <v>78</v>
      </c>
      <c r="B79" s="24" t="s">
        <v>100</v>
      </c>
      <c r="C79" s="24" t="s">
        <v>173</v>
      </c>
      <c r="D79" s="24" t="s">
        <v>265</v>
      </c>
      <c r="E79" s="24" t="s">
        <v>266</v>
      </c>
      <c r="F79">
        <v>196</v>
      </c>
      <c r="G79" s="24" t="s">
        <v>134</v>
      </c>
      <c r="H79" s="3">
        <v>35164</v>
      </c>
      <c r="I79" s="24" t="s">
        <v>267</v>
      </c>
      <c r="J79" s="24" t="s">
        <v>182</v>
      </c>
      <c r="K79" s="24" t="s">
        <v>22</v>
      </c>
      <c r="L79">
        <v>25</v>
      </c>
      <c r="M79">
        <v>6.083333333333333</v>
      </c>
      <c r="N79">
        <v>73</v>
      </c>
      <c r="O79">
        <v>26</v>
      </c>
    </row>
    <row r="80" spans="1:15" x14ac:dyDescent="0.25">
      <c r="A80">
        <v>79</v>
      </c>
      <c r="B80" s="24" t="s">
        <v>100</v>
      </c>
      <c r="C80" s="24" t="s">
        <v>173</v>
      </c>
      <c r="D80" s="24" t="s">
        <v>268</v>
      </c>
      <c r="E80" s="24" t="s">
        <v>269</v>
      </c>
      <c r="F80">
        <v>200</v>
      </c>
      <c r="G80" s="24" t="s">
        <v>134</v>
      </c>
      <c r="H80" s="3">
        <v>30883</v>
      </c>
      <c r="I80" s="24" t="s">
        <v>270</v>
      </c>
      <c r="J80" s="24" t="s">
        <v>236</v>
      </c>
      <c r="K80" s="24" t="s">
        <v>74</v>
      </c>
      <c r="L80">
        <v>37</v>
      </c>
      <c r="M80">
        <v>6.083333333333333</v>
      </c>
      <c r="N80">
        <v>73</v>
      </c>
      <c r="O80">
        <v>26</v>
      </c>
    </row>
    <row r="81" spans="1:15" x14ac:dyDescent="0.25">
      <c r="A81">
        <v>80</v>
      </c>
      <c r="B81" s="24" t="s">
        <v>100</v>
      </c>
      <c r="C81" s="24" t="s">
        <v>173</v>
      </c>
      <c r="D81" s="24" t="s">
        <v>271</v>
      </c>
      <c r="E81" s="24" t="s">
        <v>272</v>
      </c>
      <c r="F81">
        <v>175</v>
      </c>
      <c r="G81" s="24" t="s">
        <v>19</v>
      </c>
      <c r="H81" s="3">
        <v>28873</v>
      </c>
      <c r="I81" s="24" t="s">
        <v>273</v>
      </c>
      <c r="J81" s="24" t="s">
        <v>236</v>
      </c>
      <c r="K81" s="24" t="s">
        <v>22</v>
      </c>
      <c r="L81">
        <v>43</v>
      </c>
      <c r="M81">
        <v>5.583333333333333</v>
      </c>
      <c r="N81">
        <v>67</v>
      </c>
      <c r="O81">
        <v>27</v>
      </c>
    </row>
    <row r="82" spans="1:15" x14ac:dyDescent="0.25">
      <c r="A82">
        <v>81</v>
      </c>
      <c r="B82" s="24" t="s">
        <v>100</v>
      </c>
      <c r="C82" s="24" t="s">
        <v>173</v>
      </c>
      <c r="D82" s="24" t="s">
        <v>274</v>
      </c>
      <c r="E82" s="24" t="s">
        <v>275</v>
      </c>
      <c r="F82">
        <v>235</v>
      </c>
      <c r="G82" s="24" t="s">
        <v>276</v>
      </c>
      <c r="H82" s="3">
        <v>35477</v>
      </c>
      <c r="I82" s="24" t="s">
        <v>277</v>
      </c>
      <c r="J82" s="24" t="s">
        <v>236</v>
      </c>
      <c r="K82" s="24" t="s">
        <v>22</v>
      </c>
      <c r="L82">
        <v>25</v>
      </c>
      <c r="M82">
        <v>6.416666666666667</v>
      </c>
      <c r="N82">
        <v>77</v>
      </c>
      <c r="O82">
        <v>28</v>
      </c>
    </row>
    <row r="83" spans="1:15" x14ac:dyDescent="0.25">
      <c r="A83">
        <v>82</v>
      </c>
      <c r="B83" s="24" t="s">
        <v>100</v>
      </c>
      <c r="C83" s="24" t="s">
        <v>173</v>
      </c>
      <c r="D83" s="24" t="s">
        <v>265</v>
      </c>
      <c r="E83" s="24" t="s">
        <v>278</v>
      </c>
      <c r="F83">
        <v>170</v>
      </c>
      <c r="G83" s="24" t="s">
        <v>25</v>
      </c>
      <c r="H83" s="3">
        <v>31275</v>
      </c>
      <c r="I83" s="24" t="s">
        <v>279</v>
      </c>
      <c r="J83" s="24" t="s">
        <v>280</v>
      </c>
      <c r="K83" s="24" t="s">
        <v>74</v>
      </c>
      <c r="L83">
        <v>36</v>
      </c>
      <c r="M83">
        <v>5.75</v>
      </c>
      <c r="N83">
        <v>69</v>
      </c>
      <c r="O83">
        <v>25</v>
      </c>
    </row>
    <row r="84" spans="1:15" x14ac:dyDescent="0.25">
      <c r="A84">
        <v>83</v>
      </c>
      <c r="B84" s="24" t="s">
        <v>100</v>
      </c>
      <c r="C84" s="24" t="s">
        <v>173</v>
      </c>
      <c r="D84" s="24" t="s">
        <v>252</v>
      </c>
      <c r="E84" s="24" t="s">
        <v>281</v>
      </c>
      <c r="F84">
        <v>185</v>
      </c>
      <c r="G84" s="24" t="s">
        <v>103</v>
      </c>
      <c r="H84" s="3">
        <v>31438</v>
      </c>
      <c r="I84" s="24" t="s">
        <v>282</v>
      </c>
      <c r="J84" s="24" t="s">
        <v>280</v>
      </c>
      <c r="K84" s="24" t="s">
        <v>22</v>
      </c>
      <c r="L84">
        <v>36</v>
      </c>
      <c r="M84">
        <v>5.916666666666667</v>
      </c>
      <c r="N84">
        <v>71</v>
      </c>
      <c r="O84">
        <v>26</v>
      </c>
    </row>
    <row r="85" spans="1:15" x14ac:dyDescent="0.25">
      <c r="A85">
        <v>84</v>
      </c>
      <c r="B85" s="24" t="s">
        <v>100</v>
      </c>
      <c r="C85" s="24" t="s">
        <v>173</v>
      </c>
      <c r="D85" s="24" t="s">
        <v>283</v>
      </c>
      <c r="E85" s="24" t="s">
        <v>284</v>
      </c>
      <c r="F85">
        <v>185</v>
      </c>
      <c r="G85" s="24" t="s">
        <v>115</v>
      </c>
      <c r="H85" s="3">
        <v>30894</v>
      </c>
      <c r="I85" s="24" t="s">
        <v>235</v>
      </c>
      <c r="J85" s="24" t="s">
        <v>236</v>
      </c>
      <c r="K85" s="24" t="s">
        <v>93</v>
      </c>
      <c r="L85">
        <v>37</v>
      </c>
      <c r="M85">
        <v>6</v>
      </c>
      <c r="N85">
        <v>72</v>
      </c>
      <c r="O85">
        <v>25</v>
      </c>
    </row>
    <row r="86" spans="1:15" x14ac:dyDescent="0.25">
      <c r="A86">
        <v>85</v>
      </c>
      <c r="B86" s="24" t="s">
        <v>100</v>
      </c>
      <c r="C86" s="24" t="s">
        <v>173</v>
      </c>
      <c r="D86" s="24" t="s">
        <v>285</v>
      </c>
      <c r="E86" s="24" t="s">
        <v>286</v>
      </c>
      <c r="F86">
        <v>170</v>
      </c>
      <c r="G86" s="24" t="s">
        <v>25</v>
      </c>
      <c r="H86" s="3">
        <v>32226</v>
      </c>
      <c r="I86" s="24" t="s">
        <v>287</v>
      </c>
      <c r="J86" s="24" t="s">
        <v>288</v>
      </c>
      <c r="K86" s="24" t="s">
        <v>22</v>
      </c>
      <c r="L86">
        <v>33</v>
      </c>
      <c r="M86">
        <v>5.75</v>
      </c>
      <c r="N86">
        <v>69</v>
      </c>
      <c r="O86">
        <v>25</v>
      </c>
    </row>
    <row r="87" spans="1:15" x14ac:dyDescent="0.25">
      <c r="A87">
        <v>86</v>
      </c>
      <c r="B87" s="24" t="s">
        <v>100</v>
      </c>
      <c r="C87" s="24" t="s">
        <v>173</v>
      </c>
      <c r="D87" s="24" t="s">
        <v>119</v>
      </c>
      <c r="E87" s="24" t="s">
        <v>289</v>
      </c>
      <c r="F87">
        <v>196</v>
      </c>
      <c r="G87" s="24" t="s">
        <v>134</v>
      </c>
      <c r="H87" s="3">
        <v>33319</v>
      </c>
      <c r="I87" s="24" t="s">
        <v>290</v>
      </c>
      <c r="J87" s="24" t="s">
        <v>291</v>
      </c>
      <c r="K87" s="24" t="s">
        <v>93</v>
      </c>
      <c r="L87">
        <v>30</v>
      </c>
      <c r="M87">
        <v>6.083333333333333</v>
      </c>
      <c r="N87">
        <v>73</v>
      </c>
      <c r="O87">
        <v>26</v>
      </c>
    </row>
    <row r="88" spans="1:15" x14ac:dyDescent="0.25">
      <c r="A88">
        <v>87</v>
      </c>
      <c r="B88" s="24" t="s">
        <v>100</v>
      </c>
      <c r="C88" s="24" t="s">
        <v>173</v>
      </c>
      <c r="D88" s="24" t="s">
        <v>292</v>
      </c>
      <c r="E88" s="24" t="s">
        <v>293</v>
      </c>
      <c r="F88">
        <v>195</v>
      </c>
      <c r="G88" s="24" t="s">
        <v>134</v>
      </c>
      <c r="H88" s="3">
        <v>31633</v>
      </c>
      <c r="I88" s="24" t="s">
        <v>294</v>
      </c>
      <c r="J88" s="24" t="s">
        <v>182</v>
      </c>
      <c r="K88" s="24" t="s">
        <v>22</v>
      </c>
      <c r="L88">
        <v>35</v>
      </c>
      <c r="M88">
        <v>6.083333333333333</v>
      </c>
      <c r="N88">
        <v>73</v>
      </c>
      <c r="O88">
        <v>26</v>
      </c>
    </row>
    <row r="89" spans="1:15" x14ac:dyDescent="0.25">
      <c r="A89">
        <v>88</v>
      </c>
      <c r="B89" s="24" t="s">
        <v>100</v>
      </c>
      <c r="C89" s="24" t="s">
        <v>173</v>
      </c>
      <c r="D89" s="24" t="s">
        <v>271</v>
      </c>
      <c r="E89" s="24" t="s">
        <v>295</v>
      </c>
      <c r="F89">
        <v>174</v>
      </c>
      <c r="G89" s="24" t="s">
        <v>25</v>
      </c>
      <c r="H89" s="3">
        <v>32295</v>
      </c>
      <c r="I89" s="24" t="s">
        <v>296</v>
      </c>
      <c r="J89" s="24" t="s">
        <v>280</v>
      </c>
      <c r="K89" s="24" t="s">
        <v>22</v>
      </c>
      <c r="L89">
        <v>33</v>
      </c>
      <c r="M89">
        <v>5.75</v>
      </c>
      <c r="N89">
        <v>69</v>
      </c>
      <c r="O89">
        <v>26</v>
      </c>
    </row>
    <row r="90" spans="1:15" x14ac:dyDescent="0.25">
      <c r="A90">
        <v>89</v>
      </c>
      <c r="B90" s="24" t="s">
        <v>100</v>
      </c>
      <c r="C90" s="24" t="s">
        <v>173</v>
      </c>
      <c r="D90" s="24" t="s">
        <v>297</v>
      </c>
      <c r="E90" s="24" t="s">
        <v>298</v>
      </c>
      <c r="F90">
        <v>178</v>
      </c>
      <c r="G90" s="24" t="s">
        <v>25</v>
      </c>
      <c r="H90" s="3">
        <v>32195</v>
      </c>
      <c r="I90" s="24" t="s">
        <v>299</v>
      </c>
      <c r="J90" s="24" t="s">
        <v>300</v>
      </c>
      <c r="K90" s="24" t="s">
        <v>22</v>
      </c>
      <c r="L90">
        <v>34</v>
      </c>
      <c r="M90">
        <v>5.75</v>
      </c>
      <c r="N90">
        <v>69</v>
      </c>
      <c r="O90">
        <v>26</v>
      </c>
    </row>
    <row r="91" spans="1:15" x14ac:dyDescent="0.25">
      <c r="A91">
        <v>90</v>
      </c>
      <c r="B91" s="24" t="s">
        <v>100</v>
      </c>
      <c r="C91" s="24" t="s">
        <v>173</v>
      </c>
      <c r="D91" s="24" t="s">
        <v>262</v>
      </c>
      <c r="E91" s="24" t="s">
        <v>301</v>
      </c>
      <c r="F91">
        <v>190</v>
      </c>
      <c r="G91" s="24" t="s">
        <v>124</v>
      </c>
      <c r="H91" s="3">
        <v>32202</v>
      </c>
      <c r="I91" s="24" t="s">
        <v>302</v>
      </c>
      <c r="J91" s="24" t="s">
        <v>303</v>
      </c>
      <c r="K91" s="24" t="s">
        <v>74</v>
      </c>
      <c r="L91">
        <v>34</v>
      </c>
      <c r="M91">
        <v>6.166666666666667</v>
      </c>
      <c r="N91">
        <v>74</v>
      </c>
      <c r="O91">
        <v>24</v>
      </c>
    </row>
    <row r="92" spans="1:15" x14ac:dyDescent="0.25">
      <c r="A92">
        <v>91</v>
      </c>
      <c r="B92" s="24" t="s">
        <v>100</v>
      </c>
      <c r="C92" s="24" t="s">
        <v>173</v>
      </c>
      <c r="D92" s="24" t="s">
        <v>304</v>
      </c>
      <c r="E92" s="24" t="s">
        <v>305</v>
      </c>
      <c r="F92">
        <v>200</v>
      </c>
      <c r="G92" s="24" t="s">
        <v>115</v>
      </c>
      <c r="H92" s="3">
        <v>30294</v>
      </c>
      <c r="I92" s="24" t="s">
        <v>306</v>
      </c>
      <c r="J92" s="24" t="s">
        <v>210</v>
      </c>
      <c r="K92" s="24" t="s">
        <v>22</v>
      </c>
      <c r="L92">
        <v>39</v>
      </c>
      <c r="M92">
        <v>6</v>
      </c>
      <c r="N92">
        <v>72</v>
      </c>
      <c r="O92">
        <v>27</v>
      </c>
    </row>
    <row r="93" spans="1:15" x14ac:dyDescent="0.25">
      <c r="A93">
        <v>92</v>
      </c>
      <c r="B93" s="24" t="s">
        <v>100</v>
      </c>
      <c r="C93" s="24" t="s">
        <v>173</v>
      </c>
      <c r="D93" s="24" t="s">
        <v>265</v>
      </c>
      <c r="E93" s="24" t="s">
        <v>307</v>
      </c>
      <c r="F93">
        <v>210</v>
      </c>
      <c r="G93" s="24" t="s">
        <v>108</v>
      </c>
      <c r="H93" s="3">
        <v>31880</v>
      </c>
      <c r="I93" s="24" t="s">
        <v>308</v>
      </c>
      <c r="J93" s="24" t="s">
        <v>186</v>
      </c>
      <c r="K93" s="24" t="s">
        <v>22</v>
      </c>
      <c r="L93">
        <v>34</v>
      </c>
      <c r="M93">
        <v>6.25</v>
      </c>
      <c r="N93">
        <v>75</v>
      </c>
      <c r="O93">
        <v>26</v>
      </c>
    </row>
    <row r="94" spans="1:15" x14ac:dyDescent="0.25">
      <c r="A94">
        <v>93</v>
      </c>
      <c r="B94" s="24" t="s">
        <v>100</v>
      </c>
      <c r="C94" s="24" t="s">
        <v>173</v>
      </c>
      <c r="D94" s="24" t="s">
        <v>309</v>
      </c>
      <c r="E94" s="24" t="s">
        <v>310</v>
      </c>
      <c r="F94">
        <v>179</v>
      </c>
      <c r="G94" s="24" t="s">
        <v>115</v>
      </c>
      <c r="H94" s="3">
        <v>35683</v>
      </c>
      <c r="I94" s="24" t="s">
        <v>311</v>
      </c>
      <c r="J94" s="24" t="s">
        <v>206</v>
      </c>
      <c r="K94" s="24" t="s">
        <v>22</v>
      </c>
      <c r="L94">
        <v>24</v>
      </c>
      <c r="M94">
        <v>6</v>
      </c>
      <c r="N94">
        <v>72</v>
      </c>
      <c r="O94">
        <v>24</v>
      </c>
    </row>
    <row r="95" spans="1:15" x14ac:dyDescent="0.25">
      <c r="A95">
        <v>94</v>
      </c>
      <c r="B95" s="24" t="s">
        <v>100</v>
      </c>
      <c r="C95" s="24" t="s">
        <v>173</v>
      </c>
      <c r="D95" s="24" t="s">
        <v>312</v>
      </c>
      <c r="E95" s="24" t="s">
        <v>313</v>
      </c>
      <c r="F95">
        <v>215</v>
      </c>
      <c r="G95" s="24" t="s">
        <v>314</v>
      </c>
      <c r="H95" s="3">
        <v>30189</v>
      </c>
      <c r="I95" s="24" t="s">
        <v>315</v>
      </c>
      <c r="J95" s="24" t="s">
        <v>182</v>
      </c>
      <c r="K95" s="24" t="s">
        <v>74</v>
      </c>
      <c r="L95">
        <v>39</v>
      </c>
      <c r="M95">
        <v>6.333333333333333</v>
      </c>
      <c r="N95">
        <v>76</v>
      </c>
      <c r="O95">
        <v>26</v>
      </c>
    </row>
    <row r="96" spans="1:15" x14ac:dyDescent="0.25">
      <c r="A96">
        <v>95</v>
      </c>
      <c r="B96" s="24" t="s">
        <v>100</v>
      </c>
      <c r="C96" s="24" t="s">
        <v>173</v>
      </c>
      <c r="D96" s="24" t="s">
        <v>316</v>
      </c>
      <c r="E96" s="24" t="s">
        <v>317</v>
      </c>
      <c r="F96">
        <v>205</v>
      </c>
      <c r="G96" s="24" t="s">
        <v>115</v>
      </c>
      <c r="H96" s="3">
        <v>30733</v>
      </c>
      <c r="I96" s="24" t="s">
        <v>277</v>
      </c>
      <c r="J96" s="24" t="s">
        <v>210</v>
      </c>
      <c r="K96" s="24" t="s">
        <v>74</v>
      </c>
      <c r="L96">
        <v>38</v>
      </c>
      <c r="M96">
        <v>6</v>
      </c>
      <c r="N96">
        <v>72</v>
      </c>
      <c r="O96">
        <v>28</v>
      </c>
    </row>
    <row r="97" spans="1:15" x14ac:dyDescent="0.25">
      <c r="A97">
        <v>96</v>
      </c>
      <c r="B97" s="24" t="s">
        <v>100</v>
      </c>
      <c r="C97" s="24" t="s">
        <v>173</v>
      </c>
      <c r="D97" s="24" t="s">
        <v>265</v>
      </c>
      <c r="E97" s="24" t="s">
        <v>318</v>
      </c>
      <c r="F97">
        <v>203</v>
      </c>
      <c r="G97" s="24" t="s">
        <v>115</v>
      </c>
      <c r="H97" s="3">
        <v>31727</v>
      </c>
      <c r="I97" s="24" t="s">
        <v>319</v>
      </c>
      <c r="J97" s="24" t="s">
        <v>280</v>
      </c>
      <c r="K97" s="24" t="s">
        <v>93</v>
      </c>
      <c r="L97">
        <v>35</v>
      </c>
      <c r="M97">
        <v>6</v>
      </c>
      <c r="N97">
        <v>72</v>
      </c>
      <c r="O97">
        <v>28</v>
      </c>
    </row>
  </sheetData>
  <sortState xmlns:xlrd2="http://schemas.microsoft.com/office/spreadsheetml/2017/richdata2" ref="T13:T19">
    <sortCondition ref="T1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3DF9-07EA-40CE-A8C3-D979F7830A9D}">
  <dimension ref="A1:W97"/>
  <sheetViews>
    <sheetView topLeftCell="E1" workbookViewId="0">
      <selection activeCell="T14" sqref="T14"/>
    </sheetView>
  </sheetViews>
  <sheetFormatPr defaultRowHeight="15" x14ac:dyDescent="0.25"/>
  <cols>
    <col min="1" max="1" width="5.140625" bestFit="1" customWidth="1"/>
    <col min="2" max="2" width="8.140625" bestFit="1" customWidth="1"/>
    <col min="3" max="3" width="10.28515625" bestFit="1" customWidth="1"/>
    <col min="4" max="4" width="12" bestFit="1" customWidth="1"/>
    <col min="5" max="5" width="20" bestFit="1" customWidth="1"/>
    <col min="6" max="6" width="9.85546875" bestFit="1" customWidth="1"/>
    <col min="8" max="8" width="10.7109375" bestFit="1" customWidth="1"/>
    <col min="9" max="9" width="15.5703125" bestFit="1" customWidth="1"/>
    <col min="10" max="10" width="7.28515625" bestFit="1" customWidth="1"/>
    <col min="11" max="11" width="8.42578125" bestFit="1" customWidth="1"/>
    <col min="12" max="12" width="6.7109375" bestFit="1" customWidth="1"/>
    <col min="13" max="13" width="12" bestFit="1" customWidth="1"/>
    <col min="14" max="14" width="7" bestFit="1" customWidth="1"/>
    <col min="15" max="15" width="6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336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3" x14ac:dyDescent="0.25">
      <c r="A2">
        <v>1</v>
      </c>
      <c r="B2" s="24" t="s">
        <v>15</v>
      </c>
      <c r="C2" s="24" t="s">
        <v>16</v>
      </c>
      <c r="D2" s="24" t="s">
        <v>17</v>
      </c>
      <c r="E2" s="24" t="s">
        <v>18</v>
      </c>
      <c r="F2">
        <v>148</v>
      </c>
      <c r="G2" s="24" t="s">
        <v>19</v>
      </c>
      <c r="H2" s="3">
        <v>31820</v>
      </c>
      <c r="I2" s="24" t="s">
        <v>20</v>
      </c>
      <c r="J2" s="24" t="s">
        <v>21</v>
      </c>
      <c r="K2" s="24" t="s">
        <v>22</v>
      </c>
      <c r="L2">
        <v>35</v>
      </c>
      <c r="M2">
        <v>5.583333333333333</v>
      </c>
      <c r="N2">
        <v>67</v>
      </c>
      <c r="O2">
        <v>23</v>
      </c>
      <c r="Q2" s="13" t="s">
        <v>354</v>
      </c>
      <c r="R2" s="13"/>
      <c r="S2" s="13"/>
      <c r="T2" s="13"/>
      <c r="U2" s="13"/>
      <c r="V2" s="13"/>
      <c r="W2" s="13"/>
    </row>
    <row r="3" spans="1:23" x14ac:dyDescent="0.25">
      <c r="A3">
        <v>2</v>
      </c>
      <c r="B3" s="24" t="s">
        <v>15</v>
      </c>
      <c r="C3" s="24" t="s">
        <v>16</v>
      </c>
      <c r="D3" s="24" t="s">
        <v>23</v>
      </c>
      <c r="E3" s="24" t="s">
        <v>24</v>
      </c>
      <c r="F3">
        <v>148</v>
      </c>
      <c r="G3" s="24" t="s">
        <v>25</v>
      </c>
      <c r="H3" s="3">
        <v>32775</v>
      </c>
      <c r="I3" s="24" t="s">
        <v>26</v>
      </c>
      <c r="J3" s="24" t="s">
        <v>21</v>
      </c>
      <c r="K3" s="24" t="s">
        <v>22</v>
      </c>
      <c r="L3">
        <v>32</v>
      </c>
      <c r="M3">
        <v>5.75</v>
      </c>
      <c r="N3">
        <v>69</v>
      </c>
      <c r="O3">
        <v>22</v>
      </c>
    </row>
    <row r="4" spans="1:23" x14ac:dyDescent="0.25">
      <c r="A4">
        <v>3</v>
      </c>
      <c r="B4" s="24" t="s">
        <v>15</v>
      </c>
      <c r="C4" s="24" t="s">
        <v>16</v>
      </c>
      <c r="D4" s="24" t="s">
        <v>27</v>
      </c>
      <c r="E4" s="24" t="s">
        <v>28</v>
      </c>
      <c r="F4">
        <v>156</v>
      </c>
      <c r="G4" s="24" t="s">
        <v>29</v>
      </c>
      <c r="H4" s="3">
        <v>34459</v>
      </c>
      <c r="I4" s="24" t="s">
        <v>30</v>
      </c>
      <c r="J4" s="24" t="s">
        <v>21</v>
      </c>
      <c r="K4" s="24" t="s">
        <v>22</v>
      </c>
      <c r="L4">
        <v>27</v>
      </c>
      <c r="M4">
        <v>5.833333333333333</v>
      </c>
      <c r="N4">
        <v>70</v>
      </c>
      <c r="O4">
        <v>22</v>
      </c>
      <c r="R4">
        <f>CORREL(L2:L97,O2:O97)</f>
        <v>0.36514307423050968</v>
      </c>
    </row>
    <row r="5" spans="1:23" x14ac:dyDescent="0.25">
      <c r="A5">
        <v>4</v>
      </c>
      <c r="B5" s="24" t="s">
        <v>15</v>
      </c>
      <c r="C5" s="24" t="s">
        <v>16</v>
      </c>
      <c r="D5" s="24" t="s">
        <v>31</v>
      </c>
      <c r="E5" s="24" t="s">
        <v>32</v>
      </c>
      <c r="F5">
        <v>172</v>
      </c>
      <c r="G5" s="24" t="s">
        <v>29</v>
      </c>
      <c r="H5" s="3">
        <v>32674</v>
      </c>
      <c r="I5" s="24" t="s">
        <v>33</v>
      </c>
      <c r="J5" s="24" t="s">
        <v>21</v>
      </c>
      <c r="K5" s="24" t="s">
        <v>22</v>
      </c>
      <c r="L5">
        <v>32</v>
      </c>
      <c r="M5">
        <v>5.833333333333333</v>
      </c>
      <c r="N5">
        <v>70</v>
      </c>
      <c r="O5">
        <v>25</v>
      </c>
    </row>
    <row r="6" spans="1:23" x14ac:dyDescent="0.25">
      <c r="A6">
        <v>5</v>
      </c>
      <c r="B6" s="24" t="s">
        <v>15</v>
      </c>
      <c r="C6" s="24" t="s">
        <v>16</v>
      </c>
      <c r="D6" s="24" t="s">
        <v>34</v>
      </c>
      <c r="E6" s="24" t="s">
        <v>35</v>
      </c>
      <c r="F6">
        <v>144</v>
      </c>
      <c r="G6" s="24" t="s">
        <v>36</v>
      </c>
      <c r="H6" s="3">
        <v>33670</v>
      </c>
      <c r="I6" s="24" t="s">
        <v>37</v>
      </c>
      <c r="J6" s="24" t="s">
        <v>38</v>
      </c>
      <c r="K6" s="24" t="s">
        <v>22</v>
      </c>
      <c r="L6">
        <v>29</v>
      </c>
      <c r="M6">
        <v>5.416666666666667</v>
      </c>
      <c r="N6">
        <v>65</v>
      </c>
      <c r="O6">
        <v>24</v>
      </c>
    </row>
    <row r="7" spans="1:23" x14ac:dyDescent="0.25">
      <c r="A7">
        <v>6</v>
      </c>
      <c r="B7" s="24" t="s">
        <v>15</v>
      </c>
      <c r="C7" s="24" t="s">
        <v>16</v>
      </c>
      <c r="D7" s="24" t="s">
        <v>39</v>
      </c>
      <c r="E7" s="24" t="s">
        <v>40</v>
      </c>
      <c r="F7">
        <v>159</v>
      </c>
      <c r="G7" s="24" t="s">
        <v>41</v>
      </c>
      <c r="H7" s="3">
        <v>33610</v>
      </c>
      <c r="I7" s="24" t="s">
        <v>42</v>
      </c>
      <c r="J7" s="24" t="s">
        <v>43</v>
      </c>
      <c r="K7" s="24" t="s">
        <v>22</v>
      </c>
      <c r="L7">
        <v>30</v>
      </c>
      <c r="M7">
        <v>5.5</v>
      </c>
      <c r="N7">
        <v>66</v>
      </c>
      <c r="O7">
        <v>26</v>
      </c>
    </row>
    <row r="8" spans="1:23" x14ac:dyDescent="0.25">
      <c r="A8">
        <v>7</v>
      </c>
      <c r="B8" s="24" t="s">
        <v>15</v>
      </c>
      <c r="C8" s="24" t="s">
        <v>16</v>
      </c>
      <c r="D8" s="24" t="s">
        <v>44</v>
      </c>
      <c r="E8" s="24" t="s">
        <v>45</v>
      </c>
      <c r="F8">
        <v>150</v>
      </c>
      <c r="G8" s="24" t="s">
        <v>46</v>
      </c>
      <c r="H8" s="3">
        <v>33121</v>
      </c>
      <c r="I8" s="24" t="s">
        <v>47</v>
      </c>
      <c r="J8" s="24" t="s">
        <v>48</v>
      </c>
      <c r="K8" s="24" t="s">
        <v>22</v>
      </c>
      <c r="L8">
        <v>31</v>
      </c>
      <c r="M8">
        <v>5.666666666666667</v>
      </c>
      <c r="N8">
        <v>68</v>
      </c>
      <c r="O8">
        <v>23</v>
      </c>
    </row>
    <row r="9" spans="1:23" x14ac:dyDescent="0.25">
      <c r="A9">
        <v>8</v>
      </c>
      <c r="B9" s="24" t="s">
        <v>15</v>
      </c>
      <c r="C9" s="24" t="s">
        <v>16</v>
      </c>
      <c r="D9" s="24" t="s">
        <v>49</v>
      </c>
      <c r="E9" s="24" t="s">
        <v>50</v>
      </c>
      <c r="F9">
        <v>156</v>
      </c>
      <c r="G9" s="24" t="s">
        <v>25</v>
      </c>
      <c r="H9" s="3">
        <v>33362</v>
      </c>
      <c r="I9" s="24" t="s">
        <v>51</v>
      </c>
      <c r="J9" s="24" t="s">
        <v>21</v>
      </c>
      <c r="K9" s="24" t="s">
        <v>22</v>
      </c>
      <c r="L9">
        <v>30</v>
      </c>
      <c r="M9">
        <v>5.75</v>
      </c>
      <c r="N9">
        <v>69</v>
      </c>
      <c r="O9">
        <v>23</v>
      </c>
    </row>
    <row r="10" spans="1:23" x14ac:dyDescent="0.25">
      <c r="A10">
        <v>9</v>
      </c>
      <c r="B10" s="24" t="s">
        <v>15</v>
      </c>
      <c r="C10" s="24" t="s">
        <v>16</v>
      </c>
      <c r="D10" s="24" t="s">
        <v>52</v>
      </c>
      <c r="E10" s="24" t="s">
        <v>53</v>
      </c>
      <c r="F10">
        <v>140</v>
      </c>
      <c r="G10" s="24" t="s">
        <v>46</v>
      </c>
      <c r="H10" s="3">
        <v>34703</v>
      </c>
      <c r="I10" s="24" t="s">
        <v>54</v>
      </c>
      <c r="J10" s="24" t="s">
        <v>21</v>
      </c>
      <c r="K10" s="24" t="s">
        <v>22</v>
      </c>
      <c r="L10">
        <v>27</v>
      </c>
      <c r="M10">
        <v>5.666666666666667</v>
      </c>
      <c r="N10">
        <v>68</v>
      </c>
      <c r="O10">
        <v>21</v>
      </c>
    </row>
    <row r="11" spans="1:23" x14ac:dyDescent="0.25">
      <c r="A11">
        <v>10</v>
      </c>
      <c r="B11" s="24" t="s">
        <v>15</v>
      </c>
      <c r="C11" s="24" t="s">
        <v>16</v>
      </c>
      <c r="D11" s="24" t="s">
        <v>55</v>
      </c>
      <c r="E11" s="24" t="s">
        <v>56</v>
      </c>
      <c r="F11">
        <v>170</v>
      </c>
      <c r="G11" s="24" t="s">
        <v>19</v>
      </c>
      <c r="H11" s="3">
        <v>32300</v>
      </c>
      <c r="I11" s="24" t="s">
        <v>57</v>
      </c>
      <c r="J11" s="24" t="s">
        <v>21</v>
      </c>
      <c r="K11" s="24" t="s">
        <v>22</v>
      </c>
      <c r="L11">
        <v>33</v>
      </c>
      <c r="M11">
        <v>5.583333333333333</v>
      </c>
      <c r="N11">
        <v>67</v>
      </c>
      <c r="O11">
        <v>27</v>
      </c>
    </row>
    <row r="12" spans="1:23" x14ac:dyDescent="0.25">
      <c r="A12">
        <v>11</v>
      </c>
      <c r="B12" s="24" t="s">
        <v>15</v>
      </c>
      <c r="C12" s="24" t="s">
        <v>16</v>
      </c>
      <c r="D12" s="24" t="s">
        <v>58</v>
      </c>
      <c r="E12" s="24" t="s">
        <v>59</v>
      </c>
      <c r="F12">
        <v>180</v>
      </c>
      <c r="G12" s="24" t="s">
        <v>29</v>
      </c>
      <c r="H12" s="3">
        <v>33163</v>
      </c>
      <c r="I12" s="24" t="s">
        <v>60</v>
      </c>
      <c r="J12" s="24" t="s">
        <v>21</v>
      </c>
      <c r="K12" s="24" t="s">
        <v>22</v>
      </c>
      <c r="L12">
        <v>31</v>
      </c>
      <c r="M12">
        <v>5.833333333333333</v>
      </c>
      <c r="N12">
        <v>70</v>
      </c>
      <c r="O12">
        <v>26</v>
      </c>
    </row>
    <row r="13" spans="1:23" x14ac:dyDescent="0.25">
      <c r="A13">
        <v>12</v>
      </c>
      <c r="B13" s="24" t="s">
        <v>15</v>
      </c>
      <c r="C13" s="24" t="s">
        <v>16</v>
      </c>
      <c r="D13" s="24" t="s">
        <v>61</v>
      </c>
      <c r="E13" s="24" t="s">
        <v>62</v>
      </c>
      <c r="F13">
        <v>130</v>
      </c>
      <c r="G13" s="24" t="s">
        <v>19</v>
      </c>
      <c r="H13" s="3">
        <v>35031</v>
      </c>
      <c r="I13" s="24" t="s">
        <v>63</v>
      </c>
      <c r="J13" s="24" t="s">
        <v>64</v>
      </c>
      <c r="K13" s="24" t="s">
        <v>22</v>
      </c>
      <c r="L13">
        <v>26</v>
      </c>
      <c r="M13">
        <v>5.583333333333333</v>
      </c>
      <c r="N13">
        <v>67</v>
      </c>
      <c r="O13">
        <v>20</v>
      </c>
    </row>
    <row r="14" spans="1:23" x14ac:dyDescent="0.25">
      <c r="A14">
        <v>13</v>
      </c>
      <c r="B14" s="24" t="s">
        <v>15</v>
      </c>
      <c r="C14" s="24" t="s">
        <v>16</v>
      </c>
      <c r="D14" s="24" t="s">
        <v>65</v>
      </c>
      <c r="E14" s="24" t="s">
        <v>66</v>
      </c>
      <c r="F14">
        <v>160</v>
      </c>
      <c r="G14" s="24" t="s">
        <v>19</v>
      </c>
      <c r="H14" s="3">
        <v>33325</v>
      </c>
      <c r="I14" s="24" t="s">
        <v>67</v>
      </c>
      <c r="J14" s="24" t="s">
        <v>43</v>
      </c>
      <c r="K14" s="24" t="s">
        <v>22</v>
      </c>
      <c r="L14">
        <v>30</v>
      </c>
      <c r="M14">
        <v>5.583333333333333</v>
      </c>
      <c r="N14">
        <v>67</v>
      </c>
      <c r="O14">
        <v>25</v>
      </c>
    </row>
    <row r="15" spans="1:23" x14ac:dyDescent="0.25">
      <c r="A15">
        <v>14</v>
      </c>
      <c r="B15" s="24" t="s">
        <v>15</v>
      </c>
      <c r="C15" s="24" t="s">
        <v>16</v>
      </c>
      <c r="D15" s="24" t="s">
        <v>68</v>
      </c>
      <c r="E15" s="24" t="s">
        <v>69</v>
      </c>
      <c r="F15">
        <v>155</v>
      </c>
      <c r="G15" s="24" t="s">
        <v>19</v>
      </c>
      <c r="H15" s="3">
        <v>34165</v>
      </c>
      <c r="I15" s="24" t="s">
        <v>70</v>
      </c>
      <c r="J15" s="24" t="s">
        <v>38</v>
      </c>
      <c r="K15" s="24" t="s">
        <v>22</v>
      </c>
      <c r="L15">
        <v>28</v>
      </c>
      <c r="M15">
        <v>5.583333333333333</v>
      </c>
      <c r="N15">
        <v>67</v>
      </c>
      <c r="O15">
        <v>24</v>
      </c>
    </row>
    <row r="16" spans="1:23" x14ac:dyDescent="0.25">
      <c r="A16">
        <v>15</v>
      </c>
      <c r="B16" s="24" t="s">
        <v>15</v>
      </c>
      <c r="C16" s="24" t="s">
        <v>16</v>
      </c>
      <c r="D16" s="24" t="s">
        <v>71</v>
      </c>
      <c r="E16" s="24" t="s">
        <v>72</v>
      </c>
      <c r="F16">
        <v>139</v>
      </c>
      <c r="G16" s="24" t="s">
        <v>41</v>
      </c>
      <c r="H16" s="3">
        <v>32282</v>
      </c>
      <c r="I16" s="24" t="s">
        <v>73</v>
      </c>
      <c r="J16" s="24" t="s">
        <v>48</v>
      </c>
      <c r="K16" s="24" t="s">
        <v>74</v>
      </c>
      <c r="L16">
        <v>33</v>
      </c>
      <c r="M16">
        <v>5.5</v>
      </c>
      <c r="N16">
        <v>66</v>
      </c>
      <c r="O16">
        <v>22</v>
      </c>
    </row>
    <row r="17" spans="1:15" x14ac:dyDescent="0.25">
      <c r="A17">
        <v>16</v>
      </c>
      <c r="B17" s="24" t="s">
        <v>15</v>
      </c>
      <c r="C17" s="24" t="s">
        <v>16</v>
      </c>
      <c r="D17" s="24" t="s">
        <v>75</v>
      </c>
      <c r="E17" s="24" t="s">
        <v>76</v>
      </c>
      <c r="F17">
        <v>180</v>
      </c>
      <c r="G17" s="24" t="s">
        <v>41</v>
      </c>
      <c r="H17" s="3">
        <v>33888</v>
      </c>
      <c r="I17" s="24" t="s">
        <v>77</v>
      </c>
      <c r="J17" s="24" t="s">
        <v>48</v>
      </c>
      <c r="K17" s="24" t="s">
        <v>74</v>
      </c>
      <c r="L17">
        <v>29</v>
      </c>
      <c r="M17">
        <v>5.5</v>
      </c>
      <c r="N17">
        <v>66</v>
      </c>
      <c r="O17">
        <v>29</v>
      </c>
    </row>
    <row r="18" spans="1:15" x14ac:dyDescent="0.25">
      <c r="A18">
        <v>17</v>
      </c>
      <c r="B18" s="24" t="s">
        <v>15</v>
      </c>
      <c r="C18" s="24" t="s">
        <v>16</v>
      </c>
      <c r="D18" s="24" t="s">
        <v>78</v>
      </c>
      <c r="E18" s="24" t="s">
        <v>79</v>
      </c>
      <c r="F18">
        <v>167</v>
      </c>
      <c r="G18" s="24" t="s">
        <v>46</v>
      </c>
      <c r="H18" s="3">
        <v>32975</v>
      </c>
      <c r="I18" s="24" t="s">
        <v>80</v>
      </c>
      <c r="J18" s="24" t="s">
        <v>43</v>
      </c>
      <c r="K18" s="24" t="s">
        <v>74</v>
      </c>
      <c r="L18">
        <v>31</v>
      </c>
      <c r="M18">
        <v>5.666666666666667</v>
      </c>
      <c r="N18">
        <v>68</v>
      </c>
      <c r="O18">
        <v>25</v>
      </c>
    </row>
    <row r="19" spans="1:15" x14ac:dyDescent="0.25">
      <c r="A19">
        <v>18</v>
      </c>
      <c r="B19" s="24" t="s">
        <v>15</v>
      </c>
      <c r="C19" s="24" t="s">
        <v>16</v>
      </c>
      <c r="D19" s="24" t="s">
        <v>27</v>
      </c>
      <c r="E19" s="24" t="s">
        <v>81</v>
      </c>
      <c r="F19">
        <v>137</v>
      </c>
      <c r="G19" s="24" t="s">
        <v>82</v>
      </c>
      <c r="H19" s="3">
        <v>33268</v>
      </c>
      <c r="I19" s="24" t="s">
        <v>54</v>
      </c>
      <c r="J19" s="24" t="s">
        <v>21</v>
      </c>
      <c r="K19" s="24" t="s">
        <v>74</v>
      </c>
      <c r="L19">
        <v>31</v>
      </c>
      <c r="M19">
        <v>5.333333333333333</v>
      </c>
      <c r="N19">
        <v>64</v>
      </c>
      <c r="O19">
        <v>24</v>
      </c>
    </row>
    <row r="20" spans="1:15" x14ac:dyDescent="0.25">
      <c r="A20">
        <v>19</v>
      </c>
      <c r="B20" s="24" t="s">
        <v>15</v>
      </c>
      <c r="C20" s="24" t="s">
        <v>16</v>
      </c>
      <c r="D20" s="24" t="s">
        <v>83</v>
      </c>
      <c r="E20" s="24" t="s">
        <v>84</v>
      </c>
      <c r="F20">
        <v>139</v>
      </c>
      <c r="G20" s="24" t="s">
        <v>25</v>
      </c>
      <c r="H20" s="3">
        <v>31051</v>
      </c>
      <c r="I20" s="24" t="s">
        <v>85</v>
      </c>
      <c r="J20" s="24" t="s">
        <v>86</v>
      </c>
      <c r="K20" s="24" t="s">
        <v>74</v>
      </c>
      <c r="L20">
        <v>37</v>
      </c>
      <c r="M20">
        <v>5.75</v>
      </c>
      <c r="N20">
        <v>69</v>
      </c>
      <c r="O20">
        <v>21</v>
      </c>
    </row>
    <row r="21" spans="1:15" x14ac:dyDescent="0.25">
      <c r="A21">
        <v>20</v>
      </c>
      <c r="B21" s="24" t="s">
        <v>15</v>
      </c>
      <c r="C21" s="24" t="s">
        <v>16</v>
      </c>
      <c r="D21" s="24" t="s">
        <v>87</v>
      </c>
      <c r="E21" s="24" t="s">
        <v>88</v>
      </c>
      <c r="F21">
        <v>144</v>
      </c>
      <c r="G21" s="24" t="s">
        <v>41</v>
      </c>
      <c r="H21" s="3">
        <v>34613</v>
      </c>
      <c r="I21" s="24" t="s">
        <v>89</v>
      </c>
      <c r="J21" s="24" t="s">
        <v>21</v>
      </c>
      <c r="K21" s="24" t="s">
        <v>74</v>
      </c>
      <c r="L21">
        <v>27</v>
      </c>
      <c r="M21">
        <v>5.5</v>
      </c>
      <c r="N21">
        <v>66</v>
      </c>
      <c r="O21">
        <v>23</v>
      </c>
    </row>
    <row r="22" spans="1:15" x14ac:dyDescent="0.25">
      <c r="A22">
        <v>21</v>
      </c>
      <c r="B22" s="24" t="s">
        <v>15</v>
      </c>
      <c r="C22" s="24" t="s">
        <v>16</v>
      </c>
      <c r="D22" s="24" t="s">
        <v>90</v>
      </c>
      <c r="E22" s="24" t="s">
        <v>91</v>
      </c>
      <c r="F22">
        <v>146</v>
      </c>
      <c r="G22" s="24" t="s">
        <v>46</v>
      </c>
      <c r="H22" s="3">
        <v>31630</v>
      </c>
      <c r="I22" s="24" t="s">
        <v>92</v>
      </c>
      <c r="J22" s="24" t="s">
        <v>86</v>
      </c>
      <c r="K22" s="24" t="s">
        <v>93</v>
      </c>
      <c r="L22">
        <v>35</v>
      </c>
      <c r="M22">
        <v>5.666666666666667</v>
      </c>
      <c r="N22">
        <v>68</v>
      </c>
      <c r="O22">
        <v>22</v>
      </c>
    </row>
    <row r="23" spans="1:15" x14ac:dyDescent="0.25">
      <c r="A23">
        <v>22</v>
      </c>
      <c r="B23" s="24" t="s">
        <v>15</v>
      </c>
      <c r="C23" s="24" t="s">
        <v>16</v>
      </c>
      <c r="D23" s="24" t="s">
        <v>94</v>
      </c>
      <c r="E23" s="24" t="s">
        <v>95</v>
      </c>
      <c r="F23">
        <v>136</v>
      </c>
      <c r="G23" s="24" t="s">
        <v>46</v>
      </c>
      <c r="H23" s="3">
        <v>32633</v>
      </c>
      <c r="I23" s="24" t="s">
        <v>96</v>
      </c>
      <c r="J23" s="24" t="s">
        <v>21</v>
      </c>
      <c r="K23" s="24" t="s">
        <v>93</v>
      </c>
      <c r="L23">
        <v>32</v>
      </c>
      <c r="M23">
        <v>5.666666666666667</v>
      </c>
      <c r="N23">
        <v>68</v>
      </c>
      <c r="O23">
        <v>21</v>
      </c>
    </row>
    <row r="24" spans="1:15" x14ac:dyDescent="0.25">
      <c r="A24">
        <v>23</v>
      </c>
      <c r="B24" s="24" t="s">
        <v>15</v>
      </c>
      <c r="C24" s="24" t="s">
        <v>16</v>
      </c>
      <c r="D24" s="24" t="s">
        <v>97</v>
      </c>
      <c r="E24" s="24" t="s">
        <v>98</v>
      </c>
      <c r="F24">
        <v>160</v>
      </c>
      <c r="G24" s="24" t="s">
        <v>25</v>
      </c>
      <c r="H24" s="3">
        <v>34434</v>
      </c>
      <c r="I24" s="24" t="s">
        <v>99</v>
      </c>
      <c r="J24" s="24" t="s">
        <v>43</v>
      </c>
      <c r="K24" s="24" t="s">
        <v>93</v>
      </c>
      <c r="L24">
        <v>27</v>
      </c>
      <c r="M24">
        <v>5.75</v>
      </c>
      <c r="N24">
        <v>69</v>
      </c>
      <c r="O24">
        <v>24</v>
      </c>
    </row>
    <row r="25" spans="1:15" x14ac:dyDescent="0.25">
      <c r="A25">
        <v>24</v>
      </c>
      <c r="B25" s="24" t="s">
        <v>100</v>
      </c>
      <c r="C25" s="24" t="s">
        <v>16</v>
      </c>
      <c r="D25" s="24" t="s">
        <v>101</v>
      </c>
      <c r="E25" s="24" t="s">
        <v>102</v>
      </c>
      <c r="F25">
        <v>190</v>
      </c>
      <c r="G25" s="24" t="s">
        <v>103</v>
      </c>
      <c r="H25" s="3">
        <v>31778</v>
      </c>
      <c r="I25" s="24" t="s">
        <v>104</v>
      </c>
      <c r="J25" s="24" t="s">
        <v>105</v>
      </c>
      <c r="K25" s="24" t="s">
        <v>22</v>
      </c>
      <c r="L25">
        <v>35</v>
      </c>
      <c r="M25">
        <v>5.916666666666667</v>
      </c>
      <c r="N25">
        <v>71</v>
      </c>
      <c r="O25">
        <v>26</v>
      </c>
    </row>
    <row r="26" spans="1:15" x14ac:dyDescent="0.25">
      <c r="A26">
        <v>25</v>
      </c>
      <c r="B26" s="24" t="s">
        <v>100</v>
      </c>
      <c r="C26" s="24" t="s">
        <v>16</v>
      </c>
      <c r="D26" s="24" t="s">
        <v>106</v>
      </c>
      <c r="E26" s="24" t="s">
        <v>107</v>
      </c>
      <c r="F26">
        <v>220</v>
      </c>
      <c r="G26" s="24" t="s">
        <v>108</v>
      </c>
      <c r="H26" s="3">
        <v>31467</v>
      </c>
      <c r="I26" s="24" t="s">
        <v>109</v>
      </c>
      <c r="J26" s="24" t="s">
        <v>21</v>
      </c>
      <c r="K26" s="24" t="s">
        <v>22</v>
      </c>
      <c r="L26">
        <v>36</v>
      </c>
      <c r="M26">
        <v>6.25</v>
      </c>
      <c r="N26">
        <v>75</v>
      </c>
      <c r="O26">
        <v>27</v>
      </c>
    </row>
    <row r="27" spans="1:15" x14ac:dyDescent="0.25">
      <c r="A27">
        <v>26</v>
      </c>
      <c r="B27" s="24" t="s">
        <v>100</v>
      </c>
      <c r="C27" s="24" t="s">
        <v>16</v>
      </c>
      <c r="D27" s="24" t="s">
        <v>110</v>
      </c>
      <c r="E27" s="24" t="s">
        <v>111</v>
      </c>
      <c r="F27">
        <v>187</v>
      </c>
      <c r="G27" s="24" t="s">
        <v>25</v>
      </c>
      <c r="H27" s="3">
        <v>30440</v>
      </c>
      <c r="I27" s="24" t="s">
        <v>112</v>
      </c>
      <c r="J27" s="24" t="s">
        <v>21</v>
      </c>
      <c r="K27" s="24" t="s">
        <v>22</v>
      </c>
      <c r="L27">
        <v>38</v>
      </c>
      <c r="M27">
        <v>5.75</v>
      </c>
      <c r="N27">
        <v>69</v>
      </c>
      <c r="O27">
        <v>28</v>
      </c>
    </row>
    <row r="28" spans="1:15" x14ac:dyDescent="0.25">
      <c r="A28">
        <v>27</v>
      </c>
      <c r="B28" s="24" t="s">
        <v>100</v>
      </c>
      <c r="C28" s="24" t="s">
        <v>16</v>
      </c>
      <c r="D28" s="24" t="s">
        <v>113</v>
      </c>
      <c r="E28" s="24" t="s">
        <v>114</v>
      </c>
      <c r="F28">
        <v>194</v>
      </c>
      <c r="G28" s="24" t="s">
        <v>115</v>
      </c>
      <c r="H28" s="3">
        <v>29536</v>
      </c>
      <c r="I28" s="24" t="s">
        <v>109</v>
      </c>
      <c r="J28" s="24" t="s">
        <v>21</v>
      </c>
      <c r="K28" s="24" t="s">
        <v>22</v>
      </c>
      <c r="L28">
        <v>41</v>
      </c>
      <c r="M28">
        <v>6</v>
      </c>
      <c r="N28">
        <v>72</v>
      </c>
      <c r="O28">
        <v>26</v>
      </c>
    </row>
    <row r="29" spans="1:15" x14ac:dyDescent="0.25">
      <c r="A29">
        <v>28</v>
      </c>
      <c r="B29" s="24" t="s">
        <v>100</v>
      </c>
      <c r="C29" s="24" t="s">
        <v>16</v>
      </c>
      <c r="D29" s="24" t="s">
        <v>116</v>
      </c>
      <c r="E29" s="24" t="s">
        <v>117</v>
      </c>
      <c r="F29">
        <v>214</v>
      </c>
      <c r="G29" s="24" t="s">
        <v>108</v>
      </c>
      <c r="H29" s="3">
        <v>31636</v>
      </c>
      <c r="I29" s="24" t="s">
        <v>118</v>
      </c>
      <c r="J29" s="24" t="s">
        <v>86</v>
      </c>
      <c r="K29" s="24" t="s">
        <v>22</v>
      </c>
      <c r="L29">
        <v>35</v>
      </c>
      <c r="M29">
        <v>6.25</v>
      </c>
      <c r="N29">
        <v>75</v>
      </c>
      <c r="O29">
        <v>27</v>
      </c>
    </row>
    <row r="30" spans="1:15" x14ac:dyDescent="0.25">
      <c r="A30">
        <v>29</v>
      </c>
      <c r="B30" s="24" t="s">
        <v>100</v>
      </c>
      <c r="C30" s="24" t="s">
        <v>16</v>
      </c>
      <c r="D30" s="24" t="s">
        <v>119</v>
      </c>
      <c r="E30" s="24" t="s">
        <v>120</v>
      </c>
      <c r="F30">
        <v>170</v>
      </c>
      <c r="G30" s="24" t="s">
        <v>46</v>
      </c>
      <c r="H30" s="3">
        <v>32940</v>
      </c>
      <c r="I30" s="24" t="s">
        <v>121</v>
      </c>
      <c r="J30" s="24" t="s">
        <v>86</v>
      </c>
      <c r="K30" s="24" t="s">
        <v>22</v>
      </c>
      <c r="L30">
        <v>31</v>
      </c>
      <c r="M30">
        <v>5.666666666666667</v>
      </c>
      <c r="N30">
        <v>68</v>
      </c>
      <c r="O30">
        <v>26</v>
      </c>
    </row>
    <row r="31" spans="1:15" x14ac:dyDescent="0.25">
      <c r="A31">
        <v>30</v>
      </c>
      <c r="B31" s="24" t="s">
        <v>100</v>
      </c>
      <c r="C31" s="24" t="s">
        <v>16</v>
      </c>
      <c r="D31" s="24" t="s">
        <v>122</v>
      </c>
      <c r="E31" s="24" t="s">
        <v>123</v>
      </c>
      <c r="F31">
        <v>190</v>
      </c>
      <c r="G31" s="24" t="s">
        <v>124</v>
      </c>
      <c r="H31" s="3">
        <v>33624</v>
      </c>
      <c r="I31" s="24" t="s">
        <v>125</v>
      </c>
      <c r="J31" s="24" t="s">
        <v>48</v>
      </c>
      <c r="K31" s="24" t="s">
        <v>22</v>
      </c>
      <c r="L31">
        <v>30</v>
      </c>
      <c r="M31">
        <v>6.166666666666667</v>
      </c>
      <c r="N31">
        <v>74</v>
      </c>
      <c r="O31">
        <v>24</v>
      </c>
    </row>
    <row r="32" spans="1:15" x14ac:dyDescent="0.25">
      <c r="A32">
        <v>31</v>
      </c>
      <c r="B32" s="24" t="s">
        <v>100</v>
      </c>
      <c r="C32" s="24" t="s">
        <v>16</v>
      </c>
      <c r="D32" s="24" t="s">
        <v>126</v>
      </c>
      <c r="E32" s="24" t="s">
        <v>127</v>
      </c>
      <c r="F32">
        <v>216</v>
      </c>
      <c r="G32" s="24" t="s">
        <v>124</v>
      </c>
      <c r="H32" s="3">
        <v>29930</v>
      </c>
      <c r="I32" s="24" t="s">
        <v>128</v>
      </c>
      <c r="J32" s="24" t="s">
        <v>86</v>
      </c>
      <c r="K32" s="24" t="s">
        <v>22</v>
      </c>
      <c r="L32">
        <v>40</v>
      </c>
      <c r="M32">
        <v>6.166666666666667</v>
      </c>
      <c r="N32">
        <v>74</v>
      </c>
      <c r="O32">
        <v>28</v>
      </c>
    </row>
    <row r="33" spans="1:15" x14ac:dyDescent="0.25">
      <c r="A33">
        <v>32</v>
      </c>
      <c r="B33" s="24" t="s">
        <v>100</v>
      </c>
      <c r="C33" s="24" t="s">
        <v>16</v>
      </c>
      <c r="D33" s="24" t="s">
        <v>129</v>
      </c>
      <c r="E33" s="24" t="s">
        <v>130</v>
      </c>
      <c r="F33">
        <v>176</v>
      </c>
      <c r="G33" s="24" t="s">
        <v>25</v>
      </c>
      <c r="H33" s="3">
        <v>30318</v>
      </c>
      <c r="I33" s="24" t="s">
        <v>131</v>
      </c>
      <c r="J33" s="24" t="s">
        <v>105</v>
      </c>
      <c r="K33" s="24" t="s">
        <v>22</v>
      </c>
      <c r="L33">
        <v>39</v>
      </c>
      <c r="M33">
        <v>5.75</v>
      </c>
      <c r="N33">
        <v>69</v>
      </c>
      <c r="O33">
        <v>26</v>
      </c>
    </row>
    <row r="34" spans="1:15" x14ac:dyDescent="0.25">
      <c r="A34">
        <v>33</v>
      </c>
      <c r="B34" s="24" t="s">
        <v>100</v>
      </c>
      <c r="C34" s="24" t="s">
        <v>16</v>
      </c>
      <c r="D34" s="24" t="s">
        <v>132</v>
      </c>
      <c r="E34" s="24" t="s">
        <v>133</v>
      </c>
      <c r="F34">
        <v>179</v>
      </c>
      <c r="G34" s="24" t="s">
        <v>134</v>
      </c>
      <c r="H34" s="3">
        <v>31307</v>
      </c>
      <c r="I34" s="24" t="s">
        <v>135</v>
      </c>
      <c r="J34" s="24" t="s">
        <v>86</v>
      </c>
      <c r="K34" s="24" t="s">
        <v>22</v>
      </c>
      <c r="L34">
        <v>36</v>
      </c>
      <c r="M34">
        <v>6.083333333333333</v>
      </c>
      <c r="N34">
        <v>73</v>
      </c>
      <c r="O34">
        <v>24</v>
      </c>
    </row>
    <row r="35" spans="1:15" x14ac:dyDescent="0.25">
      <c r="A35">
        <v>34</v>
      </c>
      <c r="B35" s="24" t="s">
        <v>100</v>
      </c>
      <c r="C35" s="24" t="s">
        <v>16</v>
      </c>
      <c r="D35" s="24" t="s">
        <v>136</v>
      </c>
      <c r="E35" s="24" t="s">
        <v>137</v>
      </c>
      <c r="F35">
        <v>201</v>
      </c>
      <c r="G35" s="24" t="s">
        <v>134</v>
      </c>
      <c r="H35" s="3">
        <v>33045</v>
      </c>
      <c r="I35" s="24" t="s">
        <v>138</v>
      </c>
      <c r="J35" s="24" t="s">
        <v>21</v>
      </c>
      <c r="K35" s="24" t="s">
        <v>22</v>
      </c>
      <c r="L35">
        <v>31</v>
      </c>
      <c r="M35">
        <v>6.083333333333333</v>
      </c>
      <c r="N35">
        <v>73</v>
      </c>
      <c r="O35">
        <v>27</v>
      </c>
    </row>
    <row r="36" spans="1:15" x14ac:dyDescent="0.25">
      <c r="A36">
        <v>35</v>
      </c>
      <c r="B36" s="24" t="s">
        <v>100</v>
      </c>
      <c r="C36" s="24" t="s">
        <v>16</v>
      </c>
      <c r="D36" s="24" t="s">
        <v>139</v>
      </c>
      <c r="E36" s="24" t="s">
        <v>140</v>
      </c>
      <c r="F36">
        <v>216</v>
      </c>
      <c r="G36" s="24" t="s">
        <v>115</v>
      </c>
      <c r="H36" s="3">
        <v>31135</v>
      </c>
      <c r="I36" s="24" t="s">
        <v>141</v>
      </c>
      <c r="J36" s="24" t="s">
        <v>43</v>
      </c>
      <c r="K36" s="24" t="s">
        <v>22</v>
      </c>
      <c r="L36">
        <v>36</v>
      </c>
      <c r="M36">
        <v>6</v>
      </c>
      <c r="N36">
        <v>72</v>
      </c>
      <c r="O36">
        <v>29</v>
      </c>
    </row>
    <row r="37" spans="1:15" x14ac:dyDescent="0.25">
      <c r="A37">
        <v>36</v>
      </c>
      <c r="B37" s="24" t="s">
        <v>100</v>
      </c>
      <c r="C37" s="24" t="s">
        <v>16</v>
      </c>
      <c r="D37" s="24" t="s">
        <v>142</v>
      </c>
      <c r="E37" s="24" t="s">
        <v>143</v>
      </c>
      <c r="F37">
        <v>190</v>
      </c>
      <c r="G37" s="24" t="s">
        <v>115</v>
      </c>
      <c r="H37" s="3">
        <v>33436</v>
      </c>
      <c r="I37" s="24" t="s">
        <v>144</v>
      </c>
      <c r="J37" s="24" t="s">
        <v>64</v>
      </c>
      <c r="K37" s="24" t="s">
        <v>22</v>
      </c>
      <c r="L37">
        <v>30</v>
      </c>
      <c r="M37">
        <v>6</v>
      </c>
      <c r="N37">
        <v>72</v>
      </c>
      <c r="O37">
        <v>26</v>
      </c>
    </row>
    <row r="38" spans="1:15" x14ac:dyDescent="0.25">
      <c r="A38">
        <v>37</v>
      </c>
      <c r="B38" s="24" t="s">
        <v>100</v>
      </c>
      <c r="C38" s="24" t="s">
        <v>16</v>
      </c>
      <c r="D38" s="24" t="s">
        <v>145</v>
      </c>
      <c r="E38" s="24" t="s">
        <v>146</v>
      </c>
      <c r="F38">
        <v>174</v>
      </c>
      <c r="G38" s="24" t="s">
        <v>25</v>
      </c>
      <c r="H38" s="3">
        <v>33750</v>
      </c>
      <c r="I38" s="24" t="s">
        <v>109</v>
      </c>
      <c r="J38" s="24" t="s">
        <v>21</v>
      </c>
      <c r="K38" s="24" t="s">
        <v>22</v>
      </c>
      <c r="L38">
        <v>29</v>
      </c>
      <c r="M38">
        <v>5.75</v>
      </c>
      <c r="N38">
        <v>69</v>
      </c>
      <c r="O38">
        <v>26</v>
      </c>
    </row>
    <row r="39" spans="1:15" x14ac:dyDescent="0.25">
      <c r="A39">
        <v>38</v>
      </c>
      <c r="B39" s="24" t="s">
        <v>100</v>
      </c>
      <c r="C39" s="24" t="s">
        <v>16</v>
      </c>
      <c r="D39" s="24" t="s">
        <v>147</v>
      </c>
      <c r="E39" s="24" t="s">
        <v>148</v>
      </c>
      <c r="F39">
        <v>181</v>
      </c>
      <c r="G39" s="24" t="s">
        <v>103</v>
      </c>
      <c r="H39" s="3">
        <v>32102</v>
      </c>
      <c r="I39" s="24" t="s">
        <v>149</v>
      </c>
      <c r="J39" s="24" t="s">
        <v>86</v>
      </c>
      <c r="K39" s="24" t="s">
        <v>74</v>
      </c>
      <c r="L39">
        <v>34</v>
      </c>
      <c r="M39">
        <v>5.916666666666667</v>
      </c>
      <c r="N39">
        <v>71</v>
      </c>
      <c r="O39">
        <v>25</v>
      </c>
    </row>
    <row r="40" spans="1:15" x14ac:dyDescent="0.25">
      <c r="A40">
        <v>39</v>
      </c>
      <c r="B40" s="24" t="s">
        <v>100</v>
      </c>
      <c r="C40" s="24" t="s">
        <v>16</v>
      </c>
      <c r="D40" s="24" t="s">
        <v>113</v>
      </c>
      <c r="E40" s="24" t="s">
        <v>150</v>
      </c>
      <c r="F40">
        <v>187</v>
      </c>
      <c r="G40" s="24" t="s">
        <v>115</v>
      </c>
      <c r="H40" s="3">
        <v>29497</v>
      </c>
      <c r="I40" s="24" t="s">
        <v>151</v>
      </c>
      <c r="J40" s="24" t="s">
        <v>21</v>
      </c>
      <c r="K40" s="24" t="s">
        <v>74</v>
      </c>
      <c r="L40">
        <v>41</v>
      </c>
      <c r="M40">
        <v>6</v>
      </c>
      <c r="N40">
        <v>72</v>
      </c>
      <c r="O40">
        <v>25</v>
      </c>
    </row>
    <row r="41" spans="1:15" x14ac:dyDescent="0.25">
      <c r="A41">
        <v>40</v>
      </c>
      <c r="B41" s="24" t="s">
        <v>100</v>
      </c>
      <c r="C41" s="24" t="s">
        <v>16</v>
      </c>
      <c r="D41" s="24" t="s">
        <v>152</v>
      </c>
      <c r="E41" s="24" t="s">
        <v>153</v>
      </c>
      <c r="F41">
        <v>170</v>
      </c>
      <c r="G41" s="24" t="s">
        <v>25</v>
      </c>
      <c r="H41" s="3">
        <v>31766</v>
      </c>
      <c r="I41" s="24" t="s">
        <v>154</v>
      </c>
      <c r="J41" s="24" t="s">
        <v>48</v>
      </c>
      <c r="K41" s="24" t="s">
        <v>74</v>
      </c>
      <c r="L41">
        <v>35</v>
      </c>
      <c r="M41">
        <v>5.75</v>
      </c>
      <c r="N41">
        <v>69</v>
      </c>
      <c r="O41">
        <v>25</v>
      </c>
    </row>
    <row r="42" spans="1:15" x14ac:dyDescent="0.25">
      <c r="A42">
        <v>41</v>
      </c>
      <c r="B42" s="24" t="s">
        <v>100</v>
      </c>
      <c r="C42" s="24" t="s">
        <v>16</v>
      </c>
      <c r="D42" s="24" t="s">
        <v>155</v>
      </c>
      <c r="E42" s="24" t="s">
        <v>156</v>
      </c>
      <c r="F42">
        <v>205</v>
      </c>
      <c r="G42" s="24" t="s">
        <v>108</v>
      </c>
      <c r="H42" s="3">
        <v>31847</v>
      </c>
      <c r="I42" s="24" t="s">
        <v>157</v>
      </c>
      <c r="J42" s="24" t="s">
        <v>43</v>
      </c>
      <c r="K42" s="24" t="s">
        <v>74</v>
      </c>
      <c r="L42">
        <v>34</v>
      </c>
      <c r="M42">
        <v>6.25</v>
      </c>
      <c r="N42">
        <v>75</v>
      </c>
      <c r="O42">
        <v>26</v>
      </c>
    </row>
    <row r="43" spans="1:15" x14ac:dyDescent="0.25">
      <c r="A43">
        <v>42</v>
      </c>
      <c r="B43" s="24" t="s">
        <v>100</v>
      </c>
      <c r="C43" s="24" t="s">
        <v>16</v>
      </c>
      <c r="D43" s="24" t="s">
        <v>158</v>
      </c>
      <c r="E43" s="24" t="s">
        <v>159</v>
      </c>
      <c r="F43">
        <v>190</v>
      </c>
      <c r="G43" s="24" t="s">
        <v>134</v>
      </c>
      <c r="H43" s="3">
        <v>33268</v>
      </c>
      <c r="I43" s="24" t="s">
        <v>104</v>
      </c>
      <c r="J43" s="24" t="s">
        <v>105</v>
      </c>
      <c r="K43" s="24" t="s">
        <v>74</v>
      </c>
      <c r="L43">
        <v>31</v>
      </c>
      <c r="M43">
        <v>6.083333333333333</v>
      </c>
      <c r="N43">
        <v>73</v>
      </c>
      <c r="O43">
        <v>25</v>
      </c>
    </row>
    <row r="44" spans="1:15" x14ac:dyDescent="0.25">
      <c r="A44">
        <v>43</v>
      </c>
      <c r="B44" s="24" t="s">
        <v>100</v>
      </c>
      <c r="C44" s="24" t="s">
        <v>16</v>
      </c>
      <c r="D44" s="24" t="s">
        <v>160</v>
      </c>
      <c r="E44" s="24" t="s">
        <v>161</v>
      </c>
      <c r="F44">
        <v>200</v>
      </c>
      <c r="G44" s="24" t="s">
        <v>134</v>
      </c>
      <c r="H44" s="3">
        <v>32842</v>
      </c>
      <c r="I44" s="24" t="s">
        <v>51</v>
      </c>
      <c r="J44" s="24" t="s">
        <v>21</v>
      </c>
      <c r="K44" s="24" t="s">
        <v>74</v>
      </c>
      <c r="L44">
        <v>32</v>
      </c>
      <c r="M44">
        <v>6.083333333333333</v>
      </c>
      <c r="N44">
        <v>73</v>
      </c>
      <c r="O44">
        <v>26</v>
      </c>
    </row>
    <row r="45" spans="1:15" x14ac:dyDescent="0.25">
      <c r="A45">
        <v>44</v>
      </c>
      <c r="B45" s="24" t="s">
        <v>100</v>
      </c>
      <c r="C45" s="24" t="s">
        <v>16</v>
      </c>
      <c r="D45" s="24" t="s">
        <v>162</v>
      </c>
      <c r="E45" s="24" t="s">
        <v>163</v>
      </c>
      <c r="F45">
        <v>185</v>
      </c>
      <c r="G45" s="24" t="s">
        <v>29</v>
      </c>
      <c r="H45" s="3">
        <v>31583</v>
      </c>
      <c r="I45" s="24" t="s">
        <v>121</v>
      </c>
      <c r="J45" s="24" t="s">
        <v>86</v>
      </c>
      <c r="K45" s="24" t="s">
        <v>74</v>
      </c>
      <c r="L45">
        <v>35</v>
      </c>
      <c r="M45">
        <v>5.833333333333333</v>
      </c>
      <c r="N45">
        <v>70</v>
      </c>
      <c r="O45">
        <v>27</v>
      </c>
    </row>
    <row r="46" spans="1:15" x14ac:dyDescent="0.25">
      <c r="A46">
        <v>45</v>
      </c>
      <c r="B46" s="24" t="s">
        <v>100</v>
      </c>
      <c r="C46" s="24" t="s">
        <v>16</v>
      </c>
      <c r="D46" s="24" t="s">
        <v>139</v>
      </c>
      <c r="E46" s="24" t="s">
        <v>164</v>
      </c>
      <c r="F46">
        <v>198</v>
      </c>
      <c r="G46" s="24" t="s">
        <v>115</v>
      </c>
      <c r="H46" s="3">
        <v>31921</v>
      </c>
      <c r="I46" s="24" t="s">
        <v>165</v>
      </c>
      <c r="J46" s="24" t="s">
        <v>43</v>
      </c>
      <c r="K46" s="24" t="s">
        <v>74</v>
      </c>
      <c r="L46">
        <v>34</v>
      </c>
      <c r="M46">
        <v>6</v>
      </c>
      <c r="N46">
        <v>72</v>
      </c>
      <c r="O46">
        <v>27</v>
      </c>
    </row>
    <row r="47" spans="1:15" x14ac:dyDescent="0.25">
      <c r="A47">
        <v>46</v>
      </c>
      <c r="B47" s="24" t="s">
        <v>100</v>
      </c>
      <c r="C47" s="24" t="s">
        <v>16</v>
      </c>
      <c r="D47" s="24" t="s">
        <v>166</v>
      </c>
      <c r="E47" s="24" t="s">
        <v>167</v>
      </c>
      <c r="F47">
        <v>181</v>
      </c>
      <c r="G47" s="24" t="s">
        <v>124</v>
      </c>
      <c r="H47" s="3">
        <v>31666</v>
      </c>
      <c r="I47" s="24" t="s">
        <v>168</v>
      </c>
      <c r="J47" s="24" t="s">
        <v>86</v>
      </c>
      <c r="K47" s="24" t="s">
        <v>93</v>
      </c>
      <c r="L47">
        <v>35</v>
      </c>
      <c r="M47">
        <v>6.166666666666667</v>
      </c>
      <c r="N47">
        <v>74</v>
      </c>
      <c r="O47">
        <v>23</v>
      </c>
    </row>
    <row r="48" spans="1:15" x14ac:dyDescent="0.25">
      <c r="A48">
        <v>47</v>
      </c>
      <c r="B48" s="24" t="s">
        <v>100</v>
      </c>
      <c r="C48" s="24" t="s">
        <v>16</v>
      </c>
      <c r="D48" s="24" t="s">
        <v>169</v>
      </c>
      <c r="E48" s="24" t="s">
        <v>66</v>
      </c>
      <c r="F48">
        <v>205</v>
      </c>
      <c r="G48" s="24" t="s">
        <v>124</v>
      </c>
      <c r="H48" s="3">
        <v>32975</v>
      </c>
      <c r="I48" s="24" t="s">
        <v>165</v>
      </c>
      <c r="J48" s="24" t="s">
        <v>43</v>
      </c>
      <c r="K48" s="24" t="s">
        <v>93</v>
      </c>
      <c r="L48">
        <v>31</v>
      </c>
      <c r="M48">
        <v>6.166666666666667</v>
      </c>
      <c r="N48">
        <v>74</v>
      </c>
      <c r="O48">
        <v>26</v>
      </c>
    </row>
    <row r="49" spans="1:15" x14ac:dyDescent="0.25">
      <c r="A49">
        <v>48</v>
      </c>
      <c r="B49" s="24" t="s">
        <v>100</v>
      </c>
      <c r="C49" s="24" t="s">
        <v>16</v>
      </c>
      <c r="D49" s="24" t="s">
        <v>170</v>
      </c>
      <c r="E49" s="24" t="s">
        <v>171</v>
      </c>
      <c r="F49">
        <v>210</v>
      </c>
      <c r="G49" s="24" t="s">
        <v>134</v>
      </c>
      <c r="H49" s="3">
        <v>31654</v>
      </c>
      <c r="I49" s="24" t="s">
        <v>172</v>
      </c>
      <c r="J49" s="24" t="s">
        <v>21</v>
      </c>
      <c r="K49" s="24" t="s">
        <v>93</v>
      </c>
      <c r="L49">
        <v>35</v>
      </c>
      <c r="M49">
        <v>6.083333333333333</v>
      </c>
      <c r="N49">
        <v>73</v>
      </c>
      <c r="O49">
        <v>28</v>
      </c>
    </row>
    <row r="50" spans="1:15" x14ac:dyDescent="0.25">
      <c r="A50">
        <v>49</v>
      </c>
      <c r="B50" s="24" t="s">
        <v>15</v>
      </c>
      <c r="C50" s="24" t="s">
        <v>173</v>
      </c>
      <c r="D50" s="24" t="s">
        <v>174</v>
      </c>
      <c r="E50" s="24" t="s">
        <v>175</v>
      </c>
      <c r="F50">
        <v>145</v>
      </c>
      <c r="G50" s="24" t="s">
        <v>176</v>
      </c>
      <c r="H50" s="3">
        <v>36167</v>
      </c>
      <c r="I50" s="24" t="s">
        <v>177</v>
      </c>
      <c r="J50" s="24" t="s">
        <v>178</v>
      </c>
      <c r="K50" s="24" t="s">
        <v>74</v>
      </c>
      <c r="L50">
        <v>23</v>
      </c>
      <c r="M50">
        <v>5.083333333333333</v>
      </c>
      <c r="N50">
        <v>61</v>
      </c>
      <c r="O50">
        <v>27</v>
      </c>
    </row>
    <row r="51" spans="1:15" x14ac:dyDescent="0.25">
      <c r="A51">
        <v>50</v>
      </c>
      <c r="B51" s="24" t="s">
        <v>15</v>
      </c>
      <c r="C51" s="24" t="s">
        <v>173</v>
      </c>
      <c r="D51" s="24" t="s">
        <v>179</v>
      </c>
      <c r="E51" s="24" t="s">
        <v>180</v>
      </c>
      <c r="F51">
        <v>145</v>
      </c>
      <c r="G51" s="24" t="s">
        <v>19</v>
      </c>
      <c r="H51" s="3">
        <v>31889</v>
      </c>
      <c r="I51" s="24" t="s">
        <v>181</v>
      </c>
      <c r="J51" s="24" t="s">
        <v>182</v>
      </c>
      <c r="K51" s="24" t="s">
        <v>74</v>
      </c>
      <c r="L51">
        <v>34</v>
      </c>
      <c r="M51">
        <v>5.583333333333333</v>
      </c>
      <c r="N51">
        <v>67</v>
      </c>
      <c r="O51">
        <v>23</v>
      </c>
    </row>
    <row r="52" spans="1:15" x14ac:dyDescent="0.25">
      <c r="A52">
        <v>51</v>
      </c>
      <c r="B52" s="24" t="s">
        <v>15</v>
      </c>
      <c r="C52" s="24" t="s">
        <v>173</v>
      </c>
      <c r="D52" s="24" t="s">
        <v>183</v>
      </c>
      <c r="E52" s="24" t="s">
        <v>184</v>
      </c>
      <c r="F52">
        <v>150</v>
      </c>
      <c r="G52" s="24" t="s">
        <v>41</v>
      </c>
      <c r="H52" s="3">
        <v>34300</v>
      </c>
      <c r="I52" s="24" t="s">
        <v>185</v>
      </c>
      <c r="J52" s="24" t="s">
        <v>186</v>
      </c>
      <c r="K52" s="24" t="s">
        <v>22</v>
      </c>
      <c r="L52">
        <v>28</v>
      </c>
      <c r="M52">
        <v>5.5</v>
      </c>
      <c r="N52">
        <v>66</v>
      </c>
      <c r="O52">
        <v>24</v>
      </c>
    </row>
    <row r="53" spans="1:15" x14ac:dyDescent="0.25">
      <c r="A53">
        <v>52</v>
      </c>
      <c r="B53" s="24" t="s">
        <v>15</v>
      </c>
      <c r="C53" s="24" t="s">
        <v>173</v>
      </c>
      <c r="D53" s="24" t="s">
        <v>187</v>
      </c>
      <c r="E53" s="24" t="s">
        <v>188</v>
      </c>
      <c r="F53">
        <v>148</v>
      </c>
      <c r="G53" s="24" t="s">
        <v>36</v>
      </c>
      <c r="H53" s="3">
        <v>34880</v>
      </c>
      <c r="I53" s="24" t="s">
        <v>189</v>
      </c>
      <c r="J53" s="24" t="s">
        <v>186</v>
      </c>
      <c r="K53" s="24" t="s">
        <v>22</v>
      </c>
      <c r="L53">
        <v>26</v>
      </c>
      <c r="M53">
        <v>5.416666666666667</v>
      </c>
      <c r="N53">
        <v>65</v>
      </c>
      <c r="O53">
        <v>25</v>
      </c>
    </row>
    <row r="54" spans="1:15" x14ac:dyDescent="0.25">
      <c r="A54">
        <v>53</v>
      </c>
      <c r="B54" s="24" t="s">
        <v>15</v>
      </c>
      <c r="C54" s="24" t="s">
        <v>173</v>
      </c>
      <c r="D54" s="24" t="s">
        <v>190</v>
      </c>
      <c r="E54" s="24" t="s">
        <v>191</v>
      </c>
      <c r="F54">
        <v>123</v>
      </c>
      <c r="G54" s="24" t="s">
        <v>192</v>
      </c>
      <c r="H54" s="3">
        <v>33749</v>
      </c>
      <c r="I54" s="24" t="s">
        <v>193</v>
      </c>
      <c r="J54" s="24" t="s">
        <v>194</v>
      </c>
      <c r="K54" s="24" t="s">
        <v>22</v>
      </c>
      <c r="L54">
        <v>29</v>
      </c>
      <c r="M54">
        <v>5.166666666666667</v>
      </c>
      <c r="N54">
        <v>62</v>
      </c>
      <c r="O54">
        <v>22</v>
      </c>
    </row>
    <row r="55" spans="1:15" x14ac:dyDescent="0.25">
      <c r="A55">
        <v>54</v>
      </c>
      <c r="B55" s="24" t="s">
        <v>15</v>
      </c>
      <c r="C55" s="24" t="s">
        <v>173</v>
      </c>
      <c r="D55" s="24" t="s">
        <v>195</v>
      </c>
      <c r="E55" s="24" t="s">
        <v>196</v>
      </c>
      <c r="F55">
        <v>150</v>
      </c>
      <c r="G55" s="24" t="s">
        <v>82</v>
      </c>
      <c r="H55" s="3">
        <v>33371</v>
      </c>
      <c r="I55" s="24" t="s">
        <v>197</v>
      </c>
      <c r="J55" s="24" t="s">
        <v>198</v>
      </c>
      <c r="K55" s="24" t="s">
        <v>22</v>
      </c>
      <c r="L55">
        <v>30</v>
      </c>
      <c r="M55">
        <v>5.333333333333333</v>
      </c>
      <c r="N55">
        <v>64</v>
      </c>
      <c r="O55">
        <v>26</v>
      </c>
    </row>
    <row r="56" spans="1:15" x14ac:dyDescent="0.25">
      <c r="A56">
        <v>55</v>
      </c>
      <c r="B56" s="24" t="s">
        <v>15</v>
      </c>
      <c r="C56" s="24" t="s">
        <v>173</v>
      </c>
      <c r="D56" s="24" t="s">
        <v>17</v>
      </c>
      <c r="E56" s="24" t="s">
        <v>199</v>
      </c>
      <c r="F56">
        <v>164</v>
      </c>
      <c r="G56" s="24" t="s">
        <v>29</v>
      </c>
      <c r="H56" s="3">
        <v>32023</v>
      </c>
      <c r="I56" s="24" t="s">
        <v>200</v>
      </c>
      <c r="J56" s="24" t="s">
        <v>182</v>
      </c>
      <c r="K56" s="24" t="s">
        <v>22</v>
      </c>
      <c r="L56">
        <v>34</v>
      </c>
      <c r="M56">
        <v>5.833333333333333</v>
      </c>
      <c r="N56">
        <v>70</v>
      </c>
      <c r="O56">
        <v>24</v>
      </c>
    </row>
    <row r="57" spans="1:15" x14ac:dyDescent="0.25">
      <c r="A57">
        <v>56</v>
      </c>
      <c r="B57" s="24" t="s">
        <v>15</v>
      </c>
      <c r="C57" s="24" t="s">
        <v>173</v>
      </c>
      <c r="D57" s="24" t="s">
        <v>201</v>
      </c>
      <c r="E57" s="24" t="s">
        <v>202</v>
      </c>
      <c r="F57">
        <v>142</v>
      </c>
      <c r="G57" s="24" t="s">
        <v>82</v>
      </c>
      <c r="H57" s="3">
        <v>34961</v>
      </c>
      <c r="I57" s="24" t="s">
        <v>89</v>
      </c>
      <c r="J57" s="24" t="s">
        <v>182</v>
      </c>
      <c r="K57" s="24" t="s">
        <v>74</v>
      </c>
      <c r="L57">
        <v>26</v>
      </c>
      <c r="M57">
        <v>5.333333333333333</v>
      </c>
      <c r="N57">
        <v>64</v>
      </c>
      <c r="O57">
        <v>24</v>
      </c>
    </row>
    <row r="58" spans="1:15" x14ac:dyDescent="0.25">
      <c r="A58">
        <v>57</v>
      </c>
      <c r="B58" s="24" t="s">
        <v>15</v>
      </c>
      <c r="C58" s="24" t="s">
        <v>173</v>
      </c>
      <c r="D58" s="24" t="s">
        <v>203</v>
      </c>
      <c r="E58" s="24" t="s">
        <v>204</v>
      </c>
      <c r="F58">
        <v>155</v>
      </c>
      <c r="G58" s="24" t="s">
        <v>19</v>
      </c>
      <c r="H58" s="3">
        <v>34508</v>
      </c>
      <c r="I58" s="24" t="s">
        <v>205</v>
      </c>
      <c r="J58" s="24" t="s">
        <v>206</v>
      </c>
      <c r="K58" s="24" t="s">
        <v>93</v>
      </c>
      <c r="L58">
        <v>27</v>
      </c>
      <c r="M58">
        <v>5.583333333333333</v>
      </c>
      <c r="N58">
        <v>67</v>
      </c>
      <c r="O58">
        <v>24</v>
      </c>
    </row>
    <row r="59" spans="1:15" x14ac:dyDescent="0.25">
      <c r="A59">
        <v>58</v>
      </c>
      <c r="B59" s="24" t="s">
        <v>15</v>
      </c>
      <c r="C59" s="24" t="s">
        <v>173</v>
      </c>
      <c r="D59" s="24" t="s">
        <v>207</v>
      </c>
      <c r="E59" s="24" t="s">
        <v>208</v>
      </c>
      <c r="F59">
        <v>160</v>
      </c>
      <c r="G59" s="24" t="s">
        <v>103</v>
      </c>
      <c r="H59" s="3">
        <v>35186</v>
      </c>
      <c r="I59" s="24" t="s">
        <v>209</v>
      </c>
      <c r="J59" s="24" t="s">
        <v>210</v>
      </c>
      <c r="K59" s="24" t="s">
        <v>74</v>
      </c>
      <c r="L59">
        <v>25</v>
      </c>
      <c r="M59">
        <v>5.916666666666667</v>
      </c>
      <c r="N59">
        <v>71</v>
      </c>
      <c r="O59">
        <v>22</v>
      </c>
    </row>
    <row r="60" spans="1:15" x14ac:dyDescent="0.25">
      <c r="A60">
        <v>59</v>
      </c>
      <c r="B60" s="24" t="s">
        <v>15</v>
      </c>
      <c r="C60" s="24" t="s">
        <v>173</v>
      </c>
      <c r="D60" s="24" t="s">
        <v>211</v>
      </c>
      <c r="E60" s="24" t="s">
        <v>212</v>
      </c>
      <c r="F60">
        <v>136</v>
      </c>
      <c r="G60" s="24" t="s">
        <v>36</v>
      </c>
      <c r="H60" s="3">
        <v>33478</v>
      </c>
      <c r="I60" s="24" t="s">
        <v>213</v>
      </c>
      <c r="J60" s="24" t="s">
        <v>198</v>
      </c>
      <c r="K60" s="24" t="s">
        <v>22</v>
      </c>
      <c r="L60">
        <v>30</v>
      </c>
      <c r="M60">
        <v>5.416666666666667</v>
      </c>
      <c r="N60">
        <v>65</v>
      </c>
      <c r="O60">
        <v>23</v>
      </c>
    </row>
    <row r="61" spans="1:15" x14ac:dyDescent="0.25">
      <c r="A61">
        <v>60</v>
      </c>
      <c r="B61" s="24" t="s">
        <v>15</v>
      </c>
      <c r="C61" s="24" t="s">
        <v>173</v>
      </c>
      <c r="D61" s="24" t="s">
        <v>214</v>
      </c>
      <c r="E61" s="24" t="s">
        <v>215</v>
      </c>
      <c r="F61">
        <v>175</v>
      </c>
      <c r="G61" s="24" t="s">
        <v>103</v>
      </c>
      <c r="H61" s="3">
        <v>32701</v>
      </c>
      <c r="I61" s="24" t="s">
        <v>216</v>
      </c>
      <c r="J61" s="24" t="s">
        <v>217</v>
      </c>
      <c r="K61" s="24" t="s">
        <v>22</v>
      </c>
      <c r="L61">
        <v>32</v>
      </c>
      <c r="M61">
        <v>5.916666666666667</v>
      </c>
      <c r="N61">
        <v>71</v>
      </c>
      <c r="O61">
        <v>24</v>
      </c>
    </row>
    <row r="62" spans="1:15" x14ac:dyDescent="0.25">
      <c r="A62">
        <v>61</v>
      </c>
      <c r="B62" s="24" t="s">
        <v>15</v>
      </c>
      <c r="C62" s="24" t="s">
        <v>173</v>
      </c>
      <c r="D62" s="24" t="s">
        <v>71</v>
      </c>
      <c r="E62" s="24" t="s">
        <v>218</v>
      </c>
      <c r="F62">
        <v>150</v>
      </c>
      <c r="G62" s="24" t="s">
        <v>41</v>
      </c>
      <c r="H62" s="3">
        <v>32692</v>
      </c>
      <c r="I62" s="24" t="s">
        <v>219</v>
      </c>
      <c r="J62" s="24" t="s">
        <v>220</v>
      </c>
      <c r="K62" s="24" t="s">
        <v>22</v>
      </c>
      <c r="L62">
        <v>32</v>
      </c>
      <c r="M62">
        <v>5.5</v>
      </c>
      <c r="N62">
        <v>66</v>
      </c>
      <c r="O62">
        <v>24</v>
      </c>
    </row>
    <row r="63" spans="1:15" x14ac:dyDescent="0.25">
      <c r="A63">
        <v>62</v>
      </c>
      <c r="B63" s="24" t="s">
        <v>15</v>
      </c>
      <c r="C63" s="24" t="s">
        <v>173</v>
      </c>
      <c r="D63" s="24" t="s">
        <v>221</v>
      </c>
      <c r="E63" s="24" t="s">
        <v>222</v>
      </c>
      <c r="F63">
        <v>147</v>
      </c>
      <c r="G63" s="24" t="s">
        <v>41</v>
      </c>
      <c r="H63" s="3">
        <v>32692</v>
      </c>
      <c r="I63" s="24" t="s">
        <v>219</v>
      </c>
      <c r="J63" s="24" t="s">
        <v>220</v>
      </c>
      <c r="K63" s="24" t="s">
        <v>22</v>
      </c>
      <c r="L63">
        <v>32</v>
      </c>
      <c r="M63">
        <v>5.5</v>
      </c>
      <c r="N63">
        <v>66</v>
      </c>
      <c r="O63">
        <v>24</v>
      </c>
    </row>
    <row r="64" spans="1:15" x14ac:dyDescent="0.25">
      <c r="A64">
        <v>63</v>
      </c>
      <c r="B64" s="24" t="s">
        <v>15</v>
      </c>
      <c r="C64" s="24" t="s">
        <v>173</v>
      </c>
      <c r="D64" s="24" t="s">
        <v>223</v>
      </c>
      <c r="E64" s="24" t="s">
        <v>224</v>
      </c>
      <c r="F64">
        <v>159</v>
      </c>
      <c r="G64" s="24" t="s">
        <v>46</v>
      </c>
      <c r="H64" s="3">
        <v>31843</v>
      </c>
      <c r="I64" s="24" t="s">
        <v>225</v>
      </c>
      <c r="J64" s="24" t="s">
        <v>186</v>
      </c>
      <c r="K64" s="24" t="s">
        <v>22</v>
      </c>
      <c r="L64">
        <v>34</v>
      </c>
      <c r="M64">
        <v>5.666666666666667</v>
      </c>
      <c r="N64">
        <v>68</v>
      </c>
      <c r="O64">
        <v>24</v>
      </c>
    </row>
    <row r="65" spans="1:15" x14ac:dyDescent="0.25">
      <c r="A65">
        <v>64</v>
      </c>
      <c r="B65" s="24" t="s">
        <v>15</v>
      </c>
      <c r="C65" s="24" t="s">
        <v>173</v>
      </c>
      <c r="D65" s="24" t="s">
        <v>226</v>
      </c>
      <c r="E65" s="24" t="s">
        <v>227</v>
      </c>
      <c r="F65">
        <v>140</v>
      </c>
      <c r="G65" s="24" t="s">
        <v>36</v>
      </c>
      <c r="H65" s="3">
        <v>34856</v>
      </c>
      <c r="I65" s="24" t="s">
        <v>228</v>
      </c>
      <c r="J65" s="24" t="s">
        <v>186</v>
      </c>
      <c r="K65" s="24" t="s">
        <v>74</v>
      </c>
      <c r="L65">
        <v>26</v>
      </c>
      <c r="M65">
        <v>5.416666666666667</v>
      </c>
      <c r="N65">
        <v>65</v>
      </c>
      <c r="O65">
        <v>23</v>
      </c>
    </row>
    <row r="66" spans="1:15" x14ac:dyDescent="0.25">
      <c r="A66">
        <v>65</v>
      </c>
      <c r="B66" s="24" t="s">
        <v>15</v>
      </c>
      <c r="C66" s="24" t="s">
        <v>173</v>
      </c>
      <c r="D66" s="24" t="s">
        <v>114</v>
      </c>
      <c r="E66" s="24" t="s">
        <v>229</v>
      </c>
      <c r="F66">
        <v>165</v>
      </c>
      <c r="G66" s="24" t="s">
        <v>46</v>
      </c>
      <c r="H66" s="3">
        <v>35062</v>
      </c>
      <c r="I66" s="24" t="s">
        <v>189</v>
      </c>
      <c r="J66" s="24" t="s">
        <v>186</v>
      </c>
      <c r="K66" s="24" t="s">
        <v>22</v>
      </c>
      <c r="L66">
        <v>26</v>
      </c>
      <c r="M66">
        <v>5.666666666666667</v>
      </c>
      <c r="N66">
        <v>68</v>
      </c>
      <c r="O66">
        <v>25</v>
      </c>
    </row>
    <row r="67" spans="1:15" x14ac:dyDescent="0.25">
      <c r="A67">
        <v>66</v>
      </c>
      <c r="B67" s="24" t="s">
        <v>15</v>
      </c>
      <c r="C67" s="24" t="s">
        <v>173</v>
      </c>
      <c r="D67" s="24" t="s">
        <v>211</v>
      </c>
      <c r="E67" s="24" t="s">
        <v>230</v>
      </c>
      <c r="F67">
        <v>135</v>
      </c>
      <c r="G67" s="24" t="s">
        <v>231</v>
      </c>
      <c r="H67" s="3">
        <v>34118</v>
      </c>
      <c r="I67" s="24" t="s">
        <v>232</v>
      </c>
      <c r="J67" s="24" t="s">
        <v>233</v>
      </c>
      <c r="K67" s="24" t="s">
        <v>22</v>
      </c>
      <c r="L67">
        <v>28</v>
      </c>
      <c r="M67">
        <v>5.25</v>
      </c>
      <c r="N67">
        <v>63</v>
      </c>
      <c r="O67">
        <v>24</v>
      </c>
    </row>
    <row r="68" spans="1:15" x14ac:dyDescent="0.25">
      <c r="A68">
        <v>67</v>
      </c>
      <c r="B68" s="24" t="s">
        <v>15</v>
      </c>
      <c r="C68" s="24" t="s">
        <v>173</v>
      </c>
      <c r="D68" s="24" t="s">
        <v>61</v>
      </c>
      <c r="E68" s="24" t="s">
        <v>234</v>
      </c>
      <c r="F68">
        <v>125</v>
      </c>
      <c r="G68" s="24" t="s">
        <v>231</v>
      </c>
      <c r="H68" s="3">
        <v>34134</v>
      </c>
      <c r="I68" s="24" t="s">
        <v>235</v>
      </c>
      <c r="J68" s="24" t="s">
        <v>236</v>
      </c>
      <c r="K68" s="24" t="s">
        <v>74</v>
      </c>
      <c r="L68">
        <v>28</v>
      </c>
      <c r="M68">
        <v>5.25</v>
      </c>
      <c r="N68">
        <v>63</v>
      </c>
      <c r="O68">
        <v>22</v>
      </c>
    </row>
    <row r="69" spans="1:15" x14ac:dyDescent="0.25">
      <c r="A69">
        <v>68</v>
      </c>
      <c r="B69" s="24" t="s">
        <v>15</v>
      </c>
      <c r="C69" s="24" t="s">
        <v>173</v>
      </c>
      <c r="D69" s="24" t="s">
        <v>237</v>
      </c>
      <c r="E69" s="24" t="s">
        <v>238</v>
      </c>
      <c r="F69">
        <v>150</v>
      </c>
      <c r="G69" s="24" t="s">
        <v>19</v>
      </c>
      <c r="H69" s="3">
        <v>33606</v>
      </c>
      <c r="I69" s="24" t="s">
        <v>239</v>
      </c>
      <c r="J69" s="24" t="s">
        <v>198</v>
      </c>
      <c r="K69" s="24" t="s">
        <v>93</v>
      </c>
      <c r="L69">
        <v>30</v>
      </c>
      <c r="M69">
        <v>5.583333333333333</v>
      </c>
      <c r="N69">
        <v>67</v>
      </c>
      <c r="O69">
        <v>23</v>
      </c>
    </row>
    <row r="70" spans="1:15" x14ac:dyDescent="0.25">
      <c r="A70">
        <v>69</v>
      </c>
      <c r="B70" s="24" t="s">
        <v>15</v>
      </c>
      <c r="C70" s="24" t="s">
        <v>173</v>
      </c>
      <c r="D70" s="24" t="s">
        <v>240</v>
      </c>
      <c r="E70" s="24" t="s">
        <v>241</v>
      </c>
      <c r="F70">
        <v>145</v>
      </c>
      <c r="G70" s="24" t="s">
        <v>36</v>
      </c>
      <c r="H70" s="3">
        <v>35618</v>
      </c>
      <c r="I70" s="24" t="s">
        <v>242</v>
      </c>
      <c r="J70" s="24" t="s">
        <v>186</v>
      </c>
      <c r="K70" s="24" t="s">
        <v>93</v>
      </c>
      <c r="L70">
        <v>24</v>
      </c>
      <c r="M70">
        <v>5.416666666666667</v>
      </c>
      <c r="N70">
        <v>65</v>
      </c>
      <c r="O70">
        <v>24</v>
      </c>
    </row>
    <row r="71" spans="1:15" x14ac:dyDescent="0.25">
      <c r="A71">
        <v>70</v>
      </c>
      <c r="B71" s="24" t="s">
        <v>15</v>
      </c>
      <c r="C71" s="24" t="s">
        <v>173</v>
      </c>
      <c r="D71" s="24" t="s">
        <v>55</v>
      </c>
      <c r="E71" s="24" t="s">
        <v>243</v>
      </c>
      <c r="F71">
        <v>140</v>
      </c>
      <c r="G71" s="24" t="s">
        <v>41</v>
      </c>
      <c r="H71" s="3">
        <v>34337</v>
      </c>
      <c r="I71" s="24" t="s">
        <v>244</v>
      </c>
      <c r="J71" s="24" t="s">
        <v>245</v>
      </c>
      <c r="K71" s="24" t="s">
        <v>22</v>
      </c>
      <c r="L71">
        <v>28</v>
      </c>
      <c r="M71">
        <v>5.5</v>
      </c>
      <c r="N71">
        <v>66</v>
      </c>
      <c r="O71">
        <v>23</v>
      </c>
    </row>
    <row r="72" spans="1:15" x14ac:dyDescent="0.25">
      <c r="A72">
        <v>71</v>
      </c>
      <c r="B72" s="24" t="s">
        <v>15</v>
      </c>
      <c r="C72" s="24" t="s">
        <v>173</v>
      </c>
      <c r="D72" s="24" t="s">
        <v>150</v>
      </c>
      <c r="E72" s="24" t="s">
        <v>246</v>
      </c>
      <c r="F72">
        <v>175</v>
      </c>
      <c r="G72" s="24" t="s">
        <v>115</v>
      </c>
      <c r="H72" s="3">
        <v>34447</v>
      </c>
      <c r="I72" s="24" t="s">
        <v>247</v>
      </c>
      <c r="J72" s="24" t="s">
        <v>186</v>
      </c>
      <c r="K72" s="24" t="s">
        <v>74</v>
      </c>
      <c r="L72">
        <v>27</v>
      </c>
      <c r="M72">
        <v>6</v>
      </c>
      <c r="N72">
        <v>72</v>
      </c>
      <c r="O72">
        <v>24</v>
      </c>
    </row>
    <row r="73" spans="1:15" x14ac:dyDescent="0.25">
      <c r="A73">
        <v>72</v>
      </c>
      <c r="B73" s="24" t="s">
        <v>100</v>
      </c>
      <c r="C73" s="24" t="s">
        <v>173</v>
      </c>
      <c r="D73" s="24" t="s">
        <v>248</v>
      </c>
      <c r="E73" s="24" t="s">
        <v>249</v>
      </c>
      <c r="F73">
        <v>170</v>
      </c>
      <c r="G73" s="24" t="s">
        <v>46</v>
      </c>
      <c r="H73" s="3">
        <v>32367</v>
      </c>
      <c r="I73" s="24" t="s">
        <v>250</v>
      </c>
      <c r="J73" s="24" t="s">
        <v>251</v>
      </c>
      <c r="K73" s="24" t="s">
        <v>22</v>
      </c>
      <c r="L73">
        <v>33</v>
      </c>
      <c r="M73">
        <v>5.666666666666667</v>
      </c>
      <c r="N73">
        <v>68</v>
      </c>
      <c r="O73">
        <v>26</v>
      </c>
    </row>
    <row r="74" spans="1:15" x14ac:dyDescent="0.25">
      <c r="A74">
        <v>73</v>
      </c>
      <c r="B74" s="24" t="s">
        <v>100</v>
      </c>
      <c r="C74" s="24" t="s">
        <v>173</v>
      </c>
      <c r="D74" s="24" t="s">
        <v>252</v>
      </c>
      <c r="E74" s="24" t="s">
        <v>253</v>
      </c>
      <c r="F74">
        <v>185</v>
      </c>
      <c r="G74" s="24" t="s">
        <v>29</v>
      </c>
      <c r="H74" s="3">
        <v>32654</v>
      </c>
      <c r="I74" s="24" t="s">
        <v>254</v>
      </c>
      <c r="J74" s="24" t="s">
        <v>210</v>
      </c>
      <c r="K74" s="24" t="s">
        <v>74</v>
      </c>
      <c r="L74">
        <v>32</v>
      </c>
      <c r="M74">
        <v>5.833333333333333</v>
      </c>
      <c r="N74">
        <v>70</v>
      </c>
      <c r="O74">
        <v>27</v>
      </c>
    </row>
    <row r="75" spans="1:15" x14ac:dyDescent="0.25">
      <c r="A75">
        <v>74</v>
      </c>
      <c r="B75" s="24" t="s">
        <v>100</v>
      </c>
      <c r="C75" s="24" t="s">
        <v>173</v>
      </c>
      <c r="D75" s="24" t="s">
        <v>255</v>
      </c>
      <c r="E75" s="24" t="s">
        <v>256</v>
      </c>
      <c r="F75">
        <v>195</v>
      </c>
      <c r="G75" s="24" t="s">
        <v>134</v>
      </c>
      <c r="H75" s="3">
        <v>32538</v>
      </c>
      <c r="I75" s="24" t="s">
        <v>257</v>
      </c>
      <c r="J75" s="24" t="s">
        <v>178</v>
      </c>
      <c r="K75" s="24" t="s">
        <v>74</v>
      </c>
      <c r="L75">
        <v>33</v>
      </c>
      <c r="M75">
        <v>6.083333333333333</v>
      </c>
      <c r="N75">
        <v>73</v>
      </c>
      <c r="O75">
        <v>26</v>
      </c>
    </row>
    <row r="76" spans="1:15" x14ac:dyDescent="0.25">
      <c r="A76">
        <v>75</v>
      </c>
      <c r="B76" s="24" t="s">
        <v>100</v>
      </c>
      <c r="C76" s="24" t="s">
        <v>173</v>
      </c>
      <c r="D76" s="24" t="s">
        <v>258</v>
      </c>
      <c r="E76" s="24" t="s">
        <v>259</v>
      </c>
      <c r="F76">
        <v>195</v>
      </c>
      <c r="G76" s="24" t="s">
        <v>124</v>
      </c>
      <c r="H76" s="3">
        <v>35418</v>
      </c>
      <c r="I76" s="24" t="s">
        <v>260</v>
      </c>
      <c r="J76" s="24" t="s">
        <v>186</v>
      </c>
      <c r="K76" s="24" t="s">
        <v>74</v>
      </c>
      <c r="L76">
        <v>25</v>
      </c>
      <c r="M76">
        <v>6.166666666666667</v>
      </c>
      <c r="N76">
        <v>74</v>
      </c>
      <c r="O76">
        <v>25</v>
      </c>
    </row>
    <row r="77" spans="1:15" x14ac:dyDescent="0.25">
      <c r="A77">
        <v>76</v>
      </c>
      <c r="B77" s="24" t="s">
        <v>100</v>
      </c>
      <c r="C77" s="24" t="s">
        <v>173</v>
      </c>
      <c r="D77" s="24" t="s">
        <v>113</v>
      </c>
      <c r="E77" s="24" t="s">
        <v>127</v>
      </c>
      <c r="F77">
        <v>180</v>
      </c>
      <c r="G77" s="24" t="s">
        <v>46</v>
      </c>
      <c r="H77" s="3">
        <v>31441</v>
      </c>
      <c r="I77" s="24" t="s">
        <v>261</v>
      </c>
      <c r="J77" s="24" t="s">
        <v>182</v>
      </c>
      <c r="K77" s="24" t="s">
        <v>22</v>
      </c>
      <c r="L77">
        <v>36</v>
      </c>
      <c r="M77">
        <v>5.666666666666667</v>
      </c>
      <c r="N77">
        <v>68</v>
      </c>
      <c r="O77">
        <v>27</v>
      </c>
    </row>
    <row r="78" spans="1:15" x14ac:dyDescent="0.25">
      <c r="A78">
        <v>77</v>
      </c>
      <c r="B78" s="24" t="s">
        <v>100</v>
      </c>
      <c r="C78" s="24" t="s">
        <v>173</v>
      </c>
      <c r="D78" s="24" t="s">
        <v>262</v>
      </c>
      <c r="E78" s="24" t="s">
        <v>263</v>
      </c>
      <c r="F78">
        <v>189</v>
      </c>
      <c r="G78" s="24" t="s">
        <v>115</v>
      </c>
      <c r="H78" s="3">
        <v>31893</v>
      </c>
      <c r="I78" s="24" t="s">
        <v>264</v>
      </c>
      <c r="J78" s="24" t="s">
        <v>182</v>
      </c>
      <c r="K78" s="24" t="s">
        <v>22</v>
      </c>
      <c r="L78">
        <v>34</v>
      </c>
      <c r="M78">
        <v>6</v>
      </c>
      <c r="N78">
        <v>72</v>
      </c>
      <c r="O78">
        <v>26</v>
      </c>
    </row>
    <row r="79" spans="1:15" x14ac:dyDescent="0.25">
      <c r="A79">
        <v>78</v>
      </c>
      <c r="B79" s="24" t="s">
        <v>100</v>
      </c>
      <c r="C79" s="24" t="s">
        <v>173</v>
      </c>
      <c r="D79" s="24" t="s">
        <v>265</v>
      </c>
      <c r="E79" s="24" t="s">
        <v>266</v>
      </c>
      <c r="F79">
        <v>196</v>
      </c>
      <c r="G79" s="24" t="s">
        <v>134</v>
      </c>
      <c r="H79" s="3">
        <v>35164</v>
      </c>
      <c r="I79" s="24" t="s">
        <v>267</v>
      </c>
      <c r="J79" s="24" t="s">
        <v>182</v>
      </c>
      <c r="K79" s="24" t="s">
        <v>22</v>
      </c>
      <c r="L79">
        <v>25</v>
      </c>
      <c r="M79">
        <v>6.083333333333333</v>
      </c>
      <c r="N79">
        <v>73</v>
      </c>
      <c r="O79">
        <v>26</v>
      </c>
    </row>
    <row r="80" spans="1:15" x14ac:dyDescent="0.25">
      <c r="A80">
        <v>79</v>
      </c>
      <c r="B80" s="24" t="s">
        <v>100</v>
      </c>
      <c r="C80" s="24" t="s">
        <v>173</v>
      </c>
      <c r="D80" s="24" t="s">
        <v>268</v>
      </c>
      <c r="E80" s="24" t="s">
        <v>269</v>
      </c>
      <c r="F80">
        <v>200</v>
      </c>
      <c r="G80" s="24" t="s">
        <v>134</v>
      </c>
      <c r="H80" s="3">
        <v>30883</v>
      </c>
      <c r="I80" s="24" t="s">
        <v>270</v>
      </c>
      <c r="J80" s="24" t="s">
        <v>236</v>
      </c>
      <c r="K80" s="24" t="s">
        <v>74</v>
      </c>
      <c r="L80">
        <v>37</v>
      </c>
      <c r="M80">
        <v>6.083333333333333</v>
      </c>
      <c r="N80">
        <v>73</v>
      </c>
      <c r="O80">
        <v>26</v>
      </c>
    </row>
    <row r="81" spans="1:15" x14ac:dyDescent="0.25">
      <c r="A81">
        <v>80</v>
      </c>
      <c r="B81" s="24" t="s">
        <v>100</v>
      </c>
      <c r="C81" s="24" t="s">
        <v>173</v>
      </c>
      <c r="D81" s="24" t="s">
        <v>271</v>
      </c>
      <c r="E81" s="24" t="s">
        <v>272</v>
      </c>
      <c r="F81">
        <v>175</v>
      </c>
      <c r="G81" s="24" t="s">
        <v>19</v>
      </c>
      <c r="H81" s="3">
        <v>28873</v>
      </c>
      <c r="I81" s="24" t="s">
        <v>273</v>
      </c>
      <c r="J81" s="24" t="s">
        <v>236</v>
      </c>
      <c r="K81" s="24" t="s">
        <v>22</v>
      </c>
      <c r="L81">
        <v>43</v>
      </c>
      <c r="M81">
        <v>5.583333333333333</v>
      </c>
      <c r="N81">
        <v>67</v>
      </c>
      <c r="O81">
        <v>27</v>
      </c>
    </row>
    <row r="82" spans="1:15" x14ac:dyDescent="0.25">
      <c r="A82">
        <v>81</v>
      </c>
      <c r="B82" s="24" t="s">
        <v>100</v>
      </c>
      <c r="C82" s="24" t="s">
        <v>173</v>
      </c>
      <c r="D82" s="24" t="s">
        <v>274</v>
      </c>
      <c r="E82" s="24" t="s">
        <v>275</v>
      </c>
      <c r="F82">
        <v>235</v>
      </c>
      <c r="G82" s="24" t="s">
        <v>276</v>
      </c>
      <c r="H82" s="3">
        <v>35477</v>
      </c>
      <c r="I82" s="24" t="s">
        <v>277</v>
      </c>
      <c r="J82" s="24" t="s">
        <v>236</v>
      </c>
      <c r="K82" s="24" t="s">
        <v>22</v>
      </c>
      <c r="L82">
        <v>25</v>
      </c>
      <c r="M82">
        <v>6.416666666666667</v>
      </c>
      <c r="N82">
        <v>77</v>
      </c>
      <c r="O82">
        <v>28</v>
      </c>
    </row>
    <row r="83" spans="1:15" x14ac:dyDescent="0.25">
      <c r="A83">
        <v>82</v>
      </c>
      <c r="B83" s="24" t="s">
        <v>100</v>
      </c>
      <c r="C83" s="24" t="s">
        <v>173</v>
      </c>
      <c r="D83" s="24" t="s">
        <v>265</v>
      </c>
      <c r="E83" s="24" t="s">
        <v>278</v>
      </c>
      <c r="F83">
        <v>170</v>
      </c>
      <c r="G83" s="24" t="s">
        <v>25</v>
      </c>
      <c r="H83" s="3">
        <v>31275</v>
      </c>
      <c r="I83" s="24" t="s">
        <v>279</v>
      </c>
      <c r="J83" s="24" t="s">
        <v>280</v>
      </c>
      <c r="K83" s="24" t="s">
        <v>74</v>
      </c>
      <c r="L83">
        <v>36</v>
      </c>
      <c r="M83">
        <v>5.75</v>
      </c>
      <c r="N83">
        <v>69</v>
      </c>
      <c r="O83">
        <v>25</v>
      </c>
    </row>
    <row r="84" spans="1:15" x14ac:dyDescent="0.25">
      <c r="A84">
        <v>83</v>
      </c>
      <c r="B84" s="24" t="s">
        <v>100</v>
      </c>
      <c r="C84" s="24" t="s">
        <v>173</v>
      </c>
      <c r="D84" s="24" t="s">
        <v>252</v>
      </c>
      <c r="E84" s="24" t="s">
        <v>281</v>
      </c>
      <c r="F84">
        <v>185</v>
      </c>
      <c r="G84" s="24" t="s">
        <v>103</v>
      </c>
      <c r="H84" s="3">
        <v>31438</v>
      </c>
      <c r="I84" s="24" t="s">
        <v>282</v>
      </c>
      <c r="J84" s="24" t="s">
        <v>280</v>
      </c>
      <c r="K84" s="24" t="s">
        <v>22</v>
      </c>
      <c r="L84">
        <v>36</v>
      </c>
      <c r="M84">
        <v>5.916666666666667</v>
      </c>
      <c r="N84">
        <v>71</v>
      </c>
      <c r="O84">
        <v>26</v>
      </c>
    </row>
    <row r="85" spans="1:15" x14ac:dyDescent="0.25">
      <c r="A85">
        <v>84</v>
      </c>
      <c r="B85" s="24" t="s">
        <v>100</v>
      </c>
      <c r="C85" s="24" t="s">
        <v>173</v>
      </c>
      <c r="D85" s="24" t="s">
        <v>283</v>
      </c>
      <c r="E85" s="24" t="s">
        <v>284</v>
      </c>
      <c r="F85">
        <v>185</v>
      </c>
      <c r="G85" s="24" t="s">
        <v>115</v>
      </c>
      <c r="H85" s="3">
        <v>30894</v>
      </c>
      <c r="I85" s="24" t="s">
        <v>235</v>
      </c>
      <c r="J85" s="24" t="s">
        <v>236</v>
      </c>
      <c r="K85" s="24" t="s">
        <v>93</v>
      </c>
      <c r="L85">
        <v>37</v>
      </c>
      <c r="M85">
        <v>6</v>
      </c>
      <c r="N85">
        <v>72</v>
      </c>
      <c r="O85">
        <v>25</v>
      </c>
    </row>
    <row r="86" spans="1:15" x14ac:dyDescent="0.25">
      <c r="A86">
        <v>85</v>
      </c>
      <c r="B86" s="24" t="s">
        <v>100</v>
      </c>
      <c r="C86" s="24" t="s">
        <v>173</v>
      </c>
      <c r="D86" s="24" t="s">
        <v>285</v>
      </c>
      <c r="E86" s="24" t="s">
        <v>286</v>
      </c>
      <c r="F86">
        <v>170</v>
      </c>
      <c r="G86" s="24" t="s">
        <v>25</v>
      </c>
      <c r="H86" s="3">
        <v>32226</v>
      </c>
      <c r="I86" s="24" t="s">
        <v>287</v>
      </c>
      <c r="J86" s="24" t="s">
        <v>288</v>
      </c>
      <c r="K86" s="24" t="s">
        <v>22</v>
      </c>
      <c r="L86">
        <v>33</v>
      </c>
      <c r="M86">
        <v>5.75</v>
      </c>
      <c r="N86">
        <v>69</v>
      </c>
      <c r="O86">
        <v>25</v>
      </c>
    </row>
    <row r="87" spans="1:15" x14ac:dyDescent="0.25">
      <c r="A87">
        <v>86</v>
      </c>
      <c r="B87" s="24" t="s">
        <v>100</v>
      </c>
      <c r="C87" s="24" t="s">
        <v>173</v>
      </c>
      <c r="D87" s="24" t="s">
        <v>119</v>
      </c>
      <c r="E87" s="24" t="s">
        <v>289</v>
      </c>
      <c r="F87">
        <v>196</v>
      </c>
      <c r="G87" s="24" t="s">
        <v>134</v>
      </c>
      <c r="H87" s="3">
        <v>33319</v>
      </c>
      <c r="I87" s="24" t="s">
        <v>290</v>
      </c>
      <c r="J87" s="24" t="s">
        <v>291</v>
      </c>
      <c r="K87" s="24" t="s">
        <v>93</v>
      </c>
      <c r="L87">
        <v>30</v>
      </c>
      <c r="M87">
        <v>6.083333333333333</v>
      </c>
      <c r="N87">
        <v>73</v>
      </c>
      <c r="O87">
        <v>26</v>
      </c>
    </row>
    <row r="88" spans="1:15" x14ac:dyDescent="0.25">
      <c r="A88">
        <v>87</v>
      </c>
      <c r="B88" s="24" t="s">
        <v>100</v>
      </c>
      <c r="C88" s="24" t="s">
        <v>173</v>
      </c>
      <c r="D88" s="24" t="s">
        <v>292</v>
      </c>
      <c r="E88" s="24" t="s">
        <v>293</v>
      </c>
      <c r="F88">
        <v>195</v>
      </c>
      <c r="G88" s="24" t="s">
        <v>134</v>
      </c>
      <c r="H88" s="3">
        <v>31633</v>
      </c>
      <c r="I88" s="24" t="s">
        <v>294</v>
      </c>
      <c r="J88" s="24" t="s">
        <v>182</v>
      </c>
      <c r="K88" s="24" t="s">
        <v>22</v>
      </c>
      <c r="L88">
        <v>35</v>
      </c>
      <c r="M88">
        <v>6.083333333333333</v>
      </c>
      <c r="N88">
        <v>73</v>
      </c>
      <c r="O88">
        <v>26</v>
      </c>
    </row>
    <row r="89" spans="1:15" x14ac:dyDescent="0.25">
      <c r="A89">
        <v>88</v>
      </c>
      <c r="B89" s="24" t="s">
        <v>100</v>
      </c>
      <c r="C89" s="24" t="s">
        <v>173</v>
      </c>
      <c r="D89" s="24" t="s">
        <v>271</v>
      </c>
      <c r="E89" s="24" t="s">
        <v>295</v>
      </c>
      <c r="F89">
        <v>174</v>
      </c>
      <c r="G89" s="24" t="s">
        <v>25</v>
      </c>
      <c r="H89" s="3">
        <v>32295</v>
      </c>
      <c r="I89" s="24" t="s">
        <v>296</v>
      </c>
      <c r="J89" s="24" t="s">
        <v>280</v>
      </c>
      <c r="K89" s="24" t="s">
        <v>22</v>
      </c>
      <c r="L89">
        <v>33</v>
      </c>
      <c r="M89">
        <v>5.75</v>
      </c>
      <c r="N89">
        <v>69</v>
      </c>
      <c r="O89">
        <v>26</v>
      </c>
    </row>
    <row r="90" spans="1:15" x14ac:dyDescent="0.25">
      <c r="A90">
        <v>89</v>
      </c>
      <c r="B90" s="24" t="s">
        <v>100</v>
      </c>
      <c r="C90" s="24" t="s">
        <v>173</v>
      </c>
      <c r="D90" s="24" t="s">
        <v>297</v>
      </c>
      <c r="E90" s="24" t="s">
        <v>298</v>
      </c>
      <c r="F90">
        <v>178</v>
      </c>
      <c r="G90" s="24" t="s">
        <v>25</v>
      </c>
      <c r="H90" s="3">
        <v>32195</v>
      </c>
      <c r="I90" s="24" t="s">
        <v>299</v>
      </c>
      <c r="J90" s="24" t="s">
        <v>300</v>
      </c>
      <c r="K90" s="24" t="s">
        <v>22</v>
      </c>
      <c r="L90">
        <v>34</v>
      </c>
      <c r="M90">
        <v>5.75</v>
      </c>
      <c r="N90">
        <v>69</v>
      </c>
      <c r="O90">
        <v>26</v>
      </c>
    </row>
    <row r="91" spans="1:15" x14ac:dyDescent="0.25">
      <c r="A91">
        <v>90</v>
      </c>
      <c r="B91" s="24" t="s">
        <v>100</v>
      </c>
      <c r="C91" s="24" t="s">
        <v>173</v>
      </c>
      <c r="D91" s="24" t="s">
        <v>262</v>
      </c>
      <c r="E91" s="24" t="s">
        <v>301</v>
      </c>
      <c r="F91">
        <v>190</v>
      </c>
      <c r="G91" s="24" t="s">
        <v>124</v>
      </c>
      <c r="H91" s="3">
        <v>32202</v>
      </c>
      <c r="I91" s="24" t="s">
        <v>302</v>
      </c>
      <c r="J91" s="24" t="s">
        <v>303</v>
      </c>
      <c r="K91" s="24" t="s">
        <v>74</v>
      </c>
      <c r="L91">
        <v>34</v>
      </c>
      <c r="M91">
        <v>6.166666666666667</v>
      </c>
      <c r="N91">
        <v>74</v>
      </c>
      <c r="O91">
        <v>24</v>
      </c>
    </row>
    <row r="92" spans="1:15" x14ac:dyDescent="0.25">
      <c r="A92">
        <v>91</v>
      </c>
      <c r="B92" s="24" t="s">
        <v>100</v>
      </c>
      <c r="C92" s="24" t="s">
        <v>173</v>
      </c>
      <c r="D92" s="24" t="s">
        <v>304</v>
      </c>
      <c r="E92" s="24" t="s">
        <v>305</v>
      </c>
      <c r="F92">
        <v>200</v>
      </c>
      <c r="G92" s="24" t="s">
        <v>115</v>
      </c>
      <c r="H92" s="3">
        <v>30294</v>
      </c>
      <c r="I92" s="24" t="s">
        <v>306</v>
      </c>
      <c r="J92" s="24" t="s">
        <v>210</v>
      </c>
      <c r="K92" s="24" t="s">
        <v>22</v>
      </c>
      <c r="L92">
        <v>39</v>
      </c>
      <c r="M92">
        <v>6</v>
      </c>
      <c r="N92">
        <v>72</v>
      </c>
      <c r="O92">
        <v>27</v>
      </c>
    </row>
    <row r="93" spans="1:15" x14ac:dyDescent="0.25">
      <c r="A93">
        <v>92</v>
      </c>
      <c r="B93" s="24" t="s">
        <v>100</v>
      </c>
      <c r="C93" s="24" t="s">
        <v>173</v>
      </c>
      <c r="D93" s="24" t="s">
        <v>265</v>
      </c>
      <c r="E93" s="24" t="s">
        <v>307</v>
      </c>
      <c r="F93">
        <v>210</v>
      </c>
      <c r="G93" s="24" t="s">
        <v>108</v>
      </c>
      <c r="H93" s="3">
        <v>31880</v>
      </c>
      <c r="I93" s="24" t="s">
        <v>308</v>
      </c>
      <c r="J93" s="24" t="s">
        <v>186</v>
      </c>
      <c r="K93" s="24" t="s">
        <v>22</v>
      </c>
      <c r="L93">
        <v>34</v>
      </c>
      <c r="M93">
        <v>6.25</v>
      </c>
      <c r="N93">
        <v>75</v>
      </c>
      <c r="O93">
        <v>26</v>
      </c>
    </row>
    <row r="94" spans="1:15" x14ac:dyDescent="0.25">
      <c r="A94">
        <v>93</v>
      </c>
      <c r="B94" s="24" t="s">
        <v>100</v>
      </c>
      <c r="C94" s="24" t="s">
        <v>173</v>
      </c>
      <c r="D94" s="24" t="s">
        <v>309</v>
      </c>
      <c r="E94" s="24" t="s">
        <v>310</v>
      </c>
      <c r="F94">
        <v>179</v>
      </c>
      <c r="G94" s="24" t="s">
        <v>115</v>
      </c>
      <c r="H94" s="3">
        <v>35683</v>
      </c>
      <c r="I94" s="24" t="s">
        <v>311</v>
      </c>
      <c r="J94" s="24" t="s">
        <v>206</v>
      </c>
      <c r="K94" s="24" t="s">
        <v>22</v>
      </c>
      <c r="L94">
        <v>24</v>
      </c>
      <c r="M94">
        <v>6</v>
      </c>
      <c r="N94">
        <v>72</v>
      </c>
      <c r="O94">
        <v>24</v>
      </c>
    </row>
    <row r="95" spans="1:15" x14ac:dyDescent="0.25">
      <c r="A95">
        <v>94</v>
      </c>
      <c r="B95" s="24" t="s">
        <v>100</v>
      </c>
      <c r="C95" s="24" t="s">
        <v>173</v>
      </c>
      <c r="D95" s="24" t="s">
        <v>312</v>
      </c>
      <c r="E95" s="24" t="s">
        <v>313</v>
      </c>
      <c r="F95">
        <v>215</v>
      </c>
      <c r="G95" s="24" t="s">
        <v>314</v>
      </c>
      <c r="H95" s="3">
        <v>30189</v>
      </c>
      <c r="I95" s="24" t="s">
        <v>315</v>
      </c>
      <c r="J95" s="24" t="s">
        <v>182</v>
      </c>
      <c r="K95" s="24" t="s">
        <v>74</v>
      </c>
      <c r="L95">
        <v>39</v>
      </c>
      <c r="M95">
        <v>6.333333333333333</v>
      </c>
      <c r="N95">
        <v>76</v>
      </c>
      <c r="O95">
        <v>26</v>
      </c>
    </row>
    <row r="96" spans="1:15" x14ac:dyDescent="0.25">
      <c r="A96">
        <v>95</v>
      </c>
      <c r="B96" s="24" t="s">
        <v>100</v>
      </c>
      <c r="C96" s="24" t="s">
        <v>173</v>
      </c>
      <c r="D96" s="24" t="s">
        <v>316</v>
      </c>
      <c r="E96" s="24" t="s">
        <v>317</v>
      </c>
      <c r="F96">
        <v>205</v>
      </c>
      <c r="G96" s="24" t="s">
        <v>115</v>
      </c>
      <c r="H96" s="3">
        <v>30733</v>
      </c>
      <c r="I96" s="24" t="s">
        <v>277</v>
      </c>
      <c r="J96" s="24" t="s">
        <v>210</v>
      </c>
      <c r="K96" s="24" t="s">
        <v>74</v>
      </c>
      <c r="L96">
        <v>38</v>
      </c>
      <c r="M96">
        <v>6</v>
      </c>
      <c r="N96">
        <v>72</v>
      </c>
      <c r="O96">
        <v>28</v>
      </c>
    </row>
    <row r="97" spans="1:15" x14ac:dyDescent="0.25">
      <c r="A97">
        <v>96</v>
      </c>
      <c r="B97" s="24" t="s">
        <v>100</v>
      </c>
      <c r="C97" s="24" t="s">
        <v>173</v>
      </c>
      <c r="D97" s="24" t="s">
        <v>265</v>
      </c>
      <c r="E97" s="24" t="s">
        <v>318</v>
      </c>
      <c r="F97">
        <v>203</v>
      </c>
      <c r="G97" s="24" t="s">
        <v>115</v>
      </c>
      <c r="H97" s="3">
        <v>31727</v>
      </c>
      <c r="I97" s="24" t="s">
        <v>319</v>
      </c>
      <c r="J97" s="24" t="s">
        <v>280</v>
      </c>
      <c r="K97" s="24" t="s">
        <v>93</v>
      </c>
      <c r="L97">
        <v>35</v>
      </c>
      <c r="M97">
        <v>6</v>
      </c>
      <c r="N97">
        <v>72</v>
      </c>
      <c r="O97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0F58-4A38-44EC-8C86-91518DC0559E}">
  <dimension ref="A1:H18"/>
  <sheetViews>
    <sheetView tabSelected="1" workbookViewId="0">
      <selection activeCell="E15" sqref="E15"/>
    </sheetView>
  </sheetViews>
  <sheetFormatPr defaultRowHeight="15" x14ac:dyDescent="0.25"/>
  <sheetData>
    <row r="1" spans="1:8" x14ac:dyDescent="0.25">
      <c r="A1" s="13" t="s">
        <v>371</v>
      </c>
      <c r="B1" s="13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4" t="s">
        <v>373</v>
      </c>
      <c r="B4" s="14"/>
      <c r="C4" s="14"/>
      <c r="D4" s="14"/>
      <c r="E4" s="14"/>
      <c r="F4" s="14"/>
      <c r="G4" s="14"/>
      <c r="H4" s="14"/>
    </row>
    <row r="5" spans="1:8" x14ac:dyDescent="0.25">
      <c r="A5" s="14" t="s">
        <v>374</v>
      </c>
      <c r="B5" s="14"/>
      <c r="C5" s="14"/>
      <c r="D5" s="14"/>
      <c r="E5" s="14"/>
      <c r="F5" s="14"/>
      <c r="G5" s="14"/>
      <c r="H5" s="14"/>
    </row>
    <row r="6" spans="1:8" x14ac:dyDescent="0.25">
      <c r="A6" s="14" t="s">
        <v>376</v>
      </c>
      <c r="B6" s="14"/>
      <c r="C6" s="14"/>
      <c r="D6" s="14"/>
      <c r="E6" s="14"/>
      <c r="F6" s="14"/>
      <c r="G6" s="14"/>
      <c r="H6" s="14"/>
    </row>
    <row r="7" spans="1:8" x14ac:dyDescent="0.25">
      <c r="A7" s="14" t="s">
        <v>379</v>
      </c>
      <c r="B7" s="14"/>
      <c r="C7" s="14"/>
      <c r="D7" s="14"/>
      <c r="E7" s="14"/>
      <c r="F7" s="14"/>
      <c r="G7" s="14"/>
      <c r="H7" s="14"/>
    </row>
    <row r="8" spans="1:8" x14ac:dyDescent="0.25">
      <c r="A8" s="14" t="s">
        <v>375</v>
      </c>
      <c r="B8" s="14"/>
      <c r="C8" s="14"/>
      <c r="D8" s="14"/>
      <c r="E8" s="14"/>
      <c r="F8" s="14"/>
      <c r="G8" s="14"/>
      <c r="H8" s="14"/>
    </row>
    <row r="9" spans="1:8" x14ac:dyDescent="0.25">
      <c r="A9" s="14" t="s">
        <v>377</v>
      </c>
      <c r="B9" s="14"/>
      <c r="C9" s="14"/>
      <c r="D9" s="14"/>
      <c r="E9" s="14"/>
      <c r="F9" s="14"/>
      <c r="G9" s="14"/>
      <c r="H9" s="14"/>
    </row>
    <row r="10" spans="1:8" x14ac:dyDescent="0.25">
      <c r="A10" s="14"/>
      <c r="B10" s="14"/>
      <c r="C10" s="14"/>
      <c r="D10" s="14"/>
      <c r="E10" s="14"/>
      <c r="F10" s="14"/>
      <c r="G10" s="14"/>
      <c r="H10" s="14"/>
    </row>
    <row r="11" spans="1:8" x14ac:dyDescent="0.25">
      <c r="A11" s="14"/>
      <c r="B11" s="14"/>
      <c r="C11" s="14"/>
      <c r="D11" s="14"/>
      <c r="E11" s="14"/>
      <c r="F11" s="14"/>
      <c r="G11" s="14"/>
      <c r="H11" s="14"/>
    </row>
    <row r="12" spans="1:8" x14ac:dyDescent="0.25">
      <c r="A12" s="14"/>
      <c r="B12" s="14"/>
      <c r="C12" s="14"/>
      <c r="D12" s="14"/>
      <c r="E12" s="14"/>
      <c r="F12" s="14"/>
      <c r="G12" s="14"/>
      <c r="H12" s="14"/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4"/>
      <c r="B14" s="14"/>
      <c r="C14" s="14"/>
      <c r="D14" s="14"/>
      <c r="E14" s="14"/>
      <c r="F14" s="14"/>
      <c r="G14" s="14"/>
      <c r="H14" s="14"/>
    </row>
    <row r="15" spans="1:8" x14ac:dyDescent="0.25">
      <c r="A15" s="14"/>
      <c r="B15" s="14"/>
      <c r="C15" s="14"/>
      <c r="D15" s="14"/>
      <c r="E15" s="14"/>
      <c r="F15" s="14"/>
      <c r="G15" s="14"/>
      <c r="H15" s="14"/>
    </row>
    <row r="16" spans="1:8" x14ac:dyDescent="0.25">
      <c r="A16" s="14"/>
      <c r="B16" s="14"/>
      <c r="C16" s="14"/>
      <c r="D16" s="14"/>
      <c r="E16" s="14"/>
      <c r="F16" s="14"/>
      <c r="G16" s="14"/>
      <c r="H16" s="14"/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8" x14ac:dyDescent="0.25">
      <c r="A18" s="14"/>
      <c r="B18" s="14"/>
      <c r="C18" s="14"/>
      <c r="D18" s="14"/>
      <c r="E18" s="14"/>
      <c r="F18" s="14"/>
      <c r="G18" s="14"/>
      <c r="H18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F A A B Q S w M E F A A C A A g A I a t i V I X x e U K l A A A A 9 w A A A B I A H A B D b 2 5 m a W c v U G F j a 2 F n Z S 5 4 b W w g o h g A K K A U A A A A A A A A A A A A A A A A A A A A A A A A A A A A h Y + x D o I w G I R 3 E 9 + B d K c t a B z I T x l c J T E h G t c G G m i E v w a K 5 d 0 c f C R f Q Y i i b o 5 3 9 y V 3 9 7 j d I R m a 2 r u q t t M G Y x J Q T r z O S i x k b V D F B A 1 J x H I B e 5 m f Z a m 8 k c Y u G r o i J p W 1 l 4 g x 5 x x 1 K 2 r a k o W c B + y U 7 r K 8 U o 0 k H 1 j / h 3 2 N U 2 2 u i I D j a 4 0 I a c A 5 3 a z H U c B m E 1 K N X y A c s y n 9 M W H b 1 7 Z v l V D o H z J g s w T 2 / i C e U E s D B B Q A A g A I A C G r Y l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h q 2 J U l E L U O X 4 C A A B O D A A A E w A c A E Z v c m 1 1 b G F z L 1 N l Y 3 R p b 2 4 x L m 0 g o h g A K K A U A A A A A A A A A A A A A A A A A A A A A A A A A A A A 7 V R d b 9 o w F H 1 H 4 j 9 Y 6 Q t I G W s o b f c h H i i s A o 2 t V a H q A 6 D K T e 5 I h G N H t l N A i P 8 + 5 4 M S 6 n g f 0 l Z N W n k I y r n X 5 5 7 Y 5 1 i A K w N G 0 S j 7 d z 5 W K 9 W K 8 D E H D 1 0 T v A b e w x K j N i I g q x W k f i M W c x c U 8 m n l A m n c M b 5 4 Y G x R u w w I N L q M S q B S 1 K z u h + m t A C 6 m f S w E p l i i z p J 5 Q Q T T H n P j M G m a D g F z G t B 5 R j U V O I w I e G q e z 9 w F r B s r I l Z W 3 U Y 0 J s R G k s d Q t z M R e 2 n 3 I x 9 A K j m Z r s 1 k I C F s W / s G y / 4 c U K 9 t p X 3 W b D t J w F n O c 2 R d c x Y y q b 6 2 D 9 h T e i 1 F N c Y P 6 l v y S o 7 X n o + 0 0 S T v 6 B A y c j H B X L Q T j b P 6 E 3 n X x 3 S u u M f r C P b E Y 4 6 p + M Z 4 2 G U k D m l S F L U S J f Z m Y 1 2 R d R g F L u q n O 4 L G g E O B m s f O O / Q G d d W 2 e h h h 6 q H b U c d S O 6 S Y 1 O t 6 a 6 O N l Z E 3 d 7 C E l S z g J w a 8 Z c B P D f h Z + d h z r f 3 i y 0 B t w B K C u S 9 R Q F H E Y u o J 9 B Z N / C c s o K 4 P A q 3 Q c 2 i m s P P j k / J Z 7 w 3 S n G N T w T E V m u U T H M N k p 2 X A T w 3 4 w W 5 t 9 z 6 5 g Z A 9 J j 5 h E b p h y 4 I J R 4 s g q j 0 z k u 2 Y V z r a U o 1 b L a 9 W A m p m K N 4 B q d W b L 5 P / o a K J o x + k P h N j S H x W / F N p L 4 5 6 m a Q P e s o c A y r P W o 2 k L 7 V N E v c S r 8 Z U 8 r W G f 8 U h X J a i Q w 2 9 S w O m D + z v 8 M P 2 3 t X F D l P X c 9 7 K Q p B s S b V m 9 X W P O s i E h n X m Y F J w + a S B x u E D 8 K w k B 1 R f o C 4 W H S z P W 9 H 2 B w d W d H x 6 c v f 5 f f s i v k + f K O E R P 8 9 A U d 5 9 + q I l o d i y y 0 O K 6 X n 4 D d v q g / + i a / P z + 6 9 8 + 4 v + P D o 4 X 1 R r 1 q 1 X m 7 7 a 9 J + w 6 X d Q S w E C L Q A U A A I A C A A h q 2 J U h f F 5 Q q U A A A D 3 A A A A E g A A A A A A A A A A A A A A A A A A A A A A Q 2 9 u Z m l n L 1 B h Y 2 t h Z 2 U u e G 1 s U E s B A i 0 A F A A C A A g A I a t i V F N y O C y b A A A A 4 Q A A A B M A A A A A A A A A A A A A A A A A 8 Q A A A F t D b 2 5 0 Z W 5 0 X 1 R 5 c G V z X S 5 4 b W x Q S w E C L Q A U A A I A C A A h q 2 J U l E L U O X 4 C A A B O D A A A E w A A A A A A A A A A A A A A A A D Z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Q g A A A A A A A H R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b G F 5 Z X J E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A 5 O j U z O j U y L j U 5 M T U y N T V a I i A v P j x F b n R y e S B U e X B l P S J G a W x s Q 2 9 s d W 1 u V H l w Z X M i I F Z h b H V l P S J z Q U F Z R 0 J n W U F C Z 0 F H Q m d Z Q U F B Q U F B Q T 0 9 I i A v P j x F b n R y e S B U e X B l P S J G a W x s Q 2 9 s d W 1 u T m F t Z X M i I F Z h b H V l P S J z W y Z x d W 9 0 O 0 9 s e W 1 w a W M g S G 9 j a 2 V 5 I F R l Y W 1 z I D I w M T g g L S B D Y W 5 h Z G E g Y W 5 k I F V T Q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C T U k g P S B 3 Z W l n a H Q g a W 4 g c G 9 1 b m R z I C 8 g W 2 h l a W d o d C B p b i B p b m N o Z X M g e C B o Z W l n a H Q g a W 4 g a W 5 j a G V z X S B 4 I D c w M y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2 M j k 1 N m F h L T d m N 2 E t N D k 0 Z i 1 h M T Y y L T A x O G J k Y 2 R j N T k 5 N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h d G E v Q X V 0 b 1 J l b W 9 2 Z W R D b 2 x 1 b W 5 z M S 5 7 T 2 x 5 b X B p Y y B I b 2 N r Z X k g V G V h b X M g M j A x O C A t I E N h b m F k Y S B h b m Q g V V N B L D B 9 J n F 1 b 3 Q 7 L C Z x d W 9 0 O 1 N l Y 3 R p b 2 4 x L 1 B s Y X l l c k R h d G E v Q X V 0 b 1 J l b W 9 2 Z W R D b 2 x 1 b W 5 z M S 5 7 Q 2 9 s d W 1 u M i w x f S Z x d W 9 0 O y w m c X V v d D t T Z W N 0 a W 9 u M S 9 Q b G F 5 Z X J E Y X R h L 0 F 1 d G 9 S Z W 1 v d m V k Q 2 9 s d W 1 u c z E u e 0 N v b H V t b j M s M n 0 m c X V v d D s s J n F 1 b 3 Q 7 U 2 V j d G l v b j E v U G x h e W V y R G F 0 Y S 9 B d X R v U m V t b 3 Z l Z E N v b H V t b n M x L n t D b 2 x 1 b W 4 0 L D N 9 J n F 1 b 3 Q 7 L C Z x d W 9 0 O 1 N l Y 3 R p b 2 4 x L 1 B s Y X l l c k R h d G E v Q X V 0 b 1 J l b W 9 2 Z W R D b 2 x 1 b W 5 z M S 5 7 Q 2 9 s d W 1 u N S w 0 f S Z x d W 9 0 O y w m c X V v d D t T Z W N 0 a W 9 u M S 9 Q b G F 5 Z X J E Y X R h L 0 F 1 d G 9 S Z W 1 v d m V k Q 2 9 s d W 1 u c z E u e 0 N v b H V t b j Y s N X 0 m c X V v d D s s J n F 1 b 3 Q 7 U 2 V j d G l v b j E v U G x h e W V y R G F 0 Y S 9 B d X R v U m V t b 3 Z l Z E N v b H V t b n M x L n t D b 2 x 1 b W 4 3 L D Z 9 J n F 1 b 3 Q 7 L C Z x d W 9 0 O 1 N l Y 3 R p b 2 4 x L 1 B s Y X l l c k R h d G E v Q X V 0 b 1 J l b W 9 2 Z W R D b 2 x 1 b W 5 z M S 5 7 Q k 1 J I D 0 g d 2 V p Z 2 h 0 I G l u I H B v d W 5 k c y A v I F t o Z W l n a H Q g a W 4 g a W 5 j a G V z I H g g a G V p Z 2 h 0 I G l u I G l u Y 2 h l c 1 0 g e C A 3 M D M s N 3 0 m c X V v d D s s J n F 1 b 3 Q 7 U 2 V j d G l v b j E v U G x h e W V y R G F 0 Y S 9 B d X R v U m V t b 3 Z l Z E N v b H V t b n M x L n t D b 2 x 1 b W 4 5 L D h 9 J n F 1 b 3 Q 7 L C Z x d W 9 0 O 1 N l Y 3 R p b 2 4 x L 1 B s Y X l l c k R h d G E v Q X V 0 b 1 J l b W 9 2 Z W R D b 2 x 1 b W 5 z M S 5 7 Q 2 9 s d W 1 u M T A s O X 0 m c X V v d D s s J n F 1 b 3 Q 7 U 2 V j d G l v b j E v U G x h e W V y R G F 0 Y S 9 B d X R v U m V t b 3 Z l Z E N v b H V t b n M x L n t D b 2 x 1 b W 4 x M S w x M H 0 m c X V v d D s s J n F 1 b 3 Q 7 U 2 V j d G l v b j E v U G x h e W V y R G F 0 Y S 9 B d X R v U m V t b 3 Z l Z E N v b H V t b n M x L n t D b 2 x 1 b W 4 x M i w x M X 0 m c X V v d D s s J n F 1 b 3 Q 7 U 2 V j d G l v b j E v U G x h e W V y R G F 0 Y S 9 B d X R v U m V t b 3 Z l Z E N v b H V t b n M x L n t D b 2 x 1 b W 4 x M y w x M n 0 m c X V v d D s s J n F 1 b 3 Q 7 U 2 V j d G l v b j E v U G x h e W V y R G F 0 Y S 9 B d X R v U m V t b 3 Z l Z E N v b H V t b n M x L n t D b 2 x 1 b W 4 x N C w x M 3 0 m c X V v d D s s J n F 1 b 3 Q 7 U 2 V j d G l v b j E v U G x h e W V y R G F 0 Y S 9 B d X R v U m V t b 3 Z l Z E N v b H V t b n M x L n t D b 2 x 1 b W 4 x N S w x N H 0 m c X V v d D s s J n F 1 b 3 Q 7 U 2 V j d G l v b j E v U G x h e W V y R G F 0 Y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s Y X l l c k R h d G E v Q X V 0 b 1 J l b W 9 2 Z W R D b 2 x 1 b W 5 z M S 5 7 T 2 x 5 b X B p Y y B I b 2 N r Z X k g V G V h b X M g M j A x O C A t I E N h b m F k Y S B h b m Q g V V N B L D B 9 J n F 1 b 3 Q 7 L C Z x d W 9 0 O 1 N l Y 3 R p b 2 4 x L 1 B s Y X l l c k R h d G E v Q X V 0 b 1 J l b W 9 2 Z W R D b 2 x 1 b W 5 z M S 5 7 Q 2 9 s d W 1 u M i w x f S Z x d W 9 0 O y w m c X V v d D t T Z W N 0 a W 9 u M S 9 Q b G F 5 Z X J E Y X R h L 0 F 1 d G 9 S Z W 1 v d m V k Q 2 9 s d W 1 u c z E u e 0 N v b H V t b j M s M n 0 m c X V v d D s s J n F 1 b 3 Q 7 U 2 V j d G l v b j E v U G x h e W V y R G F 0 Y S 9 B d X R v U m V t b 3 Z l Z E N v b H V t b n M x L n t D b 2 x 1 b W 4 0 L D N 9 J n F 1 b 3 Q 7 L C Z x d W 9 0 O 1 N l Y 3 R p b 2 4 x L 1 B s Y X l l c k R h d G E v Q X V 0 b 1 J l b W 9 2 Z W R D b 2 x 1 b W 5 z M S 5 7 Q 2 9 s d W 1 u N S w 0 f S Z x d W 9 0 O y w m c X V v d D t T Z W N 0 a W 9 u M S 9 Q b G F 5 Z X J E Y X R h L 0 F 1 d G 9 S Z W 1 v d m V k Q 2 9 s d W 1 u c z E u e 0 N v b H V t b j Y s N X 0 m c X V v d D s s J n F 1 b 3 Q 7 U 2 V j d G l v b j E v U G x h e W V y R G F 0 Y S 9 B d X R v U m V t b 3 Z l Z E N v b H V t b n M x L n t D b 2 x 1 b W 4 3 L D Z 9 J n F 1 b 3 Q 7 L C Z x d W 9 0 O 1 N l Y 3 R p b 2 4 x L 1 B s Y X l l c k R h d G E v Q X V 0 b 1 J l b W 9 2 Z W R D b 2 x 1 b W 5 z M S 5 7 Q k 1 J I D 0 g d 2 V p Z 2 h 0 I G l u I H B v d W 5 k c y A v I F t o Z W l n a H Q g a W 4 g a W 5 j a G V z I H g g a G V p Z 2 h 0 I G l u I G l u Y 2 h l c 1 0 g e C A 3 M D M s N 3 0 m c X V v d D s s J n F 1 b 3 Q 7 U 2 V j d G l v b j E v U G x h e W V y R G F 0 Y S 9 B d X R v U m V t b 3 Z l Z E N v b H V t b n M x L n t D b 2 x 1 b W 4 5 L D h 9 J n F 1 b 3 Q 7 L C Z x d W 9 0 O 1 N l Y 3 R p b 2 4 x L 1 B s Y X l l c k R h d G E v Q X V 0 b 1 J l b W 9 2 Z W R D b 2 x 1 b W 5 z M S 5 7 Q 2 9 s d W 1 u M T A s O X 0 m c X V v d D s s J n F 1 b 3 Q 7 U 2 V j d G l v b j E v U G x h e W V y R G F 0 Y S 9 B d X R v U m V t b 3 Z l Z E N v b H V t b n M x L n t D b 2 x 1 b W 4 x M S w x M H 0 m c X V v d D s s J n F 1 b 3 Q 7 U 2 V j d G l v b j E v U G x h e W V y R G F 0 Y S 9 B d X R v U m V t b 3 Z l Z E N v b H V t b n M x L n t D b 2 x 1 b W 4 x M i w x M X 0 m c X V v d D s s J n F 1 b 3 Q 7 U 2 V j d G l v b j E v U G x h e W V y R G F 0 Y S 9 B d X R v U m V t b 3 Z l Z E N v b H V t b n M x L n t D b 2 x 1 b W 4 x M y w x M n 0 m c X V v d D s s J n F 1 b 3 Q 7 U 2 V j d G l v b j E v U G x h e W V y R G F 0 Y S 9 B d X R v U m V t b 3 Z l Z E N v b H V t b n M x L n t D b 2 x 1 b W 4 x N C w x M 3 0 m c X V v d D s s J n F 1 b 3 Q 7 U 2 V j d G l v b j E v U G x h e W V y R G F 0 Y S 9 B d X R v U m V t b 3 Z l Z E N v b H V t b n M x L n t D b 2 x 1 b W 4 x N S w x N H 0 m c X V v d D s s J n F 1 b 3 Q 7 U 2 V j d G l v b j E v U G x h e W V y R G F 0 Y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z O j Q 1 O j E 3 L j U 1 M T k 5 M z Z a I i A v P j x F b n R y e S B U e X B l P S J G a W x s Q 2 9 s d W 1 u V H l w Z X M i I F Z h b H V l P S J z Q X d Z R 0 J n W U R C Z 2 t H Q m d Z R E J R T U R B Q T 0 9 I i A v P j x F b n R y e S B U e X B l P S J G a W x s Q 2 9 s d W 1 u T m F t Z X M i I F Z h b H V l P S J z W y Z x d W 9 0 O 0 l E J n F 1 b 3 Q 7 L C Z x d W 9 0 O 1 R l Y W 0 m c X V v d D s s J n F 1 b 3 Q 7 Q 2 9 1 b n R y e S Z x d W 9 0 O y w m c X V v d D t O Y W 1 l R i Z x d W 9 0 O y w m c X V v d D t O Y W 1 l T C Z x d W 9 0 O y w m c X V v d D t X Z W l n a H Q m c X V v d D s s J n F 1 b 3 Q 7 S G V p Z 2 h 0 J n F 1 b 3 Q 7 L C Z x d W 9 0 O 0 R P Q i Z x d W 9 0 O y w m c X V v d D t I b 2 1 l d G 9 3 b i Z x d W 9 0 O y w m c X V v d D t Q c m 9 2 J n F 1 b 3 Q 7 L C Z x d W 9 0 O 1 B v c y Z x d W 9 0 O y w m c X V v d D t B Z 2 U m c X V v d D s s J n F 1 b 3 Q 7 S G V p Z 2 h 0 R n Q m c X V v d D s s J n F 1 b 3 Q 7 S H R J b i Z x d W 9 0 O y w m c X V v d D t C T U k m c X V v d D s s J n F 1 b 3 Q 7 Q 2 9 s d W 1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v Q X V 0 b 1 J l b W 9 2 Z W R D b 2 x 1 b W 5 z M S 5 7 S U Q s M H 0 m c X V v d D s s J n F 1 b 3 Q 7 U 2 V j d G l v b j E v U 2 h l Z X Q y L 0 F 1 d G 9 S Z W 1 v d m V k Q 2 9 s d W 1 u c z E u e 1 R l Y W 0 s M X 0 m c X V v d D s s J n F 1 b 3 Q 7 U 2 V j d G l v b j E v U 2 h l Z X Q y L 0 F 1 d G 9 S Z W 1 v d m V k Q 2 9 s d W 1 u c z E u e 0 N v d W 5 0 c n k s M n 0 m c X V v d D s s J n F 1 b 3 Q 7 U 2 V j d G l v b j E v U 2 h l Z X Q y L 0 F 1 d G 9 S Z W 1 v d m V k Q 2 9 s d W 1 u c z E u e 0 5 h b W V G L D N 9 J n F 1 b 3 Q 7 L C Z x d W 9 0 O 1 N l Y 3 R p b 2 4 x L 1 N o Z W V 0 M i 9 B d X R v U m V t b 3 Z l Z E N v b H V t b n M x L n t O Y W 1 l T C w 0 f S Z x d W 9 0 O y w m c X V v d D t T Z W N 0 a W 9 u M S 9 T a G V l d D I v Q X V 0 b 1 J l b W 9 2 Z W R D b 2 x 1 b W 5 z M S 5 7 V 2 V p Z 2 h 0 L D V 9 J n F 1 b 3 Q 7 L C Z x d W 9 0 O 1 N l Y 3 R p b 2 4 x L 1 N o Z W V 0 M i 9 B d X R v U m V t b 3 Z l Z E N v b H V t b n M x L n t I Z W l n a H Q s N n 0 m c X V v d D s s J n F 1 b 3 Q 7 U 2 V j d G l v b j E v U 2 h l Z X Q y L 0 F 1 d G 9 S Z W 1 v d m V k Q 2 9 s d W 1 u c z E u e 0 R P Q i w 3 f S Z x d W 9 0 O y w m c X V v d D t T Z W N 0 a W 9 u M S 9 T a G V l d D I v Q X V 0 b 1 J l b W 9 2 Z W R D b 2 x 1 b W 5 z M S 5 7 S G 9 t Z X R v d 2 4 s O H 0 m c X V v d D s s J n F 1 b 3 Q 7 U 2 V j d G l v b j E v U 2 h l Z X Q y L 0 F 1 d G 9 S Z W 1 v d m V k Q 2 9 s d W 1 u c z E u e 1 B y b 3 Y s O X 0 m c X V v d D s s J n F 1 b 3 Q 7 U 2 V j d G l v b j E v U 2 h l Z X Q y L 0 F 1 d G 9 S Z W 1 v d m V k Q 2 9 s d W 1 u c z E u e 1 B v c y w x M H 0 m c X V v d D s s J n F 1 b 3 Q 7 U 2 V j d G l v b j E v U 2 h l Z X Q y L 0 F 1 d G 9 S Z W 1 v d m V k Q 2 9 s d W 1 u c z E u e 0 F n Z S w x M X 0 m c X V v d D s s J n F 1 b 3 Q 7 U 2 V j d G l v b j E v U 2 h l Z X Q y L 0 F 1 d G 9 S Z W 1 v d m V k Q 2 9 s d W 1 u c z E u e 0 h l a W d o d E Z 0 L D E y f S Z x d W 9 0 O y w m c X V v d D t T Z W N 0 a W 9 u M S 9 T a G V l d D I v Q X V 0 b 1 J l b W 9 2 Z W R D b 2 x 1 b W 5 z M S 5 7 S H R J b i w x M 3 0 m c X V v d D s s J n F 1 b 3 Q 7 U 2 V j d G l v b j E v U 2 h l Z X Q y L 0 F 1 d G 9 S Z W 1 v d m V k Q 2 9 s d W 1 u c z E u e 0 J N S S w x N H 0 m c X V v d D s s J n F 1 b 3 Q 7 U 2 V j d G l v b j E v U 2 h l Z X Q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y L 0 F 1 d G 9 S Z W 1 v d m V k Q 2 9 s d W 1 u c z E u e 0 l E L D B 9 J n F 1 b 3 Q 7 L C Z x d W 9 0 O 1 N l Y 3 R p b 2 4 x L 1 N o Z W V 0 M i 9 B d X R v U m V t b 3 Z l Z E N v b H V t b n M x L n t U Z W F t L D F 9 J n F 1 b 3 Q 7 L C Z x d W 9 0 O 1 N l Y 3 R p b 2 4 x L 1 N o Z W V 0 M i 9 B d X R v U m V t b 3 Z l Z E N v b H V t b n M x L n t D b 3 V u d H J 5 L D J 9 J n F 1 b 3 Q 7 L C Z x d W 9 0 O 1 N l Y 3 R p b 2 4 x L 1 N o Z W V 0 M i 9 B d X R v U m V t b 3 Z l Z E N v b H V t b n M x L n t O Y W 1 l R i w z f S Z x d W 9 0 O y w m c X V v d D t T Z W N 0 a W 9 u M S 9 T a G V l d D I v Q X V 0 b 1 J l b W 9 2 Z W R D b 2 x 1 b W 5 z M S 5 7 T m F t Z U w s N H 0 m c X V v d D s s J n F 1 b 3 Q 7 U 2 V j d G l v b j E v U 2 h l Z X Q y L 0 F 1 d G 9 S Z W 1 v d m V k Q 2 9 s d W 1 u c z E u e 1 d l a W d o d C w 1 f S Z x d W 9 0 O y w m c X V v d D t T Z W N 0 a W 9 u M S 9 T a G V l d D I v Q X V 0 b 1 J l b W 9 2 Z W R D b 2 x 1 b W 5 z M S 5 7 S G V p Z 2 h 0 L D Z 9 J n F 1 b 3 Q 7 L C Z x d W 9 0 O 1 N l Y 3 R p b 2 4 x L 1 N o Z W V 0 M i 9 B d X R v U m V t b 3 Z l Z E N v b H V t b n M x L n t E T 0 I s N 3 0 m c X V v d D s s J n F 1 b 3 Q 7 U 2 V j d G l v b j E v U 2 h l Z X Q y L 0 F 1 d G 9 S Z W 1 v d m V k Q 2 9 s d W 1 u c z E u e 0 h v b W V 0 b 3 d u L D h 9 J n F 1 b 3 Q 7 L C Z x d W 9 0 O 1 N l Y 3 R p b 2 4 x L 1 N o Z W V 0 M i 9 B d X R v U m V t b 3 Z l Z E N v b H V t b n M x L n t Q c m 9 2 L D l 9 J n F 1 b 3 Q 7 L C Z x d W 9 0 O 1 N l Y 3 R p b 2 4 x L 1 N o Z W V 0 M i 9 B d X R v U m V t b 3 Z l Z E N v b H V t b n M x L n t Q b 3 M s M T B 9 J n F 1 b 3 Q 7 L C Z x d W 9 0 O 1 N l Y 3 R p b 2 4 x L 1 N o Z W V 0 M i 9 B d X R v U m V t b 3 Z l Z E N v b H V t b n M x L n t B Z 2 U s M T F 9 J n F 1 b 3 Q 7 L C Z x d W 9 0 O 1 N l Y 3 R p b 2 4 x L 1 N o Z W V 0 M i 9 B d X R v U m V t b 3 Z l Z E N v b H V t b n M x L n t I Z W l n a H R G d C w x M n 0 m c X V v d D s s J n F 1 b 3 Q 7 U 2 V j d G l v b j E v U 2 h l Z X Q y L 0 F 1 d G 9 S Z W 1 v d m V k Q 2 9 s d W 1 u c z E u e 0 h 0 S W 4 s M T N 9 J n F 1 b 3 Q 7 L C Z x d W 9 0 O 1 N l Y 3 R p b 2 4 x L 1 N o Z W V 0 M i 9 B d X R v U m V t b 3 Z l Z E N v b H V t b n M x L n t C T U k s M T R 9 J n F 1 b 3 Q 7 L C Z x d W 9 0 O 1 N l Y 3 R p b 2 4 x L 1 N o Z W V 0 M i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x h e W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Y X R h L 1 B s Y X l l c k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G F 0 Y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S G 9 j a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G 9 j a 2 V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A 6 M D Y 6 M z g u O T Q w M z c x M 1 o i I C 8 + P E V u d H J 5 I F R 5 c G U 9 I k Z p b G x D b 2 x 1 b W 5 U e X B l c y I g V m F s d W U 9 I n N B d 1 l H Q m d Z R E J n a 0 d C Z 1 l E Q l F N R C I g L z 4 8 R W 5 0 c n k g V H l w Z T 0 i R m l s b E N v b H V t b k 5 h b W V z I i B W Y W x 1 Z T 0 i c 1 s m c X V v d D t J R C Z x d W 9 0 O y w m c X V v d D t U Z W F t J n F 1 b 3 Q 7 L C Z x d W 9 0 O 0 N v d W 5 0 c n k m c X V v d D s s J n F 1 b 3 Q 7 T m F t Z U Y m c X V v d D s s J n F 1 b 3 Q 7 Q 2 9 s d W 1 u M S Z x d W 9 0 O y w m c X V v d D t X Z W l n a H Q m c X V v d D s s J n F 1 b 3 Q 7 S G V p Z 2 h 0 J n F 1 b 3 Q 7 L C Z x d W 9 0 O 0 R P Q i Z x d W 9 0 O y w m c X V v d D t I b 2 1 l d G 9 3 b i Z x d W 9 0 O y w m c X V v d D t Q c m 9 2 J n F 1 b 3 Q 7 L C Z x d W 9 0 O 1 B v c y Z x d W 9 0 O y w m c X V v d D t B Z 2 U m c X V v d D s s J n F 1 b 3 Q 7 S G V p Z 2 h 0 R n Q m c X V v d D s s J n F 1 b 3 Q 7 S H R J b i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S G 9 j a 2 V 5 L 0 F 1 d G 9 S Z W 1 v d m V k Q 2 9 s d W 1 u c z E u e 0 l E L D B 9 J n F 1 b 3 Q 7 L C Z x d W 9 0 O 1 N l Y 3 R p b 2 4 x L 1 R h Y m x l X 0 h v Y 2 t l e S 9 B d X R v U m V t b 3 Z l Z E N v b H V t b n M x L n t U Z W F t L D F 9 J n F 1 b 3 Q 7 L C Z x d W 9 0 O 1 N l Y 3 R p b 2 4 x L 1 R h Y m x l X 0 h v Y 2 t l e S 9 B d X R v U m V t b 3 Z l Z E N v b H V t b n M x L n t D b 3 V u d H J 5 L D J 9 J n F 1 b 3 Q 7 L C Z x d W 9 0 O 1 N l Y 3 R p b 2 4 x L 1 R h Y m x l X 0 h v Y 2 t l e S 9 B d X R v U m V t b 3 Z l Z E N v b H V t b n M x L n t O Y W 1 l R i w z f S Z x d W 9 0 O y w m c X V v d D t T Z W N 0 a W 9 u M S 9 U Y W J s Z V 9 I b 2 N r Z X k v Q X V 0 b 1 J l b W 9 2 Z W R D b 2 x 1 b W 5 z M S 5 7 Q 2 9 s d W 1 u M S w 0 f S Z x d W 9 0 O y w m c X V v d D t T Z W N 0 a W 9 u M S 9 U Y W J s Z V 9 I b 2 N r Z X k v Q X V 0 b 1 J l b W 9 2 Z W R D b 2 x 1 b W 5 z M S 5 7 V 2 V p Z 2 h 0 L D V 9 J n F 1 b 3 Q 7 L C Z x d W 9 0 O 1 N l Y 3 R p b 2 4 x L 1 R h Y m x l X 0 h v Y 2 t l e S 9 B d X R v U m V t b 3 Z l Z E N v b H V t b n M x L n t I Z W l n a H Q s N n 0 m c X V v d D s s J n F 1 b 3 Q 7 U 2 V j d G l v b j E v V G F i b G V f S G 9 j a 2 V 5 L 0 F 1 d G 9 S Z W 1 v d m V k Q 2 9 s d W 1 u c z E u e 0 R P Q i w 3 f S Z x d W 9 0 O y w m c X V v d D t T Z W N 0 a W 9 u M S 9 U Y W J s Z V 9 I b 2 N r Z X k v Q X V 0 b 1 J l b W 9 2 Z W R D b 2 x 1 b W 5 z M S 5 7 S G 9 t Z X R v d 2 4 s O H 0 m c X V v d D s s J n F 1 b 3 Q 7 U 2 V j d G l v b j E v V G F i b G V f S G 9 j a 2 V 5 L 0 F 1 d G 9 S Z W 1 v d m V k Q 2 9 s d W 1 u c z E u e 1 B y b 3 Y s O X 0 m c X V v d D s s J n F 1 b 3 Q 7 U 2 V j d G l v b j E v V G F i b G V f S G 9 j a 2 V 5 L 0 F 1 d G 9 S Z W 1 v d m V k Q 2 9 s d W 1 u c z E u e 1 B v c y w x M H 0 m c X V v d D s s J n F 1 b 3 Q 7 U 2 V j d G l v b j E v V G F i b G V f S G 9 j a 2 V 5 L 0 F 1 d G 9 S Z W 1 v d m V k Q 2 9 s d W 1 u c z E u e 0 F n Z S w x M X 0 m c X V v d D s s J n F 1 b 3 Q 7 U 2 V j d G l v b j E v V G F i b G V f S G 9 j a 2 V 5 L 0 F 1 d G 9 S Z W 1 v d m V k Q 2 9 s d W 1 u c z E u e 0 h l a W d o d E Z 0 L D E y f S Z x d W 9 0 O y w m c X V v d D t T Z W N 0 a W 9 u M S 9 U Y W J s Z V 9 I b 2 N r Z X k v Q X V 0 b 1 J l b W 9 2 Z W R D b 2 x 1 b W 5 z M S 5 7 S H R J b i w x M 3 0 m c X V v d D s s J n F 1 b 3 Q 7 U 2 V j d G l v b j E v V G F i b G V f S G 9 j a 2 V 5 L 0 F 1 d G 9 S Z W 1 v d m V k Q 2 9 s d W 1 u c z E u e 0 J N S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X 0 h v Y 2 t l e S 9 B d X R v U m V t b 3 Z l Z E N v b H V t b n M x L n t J R C w w f S Z x d W 9 0 O y w m c X V v d D t T Z W N 0 a W 9 u M S 9 U Y W J s Z V 9 I b 2 N r Z X k v Q X V 0 b 1 J l b W 9 2 Z W R D b 2 x 1 b W 5 z M S 5 7 V G V h b S w x f S Z x d W 9 0 O y w m c X V v d D t T Z W N 0 a W 9 u M S 9 U Y W J s Z V 9 I b 2 N r Z X k v Q X V 0 b 1 J l b W 9 2 Z W R D b 2 x 1 b W 5 z M S 5 7 Q 2 9 1 b n R y e S w y f S Z x d W 9 0 O y w m c X V v d D t T Z W N 0 a W 9 u M S 9 U Y W J s Z V 9 I b 2 N r Z X k v Q X V 0 b 1 J l b W 9 2 Z W R D b 2 x 1 b W 5 z M S 5 7 T m F t Z U Y s M 3 0 m c X V v d D s s J n F 1 b 3 Q 7 U 2 V j d G l v b j E v V G F i b G V f S G 9 j a 2 V 5 L 0 F 1 d G 9 S Z W 1 v d m V k Q 2 9 s d W 1 u c z E u e 0 N v b H V t b j E s N H 0 m c X V v d D s s J n F 1 b 3 Q 7 U 2 V j d G l v b j E v V G F i b G V f S G 9 j a 2 V 5 L 0 F 1 d G 9 S Z W 1 v d m V k Q 2 9 s d W 1 u c z E u e 1 d l a W d o d C w 1 f S Z x d W 9 0 O y w m c X V v d D t T Z W N 0 a W 9 u M S 9 U Y W J s Z V 9 I b 2 N r Z X k v Q X V 0 b 1 J l b W 9 2 Z W R D b 2 x 1 b W 5 z M S 5 7 S G V p Z 2 h 0 L D Z 9 J n F 1 b 3 Q 7 L C Z x d W 9 0 O 1 N l Y 3 R p b 2 4 x L 1 R h Y m x l X 0 h v Y 2 t l e S 9 B d X R v U m V t b 3 Z l Z E N v b H V t b n M x L n t E T 0 I s N 3 0 m c X V v d D s s J n F 1 b 3 Q 7 U 2 V j d G l v b j E v V G F i b G V f S G 9 j a 2 V 5 L 0 F 1 d G 9 S Z W 1 v d m V k Q 2 9 s d W 1 u c z E u e 0 h v b W V 0 b 3 d u L D h 9 J n F 1 b 3 Q 7 L C Z x d W 9 0 O 1 N l Y 3 R p b 2 4 x L 1 R h Y m x l X 0 h v Y 2 t l e S 9 B d X R v U m V t b 3 Z l Z E N v b H V t b n M x L n t Q c m 9 2 L D l 9 J n F 1 b 3 Q 7 L C Z x d W 9 0 O 1 N l Y 3 R p b 2 4 x L 1 R h Y m x l X 0 h v Y 2 t l e S 9 B d X R v U m V t b 3 Z l Z E N v b H V t b n M x L n t Q b 3 M s M T B 9 J n F 1 b 3 Q 7 L C Z x d W 9 0 O 1 N l Y 3 R p b 2 4 x L 1 R h Y m x l X 0 h v Y 2 t l e S 9 B d X R v U m V t b 3 Z l Z E N v b H V t b n M x L n t B Z 2 U s M T F 9 J n F 1 b 3 Q 7 L C Z x d W 9 0 O 1 N l Y 3 R p b 2 4 x L 1 R h Y m x l X 0 h v Y 2 t l e S 9 B d X R v U m V t b 3 Z l Z E N v b H V t b n M x L n t I Z W l n a H R G d C w x M n 0 m c X V v d D s s J n F 1 b 3 Q 7 U 2 V j d G l v b j E v V G F i b G V f S G 9 j a 2 V 5 L 0 F 1 d G 9 S Z W 1 v d m V k Q 2 9 s d W 1 u c z E u e 0 h 0 S W 4 s M T N 9 J n F 1 b 3 Q 7 L C Z x d W 9 0 O 1 N l Y 3 R p b 2 4 x L 1 R h Y m x l X 0 h v Y 2 t l e S 9 B d X R v U m V t b 3 Z l Z E N v b H V t b n M x L n t C T U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I b 2 N r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S G 9 j a 2 V 5 L 1 R h Y m x l X 0 h v Y 2 t l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h v Y 2 t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0 h v Y 2 t l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h v Y 2 t l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D o y N T o w M i 4 1 M D M y N D U w W i I g L z 4 8 R W 5 0 c n k g V H l w Z T 0 i R m l s b E N v b H V t b l R 5 c G V z I i B W Y W x 1 Z T 0 i c 0 F 3 W U d C Z 1 l E Q m d r R 0 J n W U R C U U 1 E I i A v P j x F b n R y e S B U e X B l P S J G a W x s Q 2 9 s d W 1 u T m F t Z X M i I F Z h b H V l P S J z W y Z x d W 9 0 O 0 l E J n F 1 b 3 Q 7 L C Z x d W 9 0 O 1 R l Y W 0 m c X V v d D s s J n F 1 b 3 Q 7 Q 2 9 1 b n R y e S Z x d W 9 0 O y w m c X V v d D t O Y W 1 l R i Z x d W 9 0 O y w m c X V v d D t D b 2 x 1 b W 4 x J n F 1 b 3 Q 7 L C Z x d W 9 0 O 1 d l a W d o d C Z x d W 9 0 O y w m c X V v d D t I Z W l n a H Q m c X V v d D s s J n F 1 b 3 Q 7 R E 9 C J n F 1 b 3 Q 7 L C Z x d W 9 0 O 0 h v b W V 0 b 3 d u J n F 1 b 3 Q 7 L C Z x d W 9 0 O 1 B y b 3 Y m c X V v d D s s J n F 1 b 3 Q 7 U G 9 z J n F 1 b 3 Q 7 L C Z x d W 9 0 O 0 F n Z S Z x d W 9 0 O y w m c X V v d D t I Z W l n a H R G d C Z x d W 9 0 O y w m c X V v d D t I d E l u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I b 2 N r Z X k g K D I p L 0 F 1 d G 9 S Z W 1 v d m V k Q 2 9 s d W 1 u c z E u e 0 l E L D B 9 J n F 1 b 3 Q 7 L C Z x d W 9 0 O 1 N l Y 3 R p b 2 4 x L 1 R h Y m x l X 0 h v Y 2 t l e S A o M i k v Q X V 0 b 1 J l b W 9 2 Z W R D b 2 x 1 b W 5 z M S 5 7 V G V h b S w x f S Z x d W 9 0 O y w m c X V v d D t T Z W N 0 a W 9 u M S 9 U Y W J s Z V 9 I b 2 N r Z X k g K D I p L 0 F 1 d G 9 S Z W 1 v d m V k Q 2 9 s d W 1 u c z E u e 0 N v d W 5 0 c n k s M n 0 m c X V v d D s s J n F 1 b 3 Q 7 U 2 V j d G l v b j E v V G F i b G V f S G 9 j a 2 V 5 I C g y K S 9 B d X R v U m V t b 3 Z l Z E N v b H V t b n M x L n t O Y W 1 l R i w z f S Z x d W 9 0 O y w m c X V v d D t T Z W N 0 a W 9 u M S 9 U Y W J s Z V 9 I b 2 N r Z X k g K D I p L 0 F 1 d G 9 S Z W 1 v d m V k Q 2 9 s d W 1 u c z E u e 0 N v b H V t b j E s N H 0 m c X V v d D s s J n F 1 b 3 Q 7 U 2 V j d G l v b j E v V G F i b G V f S G 9 j a 2 V 5 I C g y K S 9 B d X R v U m V t b 3 Z l Z E N v b H V t b n M x L n t X Z W l n a H Q s N X 0 m c X V v d D s s J n F 1 b 3 Q 7 U 2 V j d G l v b j E v V G F i b G V f S G 9 j a 2 V 5 I C g y K S 9 B d X R v U m V t b 3 Z l Z E N v b H V t b n M x L n t I Z W l n a H Q s N n 0 m c X V v d D s s J n F 1 b 3 Q 7 U 2 V j d G l v b j E v V G F i b G V f S G 9 j a 2 V 5 I C g y K S 9 B d X R v U m V t b 3 Z l Z E N v b H V t b n M x L n t E T 0 I s N 3 0 m c X V v d D s s J n F 1 b 3 Q 7 U 2 V j d G l v b j E v V G F i b G V f S G 9 j a 2 V 5 I C g y K S 9 B d X R v U m V t b 3 Z l Z E N v b H V t b n M x L n t I b 2 1 l d G 9 3 b i w 4 f S Z x d W 9 0 O y w m c X V v d D t T Z W N 0 a W 9 u M S 9 U Y W J s Z V 9 I b 2 N r Z X k g K D I p L 0 F 1 d G 9 S Z W 1 v d m V k Q 2 9 s d W 1 u c z E u e 1 B y b 3 Y s O X 0 m c X V v d D s s J n F 1 b 3 Q 7 U 2 V j d G l v b j E v V G F i b G V f S G 9 j a 2 V 5 I C g y K S 9 B d X R v U m V t b 3 Z l Z E N v b H V t b n M x L n t Q b 3 M s M T B 9 J n F 1 b 3 Q 7 L C Z x d W 9 0 O 1 N l Y 3 R p b 2 4 x L 1 R h Y m x l X 0 h v Y 2 t l e S A o M i k v Q X V 0 b 1 J l b W 9 2 Z W R D b 2 x 1 b W 5 z M S 5 7 Q W d l L D E x f S Z x d W 9 0 O y w m c X V v d D t T Z W N 0 a W 9 u M S 9 U Y W J s Z V 9 I b 2 N r Z X k g K D I p L 0 F 1 d G 9 S Z W 1 v d m V k Q 2 9 s d W 1 u c z E u e 0 h l a W d o d E Z 0 L D E y f S Z x d W 9 0 O y w m c X V v d D t T Z W N 0 a W 9 u M S 9 U Y W J s Z V 9 I b 2 N r Z X k g K D I p L 0 F 1 d G 9 S Z W 1 v d m V k Q 2 9 s d W 1 u c z E u e 0 h 0 S W 4 s M T N 9 J n F 1 b 3 Q 7 L C Z x d W 9 0 O 1 N l Y 3 R p b 2 4 x L 1 R h Y m x l X 0 h v Y 2 t l e S A o M i k v Q X V 0 b 1 J l b W 9 2 Z W R D b 2 x 1 b W 5 z M S 5 7 Q k 1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V f S G 9 j a 2 V 5 I C g y K S 9 B d X R v U m V t b 3 Z l Z E N v b H V t b n M x L n t J R C w w f S Z x d W 9 0 O y w m c X V v d D t T Z W N 0 a W 9 u M S 9 U Y W J s Z V 9 I b 2 N r Z X k g K D I p L 0 F 1 d G 9 S Z W 1 v d m V k Q 2 9 s d W 1 u c z E u e 1 R l Y W 0 s M X 0 m c X V v d D s s J n F 1 b 3 Q 7 U 2 V j d G l v b j E v V G F i b G V f S G 9 j a 2 V 5 I C g y K S 9 B d X R v U m V t b 3 Z l Z E N v b H V t b n M x L n t D b 3 V u d H J 5 L D J 9 J n F 1 b 3 Q 7 L C Z x d W 9 0 O 1 N l Y 3 R p b 2 4 x L 1 R h Y m x l X 0 h v Y 2 t l e S A o M i k v Q X V 0 b 1 J l b W 9 2 Z W R D b 2 x 1 b W 5 z M S 5 7 T m F t Z U Y s M 3 0 m c X V v d D s s J n F 1 b 3 Q 7 U 2 V j d G l v b j E v V G F i b G V f S G 9 j a 2 V 5 I C g y K S 9 B d X R v U m V t b 3 Z l Z E N v b H V t b n M x L n t D b 2 x 1 b W 4 x L D R 9 J n F 1 b 3 Q 7 L C Z x d W 9 0 O 1 N l Y 3 R p b 2 4 x L 1 R h Y m x l X 0 h v Y 2 t l e S A o M i k v Q X V 0 b 1 J l b W 9 2 Z W R D b 2 x 1 b W 5 z M S 5 7 V 2 V p Z 2 h 0 L D V 9 J n F 1 b 3 Q 7 L C Z x d W 9 0 O 1 N l Y 3 R p b 2 4 x L 1 R h Y m x l X 0 h v Y 2 t l e S A o M i k v Q X V 0 b 1 J l b W 9 2 Z W R D b 2 x 1 b W 5 z M S 5 7 S G V p Z 2 h 0 L D Z 9 J n F 1 b 3 Q 7 L C Z x d W 9 0 O 1 N l Y 3 R p b 2 4 x L 1 R h Y m x l X 0 h v Y 2 t l e S A o M i k v Q X V 0 b 1 J l b W 9 2 Z W R D b 2 x 1 b W 5 z M S 5 7 R E 9 C L D d 9 J n F 1 b 3 Q 7 L C Z x d W 9 0 O 1 N l Y 3 R p b 2 4 x L 1 R h Y m x l X 0 h v Y 2 t l e S A o M i k v Q X V 0 b 1 J l b W 9 2 Z W R D b 2 x 1 b W 5 z M S 5 7 S G 9 t Z X R v d 2 4 s O H 0 m c X V v d D s s J n F 1 b 3 Q 7 U 2 V j d G l v b j E v V G F i b G V f S G 9 j a 2 V 5 I C g y K S 9 B d X R v U m V t b 3 Z l Z E N v b H V t b n M x L n t Q c m 9 2 L D l 9 J n F 1 b 3 Q 7 L C Z x d W 9 0 O 1 N l Y 3 R p b 2 4 x L 1 R h Y m x l X 0 h v Y 2 t l e S A o M i k v Q X V 0 b 1 J l b W 9 2 Z W R D b 2 x 1 b W 5 z M S 5 7 U G 9 z L D E w f S Z x d W 9 0 O y w m c X V v d D t T Z W N 0 a W 9 u M S 9 U Y W J s Z V 9 I b 2 N r Z X k g K D I p L 0 F 1 d G 9 S Z W 1 v d m V k Q 2 9 s d W 1 u c z E u e 0 F n Z S w x M X 0 m c X V v d D s s J n F 1 b 3 Q 7 U 2 V j d G l v b j E v V G F i b G V f S G 9 j a 2 V 5 I C g y K S 9 B d X R v U m V t b 3 Z l Z E N v b H V t b n M x L n t I Z W l n a H R G d C w x M n 0 m c X V v d D s s J n F 1 b 3 Q 7 U 2 V j d G l v b j E v V G F i b G V f S G 9 j a 2 V 5 I C g y K S 9 B d X R v U m V t b 3 Z l Z E N v b H V t b n M x L n t I d E l u L D E z f S Z x d W 9 0 O y w m c X V v d D t T Z W N 0 a W 9 u M S 9 U Y W J s Z V 9 I b 2 N r Z X k g K D I p L 0 F 1 d G 9 S Z W 1 v d m V k Q 2 9 s d W 1 u c z E u e 0 J N S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0 h v Y 2 t l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I b 2 N r Z X k l M j A o M i k v V G F i b G V f S G 9 j a 2 V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S G 9 j a 2 V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N p V f x 8 8 N M g E v 2 S z M / u m I A A A A A A g A A A A A A E G Y A A A A B A A A g A A A A i D t a l R 5 z 8 U g p 7 e l F b r 5 G 0 V 1 w x H n T 2 b b N D r I v / 5 f i W c o A A A A A D o A A A A A C A A A g A A A A X H h n h 1 x R M H i 4 v X g P U f 2 m S Q w W R h p R A j J V n Q d n Y x h R 9 h F Q A A A A h K W a B f H T J 1 6 D 7 W R v k E w L p v 3 v S A D i 7 w T k T x 0 e H y p A c 6 g V O s v t S y 7 P U f + 3 p 9 N r n S 2 M t F 1 J X W 5 E N e P + u m U 7 O F D H j d L H C R h Z g j u Q 1 v O A 1 7 e P I + l A A A A A h E H 4 u C 5 j u a y T x M Z l Y t P 0 t T O V f J j O c p 9 9 f v 2 X O 9 C D a I T p 4 3 2 J f D 6 3 K H h b N 4 b W 3 N q j E i N 1 3 2 x w p W L N f / d G v s A T o A = = < / D a t a M a s h u p > 
</file>

<file path=customXml/itemProps1.xml><?xml version="1.0" encoding="utf-8"?>
<ds:datastoreItem xmlns:ds="http://schemas.openxmlformats.org/officeDocument/2006/customXml" ds:itemID="{90522012-DC47-464C-9596-AE5965FD77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Introduction</vt:lpstr>
      <vt:lpstr>Dataset</vt:lpstr>
      <vt:lpstr>Q1</vt:lpstr>
      <vt:lpstr>Q2</vt:lpstr>
      <vt:lpstr>Q3</vt:lpstr>
      <vt:lpstr>Q4</vt:lpstr>
      <vt:lpstr>Conclusion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Hassanat Awodipe</dc:creator>
  <cp:lastModifiedBy>Hassanat Awodipe</cp:lastModifiedBy>
  <dcterms:created xsi:type="dcterms:W3CDTF">2022-01-19T11:10:02Z</dcterms:created>
  <dcterms:modified xsi:type="dcterms:W3CDTF">2022-03-03T21:10:35Z</dcterms:modified>
</cp:coreProperties>
</file>