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assanat Awodipe\Downloads\"/>
    </mc:Choice>
  </mc:AlternateContent>
  <xr:revisionPtr revIDLastSave="0" documentId="13_ncr:1_{0B92329C-9D9E-46D1-8E64-D80E7CDC1B4E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Foglio1" sheetId="1" r:id="rId1"/>
    <sheet name="Sheet1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4" i="6" l="1"/>
  <c r="I79" i="6"/>
  <c r="I74" i="6"/>
  <c r="I69" i="6"/>
  <c r="I64" i="6"/>
  <c r="F69" i="6"/>
  <c r="F84" i="6"/>
  <c r="F79" i="6"/>
  <c r="F74" i="6"/>
  <c r="F64" i="6"/>
  <c r="M25" i="1"/>
  <c r="I26" i="1"/>
  <c r="D31" i="1"/>
  <c r="D30" i="1"/>
  <c r="D29" i="1"/>
  <c r="D28" i="1"/>
  <c r="D27" i="1"/>
  <c r="D26" i="1"/>
  <c r="D22" i="1"/>
  <c r="D23" i="1"/>
  <c r="D24" i="1"/>
  <c r="D25" i="1"/>
  <c r="D21" i="1"/>
  <c r="D59" i="6"/>
  <c r="C58" i="6"/>
  <c r="C53" i="6"/>
  <c r="C55" i="6" s="1"/>
  <c r="D14" i="1"/>
  <c r="D9" i="1"/>
  <c r="K14" i="1"/>
  <c r="K9" i="1"/>
  <c r="K11" i="1" s="1"/>
  <c r="K15" i="1" s="1"/>
  <c r="X5" i="1" s="1"/>
  <c r="C9" i="1"/>
  <c r="C11" i="1" s="1"/>
  <c r="C14" i="1"/>
  <c r="J14" i="1"/>
  <c r="J9" i="1"/>
  <c r="J11" i="1" s="1"/>
  <c r="I14" i="1"/>
  <c r="I9" i="1"/>
  <c r="I11" i="1" s="1"/>
  <c r="H14" i="1"/>
  <c r="H9" i="1"/>
  <c r="H11" i="1" s="1"/>
  <c r="G14" i="1"/>
  <c r="G9" i="1"/>
  <c r="G11" i="1" s="1"/>
  <c r="G15" i="1" s="1"/>
  <c r="T7" i="1" s="1"/>
  <c r="F14" i="1"/>
  <c r="F9" i="1"/>
  <c r="F11" i="1" s="1"/>
  <c r="E14" i="1"/>
  <c r="E9" i="1"/>
  <c r="E11" i="1" s="1"/>
  <c r="E30" i="1"/>
  <c r="E29" i="1"/>
  <c r="E28" i="1"/>
  <c r="E27" i="1"/>
  <c r="E26" i="1"/>
  <c r="E25" i="1"/>
  <c r="E24" i="1"/>
  <c r="E23" i="1"/>
  <c r="E22" i="1"/>
  <c r="E21" i="1"/>
  <c r="T14" i="1" l="1"/>
  <c r="X14" i="1"/>
  <c r="C59" i="6"/>
  <c r="D11" i="1"/>
  <c r="T6" i="1"/>
  <c r="X12" i="1"/>
  <c r="F15" i="1"/>
  <c r="T13" i="1"/>
  <c r="T5" i="1"/>
  <c r="X11" i="1"/>
  <c r="T12" i="1"/>
  <c r="X10" i="1"/>
  <c r="T11" i="1"/>
  <c r="X9" i="1"/>
  <c r="T10" i="1"/>
  <c r="X4" i="1"/>
  <c r="X8" i="1"/>
  <c r="T9" i="1"/>
  <c r="X15" i="1"/>
  <c r="X7" i="1"/>
  <c r="T8" i="1"/>
  <c r="X6" i="1"/>
  <c r="T4" i="1"/>
  <c r="X13" i="1"/>
  <c r="C15" i="1"/>
  <c r="O9" i="1" s="1"/>
  <c r="H15" i="1"/>
  <c r="I15" i="1"/>
  <c r="V9" i="1" s="1"/>
  <c r="E15" i="1"/>
  <c r="R11" i="1" s="1"/>
  <c r="J15" i="1"/>
  <c r="W14" i="1" s="1"/>
  <c r="V11" i="1" l="1"/>
  <c r="V14" i="1"/>
  <c r="R9" i="1"/>
  <c r="W10" i="1"/>
  <c r="W12" i="1"/>
  <c r="W5" i="1"/>
  <c r="W13" i="1"/>
  <c r="W6" i="1"/>
  <c r="W7" i="1"/>
  <c r="W15" i="1"/>
  <c r="W8" i="1"/>
  <c r="W4" i="1"/>
  <c r="W11" i="1"/>
  <c r="U10" i="1"/>
  <c r="U12" i="1"/>
  <c r="U5" i="1"/>
  <c r="U13" i="1"/>
  <c r="U6" i="1"/>
  <c r="U7" i="1"/>
  <c r="U4" i="1"/>
  <c r="U8" i="1"/>
  <c r="S12" i="1"/>
  <c r="S5" i="1"/>
  <c r="S13" i="1"/>
  <c r="S6" i="1"/>
  <c r="S7" i="1"/>
  <c r="S4" i="1"/>
  <c r="S8" i="1"/>
  <c r="S10" i="1"/>
  <c r="U14" i="1"/>
  <c r="O12" i="1"/>
  <c r="O13" i="1"/>
  <c r="O6" i="1"/>
  <c r="O7" i="1"/>
  <c r="O5" i="1"/>
  <c r="O8" i="1"/>
  <c r="O4" i="1"/>
  <c r="O10" i="1"/>
  <c r="U11" i="1"/>
  <c r="U9" i="1"/>
  <c r="O11" i="1"/>
  <c r="S14" i="1"/>
  <c r="W9" i="1"/>
  <c r="S9" i="1"/>
  <c r="O14" i="1"/>
  <c r="R10" i="1"/>
  <c r="R12" i="1"/>
  <c r="R5" i="1"/>
  <c r="R13" i="1"/>
  <c r="R6" i="1"/>
  <c r="R7" i="1"/>
  <c r="R4" i="1"/>
  <c r="R8" i="1"/>
  <c r="S11" i="1"/>
  <c r="V4" i="1"/>
  <c r="V12" i="1"/>
  <c r="V5" i="1"/>
  <c r="V13" i="1"/>
  <c r="V6" i="1"/>
  <c r="V7" i="1"/>
  <c r="V8" i="1"/>
  <c r="V10" i="1"/>
  <c r="R14" i="1"/>
  <c r="D15" i="1"/>
  <c r="Q13" i="1" l="1"/>
  <c r="Q5" i="1"/>
  <c r="Q12" i="1"/>
  <c r="Q4" i="1"/>
  <c r="Q10" i="1"/>
  <c r="Q8" i="1"/>
  <c r="Q7" i="1"/>
  <c r="Q6" i="1"/>
  <c r="Q9" i="1"/>
  <c r="Q14" i="1"/>
  <c r="Q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Lucio</author>
  </authors>
  <commentList>
    <comment ref="P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Lucio:</t>
        </r>
        <r>
          <rPr>
            <sz val="9"/>
            <color indexed="81"/>
            <rFont val="Tahoma"/>
            <family val="2"/>
          </rPr>
          <t xml:space="preserve">
total, otherwise only multi-projects</t>
        </r>
      </text>
    </comment>
    <comment ref="A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Lucio:</t>
        </r>
        <r>
          <rPr>
            <sz val="9"/>
            <color indexed="81"/>
            <rFont val="Tahoma"/>
            <family val="2"/>
          </rPr>
          <t xml:space="preserve">
according to the # of actors</t>
        </r>
      </text>
    </comment>
    <comment ref="N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Lucio:</t>
        </r>
        <r>
          <rPr>
            <sz val="9"/>
            <color indexed="81"/>
            <rFont val="Tahoma"/>
            <family val="2"/>
          </rPr>
          <t xml:space="preserve">
according to the # of actors</t>
        </r>
      </text>
    </comment>
    <comment ref="A2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Lucio:</t>
        </r>
        <r>
          <rPr>
            <sz val="9"/>
            <color indexed="81"/>
            <rFont val="Tahoma"/>
            <family val="2"/>
          </rPr>
          <t xml:space="preserve">
according to the # of companies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Lucio</author>
  </authors>
  <commentList>
    <comment ref="N8" authorId="0" shapeId="0" xr:uid="{70C409E8-142B-4203-898B-18A52AD5690E}">
      <text>
        <r>
          <rPr>
            <b/>
            <sz val="9"/>
            <color indexed="81"/>
            <rFont val="Tahoma"/>
            <family val="2"/>
          </rPr>
          <t>Lucio:</t>
        </r>
        <r>
          <rPr>
            <sz val="9"/>
            <color indexed="81"/>
            <rFont val="Tahoma"/>
            <family val="2"/>
          </rPr>
          <t xml:space="preserve">
according to the # of actors</t>
        </r>
      </text>
    </comment>
    <comment ref="A39" authorId="0" shapeId="0" xr:uid="{416EA21B-6FA3-41D7-B065-9D52F374A679}">
      <text>
        <r>
          <rPr>
            <b/>
            <sz val="9"/>
            <color indexed="81"/>
            <rFont val="Tahoma"/>
            <family val="2"/>
          </rPr>
          <t>Lucio:</t>
        </r>
        <r>
          <rPr>
            <sz val="9"/>
            <color indexed="81"/>
            <rFont val="Tahoma"/>
            <family val="2"/>
          </rPr>
          <t xml:space="preserve">
according to the # of actors</t>
        </r>
      </text>
    </comment>
  </commentList>
</comments>
</file>

<file path=xl/sharedStrings.xml><?xml version="1.0" encoding="utf-8"?>
<sst xmlns="http://schemas.openxmlformats.org/spreadsheetml/2006/main" count="239" uniqueCount="127">
  <si>
    <t>Tab. 1a</t>
  </si>
  <si>
    <t>Tab. 1b</t>
  </si>
  <si>
    <t># of Actors</t>
  </si>
  <si>
    <t>no of employees</t>
  </si>
  <si>
    <t>Operating Revenue</t>
  </si>
  <si>
    <t>Total Assets</t>
  </si>
  <si>
    <t>Profit Margin</t>
  </si>
  <si>
    <t>Return on Capital</t>
  </si>
  <si>
    <t>Return on Equity</t>
  </si>
  <si>
    <t>Cash Flow</t>
  </si>
  <si>
    <t>Shareholder's funds</t>
  </si>
  <si>
    <t>absolute values</t>
  </si>
  <si>
    <t>% on total</t>
  </si>
  <si>
    <t>first country  -DE</t>
  </si>
  <si>
    <t>DE</t>
  </si>
  <si>
    <t>first country</t>
  </si>
  <si>
    <t>second country -IT</t>
  </si>
  <si>
    <t>IT</t>
  </si>
  <si>
    <t>second country</t>
  </si>
  <si>
    <t>third country -FR</t>
  </si>
  <si>
    <t>FR</t>
  </si>
  <si>
    <t>third country</t>
  </si>
  <si>
    <t>fourth country -ES</t>
  </si>
  <si>
    <t>ES</t>
  </si>
  <si>
    <t>fourth country</t>
  </si>
  <si>
    <t>fifth country -PL</t>
  </si>
  <si>
    <t>PL</t>
  </si>
  <si>
    <t>fifth country</t>
  </si>
  <si>
    <t>Top5 EU</t>
  </si>
  <si>
    <t>top5 EU</t>
  </si>
  <si>
    <t>remaining EU</t>
  </si>
  <si>
    <t>total EU</t>
  </si>
  <si>
    <t>US</t>
  </si>
  <si>
    <t>remaining of non-EU</t>
  </si>
  <si>
    <t>total non-EU</t>
  </si>
  <si>
    <t>TOTAL</t>
  </si>
  <si>
    <t>Tab. 2</t>
  </si>
  <si>
    <t>Tab 4 - council</t>
  </si>
  <si>
    <t>Total</t>
  </si>
  <si>
    <t>Average</t>
  </si>
  <si>
    <t>%</t>
  </si>
  <si>
    <t>country</t>
  </si>
  <si>
    <t>patents</t>
  </si>
  <si>
    <t>council</t>
  </si>
  <si>
    <t>AP</t>
  </si>
  <si>
    <t>first top patent-Germany(DE)</t>
  </si>
  <si>
    <t>EP</t>
  </si>
  <si>
    <t>second top patent-European
 Patent Organization(EP)</t>
  </si>
  <si>
    <t>EA</t>
  </si>
  <si>
    <t>third top patent- US</t>
  </si>
  <si>
    <t>GC</t>
  </si>
  <si>
    <t>fourth top patent-China(CN)</t>
  </si>
  <si>
    <t>WO</t>
  </si>
  <si>
    <t>fifth top patent-World Intellectual Property Organization(WO)</t>
  </si>
  <si>
    <t>Top 5 EU patents</t>
  </si>
  <si>
    <t>remaining EU patents</t>
  </si>
  <si>
    <t>total EU patents</t>
  </si>
  <si>
    <t>other patents (GC (Gulf Cooperation Council),EA (Eurasian Patent Organization),AP (African Regional Intellectual Property Organization))</t>
  </si>
  <si>
    <t>countries</t>
  </si>
  <si>
    <t>PM</t>
  </si>
  <si>
    <t>ROCE</t>
  </si>
  <si>
    <t>ISO code</t>
  </si>
  <si>
    <t>Operating rev</t>
  </si>
  <si>
    <t>JP</t>
  </si>
  <si>
    <t>KR</t>
  </si>
  <si>
    <t>CH</t>
  </si>
  <si>
    <t>CA</t>
  </si>
  <si>
    <t>LU</t>
  </si>
  <si>
    <t>CN</t>
  </si>
  <si>
    <t>NL</t>
  </si>
  <si>
    <t>BE</t>
  </si>
  <si>
    <t>IE</t>
  </si>
  <si>
    <t>TW</t>
  </si>
  <si>
    <t>GB</t>
  </si>
  <si>
    <t>DK</t>
  </si>
  <si>
    <t>Remaining EU</t>
  </si>
  <si>
    <t>Total EU</t>
  </si>
  <si>
    <t>Remaining  non-EU</t>
  </si>
  <si>
    <t>Total non-EU</t>
  </si>
  <si>
    <t>Column1</t>
  </si>
  <si>
    <t># of Employees</t>
  </si>
  <si>
    <t>Top 5</t>
  </si>
  <si>
    <t>Germany</t>
  </si>
  <si>
    <t>Italy</t>
  </si>
  <si>
    <t>France</t>
  </si>
  <si>
    <t>Spain</t>
  </si>
  <si>
    <t>Poland</t>
  </si>
  <si>
    <t>United states</t>
  </si>
  <si>
    <t>% of Employees</t>
  </si>
  <si>
    <t>IN</t>
  </si>
  <si>
    <t>TR</t>
  </si>
  <si>
    <t>SE</t>
  </si>
  <si>
    <t>FI</t>
  </si>
  <si>
    <t>average employees</t>
  </si>
  <si>
    <t>Tab 3 - top6 EU patents</t>
  </si>
  <si>
    <t>Company name</t>
  </si>
  <si>
    <t>VOLKSWAGEN AG</t>
  </si>
  <si>
    <t>MERCEDES-BENZ GROUP AG</t>
  </si>
  <si>
    <t>BAYERISCHE MOTOREN WERKE AG</t>
  </si>
  <si>
    <t>DEUTSCHE TELEKOM AG</t>
  </si>
  <si>
    <t>DEUTSCHE POST AG</t>
  </si>
  <si>
    <t>ELECTRICITE DE FRANCE</t>
  </si>
  <si>
    <t>ENGIE</t>
  </si>
  <si>
    <t>STELLANTIS AUTO SAS</t>
  </si>
  <si>
    <t>COMPAGNIE DE SAINT-GOBAIN</t>
  </si>
  <si>
    <t>AIRBUS</t>
  </si>
  <si>
    <t>STELLANTIS EUROPE S.P.A.</t>
  </si>
  <si>
    <t>TELECOM ITALIA S.P.A</t>
  </si>
  <si>
    <t>LEONARDO S.P.A.</t>
  </si>
  <si>
    <t>IVECO S.P.A.</t>
  </si>
  <si>
    <t>PIRELLI &amp; C. SPA</t>
  </si>
  <si>
    <t>REPSOL S.A</t>
  </si>
  <si>
    <t>NATURGY ENERGY GROUP, S.A.</t>
  </si>
  <si>
    <t>SEAT SAU</t>
  </si>
  <si>
    <t>SIEMENS GAMESA RENEWABLE ENERGY S.A.</t>
  </si>
  <si>
    <t>GRUPO ANTOLIN-IRAUSA SA</t>
  </si>
  <si>
    <t>PGE GORNICTWO I ENERGETYKA KONWENCJONALNA S.A.</t>
  </si>
  <si>
    <t>SYNTHOS S.A.</t>
  </si>
  <si>
    <t>SYNTHOS DWORY 7 SP. Z O.O.</t>
  </si>
  <si>
    <t>BROSE SITECH SP. Z O.O.</t>
  </si>
  <si>
    <t>ZF AUTOMOTIVE SYSTEMS POLAND SP. Z O.O.</t>
  </si>
  <si>
    <t>employees</t>
  </si>
  <si>
    <t>%employees</t>
  </si>
  <si>
    <t>total employees</t>
  </si>
  <si>
    <t>national total rev</t>
  </si>
  <si>
    <t>Operating revenue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</si>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</sst>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4" fontId="0" fillId="0" borderId="0" xfId="0" applyNumberFormat="1"/>
    <xf numFmtId="4" fontId="4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/>
    <xf numFmtId="4" fontId="1" fillId="0" borderId="1" xfId="0" applyNumberFormat="1" applyFont="1" applyBorder="1"/>
    <xf numFmtId="4" fontId="4" fillId="0" borderId="0" xfId="0" applyNumberFormat="1" applyFont="1" applyAlignment="1">
      <alignment horizontal="center" vertical="center" wrapText="1"/>
    </xf>
    <xf numFmtId="4" fontId="4" fillId="0" borderId="1" xfId="0" applyNumberFormat="1" applyFont="1" applyBorder="1"/>
    <xf numFmtId="3" fontId="0" fillId="0" borderId="0" xfId="0" applyNumberFormat="1"/>
    <xf numFmtId="3" fontId="1" fillId="0" borderId="1" xfId="0" applyNumberFormat="1" applyFont="1" applyBorder="1"/>
    <xf numFmtId="3" fontId="0" fillId="0" borderId="1" xfId="0" applyNumberFormat="1" applyBorder="1"/>
    <xf numFmtId="3" fontId="4" fillId="0" borderId="0" xfId="0" applyNumberFormat="1" applyFont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right" vertical="center"/>
    </xf>
    <xf numFmtId="9" fontId="0" fillId="0" borderId="0" xfId="1" applyFont="1"/>
    <xf numFmtId="9" fontId="1" fillId="0" borderId="1" xfId="1" applyFont="1" applyBorder="1"/>
    <xf numFmtId="9" fontId="1" fillId="0" borderId="1" xfId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164" fontId="0" fillId="0" borderId="1" xfId="1" applyNumberFormat="1" applyFont="1" applyBorder="1"/>
    <xf numFmtId="164" fontId="1" fillId="0" borderId="1" xfId="1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3" fontId="1" fillId="0" borderId="4" xfId="0" applyNumberFormat="1" applyFont="1" applyBorder="1"/>
    <xf numFmtId="3" fontId="8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3" fontId="1" fillId="0" borderId="6" xfId="0" applyNumberFormat="1" applyFont="1" applyBorder="1"/>
    <xf numFmtId="164" fontId="0" fillId="0" borderId="0" xfId="1" applyNumberFormat="1" applyFont="1"/>
    <xf numFmtId="164" fontId="1" fillId="0" borderId="0" xfId="1" applyNumberFormat="1" applyFont="1"/>
    <xf numFmtId="164" fontId="0" fillId="0" borderId="1" xfId="0" applyNumberFormat="1" applyBorder="1"/>
    <xf numFmtId="164" fontId="1" fillId="0" borderId="1" xfId="0" applyNumberFormat="1" applyFont="1" applyBorder="1"/>
    <xf numFmtId="0" fontId="1" fillId="2" borderId="1" xfId="0" applyFont="1" applyFill="1" applyBorder="1"/>
    <xf numFmtId="164" fontId="0" fillId="2" borderId="1" xfId="0" applyNumberFormat="1" applyFill="1" applyBorder="1"/>
    <xf numFmtId="0" fontId="1" fillId="2" borderId="1" xfId="0" applyFont="1" applyFill="1" applyBorder="1" applyAlignment="1">
      <alignment wrapText="1"/>
    </xf>
    <xf numFmtId="164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165" fontId="0" fillId="0" borderId="0" xfId="2" applyNumberFormat="1" applyFont="1"/>
    <xf numFmtId="0" fontId="1" fillId="2" borderId="0" xfId="0" applyFont="1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1" fillId="0" borderId="0" xfId="0" applyNumberFormat="1" applyFont="1"/>
    <xf numFmtId="9" fontId="0" fillId="0" borderId="0" xfId="0" applyNumberFormat="1"/>
    <xf numFmtId="3" fontId="4" fillId="0" borderId="1" xfId="0" applyNumberFormat="1" applyFont="1" applyBorder="1"/>
    <xf numFmtId="4" fontId="1" fillId="0" borderId="0" xfId="0" applyNumberFormat="1" applyFont="1"/>
    <xf numFmtId="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Mean Operating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34030319788621E-2"/>
          <c:y val="8.5495900787538853E-2"/>
          <c:w val="0.9147397712409695"/>
          <c:h val="0.871930314302414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Operating rev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Sheet1!$B$20:$B$34</c:f>
              <c:strCache>
                <c:ptCount val="15"/>
                <c:pt idx="0">
                  <c:v>DK</c:v>
                </c:pt>
                <c:pt idx="1">
                  <c:v>GB</c:v>
                </c:pt>
                <c:pt idx="2">
                  <c:v>TW</c:v>
                </c:pt>
                <c:pt idx="3">
                  <c:v>FR</c:v>
                </c:pt>
                <c:pt idx="4">
                  <c:v>IE</c:v>
                </c:pt>
                <c:pt idx="5">
                  <c:v>DE</c:v>
                </c:pt>
                <c:pt idx="6">
                  <c:v>BE</c:v>
                </c:pt>
                <c:pt idx="7">
                  <c:v>NL</c:v>
                </c:pt>
                <c:pt idx="8">
                  <c:v>CN</c:v>
                </c:pt>
                <c:pt idx="9">
                  <c:v>LU</c:v>
                </c:pt>
                <c:pt idx="10">
                  <c:v>CA</c:v>
                </c:pt>
                <c:pt idx="11">
                  <c:v>US</c:v>
                </c:pt>
                <c:pt idx="12">
                  <c:v>CH</c:v>
                </c:pt>
                <c:pt idx="13">
                  <c:v>KR</c:v>
                </c:pt>
                <c:pt idx="14">
                  <c:v>JP</c:v>
                </c:pt>
              </c:strCache>
            </c:strRef>
          </c:cat>
          <c:val>
            <c:numRef>
              <c:f>Sheet1!$C$20:$C$34</c:f>
              <c:numCache>
                <c:formatCode>0.00</c:formatCode>
                <c:ptCount val="15"/>
                <c:pt idx="0">
                  <c:v>1606903</c:v>
                </c:pt>
                <c:pt idx="1">
                  <c:v>1827949</c:v>
                </c:pt>
                <c:pt idx="2">
                  <c:v>1917661</c:v>
                </c:pt>
                <c:pt idx="3">
                  <c:v>2105198</c:v>
                </c:pt>
                <c:pt idx="4">
                  <c:v>2158506</c:v>
                </c:pt>
                <c:pt idx="5">
                  <c:v>2504746</c:v>
                </c:pt>
                <c:pt idx="6">
                  <c:v>2686358</c:v>
                </c:pt>
                <c:pt idx="7">
                  <c:v>3120110</c:v>
                </c:pt>
                <c:pt idx="8">
                  <c:v>5309105</c:v>
                </c:pt>
                <c:pt idx="9">
                  <c:v>5622228</c:v>
                </c:pt>
                <c:pt idx="10">
                  <c:v>7668617</c:v>
                </c:pt>
                <c:pt idx="11">
                  <c:v>10102570</c:v>
                </c:pt>
                <c:pt idx="12">
                  <c:v>12907290</c:v>
                </c:pt>
                <c:pt idx="13">
                  <c:v>15300420</c:v>
                </c:pt>
                <c:pt idx="14">
                  <c:v>19260090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F-4935-9ABC-0B719E5F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axId val="599456576"/>
        <c:axId val="599458496"/>
      </c:barChart>
      <c:catAx>
        <c:axId val="59945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458496"/>
        <c:crosses val="autoZero"/>
        <c:auto val="1"/>
        <c:lblAlgn val="ctr"/>
        <c:lblOffset val="100"/>
        <c:noMultiLvlLbl val="0"/>
      </c:catAx>
      <c:valAx>
        <c:axId val="5994584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11111111111109E-2"/>
          <c:y val="0.14111664132703566"/>
          <c:w val="0.63679185647234793"/>
          <c:h val="0.67266510103544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Top5 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Sheet1!$B$38:$C$38</c:f>
              <c:strCache>
                <c:ptCount val="2"/>
                <c:pt idx="0">
                  <c:v>Return on Equity</c:v>
                </c:pt>
                <c:pt idx="1">
                  <c:v>Shareholder's funds</c:v>
                </c:pt>
              </c:strCache>
            </c:strRef>
          </c:cat>
          <c:val>
            <c:numRef>
              <c:f>Sheet1!$B$39:$C$39</c:f>
              <c:numCache>
                <c:formatCode>0.0%</c:formatCode>
                <c:ptCount val="2"/>
                <c:pt idx="0">
                  <c:v>0.7720191445800515</c:v>
                </c:pt>
                <c:pt idx="1">
                  <c:v>0.48384680198246388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9-40E4-BAFC-0F35DBF934E8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remaining 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Sheet1!$B$38:$C$38</c:f>
              <c:strCache>
                <c:ptCount val="2"/>
                <c:pt idx="0">
                  <c:v>Return on Equity</c:v>
                </c:pt>
                <c:pt idx="1">
                  <c:v>Shareholder's funds</c:v>
                </c:pt>
              </c:strCache>
            </c:strRef>
          </c:cat>
          <c:val>
            <c:numRef>
              <c:f>Sheet1!$B$40:$C$40</c:f>
              <c:numCache>
                <c:formatCode>0.0%</c:formatCode>
                <c:ptCount val="2"/>
                <c:pt idx="0">
                  <c:v>1.9243913649145773E-2</c:v>
                </c:pt>
                <c:pt idx="1">
                  <c:v>0.14618957412355146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9-40E4-BAFC-0F35DBF934E8}"/>
            </c:ext>
          </c:extLst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Sheet1!$B$38:$C$38</c:f>
              <c:strCache>
                <c:ptCount val="2"/>
                <c:pt idx="0">
                  <c:v>Return on Equity</c:v>
                </c:pt>
                <c:pt idx="1">
                  <c:v>Shareholder's funds</c:v>
                </c:pt>
              </c:strCache>
            </c:strRef>
          </c:cat>
          <c:val>
            <c:numRef>
              <c:f>Sheet1!$B$41:$C$41</c:f>
              <c:numCache>
                <c:formatCode>0.0%</c:formatCode>
                <c:ptCount val="2"/>
                <c:pt idx="0">
                  <c:v>4.720395631529116E-2</c:v>
                </c:pt>
                <c:pt idx="1">
                  <c:v>0.10701694045824366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9-40E4-BAFC-0F35DBF934E8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remaining of non-EU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Sheet1!$B$38:$C$38</c:f>
              <c:strCache>
                <c:ptCount val="2"/>
                <c:pt idx="0">
                  <c:v>Return on Equity</c:v>
                </c:pt>
                <c:pt idx="1">
                  <c:v>Shareholder's funds</c:v>
                </c:pt>
              </c:strCache>
            </c:strRef>
          </c:cat>
          <c:val>
            <c:numRef>
              <c:f>Sheet1!$B$42:$C$42</c:f>
              <c:numCache>
                <c:formatCode>0.0%</c:formatCode>
                <c:ptCount val="2"/>
                <c:pt idx="0">
                  <c:v>0.16153298545551159</c:v>
                </c:pt>
                <c:pt idx="1">
                  <c:v>0.26294668343574096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E9-40E4-BAFC-0F35DBF934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25692927"/>
        <c:axId val="1525693887"/>
      </c:barChart>
      <c:catAx>
        <c:axId val="152569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93887"/>
        <c:crosses val="autoZero"/>
        <c:auto val="1"/>
        <c:lblAlgn val="ctr"/>
        <c:lblOffset val="100"/>
        <c:noMultiLvlLbl val="0"/>
      </c:catAx>
      <c:valAx>
        <c:axId val="1525693887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52569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29515455384735"/>
          <c:y val="0.42998956020712081"/>
          <c:w val="0.21770484544615268"/>
          <c:h val="0.19300356015623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Operating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Revenue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F-4526-A294-115C89EF0A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F-4526-A294-115C89EF0A02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44C-466E-A434-EA3D617E92D2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4C-466E-A434-EA3D617E92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(Sheet1!$N$8:$N$9,Sheet1!$N$11:$N$12)</c:f>
              <c:strCache>
                <c:ptCount val="4"/>
                <c:pt idx="0">
                  <c:v>Top5 EU</c:v>
                </c:pt>
                <c:pt idx="1">
                  <c:v>remaining EU</c:v>
                </c:pt>
                <c:pt idx="2">
                  <c:v>US</c:v>
                </c:pt>
                <c:pt idx="3">
                  <c:v>remaining of non-EU</c:v>
                </c:pt>
              </c:strCache>
            </c:strRef>
          </c:cat>
          <c:val>
            <c:numRef>
              <c:f>(Sheet1!$O$8:$O$9,Sheet1!$O$11:$O$12)</c:f>
              <c:numCache>
                <c:formatCode>0.0%</c:formatCode>
                <c:ptCount val="4"/>
                <c:pt idx="0">
                  <c:v>0.48661640076053109</c:v>
                </c:pt>
                <c:pt idx="1">
                  <c:v>0.12728778367525689</c:v>
                </c:pt>
                <c:pt idx="2">
                  <c:v>0.15317219519690559</c:v>
                </c:pt>
                <c:pt idx="3">
                  <c:v>0.23292362036730641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C-466E-A434-EA3D617E92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of Employees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Sheet1!$M$21:$M$24</c:f>
              <c:strCache>
                <c:ptCount val="4"/>
                <c:pt idx="0">
                  <c:v>United states</c:v>
                </c:pt>
                <c:pt idx="1">
                  <c:v>Remaining EU</c:v>
                </c:pt>
                <c:pt idx="2">
                  <c:v>Remaining  non-EU</c:v>
                </c:pt>
                <c:pt idx="3">
                  <c:v>Top5 EU</c:v>
                </c:pt>
              </c:strCache>
            </c:strRef>
          </c:cat>
          <c:val>
            <c:numRef>
              <c:f>Sheet1!$N$21:$N$24</c:f>
              <c:numCache>
                <c:formatCode>0.0%</c:formatCode>
                <c:ptCount val="4"/>
                <c:pt idx="0">
                  <c:v>0.11453416016016076</c:v>
                </c:pt>
                <c:pt idx="1">
                  <c:v>0.12728507704121508</c:v>
                </c:pt>
                <c:pt idx="2">
                  <c:v>0.17335723804216627</c:v>
                </c:pt>
                <c:pt idx="3">
                  <c:v>0.58482352475645794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D-493B-B91E-6EEC5FA605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69600688"/>
        <c:axId val="1169629008"/>
      </c:barChart>
      <c:catAx>
        <c:axId val="116960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29008"/>
        <c:crosses val="autoZero"/>
        <c:auto val="1"/>
        <c:lblAlgn val="ctr"/>
        <c:lblOffset val="100"/>
        <c:noMultiLvlLbl val="0"/>
      </c:catAx>
      <c:valAx>
        <c:axId val="11696290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16960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Sheet1!$B$2:$B$16</c:f>
              <c:strCache>
                <c:ptCount val="15"/>
                <c:pt idx="0">
                  <c:v>FI</c:v>
                </c:pt>
                <c:pt idx="1">
                  <c:v>DK</c:v>
                </c:pt>
                <c:pt idx="2">
                  <c:v>BE</c:v>
                </c:pt>
                <c:pt idx="3">
                  <c:v>DE</c:v>
                </c:pt>
                <c:pt idx="4">
                  <c:v>CN</c:v>
                </c:pt>
                <c:pt idx="5">
                  <c:v>SE</c:v>
                </c:pt>
                <c:pt idx="6">
                  <c:v>CH</c:v>
                </c:pt>
                <c:pt idx="7">
                  <c:v>IE</c:v>
                </c:pt>
                <c:pt idx="8">
                  <c:v>TR</c:v>
                </c:pt>
                <c:pt idx="9">
                  <c:v>IN</c:v>
                </c:pt>
                <c:pt idx="10">
                  <c:v>FR</c:v>
                </c:pt>
                <c:pt idx="11">
                  <c:v>US</c:v>
                </c:pt>
                <c:pt idx="12">
                  <c:v>CA</c:v>
                </c:pt>
                <c:pt idx="13">
                  <c:v>JP</c:v>
                </c:pt>
                <c:pt idx="14">
                  <c:v>LU</c:v>
                </c:pt>
              </c:strCache>
            </c:strRef>
          </c:cat>
          <c:val>
            <c:numRef>
              <c:f>Sheet1!$C$2:$C$16</c:f>
              <c:numCache>
                <c:formatCode>_(* #,##0_);_(* \(#,##0\);_(* "-"??_);_(@_)</c:formatCode>
                <c:ptCount val="15"/>
                <c:pt idx="0">
                  <c:v>2162.1726619999999</c:v>
                </c:pt>
                <c:pt idx="1">
                  <c:v>2206.378788</c:v>
                </c:pt>
                <c:pt idx="2">
                  <c:v>2818.9767440000001</c:v>
                </c:pt>
                <c:pt idx="3">
                  <c:v>2928.8446199999998</c:v>
                </c:pt>
                <c:pt idx="4">
                  <c:v>3077.59375</c:v>
                </c:pt>
                <c:pt idx="5">
                  <c:v>3205.0295569999998</c:v>
                </c:pt>
                <c:pt idx="6">
                  <c:v>3470.7666669999999</c:v>
                </c:pt>
                <c:pt idx="7">
                  <c:v>3990.375</c:v>
                </c:pt>
                <c:pt idx="8">
                  <c:v>5011.6666670000004</c:v>
                </c:pt>
                <c:pt idx="9">
                  <c:v>6211</c:v>
                </c:pt>
                <c:pt idx="10">
                  <c:v>9847.84058</c:v>
                </c:pt>
                <c:pt idx="11">
                  <c:v>16174.932773</c:v>
                </c:pt>
                <c:pt idx="12">
                  <c:v>31136.666667000001</c:v>
                </c:pt>
                <c:pt idx="13">
                  <c:v>43670.125</c:v>
                </c:pt>
                <c:pt idx="14">
                  <c:v>52609.666666999998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5-4D55-B8FA-FEE3898A0C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1496527"/>
        <c:axId val="641497007"/>
      </c:barChart>
      <c:catAx>
        <c:axId val="64149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97007"/>
        <c:crosses val="autoZero"/>
        <c:auto val="1"/>
        <c:lblAlgn val="ctr"/>
        <c:lblOffset val="100"/>
        <c:noMultiLvlLbl val="0"/>
      </c:catAx>
      <c:valAx>
        <c:axId val="6414970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64149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Margin vs Return on Capital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Sheet1!$N$36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Sheet1!$M$37:$M$41</c:f>
              <c:strCache>
                <c:ptCount val="5"/>
                <c:pt idx="0">
                  <c:v>DE</c:v>
                </c:pt>
                <c:pt idx="1">
                  <c:v>IT</c:v>
                </c:pt>
                <c:pt idx="2">
                  <c:v>FR</c:v>
                </c:pt>
                <c:pt idx="3">
                  <c:v>ES</c:v>
                </c:pt>
                <c:pt idx="4">
                  <c:v>PL</c:v>
                </c:pt>
              </c:strCache>
            </c:strRef>
          </c:cat>
          <c:val>
            <c:numRef>
              <c:f>Sheet1!$N$37:$N$41</c:f>
              <c:numCache>
                <c:formatCode>#,##0.00</c:formatCode>
                <c:ptCount val="5"/>
                <c:pt idx="0">
                  <c:v>1532.69</c:v>
                </c:pt>
                <c:pt idx="1">
                  <c:v>1819.26</c:v>
                </c:pt>
                <c:pt idx="2">
                  <c:v>810.3</c:v>
                </c:pt>
                <c:pt idx="3">
                  <c:v>619.48</c:v>
                </c:pt>
                <c:pt idx="4">
                  <c:v>1170.1300000000001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D-451B-A51D-215A442A985D}"/>
            </c:ext>
          </c:extLst>
        </c:ser>
        <c:ser>
          <c:idx val="1"/>
          <c:order val="1"/>
          <c:tx>
            <c:strRef>
              <c:f>Sheet1!$O$36</c:f>
              <c:strCache>
                <c:ptCount val="1"/>
                <c:pt idx="0">
                  <c:v>ROCE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Sheet1!$M$37:$M$41</c:f>
              <c:strCache>
                <c:ptCount val="5"/>
                <c:pt idx="0">
                  <c:v>DE</c:v>
                </c:pt>
                <c:pt idx="1">
                  <c:v>IT</c:v>
                </c:pt>
                <c:pt idx="2">
                  <c:v>FR</c:v>
                </c:pt>
                <c:pt idx="3">
                  <c:v>ES</c:v>
                </c:pt>
                <c:pt idx="4">
                  <c:v>PL</c:v>
                </c:pt>
              </c:strCache>
            </c:strRef>
          </c:cat>
          <c:val>
            <c:numRef>
              <c:f>Sheet1!$O$37:$O$41</c:f>
              <c:numCache>
                <c:formatCode>#,##0.00</c:formatCode>
                <c:ptCount val="5"/>
                <c:pt idx="0">
                  <c:v>3583.23</c:v>
                </c:pt>
                <c:pt idx="1">
                  <c:v>2896.4</c:v>
                </c:pt>
                <c:pt idx="2">
                  <c:v>-3999.84</c:v>
                </c:pt>
                <c:pt idx="3">
                  <c:v>1233.68</c:v>
                </c:pt>
                <c:pt idx="4">
                  <c:v>2742.17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D-451B-A51D-215A442A98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09296"/>
        <c:axId val="21309776"/>
      </c:barChart>
      <c:catAx>
        <c:axId val="213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76"/>
        <c:crosses val="autoZero"/>
        <c:auto val="1"/>
        <c:lblAlgn val="ctr"/>
        <c:lblOffset val="100"/>
        <c:noMultiLvlLbl val="0"/>
      </c:catAx>
      <c:valAx>
        <c:axId val="21309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213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of Top5 EU Firms on the National 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Sheet1!$M$63</c:f>
              <c:strCache>
                <c:ptCount val="1"/>
                <c:pt idx="0">
                  <c:v>Operating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Sheet1!$L$64:$L$68</c:f>
              <c:strCache>
                <c:ptCount val="5"/>
                <c:pt idx="0">
                  <c:v>Germany</c:v>
                </c:pt>
                <c:pt idx="1">
                  <c:v>France</c:v>
                </c:pt>
                <c:pt idx="2">
                  <c:v>Italy</c:v>
                </c:pt>
                <c:pt idx="3">
                  <c:v>Spain</c:v>
                </c:pt>
                <c:pt idx="4">
                  <c:v>Poland</c:v>
                </c:pt>
              </c:strCache>
            </c:strRef>
          </c:cat>
          <c:val>
            <c:numRef>
              <c:f>Sheet1!$M$64:$M$68</c:f>
              <c:numCache>
                <c:formatCode>0%</c:formatCode>
                <c:ptCount val="5"/>
                <c:pt idx="0">
                  <c:v>0.38</c:v>
                </c:pt>
                <c:pt idx="1">
                  <c:v>2.4</c:v>
                </c:pt>
                <c:pt idx="2">
                  <c:v>7.0000000000000007E-2</c:v>
                </c:pt>
                <c:pt idx="3">
                  <c:v>0.8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7-47F3-9360-5D7552071C03}"/>
            </c:ext>
          </c:extLst>
        </c:ser>
        <c:ser>
          <c:idx val="1"/>
          <c:order val="1"/>
          <c:tx>
            <c:strRef>
              <c:f>Sheet1!$N$63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Sheet1!$L$64:$L$68</c:f>
              <c:strCache>
                <c:ptCount val="5"/>
                <c:pt idx="0">
                  <c:v>Germany</c:v>
                </c:pt>
                <c:pt idx="1">
                  <c:v>France</c:v>
                </c:pt>
                <c:pt idx="2">
                  <c:v>Italy</c:v>
                </c:pt>
                <c:pt idx="3">
                  <c:v>Spain</c:v>
                </c:pt>
                <c:pt idx="4">
                  <c:v>Poland</c:v>
                </c:pt>
              </c:strCache>
            </c:strRef>
          </c:cat>
          <c:val>
            <c:numRef>
              <c:f>Sheet1!$N$64:$N$68</c:f>
              <c:numCache>
                <c:formatCode>0%</c:formatCode>
                <c:ptCount val="5"/>
                <c:pt idx="0">
                  <c:v>0.28000000000000003</c:v>
                </c:pt>
                <c:pt idx="1">
                  <c:v>1.1499999999999999</c:v>
                </c:pt>
                <c:pt idx="2">
                  <c:v>7.0000000000000007E-2</c:v>
                </c:pt>
                <c:pt idx="3">
                  <c:v>0.36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7-47F3-9360-5D7552071C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6370848"/>
        <c:axId val="1646371328"/>
      </c:barChart>
      <c:catAx>
        <c:axId val="16463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71328"/>
        <c:crosses val="autoZero"/>
        <c:auto val="1"/>
        <c:lblAlgn val="ctr"/>
        <c:lblOffset val="100"/>
        <c:noMultiLvlLbl val="0"/>
      </c:catAx>
      <c:valAx>
        <c:axId val="16463713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463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1101390</xdr:colOff>
      <xdr:row>16</xdr:row>
      <xdr:rowOff>160420</xdr:rowOff>
    </xdr:from>
    <xdr:to>
      <xdr:col>9</xdr:col>
      <xdr:colOff>701842</xdr:colOff>
      <xdr:row>33</xdr:row>
      <xdr:rowOff>180473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F89B8-603C-08AC-5249-92D0E4B74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38</xdr:row>
      <xdr:rowOff>139366</xdr:rowOff>
    </xdr:from>
    <xdr:to>
      <xdr:col>9</xdr:col>
      <xdr:colOff>472742</xdr:colOff>
      <xdr:row>56</xdr:row>
      <xdr:rowOff>59155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497F0598-30D7-7696-02EF-7BC12EC480FC}"/>
            </a:ext>
            <a:ext uri="{147F2762-F138-4A5C-976F-8EAC2B608ADB}">
              <a16:predDERef xmlns:a16="http://schemas.microsoft.com/office/drawing/2014/main" pred="{CB3F89B8-603C-08AC-5249-92D0E4B74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591553</xdr:colOff>
      <xdr:row>0</xdr:row>
      <xdr:rowOff>172453</xdr:rowOff>
    </xdr:from>
    <xdr:to>
      <xdr:col>21</xdr:col>
      <xdr:colOff>250659</xdr:colOff>
      <xdr:row>14</xdr:row>
      <xdr:rowOff>58153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8D61E1-CBC9-10EC-292F-34A6810CF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1142999</xdr:colOff>
      <xdr:row>18</xdr:row>
      <xdr:rowOff>92242</xdr:rowOff>
    </xdr:from>
    <xdr:to>
      <xdr:col>20</xdr:col>
      <xdr:colOff>270710</xdr:colOff>
      <xdr:row>32</xdr:row>
      <xdr:rowOff>168442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9B2BB4-9C81-626F-7FE5-700F3085C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481262</xdr:colOff>
      <xdr:row>1</xdr:row>
      <xdr:rowOff>120317</xdr:rowOff>
    </xdr:from>
    <xdr:to>
      <xdr:col>9</xdr:col>
      <xdr:colOff>531394</xdr:colOff>
      <xdr:row>16</xdr:row>
      <xdr:rowOff>60159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4F2936-8DA8-4BA9-CDC7-1B2DBA0E0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291264</xdr:colOff>
      <xdr:row>34</xdr:row>
      <xdr:rowOff>27071</xdr:rowOff>
    </xdr:from>
    <xdr:to>
      <xdr:col>21</xdr:col>
      <xdr:colOff>560470</xdr:colOff>
      <xdr:row>47</xdr:row>
      <xdr:rowOff>103271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9FD46D88-D99E-3BD9-192C-64DE11F208D6}"/>
            </a:ext>
            <a:ext uri="{147F2762-F138-4A5C-976F-8EAC2B608ADB}">
              <a16:predDERef xmlns:a16="http://schemas.microsoft.com/office/drawing/2014/main" pred="{F14F2936-8DA8-4BA9-CDC7-1B2DBA0E0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1042737</xdr:colOff>
      <xdr:row>73</xdr:row>
      <xdr:rowOff>172453</xdr:rowOff>
    </xdr:from>
    <xdr:to>
      <xdr:col>15</xdr:col>
      <xdr:colOff>531395</xdr:colOff>
      <xdr:row>88</xdr:row>
      <xdr:rowOff>58153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B2B43A-E020-782A-FA86-79331B155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5DCA36-70A5-407A-B257-FE16F9E49D59}" name="Table1" displayName="Table1" ref="A47:D59" totalsRowShown="0" headerRowBorderDxfId="5" tableBorderDxfId="4">
  <autoFilter ref="A47:D59" xr:uid="{BB5DCA36-70A5-407A-B257-FE16F9E49D59}"/>
  <tableColumns count="4">
    <tableColumn id="1" xr3:uid="{0BDD3952-0581-4631-A7A6-905A18308507}" name="Column1" dataDxfId="3"/>
    <tableColumn id="2" xr3:uid="{D19D880B-0E8D-4B98-B882-C897D87E4E50}" name="Top 5" dataDxfId="2"/>
    <tableColumn id="3" xr3:uid="{AC74628D-4E01-4310-B9A1-6DE168E2A599}" name="# of Actors" dataDxfId="1"/>
    <tableColumn id="4" xr3:uid="{89DEC64F-5326-40C5-B2AF-B4C5AF677344}" name="# of Employee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"/>
  <sheetViews>
    <sheetView tabSelected="1" zoomScale="90" zoomScaleNormal="90" workbookViewId="0">
      <selection activeCell="F18" sqref="F18"/>
    </sheetView>
  </sheetViews>
  <sheetFormatPr defaultRowHeight="15" x14ac:dyDescent="0.25"/>
  <cols>
    <col min="1" max="1" width="27.42578125" bestFit="1" customWidth="1"/>
    <col min="2" max="2" width="11.5703125" customWidth="1"/>
    <col min="3" max="3" width="11.140625" style="14" bestFit="1" customWidth="1"/>
    <col min="4" max="4" width="14.140625" style="14" customWidth="1"/>
    <col min="5" max="5" width="18.42578125" style="14" bestFit="1" customWidth="1"/>
    <col min="6" max="6" width="19.5703125" style="14" bestFit="1" customWidth="1"/>
    <col min="7" max="7" width="13.140625" style="8" customWidth="1"/>
    <col min="8" max="8" width="13.7109375" style="8" customWidth="1"/>
    <col min="9" max="9" width="16.28515625" style="8" customWidth="1"/>
    <col min="10" max="11" width="16.7109375" style="14" customWidth="1"/>
    <col min="12" max="12" width="15" style="8" customWidth="1"/>
    <col min="13" max="13" width="19" style="8" customWidth="1"/>
    <col min="14" max="14" width="19.5703125" bestFit="1" customWidth="1"/>
    <col min="15" max="15" width="11.85546875" style="20" bestFit="1" customWidth="1"/>
    <col min="16" max="16" width="11.85546875" bestFit="1" customWidth="1"/>
    <col min="17" max="17" width="12" bestFit="1" customWidth="1"/>
    <col min="18" max="18" width="12.42578125" customWidth="1"/>
    <col min="24" max="24" width="11.7109375" customWidth="1"/>
  </cols>
  <sheetData>
    <row r="1" spans="1:25" x14ac:dyDescent="0.25">
      <c r="A1" s="1" t="s">
        <v>0</v>
      </c>
      <c r="B1" s="1"/>
      <c r="N1" s="1" t="s">
        <v>1</v>
      </c>
    </row>
    <row r="2" spans="1:25" ht="45" x14ac:dyDescent="0.25">
      <c r="A2" s="2"/>
      <c r="B2" s="2"/>
      <c r="C2" s="15" t="s">
        <v>2</v>
      </c>
      <c r="D2" s="18" t="s">
        <v>3</v>
      </c>
      <c r="E2" s="18" t="s">
        <v>4</v>
      </c>
      <c r="F2" s="18" t="s">
        <v>5</v>
      </c>
      <c r="G2" s="9" t="s">
        <v>6</v>
      </c>
      <c r="H2" s="9" t="s">
        <v>7</v>
      </c>
      <c r="I2" s="9" t="s">
        <v>8</v>
      </c>
      <c r="J2" s="18" t="s">
        <v>9</v>
      </c>
      <c r="K2" s="18" t="s">
        <v>10</v>
      </c>
      <c r="L2" s="9"/>
      <c r="N2" s="2"/>
      <c r="O2" s="21" t="s">
        <v>2</v>
      </c>
      <c r="P2" s="3"/>
      <c r="Q2" s="9" t="s">
        <v>3</v>
      </c>
      <c r="R2" s="4" t="s">
        <v>4</v>
      </c>
      <c r="S2" s="4" t="s">
        <v>5</v>
      </c>
      <c r="T2" s="4" t="s">
        <v>6</v>
      </c>
      <c r="U2" s="4" t="s">
        <v>7</v>
      </c>
      <c r="V2" s="4" t="s">
        <v>8</v>
      </c>
      <c r="W2" s="4" t="s">
        <v>9</v>
      </c>
      <c r="X2" s="4" t="s">
        <v>10</v>
      </c>
      <c r="Y2" s="9"/>
    </row>
    <row r="3" spans="1:25" x14ac:dyDescent="0.25">
      <c r="A3" s="2"/>
      <c r="B3" s="2"/>
      <c r="C3" s="56" t="s">
        <v>11</v>
      </c>
      <c r="D3" s="56"/>
      <c r="E3" s="56"/>
      <c r="F3" s="56"/>
      <c r="G3" s="56"/>
      <c r="H3" s="56"/>
      <c r="I3" s="56"/>
      <c r="J3" s="56"/>
      <c r="K3" s="56"/>
      <c r="L3" s="56"/>
      <c r="N3" s="2"/>
      <c r="O3" s="57" t="s">
        <v>12</v>
      </c>
      <c r="P3" s="57"/>
      <c r="Q3" s="57"/>
      <c r="R3" s="57"/>
      <c r="S3" s="57"/>
      <c r="T3" s="57"/>
      <c r="U3" s="57"/>
      <c r="V3" s="57"/>
      <c r="W3" s="2"/>
      <c r="X3" s="2"/>
      <c r="Y3" s="2"/>
    </row>
    <row r="4" spans="1:25" x14ac:dyDescent="0.25">
      <c r="A4" s="3" t="s">
        <v>13</v>
      </c>
      <c r="B4" s="10" t="s">
        <v>14</v>
      </c>
      <c r="C4" s="16">
        <v>2335</v>
      </c>
      <c r="D4" s="16">
        <v>6314589</v>
      </c>
      <c r="E4" s="16">
        <v>2239242778</v>
      </c>
      <c r="F4" s="16">
        <v>3287752925</v>
      </c>
      <c r="G4" s="10">
        <v>1532.69</v>
      </c>
      <c r="H4" s="10">
        <v>3583.23</v>
      </c>
      <c r="I4" s="10">
        <v>6849.22</v>
      </c>
      <c r="J4" s="16">
        <v>242357427</v>
      </c>
      <c r="K4" s="16">
        <v>1120918323</v>
      </c>
      <c r="L4" s="10"/>
      <c r="N4" s="3" t="s">
        <v>15</v>
      </c>
      <c r="O4" s="24">
        <f>$C4/$C$15</f>
        <v>0.36370716510903428</v>
      </c>
      <c r="P4" s="2"/>
      <c r="Q4" s="24">
        <f>$D4/$D$15</f>
        <v>0.37574280976923485</v>
      </c>
      <c r="R4" s="24">
        <f>$E4/$E$15</f>
        <v>0.28771821393224378</v>
      </c>
      <c r="S4" s="24">
        <f>$F4/$F$15</f>
        <v>0.2666963840410782</v>
      </c>
      <c r="T4" s="24">
        <f>$G4/$G$15</f>
        <v>0.13854035883154225</v>
      </c>
      <c r="U4" s="24">
        <f>$H4/$H$15</f>
        <v>0.26332602858112925</v>
      </c>
      <c r="V4" s="24">
        <f>$I4/$I$15</f>
        <v>0.53996640001639806</v>
      </c>
      <c r="W4" s="24">
        <f>$J4/$J$15</f>
        <v>0.30064013620953861</v>
      </c>
      <c r="X4" s="24">
        <f>$K4/$K$15</f>
        <v>0.2904845392271263</v>
      </c>
      <c r="Y4" s="2"/>
    </row>
    <row r="5" spans="1:25" x14ac:dyDescent="0.25">
      <c r="A5" s="3" t="s">
        <v>16</v>
      </c>
      <c r="B5" s="10" t="s">
        <v>17</v>
      </c>
      <c r="C5" s="16">
        <v>766</v>
      </c>
      <c r="D5" s="16">
        <v>473046</v>
      </c>
      <c r="E5" s="16">
        <v>188888870</v>
      </c>
      <c r="F5" s="19">
        <v>415856937</v>
      </c>
      <c r="G5" s="10">
        <v>1819.26</v>
      </c>
      <c r="H5" s="10">
        <v>2896.4</v>
      </c>
      <c r="I5" s="10">
        <v>760.36999999999898</v>
      </c>
      <c r="J5" s="16">
        <v>13771630</v>
      </c>
      <c r="K5" s="16">
        <v>105194969</v>
      </c>
      <c r="L5" s="10"/>
      <c r="N5" s="3" t="s">
        <v>18</v>
      </c>
      <c r="O5" s="24">
        <f>$C5/$C$15</f>
        <v>0.11931464174454828</v>
      </c>
      <c r="P5" s="2"/>
      <c r="Q5" s="24">
        <f t="shared" ref="Q5:Q14" si="0">$D5/$D$15</f>
        <v>2.814809217038472E-2</v>
      </c>
      <c r="R5" s="24">
        <f t="shared" ref="R5:R14" si="1">$E5/$E$15</f>
        <v>2.4270154554934011E-2</v>
      </c>
      <c r="S5" s="24">
        <f t="shared" ref="S5:S14" si="2">$F5/$F$15</f>
        <v>3.3733538956945329E-2</v>
      </c>
      <c r="T5" s="24">
        <f t="shared" ref="T5:T14" si="3">$G5/$G$15</f>
        <v>0.16444351643703004</v>
      </c>
      <c r="U5" s="24">
        <f t="shared" ref="U5:U14" si="4">$H5/$H$15</f>
        <v>0.21285195457237818</v>
      </c>
      <c r="V5" s="24">
        <f t="shared" ref="V5:V14" si="5">$I5/$I$15</f>
        <v>5.9944672762806281E-2</v>
      </c>
      <c r="W5" s="24">
        <f t="shared" ref="W5:W15" si="6">$J5/$J$15</f>
        <v>1.7083465401814851E-2</v>
      </c>
      <c r="X5" s="24">
        <f t="shared" ref="X5:X15" si="7">$K5/$K$15</f>
        <v>2.7261140684357279E-2</v>
      </c>
      <c r="Y5" s="2"/>
    </row>
    <row r="6" spans="1:25" x14ac:dyDescent="0.25">
      <c r="A6" s="3" t="s">
        <v>19</v>
      </c>
      <c r="B6" s="10" t="s">
        <v>20</v>
      </c>
      <c r="C6" s="16">
        <v>628</v>
      </c>
      <c r="D6" s="16">
        <v>2718004</v>
      </c>
      <c r="E6" s="16">
        <v>1149438317</v>
      </c>
      <c r="F6" s="16">
        <v>3013580941</v>
      </c>
      <c r="G6" s="10">
        <v>810.3</v>
      </c>
      <c r="H6" s="10">
        <v>-3999.84</v>
      </c>
      <c r="I6" s="10">
        <v>-3772.1</v>
      </c>
      <c r="J6" s="16">
        <v>104390653</v>
      </c>
      <c r="K6" s="16">
        <v>575108713</v>
      </c>
      <c r="L6" s="10"/>
      <c r="N6" s="3" t="s">
        <v>21</v>
      </c>
      <c r="O6" s="24">
        <f t="shared" ref="O6:O14" si="8">$C6/$C$15</f>
        <v>9.7819314641744551E-2</v>
      </c>
      <c r="P6" s="2"/>
      <c r="Q6" s="24">
        <f t="shared" si="0"/>
        <v>0.16173189734502427</v>
      </c>
      <c r="R6" s="24">
        <f t="shared" si="1"/>
        <v>0.14769025620701332</v>
      </c>
      <c r="S6" s="24">
        <f t="shared" si="2"/>
        <v>0.24445606416115037</v>
      </c>
      <c r="T6" s="24">
        <f t="shared" si="3"/>
        <v>7.3243286484023964E-2</v>
      </c>
      <c r="U6" s="24">
        <f t="shared" si="4"/>
        <v>-0.29394205288523034</v>
      </c>
      <c r="V6" s="24">
        <f t="shared" si="5"/>
        <v>-0.2973779872017332</v>
      </c>
      <c r="W6" s="24">
        <f t="shared" si="6"/>
        <v>0.12949477358877343</v>
      </c>
      <c r="X6" s="24">
        <f t="shared" si="7"/>
        <v>0.14903868201047385</v>
      </c>
      <c r="Y6" s="2"/>
    </row>
    <row r="7" spans="1:25" x14ac:dyDescent="0.25">
      <c r="A7" s="3" t="s">
        <v>22</v>
      </c>
      <c r="B7" s="10" t="s">
        <v>23</v>
      </c>
      <c r="C7" s="16">
        <v>348</v>
      </c>
      <c r="D7" s="16">
        <v>266565</v>
      </c>
      <c r="E7" s="16">
        <v>181005362</v>
      </c>
      <c r="F7" s="16">
        <v>185316014</v>
      </c>
      <c r="G7" s="10">
        <v>619.48</v>
      </c>
      <c r="H7" s="10">
        <v>1233.68</v>
      </c>
      <c r="I7" s="10">
        <v>1647.79</v>
      </c>
      <c r="J7" s="16">
        <v>12667526</v>
      </c>
      <c r="K7" s="16">
        <v>54141171</v>
      </c>
      <c r="L7" s="10"/>
      <c r="N7" s="3" t="s">
        <v>24</v>
      </c>
      <c r="O7" s="24">
        <f t="shared" si="8"/>
        <v>5.4205607476635512E-2</v>
      </c>
      <c r="P7" s="2"/>
      <c r="Q7" s="24">
        <f t="shared" si="0"/>
        <v>1.586166290254775E-2</v>
      </c>
      <c r="R7" s="24">
        <f t="shared" si="1"/>
        <v>2.3257209972253948E-2</v>
      </c>
      <c r="S7" s="24">
        <f t="shared" si="2"/>
        <v>1.5032489352497746E-2</v>
      </c>
      <c r="T7" s="24">
        <f t="shared" si="3"/>
        <v>5.5995003222415358E-2</v>
      </c>
      <c r="U7" s="24">
        <f t="shared" si="4"/>
        <v>9.0661234400238752E-2</v>
      </c>
      <c r="V7" s="24">
        <f t="shared" si="5"/>
        <v>0.1299054832934291</v>
      </c>
      <c r="W7" s="24">
        <f t="shared" si="6"/>
        <v>1.5713843760512741E-2</v>
      </c>
      <c r="X7" s="24">
        <f t="shared" si="7"/>
        <v>1.403061470978564E-2</v>
      </c>
      <c r="Y7" s="2"/>
    </row>
    <row r="8" spans="1:25" x14ac:dyDescent="0.25">
      <c r="A8" s="3" t="s">
        <v>25</v>
      </c>
      <c r="B8" s="10" t="s">
        <v>26</v>
      </c>
      <c r="C8" s="16">
        <v>275</v>
      </c>
      <c r="D8" s="16">
        <v>56115</v>
      </c>
      <c r="E8" s="16">
        <v>28644975</v>
      </c>
      <c r="F8" s="16">
        <v>29995292</v>
      </c>
      <c r="G8" s="10">
        <v>1170.1300000000001</v>
      </c>
      <c r="H8" s="10">
        <v>2742.17</v>
      </c>
      <c r="I8" s="10">
        <v>4307.42</v>
      </c>
      <c r="J8" s="16">
        <v>865252</v>
      </c>
      <c r="K8" s="16">
        <v>11699172</v>
      </c>
      <c r="L8" s="10"/>
      <c r="N8" s="3" t="s">
        <v>27</v>
      </c>
      <c r="O8" s="24">
        <f t="shared" si="8"/>
        <v>4.2834890965732085E-2</v>
      </c>
      <c r="P8" s="2"/>
      <c r="Q8" s="24">
        <f t="shared" si="0"/>
        <v>3.3390625692662841E-3</v>
      </c>
      <c r="R8" s="24">
        <f t="shared" si="1"/>
        <v>3.6805660940860139E-3</v>
      </c>
      <c r="S8" s="24">
        <f t="shared" si="2"/>
        <v>2.4331621314446186E-3</v>
      </c>
      <c r="T8" s="24">
        <f t="shared" si="3"/>
        <v>0.10576843985382077</v>
      </c>
      <c r="U8" s="24">
        <f t="shared" si="4"/>
        <v>0.20151783050329317</v>
      </c>
      <c r="V8" s="24">
        <f t="shared" si="5"/>
        <v>0.33958057570915129</v>
      </c>
      <c r="W8" s="24">
        <f t="shared" si="6"/>
        <v>1.0733299257859167E-3</v>
      </c>
      <c r="X8" s="24">
        <f t="shared" si="7"/>
        <v>3.0318253507208462E-3</v>
      </c>
      <c r="Y8" s="2"/>
    </row>
    <row r="9" spans="1:25" x14ac:dyDescent="0.25">
      <c r="A9" s="3" t="s">
        <v>28</v>
      </c>
      <c r="B9" s="3"/>
      <c r="C9" s="16">
        <f>SUM(C4:C8)</f>
        <v>4352</v>
      </c>
      <c r="D9" s="16">
        <f>SUM(D4:D8)</f>
        <v>9828319</v>
      </c>
      <c r="E9" s="16">
        <f t="shared" ref="E9:K9" si="9">SUM(E4:E8)</f>
        <v>3787220302</v>
      </c>
      <c r="F9" s="16">
        <f t="shared" si="9"/>
        <v>6932502109</v>
      </c>
      <c r="G9" s="10">
        <f t="shared" si="9"/>
        <v>5951.86</v>
      </c>
      <c r="H9" s="10">
        <f t="shared" si="9"/>
        <v>6455.64</v>
      </c>
      <c r="I9" s="10">
        <f t="shared" si="9"/>
        <v>9792.6999999999989</v>
      </c>
      <c r="J9" s="16">
        <f t="shared" si="9"/>
        <v>374052488</v>
      </c>
      <c r="K9" s="16">
        <f t="shared" si="9"/>
        <v>1867062348</v>
      </c>
      <c r="L9" s="10"/>
      <c r="N9" s="3" t="s">
        <v>29</v>
      </c>
      <c r="O9" s="24">
        <f t="shared" si="8"/>
        <v>0.67788161993769469</v>
      </c>
      <c r="P9" s="2"/>
      <c r="Q9" s="24">
        <f t="shared" si="0"/>
        <v>0.58482352475645794</v>
      </c>
      <c r="R9" s="24">
        <f t="shared" si="1"/>
        <v>0.48661640076053109</v>
      </c>
      <c r="S9" s="24">
        <f t="shared" si="2"/>
        <v>0.56235163864311621</v>
      </c>
      <c r="T9" s="24">
        <f t="shared" si="3"/>
        <v>0.53799060482883232</v>
      </c>
      <c r="U9" s="24">
        <f t="shared" si="4"/>
        <v>0.47441499517180902</v>
      </c>
      <c r="V9" s="24">
        <f t="shared" si="5"/>
        <v>0.7720191445800515</v>
      </c>
      <c r="W9" s="24">
        <f t="shared" si="6"/>
        <v>0.46400554888642553</v>
      </c>
      <c r="X9" s="24">
        <f t="shared" si="7"/>
        <v>0.48384680198246388</v>
      </c>
      <c r="Y9" s="2"/>
    </row>
    <row r="10" spans="1:25" x14ac:dyDescent="0.25">
      <c r="A10" s="3" t="s">
        <v>30</v>
      </c>
      <c r="B10" s="3"/>
      <c r="C10" s="16">
        <v>1582</v>
      </c>
      <c r="D10" s="16">
        <v>2139104</v>
      </c>
      <c r="E10" s="16">
        <v>990650701</v>
      </c>
      <c r="F10" s="16">
        <v>1293298664</v>
      </c>
      <c r="G10" s="10">
        <v>3909.58</v>
      </c>
      <c r="H10" s="10">
        <v>5869.3199999999897</v>
      </c>
      <c r="I10" s="10">
        <v>244.099999999999</v>
      </c>
      <c r="J10" s="16">
        <v>93489098</v>
      </c>
      <c r="K10" s="16">
        <v>564114609</v>
      </c>
      <c r="L10" s="10"/>
      <c r="N10" s="3" t="s">
        <v>30</v>
      </c>
      <c r="O10" s="24">
        <f t="shared" si="8"/>
        <v>0.24641744548286604</v>
      </c>
      <c r="P10" s="2"/>
      <c r="Q10" s="24">
        <f t="shared" si="0"/>
        <v>0.12728507704121508</v>
      </c>
      <c r="R10" s="24">
        <f t="shared" si="1"/>
        <v>0.12728778367525689</v>
      </c>
      <c r="S10" s="24">
        <f t="shared" si="2"/>
        <v>0.10490997500183422</v>
      </c>
      <c r="T10" s="24">
        <f t="shared" si="3"/>
        <v>0.35338823642133826</v>
      </c>
      <c r="U10" s="24">
        <f t="shared" si="4"/>
        <v>0.43132724554990626</v>
      </c>
      <c r="V10" s="24">
        <f t="shared" si="5"/>
        <v>1.9243913649145773E-2</v>
      </c>
      <c r="W10" s="24">
        <f t="shared" si="6"/>
        <v>0.11597158587108991</v>
      </c>
      <c r="X10" s="24">
        <f t="shared" si="7"/>
        <v>0.14618957412355146</v>
      </c>
      <c r="Y10" s="2"/>
    </row>
    <row r="11" spans="1:25" x14ac:dyDescent="0.25">
      <c r="A11" s="3" t="s">
        <v>31</v>
      </c>
      <c r="B11" s="3"/>
      <c r="C11" s="16">
        <f>SUM(C9:C10)</f>
        <v>5934</v>
      </c>
      <c r="D11" s="16">
        <f>SUM(D9:D10)</f>
        <v>11967423</v>
      </c>
      <c r="E11" s="16">
        <f t="shared" ref="E11:K11" si="10">SUM(E9:E10)</f>
        <v>4777871003</v>
      </c>
      <c r="F11" s="16">
        <f t="shared" si="10"/>
        <v>8225800773</v>
      </c>
      <c r="G11" s="10">
        <f t="shared" si="10"/>
        <v>9861.4399999999987</v>
      </c>
      <c r="H11" s="10">
        <f t="shared" si="10"/>
        <v>12324.95999999999</v>
      </c>
      <c r="I11" s="10">
        <f t="shared" si="10"/>
        <v>10036.799999999997</v>
      </c>
      <c r="J11" s="16">
        <f t="shared" si="10"/>
        <v>467541586</v>
      </c>
      <c r="K11" s="16">
        <f t="shared" si="10"/>
        <v>2431176957</v>
      </c>
      <c r="L11" s="7"/>
      <c r="N11" s="3" t="s">
        <v>31</v>
      </c>
      <c r="O11" s="25">
        <f t="shared" si="8"/>
        <v>0.92429906542056073</v>
      </c>
      <c r="P11" s="3"/>
      <c r="Q11" s="25">
        <f t="shared" si="0"/>
        <v>0.71210860179767299</v>
      </c>
      <c r="R11" s="25">
        <f t="shared" si="1"/>
        <v>0.61390418443578798</v>
      </c>
      <c r="S11" s="25">
        <f t="shared" si="2"/>
        <v>0.6672616136449504</v>
      </c>
      <c r="T11" s="25">
        <f t="shared" si="3"/>
        <v>0.89137884125017053</v>
      </c>
      <c r="U11" s="25">
        <f t="shared" si="4"/>
        <v>0.90574224072171527</v>
      </c>
      <c r="V11" s="25">
        <f t="shared" si="5"/>
        <v>0.79126305822919729</v>
      </c>
      <c r="W11" s="25">
        <f t="shared" si="6"/>
        <v>0.57997713475751544</v>
      </c>
      <c r="X11" s="25">
        <f t="shared" si="7"/>
        <v>0.63003637610601537</v>
      </c>
      <c r="Y11" s="2"/>
    </row>
    <row r="12" spans="1:25" x14ac:dyDescent="0.25">
      <c r="A12" s="3" t="s">
        <v>32</v>
      </c>
      <c r="B12" s="3"/>
      <c r="C12" s="16">
        <v>199</v>
      </c>
      <c r="D12" s="16">
        <v>1924817</v>
      </c>
      <c r="E12" s="16">
        <v>1192102951</v>
      </c>
      <c r="F12" s="16">
        <v>1594664635</v>
      </c>
      <c r="G12" s="10">
        <v>337.6</v>
      </c>
      <c r="H12" s="10">
        <v>415.17</v>
      </c>
      <c r="I12" s="10">
        <v>598.76</v>
      </c>
      <c r="J12" s="16">
        <v>206422385</v>
      </c>
      <c r="K12" s="16">
        <v>412955711</v>
      </c>
      <c r="L12" s="10"/>
      <c r="N12" s="3" t="s">
        <v>32</v>
      </c>
      <c r="O12" s="24">
        <f t="shared" si="8"/>
        <v>3.0996884735202491E-2</v>
      </c>
      <c r="P12" s="2"/>
      <c r="Q12" s="24">
        <f t="shared" si="0"/>
        <v>0.11453416016016076</v>
      </c>
      <c r="R12" s="24">
        <f t="shared" si="1"/>
        <v>0.15317219519690559</v>
      </c>
      <c r="S12" s="24">
        <f t="shared" si="2"/>
        <v>0.12935622037738306</v>
      </c>
      <c r="T12" s="24">
        <f t="shared" si="3"/>
        <v>3.0515776276695661E-2</v>
      </c>
      <c r="U12" s="24">
        <f t="shared" si="4"/>
        <v>3.0510200932127557E-2</v>
      </c>
      <c r="V12" s="24">
        <f t="shared" si="5"/>
        <v>4.720395631529116E-2</v>
      </c>
      <c r="W12" s="24">
        <f t="shared" si="6"/>
        <v>0.25606334706259204</v>
      </c>
      <c r="X12" s="24">
        <f t="shared" si="7"/>
        <v>0.10701694045824366</v>
      </c>
      <c r="Y12" s="2"/>
    </row>
    <row r="13" spans="1:25" ht="17.25" customHeight="1" x14ac:dyDescent="0.25">
      <c r="A13" s="5" t="s">
        <v>33</v>
      </c>
      <c r="B13" s="5"/>
      <c r="C13" s="16">
        <v>287</v>
      </c>
      <c r="D13" s="16">
        <v>2913375</v>
      </c>
      <c r="E13" s="16">
        <v>1812789422</v>
      </c>
      <c r="F13" s="16">
        <v>2507234260</v>
      </c>
      <c r="G13" s="10">
        <v>864.09</v>
      </c>
      <c r="H13" s="10">
        <v>867.45</v>
      </c>
      <c r="I13" s="10">
        <v>2048.9699999999998</v>
      </c>
      <c r="J13" s="16">
        <v>132173992</v>
      </c>
      <c r="K13" s="16">
        <v>1014655569</v>
      </c>
      <c r="L13" s="10"/>
      <c r="N13" s="5" t="s">
        <v>33</v>
      </c>
      <c r="O13" s="24">
        <f t="shared" si="8"/>
        <v>4.470404984423676E-2</v>
      </c>
      <c r="P13" s="2"/>
      <c r="Q13" s="24">
        <f t="shared" si="0"/>
        <v>0.17335723804216627</v>
      </c>
      <c r="R13" s="24">
        <f t="shared" si="1"/>
        <v>0.23292362036730641</v>
      </c>
      <c r="S13" s="24">
        <f t="shared" si="2"/>
        <v>0.20338216597766648</v>
      </c>
      <c r="T13" s="24">
        <f t="shared" si="3"/>
        <v>7.8105382473133741E-2</v>
      </c>
      <c r="U13" s="24">
        <f t="shared" si="4"/>
        <v>6.3747558346157113E-2</v>
      </c>
      <c r="V13" s="24">
        <f t="shared" si="5"/>
        <v>0.16153298545551159</v>
      </c>
      <c r="W13" s="24">
        <f t="shared" si="6"/>
        <v>0.16395951817989249</v>
      </c>
      <c r="X13" s="24">
        <f t="shared" si="7"/>
        <v>0.26294668343574096</v>
      </c>
      <c r="Y13" s="2"/>
    </row>
    <row r="14" spans="1:25" x14ac:dyDescent="0.25">
      <c r="A14" s="3" t="s">
        <v>34</v>
      </c>
      <c r="B14" s="3"/>
      <c r="C14" s="16">
        <f>SUM(C12:C13)</f>
        <v>486</v>
      </c>
      <c r="D14" s="16">
        <f>SUM(D12:D13)</f>
        <v>4838192</v>
      </c>
      <c r="E14" s="16">
        <f t="shared" ref="E14:K14" si="11">SUM(E12:E13)</f>
        <v>3004892373</v>
      </c>
      <c r="F14" s="16">
        <f t="shared" si="11"/>
        <v>4101898895</v>
      </c>
      <c r="G14" s="10">
        <f t="shared" si="11"/>
        <v>1201.69</v>
      </c>
      <c r="H14" s="10">
        <f t="shared" si="11"/>
        <v>1282.6200000000001</v>
      </c>
      <c r="I14" s="10">
        <f t="shared" si="11"/>
        <v>2647.7299999999996</v>
      </c>
      <c r="J14" s="16">
        <f t="shared" si="11"/>
        <v>338596377</v>
      </c>
      <c r="K14" s="16">
        <f t="shared" si="11"/>
        <v>1427611280</v>
      </c>
      <c r="L14" s="10"/>
      <c r="N14" s="3" t="s">
        <v>34</v>
      </c>
      <c r="O14" s="25">
        <f t="shared" si="8"/>
        <v>7.5700934579439258E-2</v>
      </c>
      <c r="P14" s="3"/>
      <c r="Q14" s="25">
        <f t="shared" si="0"/>
        <v>0.28789139820232701</v>
      </c>
      <c r="R14" s="25">
        <f t="shared" si="1"/>
        <v>0.38609581556421202</v>
      </c>
      <c r="S14" s="25">
        <f t="shared" si="2"/>
        <v>0.33273838635504954</v>
      </c>
      <c r="T14" s="25">
        <f t="shared" si="3"/>
        <v>0.1086211587498294</v>
      </c>
      <c r="U14" s="25">
        <f t="shared" si="4"/>
        <v>9.425775927828467E-2</v>
      </c>
      <c r="V14" s="25">
        <f t="shared" si="5"/>
        <v>0.20873694177080271</v>
      </c>
      <c r="W14" s="25">
        <f t="shared" si="6"/>
        <v>0.42002286524248456</v>
      </c>
      <c r="X14" s="25">
        <f t="shared" si="7"/>
        <v>0.36996362389398463</v>
      </c>
      <c r="Y14" s="2"/>
    </row>
    <row r="15" spans="1:25" x14ac:dyDescent="0.25">
      <c r="A15" s="3" t="s">
        <v>35</v>
      </c>
      <c r="B15" s="3"/>
      <c r="C15" s="16">
        <f>SUM(C11,C14)</f>
        <v>6420</v>
      </c>
      <c r="D15" s="16">
        <f>SUM(D11,D14)</f>
        <v>16805615</v>
      </c>
      <c r="E15" s="16">
        <f t="shared" ref="E15:K15" si="12">SUM(E11,E14)</f>
        <v>7782763376</v>
      </c>
      <c r="F15" s="16">
        <f t="shared" si="12"/>
        <v>12327699668</v>
      </c>
      <c r="G15" s="10">
        <f t="shared" si="12"/>
        <v>11063.13</v>
      </c>
      <c r="H15" s="10">
        <f t="shared" si="12"/>
        <v>13607.579999999991</v>
      </c>
      <c r="I15" s="10">
        <f t="shared" si="12"/>
        <v>12684.529999999997</v>
      </c>
      <c r="J15" s="16">
        <f t="shared" si="12"/>
        <v>806137963</v>
      </c>
      <c r="K15" s="16">
        <f t="shared" si="12"/>
        <v>3858788237</v>
      </c>
      <c r="L15" s="10"/>
      <c r="N15" s="3" t="s">
        <v>35</v>
      </c>
      <c r="O15" s="22">
        <v>1</v>
      </c>
      <c r="P15" s="23">
        <v>1</v>
      </c>
      <c r="Q15" s="23">
        <v>1</v>
      </c>
      <c r="R15" s="23">
        <v>1</v>
      </c>
      <c r="S15" s="23">
        <v>1</v>
      </c>
      <c r="T15" s="23">
        <v>1</v>
      </c>
      <c r="U15" s="23">
        <v>1</v>
      </c>
      <c r="V15" s="23">
        <v>1</v>
      </c>
      <c r="W15" s="24">
        <f t="shared" si="6"/>
        <v>1</v>
      </c>
      <c r="X15" s="24">
        <f t="shared" si="7"/>
        <v>1</v>
      </c>
      <c r="Y15" s="2"/>
    </row>
    <row r="18" spans="1:13" x14ac:dyDescent="0.25">
      <c r="A18" s="1" t="s">
        <v>36</v>
      </c>
      <c r="B18" s="1"/>
      <c r="H18" s="55" t="s">
        <v>94</v>
      </c>
      <c r="L18" s="55" t="s">
        <v>37</v>
      </c>
    </row>
    <row r="19" spans="1:13" x14ac:dyDescent="0.25">
      <c r="A19" s="2"/>
      <c r="B19" s="2"/>
      <c r="C19" s="18" t="s">
        <v>38</v>
      </c>
      <c r="D19" s="54" t="s">
        <v>39</v>
      </c>
      <c r="E19" s="18" t="s">
        <v>40</v>
      </c>
      <c r="H19" s="13" t="s">
        <v>41</v>
      </c>
      <c r="I19" s="13" t="s">
        <v>42</v>
      </c>
      <c r="L19" s="13" t="s">
        <v>43</v>
      </c>
      <c r="M19" s="13" t="s">
        <v>42</v>
      </c>
    </row>
    <row r="20" spans="1:13" x14ac:dyDescent="0.25">
      <c r="A20" s="2"/>
      <c r="B20" s="2"/>
      <c r="C20" s="18"/>
      <c r="D20" s="16"/>
      <c r="E20" s="18"/>
      <c r="H20" s="10" t="s">
        <v>14</v>
      </c>
      <c r="I20" s="10">
        <v>42131</v>
      </c>
      <c r="L20" s="10" t="s">
        <v>44</v>
      </c>
      <c r="M20" s="10">
        <v>14</v>
      </c>
    </row>
    <row r="21" spans="1:13" x14ac:dyDescent="0.25">
      <c r="A21" s="3" t="s">
        <v>45</v>
      </c>
      <c r="B21" s="3"/>
      <c r="C21" s="16">
        <v>42131</v>
      </c>
      <c r="D21" s="16">
        <f>C21/1</f>
        <v>42131</v>
      </c>
      <c r="E21" s="16">
        <f>(C21/C31)*100</f>
        <v>22.543086611982385</v>
      </c>
      <c r="H21" s="10" t="s">
        <v>46</v>
      </c>
      <c r="I21" s="10">
        <v>30347</v>
      </c>
      <c r="L21" s="10" t="s">
        <v>46</v>
      </c>
      <c r="M21" s="10">
        <v>30347</v>
      </c>
    </row>
    <row r="22" spans="1:13" ht="30" x14ac:dyDescent="0.25">
      <c r="A22" s="5" t="s">
        <v>47</v>
      </c>
      <c r="B22" s="3"/>
      <c r="C22" s="16">
        <v>30347</v>
      </c>
      <c r="D22" s="16">
        <f>C22/1</f>
        <v>30347</v>
      </c>
      <c r="E22" s="16">
        <f>(C22/C31)*100</f>
        <v>16.237807064010575</v>
      </c>
      <c r="H22" s="10" t="s">
        <v>20</v>
      </c>
      <c r="I22" s="10">
        <v>14101</v>
      </c>
      <c r="L22" s="10" t="s">
        <v>48</v>
      </c>
      <c r="M22" s="10">
        <v>53</v>
      </c>
    </row>
    <row r="23" spans="1:13" x14ac:dyDescent="0.25">
      <c r="A23" s="3" t="s">
        <v>49</v>
      </c>
      <c r="B23" s="3"/>
      <c r="C23" s="16">
        <v>23232</v>
      </c>
      <c r="D23" s="16">
        <f>C23/1</f>
        <v>23232</v>
      </c>
      <c r="E23" s="16">
        <f>(C23/C31)*100</f>
        <v>12.430775157712249</v>
      </c>
      <c r="H23" s="10" t="s">
        <v>23</v>
      </c>
      <c r="I23" s="10">
        <v>2806</v>
      </c>
      <c r="L23" s="10" t="s">
        <v>50</v>
      </c>
      <c r="M23" s="10">
        <v>3</v>
      </c>
    </row>
    <row r="24" spans="1:13" x14ac:dyDescent="0.25">
      <c r="A24" s="3" t="s">
        <v>51</v>
      </c>
      <c r="B24" s="3"/>
      <c r="C24" s="16">
        <v>22536</v>
      </c>
      <c r="D24" s="16">
        <f>C24/1</f>
        <v>22536</v>
      </c>
      <c r="E24" s="16">
        <f>(C24/C31)*100</f>
        <v>12.058365571375829</v>
      </c>
      <c r="H24" s="10" t="s">
        <v>26</v>
      </c>
      <c r="I24" s="10">
        <v>1901</v>
      </c>
      <c r="L24" s="10" t="s">
        <v>52</v>
      </c>
      <c r="M24" s="10">
        <v>20353</v>
      </c>
    </row>
    <row r="25" spans="1:13" ht="45" x14ac:dyDescent="0.25">
      <c r="A25" s="5" t="s">
        <v>53</v>
      </c>
      <c r="B25" s="3"/>
      <c r="C25" s="16">
        <v>20353</v>
      </c>
      <c r="D25" s="16">
        <f>C25/1</f>
        <v>20353</v>
      </c>
      <c r="E25" s="16">
        <f>(C25/C31)*100</f>
        <v>10.890305044116625</v>
      </c>
      <c r="H25" s="10" t="s">
        <v>17</v>
      </c>
      <c r="I25" s="10">
        <v>1329</v>
      </c>
      <c r="L25" s="11" t="s">
        <v>38</v>
      </c>
      <c r="M25" s="10">
        <f>SUM(M21:M24)</f>
        <v>50756</v>
      </c>
    </row>
    <row r="26" spans="1:13" x14ac:dyDescent="0.25">
      <c r="A26" s="3" t="s">
        <v>54</v>
      </c>
      <c r="B26" s="3"/>
      <c r="C26" s="16">
        <v>62268</v>
      </c>
      <c r="D26" s="16">
        <f>C26/5</f>
        <v>12453.6</v>
      </c>
      <c r="E26" s="16">
        <f>(C26/C31)*100</f>
        <v>33.317816267235983</v>
      </c>
      <c r="H26" s="11" t="s">
        <v>38</v>
      </c>
      <c r="I26" s="10">
        <f>SUM($I20:$I25)</f>
        <v>92615</v>
      </c>
    </row>
    <row r="27" spans="1:13" x14ac:dyDescent="0.25">
      <c r="A27" s="3" t="s">
        <v>55</v>
      </c>
      <c r="B27" s="3"/>
      <c r="C27" s="16">
        <v>4661</v>
      </c>
      <c r="D27" s="16">
        <f>C27/22</f>
        <v>211.86363636363637</v>
      </c>
      <c r="E27" s="16">
        <f>(C27/C31)*100</f>
        <v>2.4939670717155988</v>
      </c>
    </row>
    <row r="28" spans="1:13" x14ac:dyDescent="0.25">
      <c r="A28" s="3" t="s">
        <v>56</v>
      </c>
      <c r="B28" s="3"/>
      <c r="C28" s="16">
        <v>66929</v>
      </c>
      <c r="D28" s="16">
        <f>C28/27</f>
        <v>2478.8518518518517</v>
      </c>
      <c r="E28" s="16">
        <f>(C28/C31)*100</f>
        <v>35.811783338951578</v>
      </c>
    </row>
    <row r="29" spans="1:13" ht="15.75" customHeight="1" x14ac:dyDescent="0.25">
      <c r="A29" s="5" t="s">
        <v>57</v>
      </c>
      <c r="B29" s="5"/>
      <c r="C29" s="16">
        <v>70</v>
      </c>
      <c r="D29" s="16">
        <f>C29/3</f>
        <v>23.333333333333332</v>
      </c>
      <c r="E29" s="16">
        <f>(C29/C31)*100</f>
        <v>3.7454987131536562E-2</v>
      </c>
    </row>
    <row r="30" spans="1:13" x14ac:dyDescent="0.25">
      <c r="A30" s="3" t="s">
        <v>34</v>
      </c>
      <c r="B30" s="3"/>
      <c r="C30" s="16">
        <v>119962</v>
      </c>
      <c r="D30" s="16">
        <f>C30/55</f>
        <v>2181.1272727272726</v>
      </c>
      <c r="E30" s="16">
        <f>(C30/C31)*100</f>
        <v>64.188216661048415</v>
      </c>
    </row>
    <row r="31" spans="1:13" x14ac:dyDescent="0.25">
      <c r="A31" s="3" t="s">
        <v>35</v>
      </c>
      <c r="B31" s="3"/>
      <c r="C31" s="16">
        <v>186891</v>
      </c>
      <c r="D31" s="16">
        <f>C31/82</f>
        <v>2279.1585365853657</v>
      </c>
      <c r="E31" s="16">
        <v>100</v>
      </c>
    </row>
    <row r="35" spans="1:13" x14ac:dyDescent="0.25">
      <c r="A35" s="6"/>
      <c r="B35" s="6"/>
      <c r="C35" s="17"/>
      <c r="D35" s="17"/>
      <c r="F35" s="17"/>
      <c r="G35" s="12"/>
    </row>
    <row r="36" spans="1:13" x14ac:dyDescent="0.25">
      <c r="A36" s="6"/>
      <c r="B36" s="6"/>
      <c r="C36" s="17"/>
      <c r="D36" s="17"/>
      <c r="G36" s="12"/>
      <c r="L36" s="12"/>
      <c r="M36" s="12"/>
    </row>
    <row r="37" spans="1:13" x14ac:dyDescent="0.25">
      <c r="H37" s="12"/>
      <c r="I37" s="12"/>
    </row>
    <row r="56" ht="17.25" customHeight="1" x14ac:dyDescent="0.25"/>
    <row r="64" ht="30.75" customHeight="1" x14ac:dyDescent="0.25"/>
  </sheetData>
  <mergeCells count="2">
    <mergeCell ref="C3:L3"/>
    <mergeCell ref="O3:V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8A5B-5646-415C-B387-4696396318C4}">
  <dimension ref="A1:O88"/>
  <sheetViews>
    <sheetView topLeftCell="A62" zoomScale="80" zoomScaleNormal="80" workbookViewId="0">
      <selection activeCell="M69" sqref="M69"/>
    </sheetView>
  </sheetViews>
  <sheetFormatPr defaultRowHeight="15" x14ac:dyDescent="0.25"/>
  <cols>
    <col min="1" max="2" width="17" customWidth="1"/>
    <col min="3" max="3" width="32.7109375" customWidth="1"/>
    <col min="4" max="4" width="18" customWidth="1"/>
    <col min="5" max="5" width="18.28515625" customWidth="1"/>
    <col min="6" max="6" width="17.140625" style="26" customWidth="1"/>
    <col min="7" max="7" width="13.5703125" customWidth="1"/>
    <col min="8" max="8" width="18" customWidth="1"/>
    <col min="9" max="9" width="13.140625" customWidth="1"/>
    <col min="10" max="10" width="12.42578125" customWidth="1"/>
    <col min="11" max="11" width="17.7109375" customWidth="1"/>
    <col min="13" max="13" width="13" customWidth="1"/>
    <col min="14" max="14" width="19.28515625" customWidth="1"/>
    <col min="15" max="15" width="17.140625" customWidth="1"/>
    <col min="18" max="18" width="23" customWidth="1"/>
    <col min="19" max="19" width="14" customWidth="1"/>
  </cols>
  <sheetData>
    <row r="1" spans="1:15" x14ac:dyDescent="0.25">
      <c r="B1" t="s">
        <v>58</v>
      </c>
      <c r="C1" t="s">
        <v>93</v>
      </c>
    </row>
    <row r="2" spans="1:15" ht="30" x14ac:dyDescent="0.25">
      <c r="B2" t="s">
        <v>92</v>
      </c>
      <c r="C2" s="45">
        <v>2162.1726619999999</v>
      </c>
      <c r="O2" s="4" t="s">
        <v>4</v>
      </c>
    </row>
    <row r="3" spans="1:15" x14ac:dyDescent="0.25">
      <c r="A3">
        <v>31</v>
      </c>
      <c r="B3" t="s">
        <v>74</v>
      </c>
      <c r="C3" s="45">
        <v>2206.378788</v>
      </c>
      <c r="N3" s="3" t="s">
        <v>13</v>
      </c>
      <c r="O3" s="36">
        <v>0.28771821393224378</v>
      </c>
    </row>
    <row r="4" spans="1:15" x14ac:dyDescent="0.25">
      <c r="A4">
        <v>7</v>
      </c>
      <c r="B4" t="s">
        <v>70</v>
      </c>
      <c r="C4" s="45">
        <v>2818.9767440000001</v>
      </c>
      <c r="N4" s="3" t="s">
        <v>16</v>
      </c>
      <c r="O4" s="36">
        <v>2.4270154554934011E-2</v>
      </c>
    </row>
    <row r="5" spans="1:15" x14ac:dyDescent="0.25">
      <c r="A5">
        <v>55</v>
      </c>
      <c r="B5" t="s">
        <v>14</v>
      </c>
      <c r="C5" s="45">
        <v>2928.8446199999998</v>
      </c>
      <c r="N5" s="3" t="s">
        <v>19</v>
      </c>
      <c r="O5" s="36">
        <v>0.14769025620701332</v>
      </c>
    </row>
    <row r="6" spans="1:15" x14ac:dyDescent="0.25">
      <c r="A6">
        <v>21</v>
      </c>
      <c r="B6" t="s">
        <v>68</v>
      </c>
      <c r="C6" s="45">
        <v>3077.59375</v>
      </c>
      <c r="N6" s="3" t="s">
        <v>22</v>
      </c>
      <c r="O6" s="36">
        <v>2.3257209972253948E-2</v>
      </c>
    </row>
    <row r="7" spans="1:15" x14ac:dyDescent="0.25">
      <c r="A7">
        <v>29</v>
      </c>
      <c r="B7" t="s">
        <v>91</v>
      </c>
      <c r="C7" s="45">
        <v>3205.0295569999998</v>
      </c>
      <c r="N7" s="3" t="s">
        <v>25</v>
      </c>
      <c r="O7" s="36">
        <v>3.6805660940860139E-3</v>
      </c>
    </row>
    <row r="8" spans="1:15" x14ac:dyDescent="0.25">
      <c r="A8">
        <v>52</v>
      </c>
      <c r="B8" t="s">
        <v>65</v>
      </c>
      <c r="C8" s="45">
        <v>3470.7666669999999</v>
      </c>
      <c r="N8" s="3" t="s">
        <v>28</v>
      </c>
      <c r="O8" s="37">
        <v>0.48661640076053109</v>
      </c>
    </row>
    <row r="9" spans="1:15" x14ac:dyDescent="0.25">
      <c r="A9">
        <v>27</v>
      </c>
      <c r="B9" t="s">
        <v>71</v>
      </c>
      <c r="C9" s="45">
        <v>3990.375</v>
      </c>
      <c r="N9" s="3" t="s">
        <v>30</v>
      </c>
      <c r="O9" s="37">
        <v>0.12728778367525689</v>
      </c>
    </row>
    <row r="10" spans="1:15" x14ac:dyDescent="0.25">
      <c r="A10">
        <v>8</v>
      </c>
      <c r="B10" t="s">
        <v>90</v>
      </c>
      <c r="C10" s="45">
        <v>5011.6666670000004</v>
      </c>
      <c r="N10" s="3" t="s">
        <v>31</v>
      </c>
      <c r="O10" s="36">
        <v>0.61390418443578798</v>
      </c>
    </row>
    <row r="11" spans="1:15" x14ac:dyDescent="0.25">
      <c r="A11">
        <v>46</v>
      </c>
      <c r="B11" t="s">
        <v>89</v>
      </c>
      <c r="C11" s="45">
        <v>6211</v>
      </c>
      <c r="N11" s="3" t="s">
        <v>32</v>
      </c>
      <c r="O11" s="37">
        <v>0.15317219519690559</v>
      </c>
    </row>
    <row r="12" spans="1:15" ht="30" x14ac:dyDescent="0.25">
      <c r="A12">
        <v>11</v>
      </c>
      <c r="B12" t="s">
        <v>20</v>
      </c>
      <c r="C12" s="45">
        <v>9847.84058</v>
      </c>
      <c r="N12" s="5" t="s">
        <v>33</v>
      </c>
      <c r="O12" s="37">
        <v>0.23292362036730641</v>
      </c>
    </row>
    <row r="13" spans="1:15" x14ac:dyDescent="0.25">
      <c r="A13">
        <v>16</v>
      </c>
      <c r="B13" t="s">
        <v>32</v>
      </c>
      <c r="C13" s="45">
        <v>16174.932773</v>
      </c>
      <c r="N13" s="3" t="s">
        <v>34</v>
      </c>
      <c r="O13" s="36">
        <v>0.38609581556421202</v>
      </c>
    </row>
    <row r="14" spans="1:15" x14ac:dyDescent="0.25">
      <c r="A14">
        <v>4</v>
      </c>
      <c r="B14" t="s">
        <v>66</v>
      </c>
      <c r="C14" s="45">
        <v>31136.666667000001</v>
      </c>
      <c r="N14" s="3" t="s">
        <v>35</v>
      </c>
      <c r="O14" s="36">
        <v>1</v>
      </c>
    </row>
    <row r="15" spans="1:15" x14ac:dyDescent="0.25">
      <c r="A15">
        <v>17</v>
      </c>
      <c r="B15" t="s">
        <v>63</v>
      </c>
      <c r="C15" s="45">
        <v>43670.125</v>
      </c>
    </row>
    <row r="16" spans="1:15" x14ac:dyDescent="0.25">
      <c r="A16">
        <v>20</v>
      </c>
      <c r="B16" t="s">
        <v>67</v>
      </c>
      <c r="C16" s="45">
        <v>52609.666666999998</v>
      </c>
    </row>
    <row r="19" spans="1:15" x14ac:dyDescent="0.25">
      <c r="B19" t="s">
        <v>61</v>
      </c>
      <c r="C19" s="26" t="s">
        <v>62</v>
      </c>
    </row>
    <row r="20" spans="1:15" x14ac:dyDescent="0.25">
      <c r="A20">
        <v>31</v>
      </c>
      <c r="B20" t="s">
        <v>74</v>
      </c>
      <c r="C20" s="26">
        <v>1606903</v>
      </c>
      <c r="N20" s="44" t="s">
        <v>88</v>
      </c>
      <c r="O20" s="43"/>
    </row>
    <row r="21" spans="1:15" x14ac:dyDescent="0.25">
      <c r="A21">
        <v>32</v>
      </c>
      <c r="B21" t="s">
        <v>73</v>
      </c>
      <c r="C21" s="26">
        <v>1827949</v>
      </c>
      <c r="M21" s="3" t="s">
        <v>87</v>
      </c>
      <c r="N21" s="38">
        <v>0.11453416016016076</v>
      </c>
    </row>
    <row r="22" spans="1:15" x14ac:dyDescent="0.25">
      <c r="A22">
        <v>8</v>
      </c>
      <c r="B22" t="s">
        <v>72</v>
      </c>
      <c r="C22" s="26">
        <v>1917661</v>
      </c>
      <c r="D22" s="14"/>
      <c r="M22" s="3" t="s">
        <v>75</v>
      </c>
      <c r="N22" s="38">
        <v>0.12728507704121508</v>
      </c>
      <c r="O22" s="43"/>
    </row>
    <row r="23" spans="1:15" ht="45" x14ac:dyDescent="0.25">
      <c r="A23">
        <v>55</v>
      </c>
      <c r="B23" t="s">
        <v>20</v>
      </c>
      <c r="C23" s="26">
        <v>2105198</v>
      </c>
      <c r="M23" s="42" t="s">
        <v>77</v>
      </c>
      <c r="N23" s="41">
        <v>0.17335723804216627</v>
      </c>
      <c r="O23" s="47"/>
    </row>
    <row r="24" spans="1:15" x14ac:dyDescent="0.25">
      <c r="A24">
        <v>7</v>
      </c>
      <c r="B24" t="s">
        <v>71</v>
      </c>
      <c r="C24" s="26">
        <v>2158506</v>
      </c>
      <c r="M24" s="40" t="s">
        <v>28</v>
      </c>
      <c r="N24" s="41">
        <v>0.58482352475645794</v>
      </c>
      <c r="O24" s="43"/>
    </row>
    <row r="25" spans="1:15" x14ac:dyDescent="0.25">
      <c r="A25">
        <v>35</v>
      </c>
      <c r="B25" t="s">
        <v>14</v>
      </c>
      <c r="C25" s="26">
        <v>2504746</v>
      </c>
      <c r="N25" s="46"/>
      <c r="O25" s="47"/>
    </row>
    <row r="26" spans="1:15" x14ac:dyDescent="0.25">
      <c r="A26">
        <v>11</v>
      </c>
      <c r="B26" t="s">
        <v>70</v>
      </c>
      <c r="C26" s="26">
        <v>2686358</v>
      </c>
    </row>
    <row r="27" spans="1:15" x14ac:dyDescent="0.25">
      <c r="A27">
        <v>40</v>
      </c>
      <c r="B27" t="s">
        <v>69</v>
      </c>
      <c r="C27" s="26">
        <v>3120110</v>
      </c>
    </row>
    <row r="28" spans="1:15" x14ac:dyDescent="0.25">
      <c r="A28">
        <v>4</v>
      </c>
      <c r="B28" t="s">
        <v>68</v>
      </c>
      <c r="C28" s="26">
        <v>5309105</v>
      </c>
    </row>
    <row r="29" spans="1:15" x14ac:dyDescent="0.25">
      <c r="A29">
        <v>16</v>
      </c>
      <c r="B29" t="s">
        <v>67</v>
      </c>
      <c r="C29" s="26">
        <v>5622228</v>
      </c>
    </row>
    <row r="30" spans="1:15" x14ac:dyDescent="0.25">
      <c r="A30">
        <v>27</v>
      </c>
      <c r="B30" t="s">
        <v>66</v>
      </c>
      <c r="C30" s="26">
        <v>7668617</v>
      </c>
    </row>
    <row r="31" spans="1:15" x14ac:dyDescent="0.25">
      <c r="A31">
        <v>21</v>
      </c>
      <c r="B31" t="s">
        <v>32</v>
      </c>
      <c r="C31" s="26">
        <v>10102570</v>
      </c>
    </row>
    <row r="32" spans="1:15" x14ac:dyDescent="0.25">
      <c r="A32">
        <v>53</v>
      </c>
      <c r="B32" t="s">
        <v>65</v>
      </c>
      <c r="C32" s="26">
        <v>12907290</v>
      </c>
      <c r="O32" s="43"/>
    </row>
    <row r="33" spans="1:15" x14ac:dyDescent="0.25">
      <c r="A33">
        <v>22</v>
      </c>
      <c r="B33" t="s">
        <v>64</v>
      </c>
      <c r="C33" s="26">
        <v>15300420</v>
      </c>
    </row>
    <row r="34" spans="1:15" x14ac:dyDescent="0.25">
      <c r="A34">
        <v>17</v>
      </c>
      <c r="B34" t="s">
        <v>63</v>
      </c>
      <c r="C34" s="26">
        <v>19260090</v>
      </c>
    </row>
    <row r="35" spans="1:15" x14ac:dyDescent="0.25">
      <c r="C35" s="26"/>
    </row>
    <row r="36" spans="1:15" x14ac:dyDescent="0.25">
      <c r="C36" s="26"/>
      <c r="M36" s="8" t="s">
        <v>58</v>
      </c>
      <c r="N36" s="14" t="s">
        <v>59</v>
      </c>
      <c r="O36" s="14" t="s">
        <v>60</v>
      </c>
    </row>
    <row r="37" spans="1:15" x14ac:dyDescent="0.25">
      <c r="C37" s="26"/>
      <c r="M37" s="10" t="s">
        <v>14</v>
      </c>
      <c r="N37" s="10">
        <v>1532.69</v>
      </c>
      <c r="O37" s="10">
        <v>3583.23</v>
      </c>
    </row>
    <row r="38" spans="1:15" x14ac:dyDescent="0.25">
      <c r="B38" s="4" t="s">
        <v>8</v>
      </c>
      <c r="C38" s="4" t="s">
        <v>10</v>
      </c>
      <c r="M38" s="10" t="s">
        <v>17</v>
      </c>
      <c r="N38" s="10">
        <v>1819.26</v>
      </c>
      <c r="O38" s="10">
        <v>2896.4</v>
      </c>
    </row>
    <row r="39" spans="1:15" x14ac:dyDescent="0.25">
      <c r="A39" s="3" t="s">
        <v>28</v>
      </c>
      <c r="B39" s="24">
        <v>0.7720191445800515</v>
      </c>
      <c r="C39" s="24">
        <v>0.48384680198246388</v>
      </c>
      <c r="M39" s="10" t="s">
        <v>20</v>
      </c>
      <c r="N39" s="10">
        <v>810.3</v>
      </c>
      <c r="O39" s="10">
        <v>-3999.84</v>
      </c>
    </row>
    <row r="40" spans="1:15" x14ac:dyDescent="0.25">
      <c r="A40" s="3" t="s">
        <v>30</v>
      </c>
      <c r="B40" s="24">
        <v>1.9243913649145773E-2</v>
      </c>
      <c r="C40" s="24">
        <v>0.14618957412355146</v>
      </c>
      <c r="M40" s="10" t="s">
        <v>23</v>
      </c>
      <c r="N40" s="10">
        <v>619.48</v>
      </c>
      <c r="O40" s="10">
        <v>1233.68</v>
      </c>
    </row>
    <row r="41" spans="1:15" x14ac:dyDescent="0.25">
      <c r="A41" s="3" t="s">
        <v>32</v>
      </c>
      <c r="B41" s="24">
        <v>4.720395631529116E-2</v>
      </c>
      <c r="C41" s="24">
        <v>0.10701694045824366</v>
      </c>
      <c r="M41" s="10" t="s">
        <v>26</v>
      </c>
      <c r="N41" s="10">
        <v>1170.1300000000001</v>
      </c>
      <c r="O41" s="10">
        <v>2742.17</v>
      </c>
    </row>
    <row r="42" spans="1:15" ht="30" x14ac:dyDescent="0.25">
      <c r="A42" s="5" t="s">
        <v>33</v>
      </c>
      <c r="B42" s="24">
        <v>0.16153298545551159</v>
      </c>
      <c r="C42" s="24">
        <v>0.26294668343574096</v>
      </c>
      <c r="N42" s="17"/>
      <c r="O42" s="17"/>
    </row>
    <row r="43" spans="1:15" x14ac:dyDescent="0.25">
      <c r="A43" s="3" t="s">
        <v>35</v>
      </c>
      <c r="B43" s="24">
        <v>1</v>
      </c>
      <c r="C43" s="24">
        <v>1</v>
      </c>
    </row>
    <row r="47" spans="1:15" x14ac:dyDescent="0.25">
      <c r="A47" s="29" t="s">
        <v>79</v>
      </c>
      <c r="B47" s="30" t="s">
        <v>81</v>
      </c>
      <c r="C47" s="31" t="s">
        <v>2</v>
      </c>
      <c r="D47" s="32" t="s">
        <v>80</v>
      </c>
    </row>
    <row r="48" spans="1:15" x14ac:dyDescent="0.25">
      <c r="A48" s="27" t="s">
        <v>82</v>
      </c>
      <c r="B48" s="11" t="s">
        <v>14</v>
      </c>
      <c r="C48" s="16">
        <v>2335</v>
      </c>
      <c r="D48" s="38">
        <v>0.37574280976923485</v>
      </c>
    </row>
    <row r="49" spans="1:14" x14ac:dyDescent="0.25">
      <c r="A49" s="27" t="s">
        <v>83</v>
      </c>
      <c r="B49" s="11" t="s">
        <v>17</v>
      </c>
      <c r="C49" s="16">
        <v>766</v>
      </c>
      <c r="D49" s="38">
        <v>2.814809217038472E-2</v>
      </c>
    </row>
    <row r="50" spans="1:14" x14ac:dyDescent="0.25">
      <c r="A50" s="27" t="s">
        <v>84</v>
      </c>
      <c r="B50" s="11" t="s">
        <v>20</v>
      </c>
      <c r="C50" s="16">
        <v>628</v>
      </c>
      <c r="D50" s="38">
        <v>0.16173189734502427</v>
      </c>
    </row>
    <row r="51" spans="1:14" x14ac:dyDescent="0.25">
      <c r="A51" s="27" t="s">
        <v>85</v>
      </c>
      <c r="B51" s="11" t="s">
        <v>23</v>
      </c>
      <c r="C51" s="16">
        <v>348</v>
      </c>
      <c r="D51" s="38">
        <v>1.586166290254775E-2</v>
      </c>
    </row>
    <row r="52" spans="1:14" x14ac:dyDescent="0.25">
      <c r="A52" s="27" t="s">
        <v>86</v>
      </c>
      <c r="B52" s="11" t="s">
        <v>26</v>
      </c>
      <c r="C52" s="16">
        <v>275</v>
      </c>
      <c r="D52" s="38">
        <v>3.3390625692662841E-3</v>
      </c>
    </row>
    <row r="53" spans="1:14" x14ac:dyDescent="0.25">
      <c r="A53" s="27" t="s">
        <v>28</v>
      </c>
      <c r="B53" s="3"/>
      <c r="C53" s="16">
        <f>SUM(C48:C52)</f>
        <v>4352</v>
      </c>
      <c r="D53" s="38">
        <v>0.58482352475645794</v>
      </c>
    </row>
    <row r="54" spans="1:14" x14ac:dyDescent="0.25">
      <c r="A54" s="27" t="s">
        <v>75</v>
      </c>
      <c r="B54" s="3"/>
      <c r="C54" s="16">
        <v>1582</v>
      </c>
      <c r="D54" s="38">
        <v>0.12728507704121508</v>
      </c>
    </row>
    <row r="55" spans="1:14" x14ac:dyDescent="0.25">
      <c r="A55" s="27" t="s">
        <v>76</v>
      </c>
      <c r="B55" s="3"/>
      <c r="C55" s="15">
        <f>SUM(C53:C54)</f>
        <v>5934</v>
      </c>
      <c r="D55" s="39">
        <v>0.71210860179767299</v>
      </c>
    </row>
    <row r="56" spans="1:14" x14ac:dyDescent="0.25">
      <c r="A56" s="27" t="s">
        <v>87</v>
      </c>
      <c r="B56" s="3"/>
      <c r="C56" s="16">
        <v>199</v>
      </c>
      <c r="D56" s="38">
        <v>0.11453416016016076</v>
      </c>
    </row>
    <row r="57" spans="1:14" ht="30" x14ac:dyDescent="0.25">
      <c r="A57" s="28" t="s">
        <v>77</v>
      </c>
      <c r="B57" s="5"/>
      <c r="C57" s="16">
        <v>287</v>
      </c>
      <c r="D57" s="38">
        <v>0.17335723804216627</v>
      </c>
    </row>
    <row r="58" spans="1:14" x14ac:dyDescent="0.25">
      <c r="A58" s="27" t="s">
        <v>78</v>
      </c>
      <c r="B58" s="3"/>
      <c r="C58" s="15">
        <f>SUM(C56:C57)</f>
        <v>486</v>
      </c>
      <c r="D58" s="39">
        <v>0.28789139820232701</v>
      </c>
    </row>
    <row r="59" spans="1:14" x14ac:dyDescent="0.25">
      <c r="A59" s="33" t="s">
        <v>35</v>
      </c>
      <c r="B59" s="34"/>
      <c r="C59" s="35">
        <f>SUM(C55,C58)</f>
        <v>6420</v>
      </c>
      <c r="D59" s="35">
        <f>SUM(D55,D58)</f>
        <v>1</v>
      </c>
    </row>
    <row r="63" spans="1:14" x14ac:dyDescent="0.25">
      <c r="A63" s="1" t="s">
        <v>61</v>
      </c>
      <c r="B63" s="1" t="s">
        <v>41</v>
      </c>
      <c r="C63" s="1" t="s">
        <v>95</v>
      </c>
      <c r="D63" s="1" t="s">
        <v>62</v>
      </c>
      <c r="E63" s="1" t="s">
        <v>124</v>
      </c>
      <c r="F63" s="52"/>
      <c r="G63" s="1" t="s">
        <v>121</v>
      </c>
      <c r="H63" s="1" t="s">
        <v>123</v>
      </c>
      <c r="I63" s="1" t="s">
        <v>122</v>
      </c>
      <c r="L63" s="1" t="s">
        <v>41</v>
      </c>
      <c r="M63" s="1" t="s">
        <v>125</v>
      </c>
      <c r="N63" s="1" t="s">
        <v>126</v>
      </c>
    </row>
    <row r="64" spans="1:14" x14ac:dyDescent="0.25">
      <c r="A64">
        <v>2844</v>
      </c>
      <c r="B64" s="48" t="s">
        <v>14</v>
      </c>
      <c r="C64" s="45" t="s">
        <v>96</v>
      </c>
      <c r="D64" s="45">
        <v>310607637</v>
      </c>
      <c r="E64" s="16">
        <v>2239242778</v>
      </c>
      <c r="F64" s="20">
        <f>(SUM(D64:D68))/E64</f>
        <v>0.38205747827134445</v>
      </c>
      <c r="G64">
        <v>646837</v>
      </c>
      <c r="H64" s="16">
        <v>6314589</v>
      </c>
      <c r="I64" s="20">
        <f>SUM(G64:G68)/H64</f>
        <v>0.28064312657561719</v>
      </c>
      <c r="L64" t="s">
        <v>82</v>
      </c>
      <c r="M64" s="53">
        <v>0.38</v>
      </c>
      <c r="N64" s="53">
        <v>0.28000000000000003</v>
      </c>
    </row>
    <row r="65" spans="1:14" x14ac:dyDescent="0.25">
      <c r="A65">
        <v>2125</v>
      </c>
      <c r="B65" s="48" t="s">
        <v>14</v>
      </c>
      <c r="C65" s="45" t="s">
        <v>97</v>
      </c>
      <c r="D65" s="45">
        <v>162730017</v>
      </c>
      <c r="F65" s="20"/>
      <c r="G65">
        <v>168797</v>
      </c>
      <c r="L65" t="s">
        <v>84</v>
      </c>
      <c r="M65" s="53">
        <v>2.4</v>
      </c>
      <c r="N65" s="53">
        <v>1.1499999999999999</v>
      </c>
    </row>
    <row r="66" spans="1:14" x14ac:dyDescent="0.25">
      <c r="A66">
        <v>836</v>
      </c>
      <c r="B66" s="48" t="s">
        <v>14</v>
      </c>
      <c r="C66" s="45" t="s">
        <v>98</v>
      </c>
      <c r="D66" s="45">
        <v>153039961</v>
      </c>
      <c r="F66" s="20"/>
      <c r="G66">
        <v>149475</v>
      </c>
      <c r="L66" t="s">
        <v>83</v>
      </c>
      <c r="M66" s="53">
        <v>7.0000000000000007E-2</v>
      </c>
      <c r="N66" s="53">
        <v>7.0000000000000007E-2</v>
      </c>
    </row>
    <row r="67" spans="1:14" x14ac:dyDescent="0.25">
      <c r="A67">
        <v>1103</v>
      </c>
      <c r="B67" s="48" t="s">
        <v>14</v>
      </c>
      <c r="C67" s="45" t="s">
        <v>99</v>
      </c>
      <c r="D67" s="45">
        <v>126539230</v>
      </c>
      <c r="F67" s="20"/>
      <c r="G67">
        <v>206759</v>
      </c>
      <c r="L67" t="s">
        <v>85</v>
      </c>
      <c r="M67" s="53">
        <v>0.8</v>
      </c>
      <c r="N67" s="53">
        <v>0.36</v>
      </c>
    </row>
    <row r="68" spans="1:14" x14ac:dyDescent="0.25">
      <c r="A68">
        <v>1102</v>
      </c>
      <c r="B68" s="48" t="s">
        <v>14</v>
      </c>
      <c r="C68" s="45" t="s">
        <v>100</v>
      </c>
      <c r="D68" s="45">
        <v>102602604</v>
      </c>
      <c r="F68" s="20"/>
      <c r="G68">
        <v>600278</v>
      </c>
      <c r="L68" t="s">
        <v>86</v>
      </c>
      <c r="M68" s="53">
        <v>0.56000000000000005</v>
      </c>
      <c r="N68" s="53">
        <v>0.39</v>
      </c>
    </row>
    <row r="69" spans="1:14" x14ac:dyDescent="0.25">
      <c r="A69">
        <v>3755</v>
      </c>
      <c r="B69" s="49" t="s">
        <v>20</v>
      </c>
      <c r="C69" s="45" t="s">
        <v>101</v>
      </c>
      <c r="D69" s="45">
        <v>165669566</v>
      </c>
      <c r="E69" s="16">
        <v>188888870</v>
      </c>
      <c r="F69" s="20">
        <f>SUM(D69:D73)/E69</f>
        <v>2.4036319609514312</v>
      </c>
      <c r="G69">
        <v>171490</v>
      </c>
      <c r="H69" s="16">
        <v>473046</v>
      </c>
      <c r="I69" s="20">
        <f>SUM(G69:G73)/H69</f>
        <v>1.1482202576493619</v>
      </c>
    </row>
    <row r="70" spans="1:14" x14ac:dyDescent="0.25">
      <c r="A70">
        <v>3758</v>
      </c>
      <c r="B70" s="49" t="s">
        <v>20</v>
      </c>
      <c r="C70" s="45" t="s">
        <v>102</v>
      </c>
      <c r="D70" s="45">
        <v>114982625</v>
      </c>
      <c r="G70">
        <v>96454</v>
      </c>
    </row>
    <row r="71" spans="1:14" x14ac:dyDescent="0.25">
      <c r="A71">
        <v>4136</v>
      </c>
      <c r="B71" s="49" t="s">
        <v>20</v>
      </c>
      <c r="C71" s="45" t="s">
        <v>103</v>
      </c>
      <c r="D71" s="45">
        <v>64428847</v>
      </c>
      <c r="G71">
        <v>41503</v>
      </c>
    </row>
    <row r="72" spans="1:14" x14ac:dyDescent="0.25">
      <c r="A72">
        <v>3705</v>
      </c>
      <c r="B72" s="49" t="s">
        <v>20</v>
      </c>
      <c r="C72" s="45" t="s">
        <v>104</v>
      </c>
      <c r="D72" s="45">
        <v>54606694</v>
      </c>
      <c r="G72">
        <v>170714</v>
      </c>
    </row>
    <row r="73" spans="1:14" x14ac:dyDescent="0.25">
      <c r="A73">
        <v>3615</v>
      </c>
      <c r="B73" s="49" t="s">
        <v>20</v>
      </c>
      <c r="C73" s="45" t="s">
        <v>105</v>
      </c>
      <c r="D73" s="45">
        <v>54331593</v>
      </c>
      <c r="G73" s="51">
        <v>63000</v>
      </c>
    </row>
    <row r="74" spans="1:14" x14ac:dyDescent="0.25">
      <c r="A74">
        <v>5024</v>
      </c>
      <c r="B74" s="50" t="s">
        <v>17</v>
      </c>
      <c r="C74" s="45" t="s">
        <v>106</v>
      </c>
      <c r="D74" s="45">
        <v>26693525</v>
      </c>
      <c r="E74" s="16">
        <v>1149438317</v>
      </c>
      <c r="F74" s="20">
        <f>SUM(D74:D78)/E74</f>
        <v>6.5598859795101119E-2</v>
      </c>
      <c r="G74">
        <v>37709</v>
      </c>
      <c r="H74" s="16">
        <v>2718004</v>
      </c>
      <c r="I74" s="20">
        <f>SUM(G74:G78)/H74</f>
        <v>6.5070544414209841E-2</v>
      </c>
    </row>
    <row r="75" spans="1:14" x14ac:dyDescent="0.25">
      <c r="A75">
        <v>5047</v>
      </c>
      <c r="B75" s="50" t="s">
        <v>17</v>
      </c>
      <c r="C75" s="45" t="s">
        <v>107</v>
      </c>
      <c r="D75" s="45">
        <v>17066658</v>
      </c>
      <c r="G75">
        <v>50392</v>
      </c>
    </row>
    <row r="76" spans="1:14" x14ac:dyDescent="0.25">
      <c r="A76">
        <v>4784</v>
      </c>
      <c r="B76" s="50" t="s">
        <v>17</v>
      </c>
      <c r="C76" s="45" t="s">
        <v>108</v>
      </c>
      <c r="D76" s="45">
        <v>16515226</v>
      </c>
      <c r="G76">
        <v>51392</v>
      </c>
    </row>
    <row r="77" spans="1:14" x14ac:dyDescent="0.25">
      <c r="A77">
        <v>4754</v>
      </c>
      <c r="B77" s="50" t="s">
        <v>17</v>
      </c>
      <c r="C77" s="45" t="s">
        <v>109</v>
      </c>
      <c r="D77" s="45">
        <v>7721347</v>
      </c>
      <c r="G77">
        <v>6068</v>
      </c>
    </row>
    <row r="78" spans="1:14" x14ac:dyDescent="0.25">
      <c r="A78">
        <v>4910</v>
      </c>
      <c r="B78" s="50" t="s">
        <v>17</v>
      </c>
      <c r="C78" s="45" t="s">
        <v>110</v>
      </c>
      <c r="D78" s="45">
        <v>7405087</v>
      </c>
      <c r="G78">
        <v>31301</v>
      </c>
    </row>
    <row r="79" spans="1:14" x14ac:dyDescent="0.25">
      <c r="A79">
        <v>3329</v>
      </c>
      <c r="B79" s="51" t="s">
        <v>23</v>
      </c>
      <c r="C79" s="45" t="s">
        <v>111</v>
      </c>
      <c r="D79" s="45">
        <v>81784716</v>
      </c>
      <c r="E79" s="16">
        <v>181005362</v>
      </c>
      <c r="F79" s="20">
        <f>SUM(D79:D83)/E79</f>
        <v>0.7976733694773086</v>
      </c>
      <c r="G79">
        <v>23770</v>
      </c>
      <c r="H79" s="16">
        <v>266565</v>
      </c>
      <c r="I79" s="20">
        <f>SUM(G79:G83)/H79</f>
        <v>0.36412882411419356</v>
      </c>
    </row>
    <row r="80" spans="1:14" x14ac:dyDescent="0.25">
      <c r="A80">
        <v>3291</v>
      </c>
      <c r="B80" s="51" t="s">
        <v>23</v>
      </c>
      <c r="C80" s="45" t="s">
        <v>112</v>
      </c>
      <c r="D80" s="45">
        <v>36422239</v>
      </c>
      <c r="G80">
        <v>7112</v>
      </c>
    </row>
    <row r="81" spans="1:9" x14ac:dyDescent="0.25">
      <c r="A81">
        <v>3343</v>
      </c>
      <c r="B81" s="51" t="s">
        <v>23</v>
      </c>
      <c r="C81" s="45" t="s">
        <v>113</v>
      </c>
      <c r="D81" s="45">
        <v>11662625</v>
      </c>
      <c r="G81">
        <v>14456</v>
      </c>
    </row>
    <row r="82" spans="1:9" x14ac:dyDescent="0.25">
      <c r="A82">
        <v>3350</v>
      </c>
      <c r="B82" s="51" t="s">
        <v>23</v>
      </c>
      <c r="C82" s="45" t="s">
        <v>114</v>
      </c>
      <c r="D82" s="45">
        <v>9597418</v>
      </c>
      <c r="G82">
        <v>27604</v>
      </c>
    </row>
    <row r="83" spans="1:9" x14ac:dyDescent="0.25">
      <c r="A83">
        <v>3206</v>
      </c>
      <c r="B83" s="51" t="s">
        <v>23</v>
      </c>
      <c r="C83" s="45" t="s">
        <v>115</v>
      </c>
      <c r="D83" s="45">
        <v>4916159</v>
      </c>
      <c r="G83">
        <v>24122</v>
      </c>
    </row>
    <row r="84" spans="1:9" x14ac:dyDescent="0.25">
      <c r="A84">
        <v>5682</v>
      </c>
      <c r="B84" t="s">
        <v>26</v>
      </c>
      <c r="C84" s="45" t="s">
        <v>116</v>
      </c>
      <c r="D84" s="45">
        <v>8766198</v>
      </c>
      <c r="E84" s="16">
        <v>28644975</v>
      </c>
      <c r="F84" s="20">
        <f>SUM(D84:D88)/E84</f>
        <v>0.55747320428801217</v>
      </c>
      <c r="G84">
        <v>13376</v>
      </c>
      <c r="H84" s="16">
        <v>56115</v>
      </c>
      <c r="I84" s="20">
        <f>SUM(G84:G88)/H84</f>
        <v>0.39132139356678253</v>
      </c>
    </row>
    <row r="85" spans="1:9" x14ac:dyDescent="0.25">
      <c r="A85">
        <v>5761</v>
      </c>
      <c r="B85" t="s">
        <v>26</v>
      </c>
      <c r="C85" t="s">
        <v>117</v>
      </c>
      <c r="D85" s="45">
        <v>2994003</v>
      </c>
      <c r="G85">
        <v>3690</v>
      </c>
    </row>
    <row r="86" spans="1:9" x14ac:dyDescent="0.25">
      <c r="A86">
        <v>5760</v>
      </c>
      <c r="B86" t="s">
        <v>26</v>
      </c>
      <c r="C86" t="s">
        <v>118</v>
      </c>
      <c r="D86" s="45">
        <v>1575654</v>
      </c>
      <c r="G86">
        <v>1474</v>
      </c>
    </row>
    <row r="87" spans="1:9" x14ac:dyDescent="0.25">
      <c r="A87">
        <v>5565</v>
      </c>
      <c r="B87" t="s">
        <v>26</v>
      </c>
      <c r="C87" t="s">
        <v>119</v>
      </c>
      <c r="D87" s="45">
        <v>1380107</v>
      </c>
      <c r="G87" s="51">
        <v>2000</v>
      </c>
    </row>
    <row r="88" spans="1:9" x14ac:dyDescent="0.25">
      <c r="A88">
        <v>5804</v>
      </c>
      <c r="B88" t="s">
        <v>26</v>
      </c>
      <c r="C88" t="s">
        <v>120</v>
      </c>
      <c r="D88" s="45">
        <v>1252844</v>
      </c>
      <c r="G88">
        <v>1419</v>
      </c>
    </row>
  </sheetData>
  <sortState xmlns:xlrd2="http://schemas.microsoft.com/office/spreadsheetml/2017/richdata2" ref="B20:C34">
    <sortCondition ref="C20:C34"/>
  </sortState>
  <pageMargins left="0.7" right="0.7" top="0.75" bottom="0.75" header="0.3" footer="0.3"/>
  <drawing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47E63B2CC934046B11823781D65252F" ma:contentTypeVersion="8" ma:contentTypeDescription="Creare un nuovo documento." ma:contentTypeScope="" ma:versionID="13b2b0a5d722f908d40fa3097108002b">
  <xsd:schema xmlns:xsd="http://www.w3.org/2001/XMLSchema" xmlns:xs="http://www.w3.org/2001/XMLSchema" xmlns:p="http://schemas.microsoft.com/office/2006/metadata/properties" xmlns:ns3="ba88aa7e-fda8-4594-bce1-78cc2d3bfc4d" xmlns:ns4="0b388ad8-e96f-4d7b-9a27-9f536da6cb19" targetNamespace="http://schemas.microsoft.com/office/2006/metadata/properties" ma:root="true" ma:fieldsID="7dd0cb78b7e7750e7f6a37013474e28c" ns3:_="" ns4:_="">
    <xsd:import namespace="ba88aa7e-fda8-4594-bce1-78cc2d3bfc4d"/>
    <xsd:import namespace="0b388ad8-e96f-4d7b-9a27-9f536da6cb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88aa7e-fda8-4594-bce1-78cc2d3bfc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88ad8-e96f-4d7b-9a27-9f536da6cb1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a88aa7e-fda8-4594-bce1-78cc2d3bfc4d" xsi:nil="true"/>
  </documentManagement>
</p:properties>
</file>

<file path=customXml/itemProps1.xml><?xml version="1.0" encoding="utf-8"?>
<ds:datastoreItem xmlns:ds="http://schemas.openxmlformats.org/officeDocument/2006/customXml" ds:itemID="{769BE41D-9340-470D-8A77-B764753FAF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61AB11-FAEA-49FC-8FBE-6454E5629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88aa7e-fda8-4594-bce1-78cc2d3bfc4d"/>
    <ds:schemaRef ds:uri="0b388ad8-e96f-4d7b-9a27-9f536da6cb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EB4448-D268-4135-A454-90DDEF10765F}">
  <ds:schemaRefs>
    <ds:schemaRef ds:uri="http://purl.org/dc/elements/1.1/"/>
    <ds:schemaRef ds:uri="0b388ad8-e96f-4d7b-9a27-9f536da6cb19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ba88aa7e-fda8-4594-bce1-78cc2d3bfc4d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Lezioni Acquasanta</dc:creator>
  <cp:keywords/>
  <dc:description/>
  <cp:lastModifiedBy>Hassanat Oluwatobi Awodipe</cp:lastModifiedBy>
  <cp:revision/>
  <dcterms:created xsi:type="dcterms:W3CDTF">2023-11-30T11:13:08Z</dcterms:created>
  <dcterms:modified xsi:type="dcterms:W3CDTF">2024-10-07T23:53:23Z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0x010100E47E63B2CC934046B11823781D65252F</vt:lpwstr>
  </property>
  <property fmtid="{D5CDD505-2E9C-101B-9397-08002B2CF9AE}" pid="3" name="MediaServiceImageTags">
    <vt:lpwstr/>
  </property>
</Properties>
</file>