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ir.raza\Desktop\Hassan DMV\"/>
    </mc:Choice>
  </mc:AlternateContent>
  <xr:revisionPtr revIDLastSave="0" documentId="13_ncr:1_{CB9EE710-9388-4F90-A271-AAA64C1F7488}" xr6:coauthVersionLast="47" xr6:coauthVersionMax="47" xr10:uidLastSave="{00000000-0000-0000-0000-000000000000}"/>
  <bookViews>
    <workbookView xWindow="-108" yWindow="-108" windowWidth="23256" windowHeight="12576" activeTab="1" xr2:uid="{A769DB9D-61EC-4E27-A925-BE45338FC591}"/>
  </bookViews>
  <sheets>
    <sheet name="Data" sheetId="1" r:id="rId1"/>
    <sheet name="Visualis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2" l="1"/>
  <c r="D16" i="2"/>
  <c r="E16" i="2"/>
  <c r="F16" i="2"/>
  <c r="G16" i="2"/>
  <c r="H16" i="2"/>
  <c r="I16" i="2"/>
  <c r="J16" i="2"/>
  <c r="C17" i="2"/>
  <c r="D17" i="2"/>
  <c r="E17" i="2"/>
  <c r="F17" i="2"/>
  <c r="G17" i="2"/>
  <c r="H17" i="2"/>
  <c r="I17" i="2"/>
  <c r="J17" i="2"/>
  <c r="D15" i="2"/>
  <c r="E15" i="2"/>
  <c r="F15" i="2"/>
  <c r="G15" i="2"/>
  <c r="H15" i="2"/>
  <c r="I15" i="2"/>
  <c r="J15" i="2"/>
  <c r="C15" i="2"/>
  <c r="C4" i="2"/>
  <c r="B4" i="2"/>
  <c r="S16" i="1" a="1"/>
  <c r="S16" i="1" s="1"/>
  <c r="V16" i="1" a="1"/>
  <c r="V16" i="1" s="1"/>
  <c r="Y16" i="1" a="1"/>
  <c r="Y16" i="1" s="1"/>
  <c r="AB16" i="1" a="1"/>
  <c r="AB16" i="1" s="1"/>
  <c r="M16" i="1" a="1"/>
  <c r="M16" i="1" s="1"/>
  <c r="P16" i="1" a="1"/>
  <c r="P16" i="1" s="1"/>
  <c r="J16" i="1" a="1"/>
  <c r="J16" i="1" s="1"/>
  <c r="G16" i="1" a="1"/>
  <c r="G16" i="1" s="1"/>
  <c r="D4" i="2"/>
  <c r="E4" i="2"/>
  <c r="F4" i="2"/>
  <c r="G4" i="2"/>
  <c r="H4" i="2"/>
  <c r="I4" i="2"/>
  <c r="J4" i="2"/>
  <c r="D5" i="2"/>
  <c r="E5" i="2"/>
  <c r="F5" i="2"/>
  <c r="G5" i="2"/>
  <c r="H5" i="2"/>
  <c r="I5" i="2"/>
  <c r="J5" i="2"/>
  <c r="D6" i="2"/>
  <c r="E6" i="2"/>
  <c r="F6" i="2"/>
  <c r="G6" i="2"/>
  <c r="H6" i="2"/>
  <c r="I6" i="2"/>
  <c r="J6" i="2"/>
  <c r="C5" i="2"/>
  <c r="C6" i="2"/>
  <c r="B5" i="2"/>
  <c r="B6" i="2"/>
  <c r="B25" i="2" l="1"/>
  <c r="D8" i="2"/>
  <c r="B8" i="2"/>
  <c r="I8" i="2"/>
  <c r="H8" i="2"/>
  <c r="J8" i="2"/>
  <c r="G8" i="2"/>
  <c r="F8" i="2"/>
  <c r="E8" i="2"/>
  <c r="C8" i="2"/>
  <c r="K4" i="2"/>
  <c r="K5" i="2"/>
  <c r="M5" i="2" l="1"/>
  <c r="N5" i="2" s="1"/>
  <c r="M4" i="2"/>
  <c r="N4" i="2" s="1"/>
  <c r="K6" i="2"/>
  <c r="B23" i="2" l="1"/>
  <c r="M6" i="2"/>
  <c r="N6" i="2" s="1"/>
  <c r="K8" i="2"/>
  <c r="M8" i="2" l="1"/>
  <c r="L5" i="2"/>
  <c r="L4" i="2"/>
  <c r="L6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<sst xmlns="http://schemas.openxmlformats.org/spreadsheetml/2006/main" count="325" uniqueCount="72">
  <si>
    <t>Month</t>
  </si>
  <si>
    <t>Expense</t>
  </si>
  <si>
    <t>Category</t>
  </si>
  <si>
    <t>Description</t>
  </si>
  <si>
    <t>Income</t>
  </si>
  <si>
    <t>Source</t>
  </si>
  <si>
    <t>Jan</t>
  </si>
  <si>
    <t>Feb</t>
  </si>
  <si>
    <t>Mar</t>
  </si>
  <si>
    <t>Rental income</t>
  </si>
  <si>
    <t>Eid Bonus</t>
  </si>
  <si>
    <t>guard salary</t>
  </si>
  <si>
    <t>office driver salary</t>
  </si>
  <si>
    <t>home driver salary</t>
  </si>
  <si>
    <t>electricity bill</t>
  </si>
  <si>
    <t>water board bill</t>
  </si>
  <si>
    <t>school fees</t>
  </si>
  <si>
    <t xml:space="preserve">household expenditures </t>
  </si>
  <si>
    <t>internet bill</t>
  </si>
  <si>
    <t>netflix</t>
  </si>
  <si>
    <t>spotify</t>
  </si>
  <si>
    <t>icloud</t>
  </si>
  <si>
    <t>mortgage repayment</t>
  </si>
  <si>
    <t>car loan repayment</t>
  </si>
  <si>
    <t>car services</t>
  </si>
  <si>
    <t>fuel expenditure</t>
  </si>
  <si>
    <t>children pocket money</t>
  </si>
  <si>
    <t>wife's personal allowance</t>
  </si>
  <si>
    <t>maid salary</t>
  </si>
  <si>
    <t>cook salary</t>
  </si>
  <si>
    <t>family dinners</t>
  </si>
  <si>
    <t>shopping</t>
  </si>
  <si>
    <t>charity</t>
  </si>
  <si>
    <t>phone bill</t>
  </si>
  <si>
    <t xml:space="preserve">Post tax Salary </t>
  </si>
  <si>
    <t>home renovation</t>
  </si>
  <si>
    <t>utilities</t>
  </si>
  <si>
    <t>gym</t>
  </si>
  <si>
    <t>medicines</t>
  </si>
  <si>
    <t>education</t>
  </si>
  <si>
    <t>entertainment</t>
  </si>
  <si>
    <t>family's spa and salon exp</t>
  </si>
  <si>
    <t>household</t>
  </si>
  <si>
    <t>health and wellbeing</t>
  </si>
  <si>
    <t>domestic staff</t>
  </si>
  <si>
    <t>transport</t>
  </si>
  <si>
    <t>IBA semester fee</t>
  </si>
  <si>
    <t>gas bill</t>
  </si>
  <si>
    <t>credit card repayment for shopping</t>
  </si>
  <si>
    <t>Total expense</t>
  </si>
  <si>
    <t>Totals</t>
  </si>
  <si>
    <t>Total Income</t>
  </si>
  <si>
    <t>Savings</t>
  </si>
  <si>
    <t>Domestic staff</t>
  </si>
  <si>
    <t>Utilities</t>
  </si>
  <si>
    <t>Education</t>
  </si>
  <si>
    <t>Household</t>
  </si>
  <si>
    <t>Entertainment</t>
  </si>
  <si>
    <t>Transport</t>
  </si>
  <si>
    <t>Charity</t>
  </si>
  <si>
    <t>Health and Wellbeing</t>
  </si>
  <si>
    <t>Trends</t>
  </si>
  <si>
    <t>AVERAGE EXPENDITURE</t>
  </si>
  <si>
    <t>TOTAL EXPENDITURE</t>
  </si>
  <si>
    <t>Profit on Investments</t>
  </si>
  <si>
    <t>_</t>
  </si>
  <si>
    <t>__</t>
  </si>
  <si>
    <t>Trend</t>
  </si>
  <si>
    <t>Avg total expense throughout all months</t>
  </si>
  <si>
    <t>Savings Goal</t>
  </si>
  <si>
    <t xml:space="preserve"> </t>
  </si>
  <si>
    <t>CATEGORIZED EXPENDITURE                                                                                                                                                                      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</si>
</sst>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46"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center"/>
    </xf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center"/>
    </xf>
    <xf numFmtId="164" fontId="0" fillId="0" borderId="0" xfId="0" applyNumberFormat="1"/>
    <xf numFmtId="43" fontId="0" fillId="0" borderId="0" xfId="0" applyNumberFormat="1"/>
    <xf numFmtId="0" fontId="0" fillId="0" borderId="0" xfId="0" applyBorder="1"/>
    <xf numFmtId="0" fontId="0" fillId="0" borderId="0" xfId="0" applyBorder="1" applyAlignment="1">
      <alignment wrapText="1"/>
    </xf>
    <xf numFmtId="164" fontId="0" fillId="0" borderId="0" xfId="1" applyNumberFormat="1" applyFont="1" applyBorder="1"/>
    <xf numFmtId="164" fontId="0" fillId="0" borderId="0" xfId="0" applyNumberFormat="1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10" xfId="0" applyBorder="1"/>
    <xf numFmtId="0" fontId="0" fillId="0" borderId="13" xfId="0" applyBorder="1"/>
    <xf numFmtId="0" fontId="0" fillId="0" borderId="2" xfId="0" applyBorder="1" applyAlignment="1">
      <alignment wrapText="1"/>
    </xf>
    <xf numFmtId="164" fontId="0" fillId="0" borderId="2" xfId="1" applyNumberFormat="1" applyFont="1" applyBorder="1"/>
    <xf numFmtId="164" fontId="0" fillId="0" borderId="2" xfId="0" applyNumberFormat="1" applyBorder="1"/>
    <xf numFmtId="164" fontId="0" fillId="0" borderId="14" xfId="1" applyNumberFormat="1" applyFont="1" applyBorder="1"/>
    <xf numFmtId="164" fontId="0" fillId="0" borderId="15" xfId="1" applyNumberFormat="1" applyFont="1" applyBorder="1"/>
    <xf numFmtId="164" fontId="0" fillId="0" borderId="15" xfId="0" applyNumberFormat="1" applyBorder="1"/>
    <xf numFmtId="164" fontId="0" fillId="0" borderId="16" xfId="1" applyNumberFormat="1" applyFont="1" applyBorder="1"/>
    <xf numFmtId="0" fontId="0" fillId="0" borderId="14" xfId="0" applyBorder="1"/>
    <xf numFmtId="0" fontId="5" fillId="0" borderId="0" xfId="0" applyFont="1" applyAlignment="1">
      <alignment horizontal="center"/>
    </xf>
    <xf numFmtId="164" fontId="0" fillId="0" borderId="1" xfId="1" applyNumberFormat="1" applyFont="1" applyBorder="1"/>
    <xf numFmtId="164" fontId="0" fillId="0" borderId="3" xfId="1" applyNumberFormat="1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164" fontId="0" fillId="0" borderId="9" xfId="1" applyNumberFormat="1" applyFont="1" applyBorder="1"/>
    <xf numFmtId="164" fontId="0" fillId="0" borderId="11" xfId="1" applyNumberFormat="1" applyFont="1" applyBorder="1"/>
    <xf numFmtId="164" fontId="0" fillId="0" borderId="12" xfId="1" applyNumberFormat="1" applyFont="1" applyBorder="1"/>
    <xf numFmtId="0" fontId="3" fillId="2" borderId="9" xfId="2" applyBorder="1" applyAlignment="1">
      <alignment horizontal="center"/>
    </xf>
    <xf numFmtId="0" fontId="3" fillId="2" borderId="0" xfId="2" applyBorder="1" applyAlignment="1">
      <alignment horizontal="center"/>
    </xf>
    <xf numFmtId="0" fontId="3" fillId="2" borderId="10" xfId="2" applyBorder="1" applyAlignment="1">
      <alignment horizontal="center"/>
    </xf>
    <xf numFmtId="164" fontId="3" fillId="2" borderId="9" xfId="2" applyNumberFormat="1" applyBorder="1"/>
    <xf numFmtId="164" fontId="3" fillId="2" borderId="0" xfId="2" applyNumberFormat="1" applyBorder="1"/>
    <xf numFmtId="164" fontId="3" fillId="2" borderId="12" xfId="2" applyNumberFormat="1" applyBorder="1"/>
  </cellXfs>
  <cellStyles count="3">
    <cellStyle name="Accent1" xfId="2" builtinId="29"/>
    <cellStyle name="Comma" xfId="1" builtinId="3"/>
    <cellStyle name="Normal" xfId="0" builtinId="0"/>
  </cellStyles>
  <dxfs count="4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_);_(* \(#,##0\);_(* &quot;-&quot;??_);_(@_)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/>
        <top/>
        <bottom/>
        <vertical/>
        <horizontal/>
      </border>
    </dxf>
    <dxf>
      <border>
        <bottom style="thin">
          <color indexed="64"/>
        </bottom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/>
        <top/>
        <bottom/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_);_(* \(#,##0\);_(* &quot;-&quot;??_);_(@_)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_);_(* \(#,##0\);_(* &quot;-&quot;??_);_(@_)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_);_(* \(#,##0\);_(* &quot;-&quot;??_);_(@_)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_);_(* \(#,##0\);_(* &quot;-&quot;??_);_(@_)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D901C76-07DF-486A-8959-7A37EA72EEA5}" name="Table8" displayName="Table8" ref="A1:C11" totalsRowShown="0" tableBorderDxfId="5">
  <autoFilter ref="A1:C11" xr:uid="{5D901C76-07DF-486A-8959-7A37EA72EEA5}">
    <filterColumn colId="0" hiddenButton="1"/>
    <filterColumn colId="1" hiddenButton="1"/>
    <filterColumn colId="2" hiddenButton="1"/>
  </autoFilter>
  <tableColumns count="3">
    <tableColumn id="1" xr3:uid="{96C4DAEA-85D6-4723-AFBB-26E16BFCB5F9}" name="Month"/>
    <tableColumn id="2" xr3:uid="{38B04F5C-AB20-401C-A8FA-E232415A0459}" name="Income" dataDxfId="4" dataCellStyle="Comma"/>
    <tableColumn id="3" xr3:uid="{C6820817-1B25-45C4-813A-6D733F6B8509}" name="Source"/>
  </tableColumns>
  <tableStyleInfo name="TableStyleMedium9" showFirstColumn="1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2612852-1226-4FA2-AF12-0537BF2CF42B}" name="Table9" displayName="Table9" ref="A15:D99" totalsRowShown="0" headerRowDxfId="6" headerRowBorderDxfId="7">
  <autoFilter ref="A15:D99" xr:uid="{C2612852-1226-4FA2-AF12-0537BF2CF42B}">
    <filterColumn colId="0" hiddenButton="1"/>
    <filterColumn colId="1" hiddenButton="1"/>
    <filterColumn colId="2" hiddenButton="1"/>
    <filterColumn colId="3" hiddenButton="1"/>
  </autoFilter>
  <tableColumns count="4">
    <tableColumn id="1" xr3:uid="{919FF157-37F2-4CD1-8432-35A5BFF0BFD1}" name="Month"/>
    <tableColumn id="2" xr3:uid="{76465CD5-43BA-49D3-A71B-66053E816A50}" name="Expense" dataDxfId="9" dataCellStyle="Comma"/>
    <tableColumn id="3" xr3:uid="{22EA1B81-4CF4-4A25-A67C-318DEA4AD0B2}" name="Description"/>
    <tableColumn id="4" xr3:uid="{DE3959E1-764D-44C9-97A2-0EC229E6EF23}" name="Category" dataDxfId="8"/>
  </tableColumns>
  <tableStyleInfo name="TableStyleMedium16" showFirstColumn="1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E94C903-3E6D-4E14-A3AE-1F1A497C4ADF}" name="Table5" displayName="Table5" ref="A3:N10" totalsRowShown="0" dataDxfId="41" tableBorderDxfId="30" dataCellStyle="Comma">
  <autoFilter ref="A3:N10" xr:uid="{7E94C903-3E6D-4E14-A3AE-1F1A497C4AD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541B0F53-6FA7-44AA-B529-E23C08D16BDF}" name="Month"/>
    <tableColumn id="2" xr3:uid="{90D37DA1-2CE9-4FF5-B9C7-ADB0C5063EE8}" name="Total Income" dataDxfId="17" dataCellStyle="Comma"/>
    <tableColumn id="4" xr3:uid="{F012029A-CC1D-446E-A920-3954E85C9C60}" name="Domestic staff" dataDxfId="26" dataCellStyle="Comma"/>
    <tableColumn id="5" xr3:uid="{62040777-5DCD-4800-9A06-653924E8396B}" name="Utilities" dataDxfId="23" dataCellStyle="Comma"/>
    <tableColumn id="6" xr3:uid="{F0CACDD1-FAD3-4AEB-91B7-D747AFBC3CFC}" name="Education" dataDxfId="22" dataCellStyle="Comma"/>
    <tableColumn id="7" xr3:uid="{BA1C8470-CBA4-414F-A1EF-82ED2BAE27E1}" name="Household" dataDxfId="25" dataCellStyle="Comma"/>
    <tableColumn id="8" xr3:uid="{1F1E9EAA-D556-426D-A86D-FEF22EEE801C}" name="Entertainment" dataDxfId="21" dataCellStyle="Comma"/>
    <tableColumn id="9" xr3:uid="{423FD101-436B-41D1-9DE8-EE381E4CA1D9}" name="Transport" dataDxfId="20" dataCellStyle="Comma"/>
    <tableColumn id="10" xr3:uid="{C87C2E22-EAAA-4FFC-ABE2-0E18B747D2F4}" name="Charity" dataDxfId="19" dataCellStyle="Comma"/>
    <tableColumn id="11" xr3:uid="{AF28BD3D-2BEA-4DA7-810B-67EA712636ED}" name="Health and Wellbeing" dataDxfId="24" dataCellStyle="Comma"/>
    <tableColumn id="12" xr3:uid="{2BB5076E-3F43-4B9E-8B98-5172CE404684}" name="Total expense" dataDxfId="29" dataCellStyle="Comma"/>
    <tableColumn id="13" xr3:uid="{D61FE28F-F876-4C30-8D5A-E53C2CC59644}" name="_" dataDxfId="18" dataCellStyle="Comma"/>
    <tableColumn id="14" xr3:uid="{7E9FBF2C-BE1C-4604-A977-909AF69F882A}" name="Savings" dataDxfId="28" dataCellStyle="Comma"/>
    <tableColumn id="15" xr3:uid="{CB8333B4-64CE-4C77-A50E-D7942D7FCCCF}" name="__" dataDxfId="27" dataCellStyle="Comma"/>
  </tableColumns>
  <tableStyleInfo name="TableStyleMedium16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EA7D9F0-A5E3-4D04-9A4C-847D94E7A36C}" name="Table6" displayName="Table6" ref="B14:J19" totalsRowShown="0" dataDxfId="40" tableBorderDxfId="39" dataCellStyle="Comma">
  <autoFilter ref="B14:J19" xr:uid="{0EA7D9F0-A5E3-4D04-9A4C-847D94E7A36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72CFADE-2E07-4775-A7CD-B467BF6999A3}" name="Month" dataDxfId="16"/>
    <tableColumn id="2" xr3:uid="{18A01937-1F15-478F-89BB-72F1F8584A90}" name="Domestic staff" dataDxfId="38" dataCellStyle="Comma"/>
    <tableColumn id="3" xr3:uid="{893B9890-72FF-45A1-9548-6E254222E045}" name="Utilities" dataDxfId="37" dataCellStyle="Comma"/>
    <tableColumn id="4" xr3:uid="{96FA2FC0-FE12-4D4B-A027-0BA8AB9FF5DD}" name="Education" dataDxfId="36" dataCellStyle="Comma"/>
    <tableColumn id="5" xr3:uid="{1FDE1837-FA94-4761-9FB3-1EA5271883E2}" name="Household" dataDxfId="35" dataCellStyle="Comma"/>
    <tableColumn id="6" xr3:uid="{C985A57A-97F8-4B74-AAAB-E759BFA7F061}" name="Entertainment" dataDxfId="34" dataCellStyle="Comma"/>
    <tableColumn id="7" xr3:uid="{3474A4B0-45E2-4ADB-AF06-D66D13AC5C85}" name="Transport" dataDxfId="33" dataCellStyle="Comma"/>
    <tableColumn id="8" xr3:uid="{66F00AA4-AE05-42E4-8F30-CED3D8148EFE}" name="Charity" dataDxfId="32" dataCellStyle="Comma"/>
    <tableColumn id="9" xr3:uid="{E5537001-AABD-43CC-A47D-D78E51BBF2CE}" name="Health and Wellbeing" dataDxfId="31" dataCellStyle="Comma"/>
  </tableColumns>
  <tableStyleInfo name="TableStyleMedium16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FF73891-BC87-40A8-87C1-BDC6BEDF278F}" name="Table7" displayName="Table7" ref="B22:C25" headerRowCount="0" totalsRowShown="0">
  <tableColumns count="2">
    <tableColumn id="1" xr3:uid="{47C1AF9F-5D16-4AF7-A3EB-E5619B1AEB1A}" name="Column1"/>
    <tableColumn id="2" xr3:uid="{1B65DE77-7956-44C8-86EA-2176EA3776F4}" name="Column2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AB6A0-09AA-4529-9785-DF9E956BBD15}">
  <dimension ref="A1:AD1048576"/>
  <sheetViews>
    <sheetView zoomScale="83" zoomScaleNormal="94" workbookViewId="0">
      <selection activeCell="F23" sqref="F23"/>
    </sheetView>
  </sheetViews>
  <sheetFormatPr defaultRowHeight="14.4" x14ac:dyDescent="0.3"/>
  <cols>
    <col min="1" max="1" width="10.88671875" customWidth="1"/>
    <col min="2" max="2" width="19.88671875" style="1" customWidth="1"/>
    <col min="3" max="3" width="31" customWidth="1"/>
    <col min="4" max="4" width="20.44140625" customWidth="1"/>
    <col min="5" max="5" width="11.21875" style="3" customWidth="1"/>
    <col min="6" max="6" width="14.5546875" customWidth="1"/>
    <col min="7" max="7" width="6.88671875" style="3" customWidth="1"/>
    <col min="8" max="8" width="9.88671875" style="3" customWidth="1"/>
    <col min="9" max="9" width="24.33203125" style="3" customWidth="1"/>
    <col min="10" max="10" width="6.88671875" style="3" customWidth="1"/>
    <col min="11" max="11" width="9.88671875" style="3" customWidth="1"/>
    <col min="12" max="12" width="23.33203125" style="3" customWidth="1"/>
    <col min="13" max="13" width="6.88671875" style="3" customWidth="1"/>
    <col min="14" max="14" width="9.88671875" style="3" customWidth="1"/>
    <col min="15" max="15" width="21.77734375" style="3" customWidth="1"/>
    <col min="16" max="16" width="6.88671875" style="3" customWidth="1"/>
    <col min="17" max="17" width="9.88671875" style="3" customWidth="1"/>
    <col min="18" max="18" width="33.77734375" style="3" customWidth="1"/>
    <col min="19" max="19" width="6.88671875" style="3" customWidth="1"/>
    <col min="20" max="20" width="9.88671875" style="3" customWidth="1"/>
    <col min="21" max="21" width="19" style="3" customWidth="1"/>
    <col min="22" max="22" width="6.88671875" style="3" customWidth="1"/>
    <col min="23" max="23" width="9.88671875" customWidth="1"/>
    <col min="24" max="24" width="27.6640625" customWidth="1"/>
    <col min="25" max="25" width="6.88671875" customWidth="1"/>
    <col min="26" max="26" width="9.88671875" style="3" customWidth="1"/>
    <col min="27" max="27" width="14.88671875" style="3" customWidth="1"/>
    <col min="28" max="28" width="6.88671875" customWidth="1"/>
    <col min="29" max="29" width="9.88671875" style="3" customWidth="1"/>
    <col min="30" max="30" width="25.5546875" style="3" customWidth="1"/>
  </cols>
  <sheetData>
    <row r="1" spans="1:30" x14ac:dyDescent="0.3">
      <c r="A1" s="8" t="s">
        <v>0</v>
      </c>
      <c r="B1" s="8" t="s">
        <v>4</v>
      </c>
      <c r="C1" s="8" t="s">
        <v>5</v>
      </c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Z1"/>
      <c r="AA1"/>
      <c r="AC1"/>
      <c r="AD1"/>
    </row>
    <row r="2" spans="1:30" x14ac:dyDescent="0.3">
      <c r="A2" s="8" t="s">
        <v>6</v>
      </c>
      <c r="B2" s="10">
        <v>1500000</v>
      </c>
      <c r="C2" s="8" t="s">
        <v>34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Z2"/>
      <c r="AA2"/>
      <c r="AC2"/>
      <c r="AD2"/>
    </row>
    <row r="3" spans="1:30" x14ac:dyDescent="0.3">
      <c r="A3" s="8" t="s">
        <v>6</v>
      </c>
      <c r="B3" s="10">
        <v>100000</v>
      </c>
      <c r="C3" s="8" t="s">
        <v>9</v>
      </c>
      <c r="D3" t="s">
        <v>70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Z3"/>
      <c r="AA3"/>
      <c r="AC3"/>
      <c r="AD3"/>
    </row>
    <row r="4" spans="1:30" x14ac:dyDescent="0.3">
      <c r="A4" s="8" t="s">
        <v>6</v>
      </c>
      <c r="B4" s="10">
        <v>300000</v>
      </c>
      <c r="C4" s="8" t="s">
        <v>64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Z4"/>
      <c r="AA4"/>
      <c r="AC4"/>
      <c r="AD4"/>
    </row>
    <row r="5" spans="1:30" x14ac:dyDescent="0.3">
      <c r="A5" s="8" t="s">
        <v>7</v>
      </c>
      <c r="B5" s="10">
        <v>1500000</v>
      </c>
      <c r="C5" s="8" t="s">
        <v>34</v>
      </c>
      <c r="G5"/>
      <c r="I5"/>
      <c r="J5"/>
      <c r="K5"/>
      <c r="L5"/>
      <c r="M5"/>
      <c r="N5"/>
      <c r="O5"/>
      <c r="P5"/>
      <c r="Q5"/>
      <c r="R5"/>
      <c r="S5"/>
      <c r="T5"/>
      <c r="U5"/>
      <c r="V5"/>
      <c r="Z5"/>
      <c r="AA5"/>
      <c r="AC5"/>
      <c r="AD5"/>
    </row>
    <row r="6" spans="1:30" x14ac:dyDescent="0.3">
      <c r="A6" s="8" t="s">
        <v>7</v>
      </c>
      <c r="B6" s="10">
        <v>100000</v>
      </c>
      <c r="C6" s="8" t="s">
        <v>9</v>
      </c>
      <c r="D6" s="3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Z6"/>
      <c r="AA6"/>
      <c r="AC6"/>
      <c r="AD6"/>
    </row>
    <row r="7" spans="1:30" x14ac:dyDescent="0.3">
      <c r="A7" s="8" t="s">
        <v>7</v>
      </c>
      <c r="B7" s="10">
        <v>300000</v>
      </c>
      <c r="C7" s="8" t="s">
        <v>64</v>
      </c>
      <c r="D7" s="3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Z7"/>
      <c r="AA7"/>
      <c r="AC7"/>
      <c r="AD7"/>
    </row>
    <row r="8" spans="1:30" x14ac:dyDescent="0.3">
      <c r="A8" s="8" t="s">
        <v>8</v>
      </c>
      <c r="B8" s="10">
        <v>1500000</v>
      </c>
      <c r="C8" s="8" t="s">
        <v>34</v>
      </c>
      <c r="D8" s="3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Z8"/>
      <c r="AA8"/>
      <c r="AC8"/>
      <c r="AD8"/>
    </row>
    <row r="9" spans="1:30" x14ac:dyDescent="0.3">
      <c r="A9" s="8" t="s">
        <v>8</v>
      </c>
      <c r="B9" s="10">
        <v>100000</v>
      </c>
      <c r="C9" s="8" t="s">
        <v>9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Z9"/>
      <c r="AA9"/>
      <c r="AC9"/>
      <c r="AD9"/>
    </row>
    <row r="10" spans="1:30" x14ac:dyDescent="0.3">
      <c r="A10" s="8" t="s">
        <v>8</v>
      </c>
      <c r="B10" s="10">
        <v>300000</v>
      </c>
      <c r="C10" s="8" t="s">
        <v>64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Z10"/>
      <c r="AA10"/>
      <c r="AC10"/>
      <c r="AD10"/>
    </row>
    <row r="11" spans="1:30" x14ac:dyDescent="0.3">
      <c r="A11" s="8" t="s">
        <v>8</v>
      </c>
      <c r="B11" s="10">
        <v>1000000</v>
      </c>
      <c r="C11" s="8" t="s">
        <v>10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Z11"/>
      <c r="AA11"/>
      <c r="AC11"/>
      <c r="AD11"/>
    </row>
    <row r="12" spans="1:30" ht="15" thickBot="1" x14ac:dyDescent="0.35"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Z12"/>
      <c r="AA12"/>
      <c r="AC12"/>
      <c r="AD12"/>
    </row>
    <row r="13" spans="1:30" x14ac:dyDescent="0.3">
      <c r="B13"/>
      <c r="G13" s="31" t="s">
        <v>71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3"/>
    </row>
    <row r="14" spans="1:30" x14ac:dyDescent="0.3">
      <c r="B14"/>
      <c r="F14" s="3"/>
      <c r="G14" s="34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6"/>
    </row>
    <row r="15" spans="1:30" x14ac:dyDescent="0.3">
      <c r="A15" s="28" t="s">
        <v>0</v>
      </c>
      <c r="B15" s="29" t="s">
        <v>1</v>
      </c>
      <c r="C15" s="29" t="s">
        <v>3</v>
      </c>
      <c r="D15" s="30" t="s">
        <v>2</v>
      </c>
      <c r="E15" s="8"/>
      <c r="F15" s="3"/>
      <c r="G15" s="40" t="s">
        <v>53</v>
      </c>
      <c r="H15" s="41"/>
      <c r="I15" s="41"/>
      <c r="J15" s="41" t="s">
        <v>54</v>
      </c>
      <c r="K15" s="41"/>
      <c r="L15" s="41"/>
      <c r="M15" s="41" t="s">
        <v>55</v>
      </c>
      <c r="N15" s="41"/>
      <c r="O15" s="41"/>
      <c r="P15" s="41" t="s">
        <v>56</v>
      </c>
      <c r="Q15" s="41"/>
      <c r="R15" s="41"/>
      <c r="S15" s="41" t="s">
        <v>57</v>
      </c>
      <c r="T15" s="41"/>
      <c r="U15" s="41"/>
      <c r="V15" s="41" t="s">
        <v>58</v>
      </c>
      <c r="W15" s="41"/>
      <c r="X15" s="41"/>
      <c r="Y15" s="41" t="s">
        <v>59</v>
      </c>
      <c r="Z15" s="41"/>
      <c r="AA15" s="41"/>
      <c r="AB15" s="41" t="s">
        <v>60</v>
      </c>
      <c r="AC15" s="41"/>
      <c r="AD15" s="42"/>
    </row>
    <row r="16" spans="1:30" x14ac:dyDescent="0.3">
      <c r="A16" t="s">
        <v>6</v>
      </c>
      <c r="B16" s="26">
        <v>30000</v>
      </c>
      <c r="C16" s="8" t="s">
        <v>12</v>
      </c>
      <c r="D16" s="12" t="s">
        <v>44</v>
      </c>
      <c r="E16" s="8"/>
      <c r="F16" s="3"/>
      <c r="G16" s="43" t="str" cm="1">
        <f t="array" ref="G16:I30">_xlfn._xlws.FILTER($A16:$C99,$D16:$D99=G15)</f>
        <v>Jan</v>
      </c>
      <c r="H16" s="10">
        <v>30000</v>
      </c>
      <c r="I16" s="10" t="str">
        <v>office driver salary</v>
      </c>
      <c r="J16" s="44" t="str" cm="1">
        <f t="array" ref="J16:L30">_xlfn._xlws.FILTER($A16:$C99,$D16:$D99=J15)</f>
        <v>Jan</v>
      </c>
      <c r="K16" s="10">
        <v>50000</v>
      </c>
      <c r="L16" s="10" t="str">
        <v>electricity bill</v>
      </c>
      <c r="M16" s="44" t="str" cm="1">
        <f t="array" ref="M16:O19">_xlfn._xlws.FILTER($A16:$C99,$D16:$D99=M15)</f>
        <v>Jan</v>
      </c>
      <c r="N16" s="10">
        <v>375000</v>
      </c>
      <c r="O16" s="10" t="str">
        <v>IBA semester fee</v>
      </c>
      <c r="P16" s="44" t="str" cm="1">
        <f t="array" ref="P16:R32">_xlfn._xlws.FILTER($A16:$C99,$D16:$D99=P15)</f>
        <v>Jan</v>
      </c>
      <c r="Q16" s="10">
        <v>150000</v>
      </c>
      <c r="R16" s="10" t="str">
        <v xml:space="preserve">household expenditures </v>
      </c>
      <c r="S16" s="44" t="str" cm="1">
        <f t="array" ref="S16:U30">_xlfn._xlws.FILTER($A16:$C99,$D16:$D99=S15)</f>
        <v>Jan</v>
      </c>
      <c r="T16" s="10">
        <v>2000</v>
      </c>
      <c r="U16" s="10" t="str">
        <v>netflix</v>
      </c>
      <c r="V16" s="44" t="str" cm="1">
        <f t="array" ref="V16:X21">_xlfn._xlws.FILTER($A16:$C99,$D16:$D99=V15)</f>
        <v>Jan</v>
      </c>
      <c r="W16" s="10">
        <v>180000</v>
      </c>
      <c r="X16" s="10" t="str">
        <v>car loan repayment</v>
      </c>
      <c r="Y16" s="44" t="str" cm="1">
        <f t="array" ref="Y16:AA18">_xlfn._xlws.FILTER($A16:$C99,$D16:$D99=Y15)</f>
        <v>Jan</v>
      </c>
      <c r="Z16" s="10">
        <v>40000</v>
      </c>
      <c r="AA16" s="10" t="str">
        <v>charity</v>
      </c>
      <c r="AB16" s="44" t="str" cm="1">
        <f t="array" ref="AB16:AD24">_xlfn._xlws.FILTER($A16:$C99,$D16:$D99=AB15)</f>
        <v>Jan</v>
      </c>
      <c r="AC16" s="10">
        <v>5000</v>
      </c>
      <c r="AD16" s="15" t="str">
        <v>medicines</v>
      </c>
    </row>
    <row r="17" spans="1:30" x14ac:dyDescent="0.3">
      <c r="A17" t="s">
        <v>6</v>
      </c>
      <c r="B17" s="26">
        <v>35000</v>
      </c>
      <c r="C17" s="8" t="s">
        <v>13</v>
      </c>
      <c r="D17" s="12" t="s">
        <v>44</v>
      </c>
      <c r="E17" s="8"/>
      <c r="F17" s="3"/>
      <c r="G17" s="43" t="str">
        <v>Jan</v>
      </c>
      <c r="H17" s="10">
        <v>35000</v>
      </c>
      <c r="I17" s="10" t="str">
        <v>home driver salary</v>
      </c>
      <c r="J17" s="44" t="str">
        <v>Jan</v>
      </c>
      <c r="K17" s="10">
        <v>5000</v>
      </c>
      <c r="L17" s="10" t="str">
        <v>gas bill</v>
      </c>
      <c r="M17" s="44" t="str">
        <v>Jan</v>
      </c>
      <c r="N17" s="10">
        <v>40000</v>
      </c>
      <c r="O17" s="10" t="str">
        <v>school fees</v>
      </c>
      <c r="P17" s="44" t="str">
        <v>Jan</v>
      </c>
      <c r="Q17" s="10">
        <v>250000</v>
      </c>
      <c r="R17" s="10" t="str">
        <v>mortgage repayment</v>
      </c>
      <c r="S17" s="44" t="str">
        <v>Jan</v>
      </c>
      <c r="T17" s="10">
        <v>1000</v>
      </c>
      <c r="U17" s="10" t="str">
        <v>spotify</v>
      </c>
      <c r="V17" s="44" t="str">
        <v>Jan</v>
      </c>
      <c r="W17" s="10">
        <v>125000</v>
      </c>
      <c r="X17" s="10" t="str">
        <v>fuel expenditure</v>
      </c>
      <c r="Y17" s="44" t="str">
        <v>Feb</v>
      </c>
      <c r="Z17" s="10">
        <v>40000</v>
      </c>
      <c r="AA17" s="10" t="str">
        <v>charity</v>
      </c>
      <c r="AB17" s="44" t="str">
        <v>Jan</v>
      </c>
      <c r="AC17" s="10">
        <v>15000</v>
      </c>
      <c r="AD17" s="15" t="str">
        <v>gym</v>
      </c>
    </row>
    <row r="18" spans="1:30" x14ac:dyDescent="0.3">
      <c r="A18" t="s">
        <v>6</v>
      </c>
      <c r="B18" s="26">
        <v>30000</v>
      </c>
      <c r="C18" s="8" t="s">
        <v>11</v>
      </c>
      <c r="D18" s="12" t="s">
        <v>44</v>
      </c>
      <c r="E18" s="8"/>
      <c r="F18" s="3"/>
      <c r="G18" s="43" t="str">
        <v>Jan</v>
      </c>
      <c r="H18" s="10">
        <v>30000</v>
      </c>
      <c r="I18" s="10" t="str">
        <v>guard salary</v>
      </c>
      <c r="J18" s="44" t="str">
        <v>Jan</v>
      </c>
      <c r="K18" s="10">
        <v>300</v>
      </c>
      <c r="L18" s="10" t="str">
        <v>water board bill</v>
      </c>
      <c r="M18" s="44" t="str">
        <v>Feb</v>
      </c>
      <c r="N18" s="10">
        <v>40000</v>
      </c>
      <c r="O18" s="10" t="str">
        <v>school fees</v>
      </c>
      <c r="P18" s="44" t="str">
        <v>Jan</v>
      </c>
      <c r="Q18" s="10">
        <v>15000</v>
      </c>
      <c r="R18" s="10" t="str">
        <v>car services</v>
      </c>
      <c r="S18" s="44" t="str">
        <v>Jan</v>
      </c>
      <c r="T18" s="10">
        <v>2000</v>
      </c>
      <c r="U18" s="10" t="str">
        <v>icloud</v>
      </c>
      <c r="V18" s="44" t="str">
        <v>Feb</v>
      </c>
      <c r="W18" s="10">
        <v>180000</v>
      </c>
      <c r="X18" s="10" t="str">
        <v>car loan repayment</v>
      </c>
      <c r="Y18" s="44" t="str">
        <v>Mar</v>
      </c>
      <c r="Z18" s="10">
        <v>150000</v>
      </c>
      <c r="AA18" s="10" t="str">
        <v>charity</v>
      </c>
      <c r="AB18" s="44" t="str">
        <v>Jan</v>
      </c>
      <c r="AC18" s="10">
        <v>15000</v>
      </c>
      <c r="AD18" s="15" t="str">
        <v>family's spa and salon exp</v>
      </c>
    </row>
    <row r="19" spans="1:30" x14ac:dyDescent="0.3">
      <c r="A19" t="s">
        <v>6</v>
      </c>
      <c r="B19" s="26">
        <v>50000</v>
      </c>
      <c r="C19" s="8" t="s">
        <v>14</v>
      </c>
      <c r="D19" s="12" t="s">
        <v>36</v>
      </c>
      <c r="E19" s="8"/>
      <c r="F19" s="3"/>
      <c r="G19" s="43" t="str">
        <v>Jan</v>
      </c>
      <c r="H19" s="10">
        <v>15000</v>
      </c>
      <c r="I19" s="10" t="str">
        <v>maid salary</v>
      </c>
      <c r="J19" s="44" t="str">
        <v>Jan</v>
      </c>
      <c r="K19" s="10">
        <v>6500</v>
      </c>
      <c r="L19" s="10" t="str">
        <v>internet bill</v>
      </c>
      <c r="M19" s="44" t="str">
        <v>Mar</v>
      </c>
      <c r="N19" s="10">
        <v>40000</v>
      </c>
      <c r="O19" s="10" t="str">
        <v>school fees</v>
      </c>
      <c r="P19" s="44" t="str">
        <v>Jan</v>
      </c>
      <c r="Q19" s="10">
        <v>30000</v>
      </c>
      <c r="R19" s="10" t="str">
        <v>children pocket money</v>
      </c>
      <c r="S19" s="44" t="str">
        <v>Jan</v>
      </c>
      <c r="T19" s="10">
        <v>50000</v>
      </c>
      <c r="U19" s="10" t="str">
        <v>family dinners</v>
      </c>
      <c r="V19" s="44" t="str">
        <v>Feb</v>
      </c>
      <c r="W19" s="10">
        <v>120000</v>
      </c>
      <c r="X19" s="10" t="str">
        <v>fuel expenditure</v>
      </c>
      <c r="Y19" s="10"/>
      <c r="Z19" s="10"/>
      <c r="AA19" s="10"/>
      <c r="AB19" s="44" t="str">
        <v>Feb</v>
      </c>
      <c r="AC19" s="10">
        <v>5000</v>
      </c>
      <c r="AD19" s="15" t="str">
        <v>medicines</v>
      </c>
    </row>
    <row r="20" spans="1:30" x14ac:dyDescent="0.3">
      <c r="A20" t="s">
        <v>6</v>
      </c>
      <c r="B20" s="26">
        <v>5000</v>
      </c>
      <c r="C20" s="8" t="s">
        <v>47</v>
      </c>
      <c r="D20" s="12" t="s">
        <v>36</v>
      </c>
      <c r="E20" s="8"/>
      <c r="F20" s="3"/>
      <c r="G20" s="43" t="str">
        <v>Jan</v>
      </c>
      <c r="H20" s="10">
        <v>15000</v>
      </c>
      <c r="I20" s="10" t="str">
        <v>cook salary</v>
      </c>
      <c r="J20" s="44" t="str">
        <v>Jan</v>
      </c>
      <c r="K20" s="10">
        <v>6000</v>
      </c>
      <c r="L20" s="10" t="str">
        <v>phone bill</v>
      </c>
      <c r="M20" s="10"/>
      <c r="N20" s="10"/>
      <c r="O20" s="10"/>
      <c r="P20" s="44" t="str">
        <v>Jan</v>
      </c>
      <c r="Q20" s="10">
        <v>75000</v>
      </c>
      <c r="R20" s="10" t="str">
        <v>wife's personal allowance</v>
      </c>
      <c r="S20" s="44" t="str">
        <v>Jan</v>
      </c>
      <c r="T20" s="10">
        <v>38000</v>
      </c>
      <c r="U20" s="10" t="str">
        <v>shopping</v>
      </c>
      <c r="V20" s="44" t="str">
        <v>Mar</v>
      </c>
      <c r="W20" s="10">
        <v>180000</v>
      </c>
      <c r="X20" s="10" t="str">
        <v>car loan repayment</v>
      </c>
      <c r="Y20" s="10"/>
      <c r="Z20" s="10"/>
      <c r="AA20" s="10"/>
      <c r="AB20" s="44" t="str">
        <v>Feb</v>
      </c>
      <c r="AC20" s="10">
        <v>15000</v>
      </c>
      <c r="AD20" s="15" t="str">
        <v>gym</v>
      </c>
    </row>
    <row r="21" spans="1:30" x14ac:dyDescent="0.3">
      <c r="A21" t="s">
        <v>6</v>
      </c>
      <c r="B21" s="26">
        <v>300</v>
      </c>
      <c r="C21" s="8" t="s">
        <v>15</v>
      </c>
      <c r="D21" s="12" t="s">
        <v>36</v>
      </c>
      <c r="E21" s="8"/>
      <c r="F21" s="3"/>
      <c r="G21" s="43" t="str">
        <v>Feb</v>
      </c>
      <c r="H21" s="10">
        <v>30000</v>
      </c>
      <c r="I21" s="10" t="str">
        <v>office driver salary</v>
      </c>
      <c r="J21" s="44" t="str">
        <v>Feb</v>
      </c>
      <c r="K21" s="10">
        <v>45000</v>
      </c>
      <c r="L21" s="10" t="str">
        <v>electricity bill</v>
      </c>
      <c r="M21" s="10"/>
      <c r="N21" s="10"/>
      <c r="O21" s="10"/>
      <c r="P21" s="44" t="str">
        <v>Feb</v>
      </c>
      <c r="Q21" s="10">
        <v>150000</v>
      </c>
      <c r="R21" s="10" t="str">
        <v>home renovation</v>
      </c>
      <c r="S21" s="44" t="str">
        <v>Feb</v>
      </c>
      <c r="T21" s="10">
        <v>2000</v>
      </c>
      <c r="U21" s="10" t="str">
        <v>netflix</v>
      </c>
      <c r="V21" s="44" t="str">
        <v>Mar</v>
      </c>
      <c r="W21" s="10">
        <v>130000</v>
      </c>
      <c r="X21" s="10" t="str">
        <v>fuel expenditure</v>
      </c>
      <c r="Y21" s="10"/>
      <c r="Z21" s="10"/>
      <c r="AA21" s="10"/>
      <c r="AB21" s="44" t="str">
        <v>Feb</v>
      </c>
      <c r="AC21" s="10">
        <v>10000</v>
      </c>
      <c r="AD21" s="15" t="str">
        <v>family's spa and salon exp</v>
      </c>
    </row>
    <row r="22" spans="1:30" x14ac:dyDescent="0.3">
      <c r="A22" t="s">
        <v>6</v>
      </c>
      <c r="B22" s="26">
        <v>375000</v>
      </c>
      <c r="C22" s="8" t="s">
        <v>46</v>
      </c>
      <c r="D22" s="12" t="s">
        <v>39</v>
      </c>
      <c r="E22" s="8"/>
      <c r="F22" s="3"/>
      <c r="G22" s="43" t="str">
        <v>Feb</v>
      </c>
      <c r="H22" s="10">
        <v>35000</v>
      </c>
      <c r="I22" s="10" t="str">
        <v>home driver salary</v>
      </c>
      <c r="J22" s="44" t="str">
        <v>Feb</v>
      </c>
      <c r="K22" s="10">
        <v>5000</v>
      </c>
      <c r="L22" s="10" t="str">
        <v>gas bill</v>
      </c>
      <c r="M22" s="10"/>
      <c r="N22" s="10"/>
      <c r="O22" s="10"/>
      <c r="P22" s="44" t="str">
        <v>Feb</v>
      </c>
      <c r="Q22" s="10">
        <v>150000</v>
      </c>
      <c r="R22" s="10" t="str">
        <v xml:space="preserve">household expenditures </v>
      </c>
      <c r="S22" s="44" t="str">
        <v>Feb</v>
      </c>
      <c r="T22" s="10">
        <v>1000</v>
      </c>
      <c r="U22" s="10" t="str">
        <v>spotify</v>
      </c>
      <c r="V22" s="10"/>
      <c r="W22" s="10"/>
      <c r="X22" s="10"/>
      <c r="Y22" s="10"/>
      <c r="Z22" s="10"/>
      <c r="AA22" s="10"/>
      <c r="AB22" s="44" t="str">
        <v>Mar</v>
      </c>
      <c r="AC22" s="10">
        <v>5500</v>
      </c>
      <c r="AD22" s="15" t="str">
        <v>medicines</v>
      </c>
    </row>
    <row r="23" spans="1:30" x14ac:dyDescent="0.3">
      <c r="A23" t="s">
        <v>6</v>
      </c>
      <c r="B23" s="26">
        <v>40000</v>
      </c>
      <c r="C23" s="8" t="s">
        <v>16</v>
      </c>
      <c r="D23" s="12" t="s">
        <v>39</v>
      </c>
      <c r="E23" s="8"/>
      <c r="F23" s="3"/>
      <c r="G23" s="43" t="str">
        <v>Feb</v>
      </c>
      <c r="H23" s="10">
        <v>30000</v>
      </c>
      <c r="I23" s="10" t="str">
        <v>guard salary</v>
      </c>
      <c r="J23" s="44" t="str">
        <v>Feb</v>
      </c>
      <c r="K23" s="10">
        <v>300</v>
      </c>
      <c r="L23" s="10" t="str">
        <v>water board bill</v>
      </c>
      <c r="M23" s="10"/>
      <c r="N23" s="10"/>
      <c r="O23" s="10"/>
      <c r="P23" s="44" t="str">
        <v>Feb</v>
      </c>
      <c r="Q23" s="10">
        <v>250000</v>
      </c>
      <c r="R23" s="10" t="str">
        <v>mortgage repayment</v>
      </c>
      <c r="S23" s="44" t="str">
        <v>Feb</v>
      </c>
      <c r="T23" s="10">
        <v>2000</v>
      </c>
      <c r="U23" s="10" t="str">
        <v>icloud</v>
      </c>
      <c r="V23" s="10"/>
      <c r="W23" s="10"/>
      <c r="X23" s="10"/>
      <c r="Y23" s="10"/>
      <c r="Z23" s="10"/>
      <c r="AA23" s="10"/>
      <c r="AB23" s="44" t="str">
        <v>Mar</v>
      </c>
      <c r="AC23" s="10">
        <v>15000</v>
      </c>
      <c r="AD23" s="15" t="str">
        <v>gym</v>
      </c>
    </row>
    <row r="24" spans="1:30" x14ac:dyDescent="0.3">
      <c r="A24" t="s">
        <v>6</v>
      </c>
      <c r="B24" s="26">
        <v>150000</v>
      </c>
      <c r="C24" s="8" t="s">
        <v>17</v>
      </c>
      <c r="D24" s="12" t="s">
        <v>42</v>
      </c>
      <c r="E24" s="8"/>
      <c r="F24" s="3"/>
      <c r="G24" s="43" t="str">
        <v>Feb</v>
      </c>
      <c r="H24" s="10">
        <v>15000</v>
      </c>
      <c r="I24" s="10" t="str">
        <v>maid salary</v>
      </c>
      <c r="J24" s="44" t="str">
        <v>Feb</v>
      </c>
      <c r="K24" s="10">
        <v>6500</v>
      </c>
      <c r="L24" s="10" t="str">
        <v>internet bill</v>
      </c>
      <c r="M24" s="10"/>
      <c r="N24" s="10"/>
      <c r="O24" s="10"/>
      <c r="P24" s="44" t="str">
        <v>Feb</v>
      </c>
      <c r="Q24" s="10">
        <v>15000</v>
      </c>
      <c r="R24" s="10" t="str">
        <v>car services</v>
      </c>
      <c r="S24" s="44" t="str">
        <v>Feb</v>
      </c>
      <c r="T24" s="10">
        <v>45000</v>
      </c>
      <c r="U24" s="10" t="str">
        <v>family dinners</v>
      </c>
      <c r="V24" s="10"/>
      <c r="W24" s="10"/>
      <c r="X24" s="10"/>
      <c r="Y24" s="10"/>
      <c r="Z24" s="10"/>
      <c r="AA24" s="10"/>
      <c r="AB24" s="44" t="str">
        <v>Mar</v>
      </c>
      <c r="AC24" s="10">
        <v>25000</v>
      </c>
      <c r="AD24" s="15" t="str">
        <v>family's spa and salon exp</v>
      </c>
    </row>
    <row r="25" spans="1:30" x14ac:dyDescent="0.3">
      <c r="A25" t="s">
        <v>6</v>
      </c>
      <c r="B25" s="26">
        <v>6500</v>
      </c>
      <c r="C25" s="8" t="s">
        <v>18</v>
      </c>
      <c r="D25" s="12" t="s">
        <v>36</v>
      </c>
      <c r="E25" s="8"/>
      <c r="F25" s="3"/>
      <c r="G25" s="43" t="str">
        <v>Feb</v>
      </c>
      <c r="H25" s="10">
        <v>15000</v>
      </c>
      <c r="I25" s="10" t="str">
        <v>cook salary</v>
      </c>
      <c r="J25" s="44" t="str">
        <v>Feb</v>
      </c>
      <c r="K25" s="10">
        <v>6000</v>
      </c>
      <c r="L25" s="10" t="str">
        <v>phone bill</v>
      </c>
      <c r="M25" s="10"/>
      <c r="N25" s="10"/>
      <c r="O25" s="10"/>
      <c r="P25" s="44" t="str">
        <v>Feb</v>
      </c>
      <c r="Q25" s="10">
        <v>30000</v>
      </c>
      <c r="R25" s="10" t="str">
        <v>children pocket money</v>
      </c>
      <c r="S25" s="44" t="str">
        <v>Feb</v>
      </c>
      <c r="T25" s="10">
        <v>30000</v>
      </c>
      <c r="U25" s="10" t="str">
        <v>shopping</v>
      </c>
      <c r="V25" s="10"/>
      <c r="W25" s="10"/>
      <c r="X25" s="10"/>
      <c r="Y25" s="10"/>
      <c r="Z25" s="10"/>
      <c r="AA25" s="10"/>
      <c r="AB25" s="10"/>
      <c r="AC25" s="10"/>
      <c r="AD25" s="15"/>
    </row>
    <row r="26" spans="1:30" x14ac:dyDescent="0.3">
      <c r="A26" t="s">
        <v>6</v>
      </c>
      <c r="B26" s="26">
        <v>2000</v>
      </c>
      <c r="C26" s="8" t="s">
        <v>19</v>
      </c>
      <c r="D26" s="12" t="s">
        <v>40</v>
      </c>
      <c r="E26" s="8"/>
      <c r="F26" s="5"/>
      <c r="G26" s="43" t="str">
        <v>Mar</v>
      </c>
      <c r="H26" s="10">
        <v>30000</v>
      </c>
      <c r="I26" s="10" t="str">
        <v>office driver salary</v>
      </c>
      <c r="J26" s="44" t="str">
        <v>Mar</v>
      </c>
      <c r="K26" s="10">
        <v>60000</v>
      </c>
      <c r="L26" s="10" t="str">
        <v>electricity bill</v>
      </c>
      <c r="M26" s="10"/>
      <c r="N26" s="10"/>
      <c r="O26" s="10"/>
      <c r="P26" s="44" t="str">
        <v>Feb</v>
      </c>
      <c r="Q26" s="10">
        <v>75000</v>
      </c>
      <c r="R26" s="10" t="str">
        <v>wife's personal allowance</v>
      </c>
      <c r="S26" s="44" t="str">
        <v>Mar</v>
      </c>
      <c r="T26" s="10">
        <v>2000</v>
      </c>
      <c r="U26" s="10" t="str">
        <v>netflix</v>
      </c>
      <c r="V26" s="10"/>
      <c r="W26" s="10"/>
      <c r="X26" s="10"/>
      <c r="Y26" s="10"/>
      <c r="Z26" s="10"/>
      <c r="AA26" s="10"/>
      <c r="AB26" s="10"/>
      <c r="AC26" s="10"/>
      <c r="AD26" s="15"/>
    </row>
    <row r="27" spans="1:30" x14ac:dyDescent="0.3">
      <c r="A27" t="s">
        <v>6</v>
      </c>
      <c r="B27" s="26">
        <v>1000</v>
      </c>
      <c r="C27" s="8" t="s">
        <v>20</v>
      </c>
      <c r="D27" s="12" t="s">
        <v>40</v>
      </c>
      <c r="E27" s="8"/>
      <c r="F27" s="3"/>
      <c r="G27" s="43" t="str">
        <v>Mar</v>
      </c>
      <c r="H27" s="10">
        <v>35000</v>
      </c>
      <c r="I27" s="10" t="str">
        <v>home driver salary</v>
      </c>
      <c r="J27" s="44" t="str">
        <v>Mar</v>
      </c>
      <c r="K27" s="10">
        <v>5000</v>
      </c>
      <c r="L27" s="10" t="str">
        <v>gas bill</v>
      </c>
      <c r="M27" s="10"/>
      <c r="N27" s="10"/>
      <c r="O27" s="10"/>
      <c r="P27" s="44" t="str">
        <v>Mar</v>
      </c>
      <c r="Q27" s="10">
        <v>360000</v>
      </c>
      <c r="R27" s="10" t="str">
        <v>credit card repayment for shopping</v>
      </c>
      <c r="S27" s="44" t="str">
        <v>Mar</v>
      </c>
      <c r="T27" s="10">
        <v>1000</v>
      </c>
      <c r="U27" s="10" t="str">
        <v>spotify</v>
      </c>
      <c r="V27" s="10"/>
      <c r="W27" s="10"/>
      <c r="X27" s="10"/>
      <c r="Y27" s="10"/>
      <c r="Z27" s="10"/>
      <c r="AA27" s="10"/>
      <c r="AB27" s="10"/>
      <c r="AC27" s="10"/>
      <c r="AD27" s="15"/>
    </row>
    <row r="28" spans="1:30" x14ac:dyDescent="0.3">
      <c r="A28" t="s">
        <v>6</v>
      </c>
      <c r="B28" s="26">
        <v>2000</v>
      </c>
      <c r="C28" s="8" t="s">
        <v>21</v>
      </c>
      <c r="D28" s="12" t="s">
        <v>40</v>
      </c>
      <c r="E28" s="8"/>
      <c r="F28" s="3"/>
      <c r="G28" s="43" t="str">
        <v>Mar</v>
      </c>
      <c r="H28" s="10">
        <v>30000</v>
      </c>
      <c r="I28" s="10" t="str">
        <v>guard salary</v>
      </c>
      <c r="J28" s="44" t="str">
        <v>Mar</v>
      </c>
      <c r="K28" s="10">
        <v>300</v>
      </c>
      <c r="L28" s="10" t="str">
        <v>water board bill</v>
      </c>
      <c r="M28" s="10"/>
      <c r="N28" s="10"/>
      <c r="O28" s="10"/>
      <c r="P28" s="44" t="str">
        <v>Mar</v>
      </c>
      <c r="Q28" s="10">
        <v>180000</v>
      </c>
      <c r="R28" s="10" t="str">
        <v xml:space="preserve">household expenditures </v>
      </c>
      <c r="S28" s="44" t="str">
        <v>Mar</v>
      </c>
      <c r="T28" s="10">
        <v>2000</v>
      </c>
      <c r="U28" s="10" t="str">
        <v>icloud</v>
      </c>
      <c r="V28" s="10"/>
      <c r="W28" s="10"/>
      <c r="X28" s="10"/>
      <c r="Y28" s="10"/>
      <c r="Z28" s="10"/>
      <c r="AA28" s="10"/>
      <c r="AB28" s="10"/>
      <c r="AC28" s="10"/>
      <c r="AD28" s="15"/>
    </row>
    <row r="29" spans="1:30" x14ac:dyDescent="0.3">
      <c r="A29" t="s">
        <v>6</v>
      </c>
      <c r="B29" s="26">
        <v>250000</v>
      </c>
      <c r="C29" s="8" t="s">
        <v>22</v>
      </c>
      <c r="D29" s="12" t="s">
        <v>42</v>
      </c>
      <c r="E29" s="8"/>
      <c r="F29" s="3"/>
      <c r="G29" s="43" t="str">
        <v>Mar</v>
      </c>
      <c r="H29" s="10">
        <v>15000</v>
      </c>
      <c r="I29" s="10" t="str">
        <v>maid salary</v>
      </c>
      <c r="J29" s="44" t="str">
        <v>Mar</v>
      </c>
      <c r="K29" s="10">
        <v>6500</v>
      </c>
      <c r="L29" s="10" t="str">
        <v>internet bill</v>
      </c>
      <c r="M29" s="10"/>
      <c r="N29" s="10"/>
      <c r="O29" s="10"/>
      <c r="P29" s="44" t="str">
        <v>Mar</v>
      </c>
      <c r="Q29" s="10">
        <v>250000</v>
      </c>
      <c r="R29" s="10" t="str">
        <v>mortgage repayment</v>
      </c>
      <c r="S29" s="44" t="str">
        <v>Mar</v>
      </c>
      <c r="T29" s="10">
        <v>75000</v>
      </c>
      <c r="U29" s="10" t="str">
        <v>family dinners</v>
      </c>
      <c r="V29" s="10"/>
      <c r="W29" s="10"/>
      <c r="X29" s="10"/>
      <c r="Y29" s="10"/>
      <c r="Z29" s="10"/>
      <c r="AA29" s="10"/>
      <c r="AB29" s="10"/>
      <c r="AC29" s="10"/>
      <c r="AD29" s="15"/>
    </row>
    <row r="30" spans="1:30" x14ac:dyDescent="0.3">
      <c r="A30" t="s">
        <v>6</v>
      </c>
      <c r="B30" s="26">
        <v>180000</v>
      </c>
      <c r="C30" s="8" t="s">
        <v>23</v>
      </c>
      <c r="D30" s="12" t="s">
        <v>45</v>
      </c>
      <c r="E30" s="8"/>
      <c r="F30" s="3"/>
      <c r="G30" s="43" t="str">
        <v>Mar</v>
      </c>
      <c r="H30" s="10">
        <v>15000</v>
      </c>
      <c r="I30" s="10" t="str">
        <v>cook salary</v>
      </c>
      <c r="J30" s="44" t="str">
        <v>Mar</v>
      </c>
      <c r="K30" s="10">
        <v>6100</v>
      </c>
      <c r="L30" s="10" t="str">
        <v>phone bill</v>
      </c>
      <c r="M30" s="10"/>
      <c r="N30" s="10"/>
      <c r="O30" s="10"/>
      <c r="P30" s="44" t="str">
        <v>Mar</v>
      </c>
      <c r="Q30" s="10">
        <v>15000</v>
      </c>
      <c r="R30" s="10" t="str">
        <v>car services</v>
      </c>
      <c r="S30" s="44" t="str">
        <v>Mar</v>
      </c>
      <c r="T30" s="10">
        <v>70000</v>
      </c>
      <c r="U30" s="10" t="str">
        <v>shopping</v>
      </c>
      <c r="V30" s="10"/>
      <c r="W30" s="10"/>
      <c r="X30" s="10"/>
      <c r="Y30" s="10"/>
      <c r="Z30" s="10"/>
      <c r="AA30" s="10"/>
      <c r="AB30" s="10"/>
      <c r="AC30" s="10"/>
      <c r="AD30" s="15"/>
    </row>
    <row r="31" spans="1:30" x14ac:dyDescent="0.3">
      <c r="A31" t="s">
        <v>6</v>
      </c>
      <c r="B31" s="26">
        <v>15000</v>
      </c>
      <c r="C31" s="8" t="s">
        <v>24</v>
      </c>
      <c r="D31" s="12" t="s">
        <v>42</v>
      </c>
      <c r="E31" s="8"/>
      <c r="F31" s="3"/>
      <c r="G31" s="37"/>
      <c r="H31" s="10"/>
      <c r="I31" s="10"/>
      <c r="J31" s="10"/>
      <c r="K31" s="10"/>
      <c r="L31" s="10"/>
      <c r="M31" s="10"/>
      <c r="N31" s="10"/>
      <c r="O31" s="10"/>
      <c r="P31" s="44" t="str">
        <v>Mar</v>
      </c>
      <c r="Q31" s="10">
        <v>45000</v>
      </c>
      <c r="R31" s="10" t="str">
        <v>children pocket money</v>
      </c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5"/>
    </row>
    <row r="32" spans="1:30" ht="15" thickBot="1" x14ac:dyDescent="0.35">
      <c r="A32" t="s">
        <v>6</v>
      </c>
      <c r="B32" s="26">
        <v>125000</v>
      </c>
      <c r="C32" s="8" t="s">
        <v>25</v>
      </c>
      <c r="D32" s="12" t="s">
        <v>45</v>
      </c>
      <c r="E32" s="8"/>
      <c r="F32" s="3"/>
      <c r="G32" s="38"/>
      <c r="H32" s="39"/>
      <c r="I32" s="39"/>
      <c r="J32" s="39"/>
      <c r="K32" s="39"/>
      <c r="L32" s="39"/>
      <c r="M32" s="39"/>
      <c r="N32" s="39"/>
      <c r="O32" s="39"/>
      <c r="P32" s="45" t="str">
        <v>Mar</v>
      </c>
      <c r="Q32" s="39">
        <v>100000</v>
      </c>
      <c r="R32" s="39" t="str">
        <v>wife's personal allowance</v>
      </c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16"/>
    </row>
    <row r="33" spans="1:30" x14ac:dyDescent="0.3">
      <c r="A33" t="s">
        <v>6</v>
      </c>
      <c r="B33" s="26">
        <v>30000</v>
      </c>
      <c r="C33" s="8" t="s">
        <v>26</v>
      </c>
      <c r="D33" s="12" t="s">
        <v>42</v>
      </c>
      <c r="E33" s="8"/>
      <c r="F33" s="3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30" x14ac:dyDescent="0.3">
      <c r="A34" t="s">
        <v>6</v>
      </c>
      <c r="B34" s="26">
        <v>75000</v>
      </c>
      <c r="C34" s="8" t="s">
        <v>27</v>
      </c>
      <c r="D34" s="12" t="s">
        <v>42</v>
      </c>
      <c r="E34" s="8"/>
      <c r="F34" s="3"/>
      <c r="W34" s="3"/>
      <c r="AC34" s="5"/>
      <c r="AD34" s="5"/>
    </row>
    <row r="35" spans="1:30" x14ac:dyDescent="0.3">
      <c r="A35" t="s">
        <v>6</v>
      </c>
      <c r="B35" s="26">
        <v>15000</v>
      </c>
      <c r="C35" s="8" t="s">
        <v>28</v>
      </c>
      <c r="D35" s="12" t="s">
        <v>44</v>
      </c>
      <c r="E35" s="8"/>
      <c r="F35" s="3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3"/>
      <c r="Z35" s="5"/>
      <c r="AA35" s="5"/>
    </row>
    <row r="36" spans="1:30" x14ac:dyDescent="0.3">
      <c r="A36" t="s">
        <v>6</v>
      </c>
      <c r="B36" s="26">
        <v>15000</v>
      </c>
      <c r="C36" s="8" t="s">
        <v>29</v>
      </c>
      <c r="D36" s="12" t="s">
        <v>44</v>
      </c>
      <c r="E36" s="8"/>
      <c r="F36" s="3"/>
      <c r="L36" s="5"/>
      <c r="M36" s="5"/>
      <c r="W36" s="3"/>
    </row>
    <row r="37" spans="1:30" x14ac:dyDescent="0.3">
      <c r="A37" t="s">
        <v>6</v>
      </c>
      <c r="B37" s="26">
        <v>50000</v>
      </c>
      <c r="C37" s="8" t="s">
        <v>30</v>
      </c>
      <c r="D37" s="12" t="s">
        <v>40</v>
      </c>
      <c r="E37" s="8"/>
      <c r="F37" s="3"/>
      <c r="W37" s="3"/>
    </row>
    <row r="38" spans="1:30" x14ac:dyDescent="0.3">
      <c r="A38" t="s">
        <v>6</v>
      </c>
      <c r="B38" s="26">
        <v>38000</v>
      </c>
      <c r="C38" s="8" t="s">
        <v>31</v>
      </c>
      <c r="D38" s="12" t="s">
        <v>40</v>
      </c>
      <c r="E38" s="8"/>
    </row>
    <row r="39" spans="1:30" x14ac:dyDescent="0.3">
      <c r="A39" t="s">
        <v>6</v>
      </c>
      <c r="B39" s="26">
        <v>40000</v>
      </c>
      <c r="C39" s="8" t="s">
        <v>32</v>
      </c>
      <c r="D39" s="12" t="s">
        <v>32</v>
      </c>
      <c r="E39" s="8"/>
    </row>
    <row r="40" spans="1:30" x14ac:dyDescent="0.3">
      <c r="A40" t="s">
        <v>6</v>
      </c>
      <c r="B40" s="26">
        <v>5000</v>
      </c>
      <c r="C40" s="8" t="s">
        <v>38</v>
      </c>
      <c r="D40" s="12" t="s">
        <v>43</v>
      </c>
      <c r="E40" s="8"/>
    </row>
    <row r="41" spans="1:30" x14ac:dyDescent="0.3">
      <c r="A41" t="s">
        <v>6</v>
      </c>
      <c r="B41" s="26">
        <v>15000</v>
      </c>
      <c r="C41" s="8" t="s">
        <v>37</v>
      </c>
      <c r="D41" s="12" t="s">
        <v>43</v>
      </c>
      <c r="E41" s="8"/>
    </row>
    <row r="42" spans="1:30" x14ac:dyDescent="0.3">
      <c r="A42" t="s">
        <v>6</v>
      </c>
      <c r="B42" s="26">
        <v>6000</v>
      </c>
      <c r="C42" s="8" t="s">
        <v>33</v>
      </c>
      <c r="D42" s="12" t="s">
        <v>36</v>
      </c>
      <c r="E42" s="8"/>
    </row>
    <row r="43" spans="1:30" x14ac:dyDescent="0.3">
      <c r="A43" t="s">
        <v>6</v>
      </c>
      <c r="B43" s="26">
        <v>15000</v>
      </c>
      <c r="C43" s="8" t="s">
        <v>41</v>
      </c>
      <c r="D43" s="12" t="s">
        <v>43</v>
      </c>
      <c r="E43" s="8"/>
    </row>
    <row r="44" spans="1:30" x14ac:dyDescent="0.3">
      <c r="A44" t="s">
        <v>7</v>
      </c>
      <c r="B44" s="26">
        <v>30000</v>
      </c>
      <c r="C44" s="8" t="s">
        <v>12</v>
      </c>
      <c r="D44" s="12" t="s">
        <v>44</v>
      </c>
      <c r="E44" s="8"/>
    </row>
    <row r="45" spans="1:30" x14ac:dyDescent="0.3">
      <c r="A45" t="s">
        <v>7</v>
      </c>
      <c r="B45" s="26">
        <v>35000</v>
      </c>
      <c r="C45" s="8" t="s">
        <v>13</v>
      </c>
      <c r="D45" s="12" t="s">
        <v>44</v>
      </c>
      <c r="E45" s="8"/>
    </row>
    <row r="46" spans="1:30" x14ac:dyDescent="0.3">
      <c r="A46" t="s">
        <v>7</v>
      </c>
      <c r="B46" s="26">
        <v>30000</v>
      </c>
      <c r="C46" s="8" t="s">
        <v>11</v>
      </c>
      <c r="D46" s="12" t="s">
        <v>44</v>
      </c>
      <c r="E46" s="8"/>
    </row>
    <row r="47" spans="1:30" x14ac:dyDescent="0.3">
      <c r="A47" t="s">
        <v>7</v>
      </c>
      <c r="B47" s="26">
        <v>45000</v>
      </c>
      <c r="C47" s="8" t="s">
        <v>14</v>
      </c>
      <c r="D47" s="12" t="s">
        <v>36</v>
      </c>
      <c r="E47" s="8"/>
    </row>
    <row r="48" spans="1:30" x14ac:dyDescent="0.3">
      <c r="A48" t="s">
        <v>7</v>
      </c>
      <c r="B48" s="26">
        <v>5000</v>
      </c>
      <c r="C48" s="8" t="s">
        <v>47</v>
      </c>
      <c r="D48" s="12" t="s">
        <v>36</v>
      </c>
      <c r="E48" s="8"/>
    </row>
    <row r="49" spans="1:5" x14ac:dyDescent="0.3">
      <c r="A49" t="s">
        <v>7</v>
      </c>
      <c r="B49" s="26">
        <v>300</v>
      </c>
      <c r="C49" s="8" t="s">
        <v>15</v>
      </c>
      <c r="D49" s="12" t="s">
        <v>36</v>
      </c>
      <c r="E49" s="8"/>
    </row>
    <row r="50" spans="1:5" x14ac:dyDescent="0.3">
      <c r="A50" t="s">
        <v>7</v>
      </c>
      <c r="B50" s="26">
        <v>150000</v>
      </c>
      <c r="C50" s="8" t="s">
        <v>35</v>
      </c>
      <c r="D50" s="12" t="s">
        <v>42</v>
      </c>
      <c r="E50" s="8"/>
    </row>
    <row r="51" spans="1:5" x14ac:dyDescent="0.3">
      <c r="A51" t="s">
        <v>7</v>
      </c>
      <c r="B51" s="26">
        <v>40000</v>
      </c>
      <c r="C51" s="8" t="s">
        <v>16</v>
      </c>
      <c r="D51" s="12" t="s">
        <v>39</v>
      </c>
      <c r="E51" s="8"/>
    </row>
    <row r="52" spans="1:5" x14ac:dyDescent="0.3">
      <c r="A52" t="s">
        <v>7</v>
      </c>
      <c r="B52" s="26">
        <v>150000</v>
      </c>
      <c r="C52" s="8" t="s">
        <v>17</v>
      </c>
      <c r="D52" s="12" t="s">
        <v>42</v>
      </c>
      <c r="E52" s="8"/>
    </row>
    <row r="53" spans="1:5" x14ac:dyDescent="0.3">
      <c r="A53" t="s">
        <v>7</v>
      </c>
      <c r="B53" s="26">
        <v>6500</v>
      </c>
      <c r="C53" s="8" t="s">
        <v>18</v>
      </c>
      <c r="D53" s="12" t="s">
        <v>36</v>
      </c>
      <c r="E53" s="8"/>
    </row>
    <row r="54" spans="1:5" x14ac:dyDescent="0.3">
      <c r="A54" t="s">
        <v>7</v>
      </c>
      <c r="B54" s="26">
        <v>2000</v>
      </c>
      <c r="C54" s="8" t="s">
        <v>19</v>
      </c>
      <c r="D54" s="12" t="s">
        <v>40</v>
      </c>
      <c r="E54" s="8"/>
    </row>
    <row r="55" spans="1:5" x14ac:dyDescent="0.3">
      <c r="A55" t="s">
        <v>7</v>
      </c>
      <c r="B55" s="26">
        <v>1000</v>
      </c>
      <c r="C55" s="8" t="s">
        <v>20</v>
      </c>
      <c r="D55" s="12" t="s">
        <v>40</v>
      </c>
      <c r="E55" s="8"/>
    </row>
    <row r="56" spans="1:5" x14ac:dyDescent="0.3">
      <c r="A56" t="s">
        <v>7</v>
      </c>
      <c r="B56" s="26">
        <v>2000</v>
      </c>
      <c r="C56" s="8" t="s">
        <v>21</v>
      </c>
      <c r="D56" s="12" t="s">
        <v>40</v>
      </c>
      <c r="E56" s="8"/>
    </row>
    <row r="57" spans="1:5" x14ac:dyDescent="0.3">
      <c r="A57" t="s">
        <v>7</v>
      </c>
      <c r="B57" s="26">
        <v>250000</v>
      </c>
      <c r="C57" s="8" t="s">
        <v>22</v>
      </c>
      <c r="D57" s="12" t="s">
        <v>42</v>
      </c>
      <c r="E57" s="8"/>
    </row>
    <row r="58" spans="1:5" x14ac:dyDescent="0.3">
      <c r="A58" t="s">
        <v>7</v>
      </c>
      <c r="B58" s="26">
        <v>180000</v>
      </c>
      <c r="C58" s="8" t="s">
        <v>23</v>
      </c>
      <c r="D58" s="12" t="s">
        <v>45</v>
      </c>
      <c r="E58" s="8"/>
    </row>
    <row r="59" spans="1:5" x14ac:dyDescent="0.3">
      <c r="A59" t="s">
        <v>7</v>
      </c>
      <c r="B59" s="26">
        <v>15000</v>
      </c>
      <c r="C59" s="8" t="s">
        <v>24</v>
      </c>
      <c r="D59" s="12" t="s">
        <v>42</v>
      </c>
      <c r="E59" s="8"/>
    </row>
    <row r="60" spans="1:5" x14ac:dyDescent="0.3">
      <c r="A60" t="s">
        <v>7</v>
      </c>
      <c r="B60" s="26">
        <v>120000</v>
      </c>
      <c r="C60" s="8" t="s">
        <v>25</v>
      </c>
      <c r="D60" s="12" t="s">
        <v>45</v>
      </c>
      <c r="E60" s="8"/>
    </row>
    <row r="61" spans="1:5" x14ac:dyDescent="0.3">
      <c r="A61" t="s">
        <v>7</v>
      </c>
      <c r="B61" s="26">
        <v>30000</v>
      </c>
      <c r="C61" s="8" t="s">
        <v>26</v>
      </c>
      <c r="D61" s="12" t="s">
        <v>42</v>
      </c>
      <c r="E61" s="8"/>
    </row>
    <row r="62" spans="1:5" x14ac:dyDescent="0.3">
      <c r="A62" t="s">
        <v>7</v>
      </c>
      <c r="B62" s="26">
        <v>75000</v>
      </c>
      <c r="C62" s="8" t="s">
        <v>27</v>
      </c>
      <c r="D62" s="12" t="s">
        <v>42</v>
      </c>
      <c r="E62" s="8"/>
    </row>
    <row r="63" spans="1:5" x14ac:dyDescent="0.3">
      <c r="A63" t="s">
        <v>7</v>
      </c>
      <c r="B63" s="26">
        <v>15000</v>
      </c>
      <c r="C63" s="8" t="s">
        <v>28</v>
      </c>
      <c r="D63" s="12" t="s">
        <v>44</v>
      </c>
      <c r="E63" s="8"/>
    </row>
    <row r="64" spans="1:5" x14ac:dyDescent="0.3">
      <c r="A64" t="s">
        <v>7</v>
      </c>
      <c r="B64" s="26">
        <v>15000</v>
      </c>
      <c r="C64" s="8" t="s">
        <v>29</v>
      </c>
      <c r="D64" s="12" t="s">
        <v>44</v>
      </c>
      <c r="E64" s="8"/>
    </row>
    <row r="65" spans="1:5" x14ac:dyDescent="0.3">
      <c r="A65" t="s">
        <v>7</v>
      </c>
      <c r="B65" s="26">
        <v>45000</v>
      </c>
      <c r="C65" s="8" t="s">
        <v>30</v>
      </c>
      <c r="D65" s="12" t="s">
        <v>40</v>
      </c>
      <c r="E65" s="8"/>
    </row>
    <row r="66" spans="1:5" x14ac:dyDescent="0.3">
      <c r="A66" t="s">
        <v>7</v>
      </c>
      <c r="B66" s="26">
        <v>30000</v>
      </c>
      <c r="C66" s="8" t="s">
        <v>31</v>
      </c>
      <c r="D66" s="12" t="s">
        <v>40</v>
      </c>
      <c r="E66" s="8"/>
    </row>
    <row r="67" spans="1:5" x14ac:dyDescent="0.3">
      <c r="A67" t="s">
        <v>7</v>
      </c>
      <c r="B67" s="26">
        <v>40000</v>
      </c>
      <c r="C67" s="8" t="s">
        <v>32</v>
      </c>
      <c r="D67" s="12" t="s">
        <v>32</v>
      </c>
      <c r="E67" s="8"/>
    </row>
    <row r="68" spans="1:5" x14ac:dyDescent="0.3">
      <c r="A68" t="s">
        <v>7</v>
      </c>
      <c r="B68" s="26">
        <v>5000</v>
      </c>
      <c r="C68" s="8" t="s">
        <v>38</v>
      </c>
      <c r="D68" s="12" t="s">
        <v>43</v>
      </c>
      <c r="E68" s="8"/>
    </row>
    <row r="69" spans="1:5" x14ac:dyDescent="0.3">
      <c r="A69" t="s">
        <v>7</v>
      </c>
      <c r="B69" s="26">
        <v>15000</v>
      </c>
      <c r="C69" s="8" t="s">
        <v>37</v>
      </c>
      <c r="D69" s="12" t="s">
        <v>43</v>
      </c>
      <c r="E69" s="8"/>
    </row>
    <row r="70" spans="1:5" x14ac:dyDescent="0.3">
      <c r="A70" t="s">
        <v>7</v>
      </c>
      <c r="B70" s="26">
        <v>6000</v>
      </c>
      <c r="C70" s="8" t="s">
        <v>33</v>
      </c>
      <c r="D70" s="12" t="s">
        <v>36</v>
      </c>
      <c r="E70" s="8"/>
    </row>
    <row r="71" spans="1:5" x14ac:dyDescent="0.3">
      <c r="A71" t="s">
        <v>7</v>
      </c>
      <c r="B71" s="26">
        <v>10000</v>
      </c>
      <c r="C71" s="8" t="s">
        <v>41</v>
      </c>
      <c r="D71" s="12" t="s">
        <v>43</v>
      </c>
      <c r="E71" s="8"/>
    </row>
    <row r="72" spans="1:5" x14ac:dyDescent="0.3">
      <c r="A72" t="s">
        <v>8</v>
      </c>
      <c r="B72" s="26">
        <v>30000</v>
      </c>
      <c r="C72" s="8" t="s">
        <v>12</v>
      </c>
      <c r="D72" s="12" t="s">
        <v>44</v>
      </c>
      <c r="E72" s="8"/>
    </row>
    <row r="73" spans="1:5" x14ac:dyDescent="0.3">
      <c r="A73" t="s">
        <v>8</v>
      </c>
      <c r="B73" s="26">
        <v>35000</v>
      </c>
      <c r="C73" s="8" t="s">
        <v>13</v>
      </c>
      <c r="D73" s="12" t="s">
        <v>44</v>
      </c>
      <c r="E73" s="8"/>
    </row>
    <row r="74" spans="1:5" x14ac:dyDescent="0.3">
      <c r="A74" t="s">
        <v>8</v>
      </c>
      <c r="B74" s="26">
        <v>30000</v>
      </c>
      <c r="C74" s="8" t="s">
        <v>11</v>
      </c>
      <c r="D74" s="12" t="s">
        <v>44</v>
      </c>
      <c r="E74" s="8"/>
    </row>
    <row r="75" spans="1:5" x14ac:dyDescent="0.3">
      <c r="A75" t="s">
        <v>8</v>
      </c>
      <c r="B75" s="26">
        <v>60000</v>
      </c>
      <c r="C75" s="8" t="s">
        <v>14</v>
      </c>
      <c r="D75" s="12" t="s">
        <v>36</v>
      </c>
      <c r="E75" s="8"/>
    </row>
    <row r="76" spans="1:5" x14ac:dyDescent="0.3">
      <c r="A76" t="s">
        <v>8</v>
      </c>
      <c r="B76" s="26">
        <v>5000</v>
      </c>
      <c r="C76" s="8" t="s">
        <v>47</v>
      </c>
      <c r="D76" s="12" t="s">
        <v>36</v>
      </c>
      <c r="E76" s="8"/>
    </row>
    <row r="77" spans="1:5" x14ac:dyDescent="0.3">
      <c r="A77" t="s">
        <v>8</v>
      </c>
      <c r="B77" s="26">
        <v>300</v>
      </c>
      <c r="C77" s="8" t="s">
        <v>15</v>
      </c>
      <c r="D77" s="12" t="s">
        <v>36</v>
      </c>
      <c r="E77" s="8"/>
    </row>
    <row r="78" spans="1:5" x14ac:dyDescent="0.3">
      <c r="A78" t="s">
        <v>8</v>
      </c>
      <c r="B78" s="26">
        <v>360000</v>
      </c>
      <c r="C78" s="8" t="s">
        <v>48</v>
      </c>
      <c r="D78" s="12" t="s">
        <v>42</v>
      </c>
      <c r="E78" s="8"/>
    </row>
    <row r="79" spans="1:5" x14ac:dyDescent="0.3">
      <c r="A79" t="s">
        <v>8</v>
      </c>
      <c r="B79" s="26">
        <v>40000</v>
      </c>
      <c r="C79" s="8" t="s">
        <v>16</v>
      </c>
      <c r="D79" s="12" t="s">
        <v>39</v>
      </c>
      <c r="E79" s="8"/>
    </row>
    <row r="80" spans="1:5" x14ac:dyDescent="0.3">
      <c r="A80" t="s">
        <v>8</v>
      </c>
      <c r="B80" s="26">
        <v>180000</v>
      </c>
      <c r="C80" s="8" t="s">
        <v>17</v>
      </c>
      <c r="D80" s="12" t="s">
        <v>42</v>
      </c>
      <c r="E80" s="8"/>
    </row>
    <row r="81" spans="1:5" x14ac:dyDescent="0.3">
      <c r="A81" t="s">
        <v>8</v>
      </c>
      <c r="B81" s="26">
        <v>6500</v>
      </c>
      <c r="C81" s="8" t="s">
        <v>18</v>
      </c>
      <c r="D81" s="12" t="s">
        <v>36</v>
      </c>
      <c r="E81" s="8"/>
    </row>
    <row r="82" spans="1:5" x14ac:dyDescent="0.3">
      <c r="A82" t="s">
        <v>8</v>
      </c>
      <c r="B82" s="26">
        <v>2000</v>
      </c>
      <c r="C82" s="8" t="s">
        <v>19</v>
      </c>
      <c r="D82" s="12" t="s">
        <v>40</v>
      </c>
      <c r="E82" s="8"/>
    </row>
    <row r="83" spans="1:5" x14ac:dyDescent="0.3">
      <c r="A83" t="s">
        <v>8</v>
      </c>
      <c r="B83" s="26">
        <v>1000</v>
      </c>
      <c r="C83" s="8" t="s">
        <v>20</v>
      </c>
      <c r="D83" s="12" t="s">
        <v>40</v>
      </c>
      <c r="E83" s="8"/>
    </row>
    <row r="84" spans="1:5" x14ac:dyDescent="0.3">
      <c r="A84" t="s">
        <v>8</v>
      </c>
      <c r="B84" s="26">
        <v>2000</v>
      </c>
      <c r="C84" s="8" t="s">
        <v>21</v>
      </c>
      <c r="D84" s="12" t="s">
        <v>40</v>
      </c>
      <c r="E84" s="8"/>
    </row>
    <row r="85" spans="1:5" x14ac:dyDescent="0.3">
      <c r="A85" t="s">
        <v>8</v>
      </c>
      <c r="B85" s="26">
        <v>250000</v>
      </c>
      <c r="C85" s="8" t="s">
        <v>22</v>
      </c>
      <c r="D85" s="12" t="s">
        <v>42</v>
      </c>
      <c r="E85" s="8"/>
    </row>
    <row r="86" spans="1:5" x14ac:dyDescent="0.3">
      <c r="A86" t="s">
        <v>8</v>
      </c>
      <c r="B86" s="26">
        <v>180000</v>
      </c>
      <c r="C86" s="8" t="s">
        <v>23</v>
      </c>
      <c r="D86" s="12" t="s">
        <v>45</v>
      </c>
      <c r="E86" s="8"/>
    </row>
    <row r="87" spans="1:5" x14ac:dyDescent="0.3">
      <c r="A87" t="s">
        <v>8</v>
      </c>
      <c r="B87" s="26">
        <v>15000</v>
      </c>
      <c r="C87" s="8" t="s">
        <v>24</v>
      </c>
      <c r="D87" s="12" t="s">
        <v>42</v>
      </c>
      <c r="E87" s="8"/>
    </row>
    <row r="88" spans="1:5" x14ac:dyDescent="0.3">
      <c r="A88" t="s">
        <v>8</v>
      </c>
      <c r="B88" s="26">
        <v>130000</v>
      </c>
      <c r="C88" s="8" t="s">
        <v>25</v>
      </c>
      <c r="D88" s="12" t="s">
        <v>45</v>
      </c>
      <c r="E88" s="8"/>
    </row>
    <row r="89" spans="1:5" x14ac:dyDescent="0.3">
      <c r="A89" t="s">
        <v>8</v>
      </c>
      <c r="B89" s="26">
        <v>45000</v>
      </c>
      <c r="C89" s="8" t="s">
        <v>26</v>
      </c>
      <c r="D89" s="12" t="s">
        <v>42</v>
      </c>
      <c r="E89" s="8"/>
    </row>
    <row r="90" spans="1:5" x14ac:dyDescent="0.3">
      <c r="A90" t="s">
        <v>8</v>
      </c>
      <c r="B90" s="26">
        <v>100000</v>
      </c>
      <c r="C90" s="8" t="s">
        <v>27</v>
      </c>
      <c r="D90" s="12" t="s">
        <v>42</v>
      </c>
      <c r="E90" s="8"/>
    </row>
    <row r="91" spans="1:5" x14ac:dyDescent="0.3">
      <c r="A91" t="s">
        <v>8</v>
      </c>
      <c r="B91" s="26">
        <v>15000</v>
      </c>
      <c r="C91" s="8" t="s">
        <v>28</v>
      </c>
      <c r="D91" s="12" t="s">
        <v>44</v>
      </c>
      <c r="E91" s="8"/>
    </row>
    <row r="92" spans="1:5" x14ac:dyDescent="0.3">
      <c r="A92" t="s">
        <v>8</v>
      </c>
      <c r="B92" s="26">
        <v>15000</v>
      </c>
      <c r="C92" s="8" t="s">
        <v>29</v>
      </c>
      <c r="D92" s="12" t="s">
        <v>44</v>
      </c>
      <c r="E92" s="8"/>
    </row>
    <row r="93" spans="1:5" x14ac:dyDescent="0.3">
      <c r="A93" t="s">
        <v>8</v>
      </c>
      <c r="B93" s="26">
        <v>75000</v>
      </c>
      <c r="C93" s="8" t="s">
        <v>30</v>
      </c>
      <c r="D93" s="12" t="s">
        <v>40</v>
      </c>
      <c r="E93" s="8"/>
    </row>
    <row r="94" spans="1:5" x14ac:dyDescent="0.3">
      <c r="A94" t="s">
        <v>8</v>
      </c>
      <c r="B94" s="26">
        <v>70000</v>
      </c>
      <c r="C94" s="8" t="s">
        <v>31</v>
      </c>
      <c r="D94" s="12" t="s">
        <v>40</v>
      </c>
      <c r="E94" s="8"/>
    </row>
    <row r="95" spans="1:5" x14ac:dyDescent="0.3">
      <c r="A95" t="s">
        <v>8</v>
      </c>
      <c r="B95" s="26">
        <v>150000</v>
      </c>
      <c r="C95" s="8" t="s">
        <v>32</v>
      </c>
      <c r="D95" s="12" t="s">
        <v>32</v>
      </c>
      <c r="E95" s="8"/>
    </row>
    <row r="96" spans="1:5" x14ac:dyDescent="0.3">
      <c r="A96" t="s">
        <v>8</v>
      </c>
      <c r="B96" s="26">
        <v>5500</v>
      </c>
      <c r="C96" s="8" t="s">
        <v>38</v>
      </c>
      <c r="D96" s="12" t="s">
        <v>43</v>
      </c>
      <c r="E96" s="8"/>
    </row>
    <row r="97" spans="1:5" x14ac:dyDescent="0.3">
      <c r="A97" t="s">
        <v>8</v>
      </c>
      <c r="B97" s="26">
        <v>15000</v>
      </c>
      <c r="C97" s="8" t="s">
        <v>37</v>
      </c>
      <c r="D97" s="12" t="s">
        <v>43</v>
      </c>
      <c r="E97" s="8"/>
    </row>
    <row r="98" spans="1:5" x14ac:dyDescent="0.3">
      <c r="A98" t="s">
        <v>8</v>
      </c>
      <c r="B98" s="26">
        <v>6100</v>
      </c>
      <c r="C98" s="8" t="s">
        <v>33</v>
      </c>
      <c r="D98" s="12" t="s">
        <v>36</v>
      </c>
      <c r="E98" s="8"/>
    </row>
    <row r="99" spans="1:5" x14ac:dyDescent="0.3">
      <c r="A99" t="s">
        <v>8</v>
      </c>
      <c r="B99" s="27">
        <v>25000</v>
      </c>
      <c r="C99" s="13" t="s">
        <v>41</v>
      </c>
      <c r="D99" s="14" t="s">
        <v>43</v>
      </c>
      <c r="E99" s="8"/>
    </row>
    <row r="1048576" spans="7:30" x14ac:dyDescent="0.3">
      <c r="G1048576"/>
      <c r="H1048576"/>
      <c r="I1048576"/>
      <c r="J1048576"/>
      <c r="K1048576"/>
      <c r="L1048576"/>
      <c r="M1048576"/>
      <c r="N1048576"/>
      <c r="O1048576"/>
      <c r="P1048576"/>
      <c r="Q1048576"/>
      <c r="R1048576"/>
      <c r="S1048576"/>
      <c r="T1048576"/>
      <c r="U1048576"/>
      <c r="V1048576"/>
      <c r="Z1048576"/>
      <c r="AA1048576"/>
      <c r="AC1048576"/>
      <c r="AD1048576"/>
    </row>
  </sheetData>
  <mergeCells count="9">
    <mergeCell ref="G13:AD14"/>
    <mergeCell ref="M15:O15"/>
    <mergeCell ref="P15:R15"/>
    <mergeCell ref="S15:U15"/>
    <mergeCell ref="V15:X15"/>
    <mergeCell ref="Y15:AA15"/>
    <mergeCell ref="AB15:AD15"/>
    <mergeCell ref="G15:I15"/>
    <mergeCell ref="J15:L15"/>
  </mergeCells>
  <phoneticPr fontId="2" type="noConversion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47F10-7D9A-44DB-A3DD-AA480ECCE95B}">
  <dimension ref="A1:N25"/>
  <sheetViews>
    <sheetView tabSelected="1" workbookViewId="0">
      <selection activeCell="B25" sqref="B25"/>
    </sheetView>
  </sheetViews>
  <sheetFormatPr defaultRowHeight="14.4" x14ac:dyDescent="0.3"/>
  <cols>
    <col min="2" max="2" width="16.21875" customWidth="1"/>
    <col min="3" max="3" width="16.77734375" customWidth="1"/>
    <col min="4" max="6" width="14" customWidth="1"/>
    <col min="7" max="7" width="14.77734375" customWidth="1"/>
    <col min="8" max="9" width="14" customWidth="1"/>
    <col min="10" max="11" width="14.77734375" customWidth="1"/>
    <col min="12" max="12" width="11" style="3" customWidth="1"/>
    <col min="13" max="13" width="14" customWidth="1"/>
    <col min="14" max="14" width="21.21875" customWidth="1"/>
  </cols>
  <sheetData>
    <row r="1" spans="1:14" s="3" customFormat="1" ht="10.199999999999999" customHeight="1" x14ac:dyDescent="0.3">
      <c r="A1" s="25" t="s">
        <v>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30.6" customHeight="1" x14ac:dyDescent="0.3">
      <c r="A3" s="8" t="s">
        <v>0</v>
      </c>
      <c r="B3" s="24" t="s">
        <v>51</v>
      </c>
      <c r="C3" s="8" t="s">
        <v>53</v>
      </c>
      <c r="D3" s="8" t="s">
        <v>54</v>
      </c>
      <c r="E3" s="8" t="s">
        <v>55</v>
      </c>
      <c r="F3" s="8" t="s">
        <v>56</v>
      </c>
      <c r="G3" s="8" t="s">
        <v>57</v>
      </c>
      <c r="H3" s="8" t="s">
        <v>58</v>
      </c>
      <c r="I3" s="8" t="s">
        <v>59</v>
      </c>
      <c r="J3" s="17" t="s">
        <v>60</v>
      </c>
      <c r="K3" s="8" t="s">
        <v>49</v>
      </c>
      <c r="L3" s="12" t="s">
        <v>65</v>
      </c>
      <c r="M3" s="8" t="s">
        <v>52</v>
      </c>
      <c r="N3" s="8" t="s">
        <v>66</v>
      </c>
    </row>
    <row r="4" spans="1:14" x14ac:dyDescent="0.3">
      <c r="A4" s="8" t="s">
        <v>6</v>
      </c>
      <c r="B4" s="21">
        <f>SUMIF(Data!A$2:A$11,Visualised!A4,Data!B$2:B$11)</f>
        <v>1900000</v>
      </c>
      <c r="C4" s="10">
        <f>SUMIFS(Data!$B$16:$B$99,Data!$A$16:$A$99,Visualised!$A4,Data!$D$16:$D$99,Visualised!C$3)</f>
        <v>125000</v>
      </c>
      <c r="D4" s="20">
        <f>SUMIFS(Data!$B$16:$B$99,Data!$A$16:$A$99,Visualised!$A4,Data!$D$16:$D$99,Visualised!D$3)</f>
        <v>67800</v>
      </c>
      <c r="E4" s="20">
        <f>SUMIFS(Data!$B$16:$B$99,Data!$A$16:$A$99,Visualised!$A4,Data!$D$16:$D$99,Visualised!E$3)</f>
        <v>415000</v>
      </c>
      <c r="F4" s="10">
        <f>SUMIFS(Data!$B$16:$B$99,Data!$A$16:$A$99,Visualised!$A4,Data!$D$16:$D$99,Visualised!F$3)</f>
        <v>520000</v>
      </c>
      <c r="G4" s="20">
        <f>SUMIFS(Data!$B$16:$B$99,Data!$A$16:$A$99,Visualised!$A4,Data!$D$16:$D$99,Visualised!G$3)</f>
        <v>93000</v>
      </c>
      <c r="H4" s="21">
        <f>SUMIFS(Data!$B$16:$B$99,Data!$A$16:$A$99,Visualised!$A4,Data!$D$16:$D$99,Visualised!H$3)</f>
        <v>305000</v>
      </c>
      <c r="I4" s="21">
        <f>SUMIFS(Data!$B$16:$B$99,Data!$A$16:$A$99,Visualised!$A4,Data!$D$16:$D$99,Visualised!I$3)</f>
        <v>40000</v>
      </c>
      <c r="J4" s="18">
        <f>SUMIFS(Data!$B$16:$B$99,Data!$A$16:$A$99,Visualised!$A4,Data!$D$16:$D$99,Visualised!J$3)</f>
        <v>35000</v>
      </c>
      <c r="K4" s="10">
        <f>SUM(C4:J4)</f>
        <v>1600800</v>
      </c>
      <c r="L4" s="18" t="str">
        <f>IF(K4&gt;B$23,"HIGH","MODERATE")</f>
        <v>HIGH</v>
      </c>
      <c r="M4" s="10">
        <f>B4-K4</f>
        <v>299200</v>
      </c>
      <c r="N4" s="10" t="str">
        <f>IF(M4&gt;B$25, "savings goal achieved", "control your expenditure")</f>
        <v>control your expenditure</v>
      </c>
    </row>
    <row r="5" spans="1:14" x14ac:dyDescent="0.3">
      <c r="A5" s="8" t="s">
        <v>7</v>
      </c>
      <c r="B5" s="21">
        <f>SUMIF(Data!A$2:A$11,Visualised!A5,Data!B$2:B$11)</f>
        <v>1900000</v>
      </c>
      <c r="C5" s="10">
        <f>SUMIFS(Data!$B$16:$B$99,Data!$A$16:$A$99,Visualised!$A5,Data!$D$16:$D$99,Visualised!C$3)</f>
        <v>125000</v>
      </c>
      <c r="D5" s="21">
        <f>SUMIFS(Data!$B$16:$B$99,Data!$A$16:$A$99,Visualised!$A5,Data!$D$16:$D$99,Visualised!D$3)</f>
        <v>62800</v>
      </c>
      <c r="E5" s="21">
        <f>SUMIFS(Data!$B$16:$B$99,Data!$A$16:$A$99,Visualised!$A5,Data!$D$16:$D$99,Visualised!E$3)</f>
        <v>40000</v>
      </c>
      <c r="F5" s="10">
        <f>SUMIFS(Data!$B$16:$B$99,Data!$A$16:$A$99,Visualised!$A5,Data!$D$16:$D$99,Visualised!F$3)</f>
        <v>670000</v>
      </c>
      <c r="G5" s="21">
        <f>SUMIFS(Data!$B$16:$B$99,Data!$A$16:$A$99,Visualised!$A5,Data!$D$16:$D$99,Visualised!G$3)</f>
        <v>80000</v>
      </c>
      <c r="H5" s="21">
        <f>SUMIFS(Data!$B$16:$B$99,Data!$A$16:$A$99,Visualised!$A5,Data!$D$16:$D$99,Visualised!H$3)</f>
        <v>300000</v>
      </c>
      <c r="I5" s="21">
        <f>SUMIFS(Data!$B$16:$B$99,Data!$A$16:$A$99,Visualised!$A5,Data!$D$16:$D$99,Visualised!I$3)</f>
        <v>40000</v>
      </c>
      <c r="J5" s="18">
        <f>SUMIFS(Data!$B$16:$B$99,Data!$A$16:$A$99,Visualised!$A5,Data!$D$16:$D$99,Visualised!J$3)</f>
        <v>30000</v>
      </c>
      <c r="K5" s="10">
        <f>SUM(C5:J5)</f>
        <v>1347800</v>
      </c>
      <c r="L5" s="18" t="str">
        <f>IF(K5&gt;B$23,"HIGH","MODERATE")</f>
        <v>MODERATE</v>
      </c>
      <c r="M5" s="10">
        <f>B5-K5</f>
        <v>552200</v>
      </c>
      <c r="N5" s="10" t="str">
        <f>IF(M5&gt;B$25, "savings goal achieved", "control your expenditure")</f>
        <v>savings goal achieved</v>
      </c>
    </row>
    <row r="6" spans="1:14" x14ac:dyDescent="0.3">
      <c r="A6" s="8" t="s">
        <v>8</v>
      </c>
      <c r="B6" s="21">
        <f>SUMIF(Data!A$2:A$11,Visualised!A6,Data!B$2:B$11)</f>
        <v>2900000</v>
      </c>
      <c r="C6" s="10">
        <f>SUMIFS(Data!$B$16:$B$99,Data!$A$16:$A$99,Visualised!$A6,Data!$D$16:$D$99,Visualised!C$3)</f>
        <v>125000</v>
      </c>
      <c r="D6" s="21">
        <f>SUMIFS(Data!$B$16:$B$99,Data!$A$16:$A$99,Visualised!$A6,Data!$D$16:$D$99,Visualised!D$3)</f>
        <v>77900</v>
      </c>
      <c r="E6" s="21">
        <f>SUMIFS(Data!$B$16:$B$99,Data!$A$16:$A$99,Visualised!$A6,Data!$D$16:$D$99,Visualised!E$3)</f>
        <v>40000</v>
      </c>
      <c r="F6" s="10">
        <f>SUMIFS(Data!$B$16:$B$99,Data!$A$16:$A$99,Visualised!$A6,Data!$D$16:$D$99,Visualised!F$3)</f>
        <v>950000</v>
      </c>
      <c r="G6" s="21">
        <f>SUMIFS(Data!$B$16:$B$99,Data!$A$16:$A$99,Visualised!$A6,Data!$D$16:$D$99,Visualised!G$3)</f>
        <v>150000</v>
      </c>
      <c r="H6" s="21">
        <f>SUMIFS(Data!$B$16:$B$99,Data!$A$16:$A$99,Visualised!$A6,Data!$D$16:$D$99,Visualised!H$3)</f>
        <v>310000</v>
      </c>
      <c r="I6" s="21">
        <f>SUMIFS(Data!$B$16:$B$99,Data!$A$16:$A$99,Visualised!$A6,Data!$D$16:$D$99,Visualised!I$3)</f>
        <v>150000</v>
      </c>
      <c r="J6" s="18">
        <f>SUMIFS(Data!$B$16:$B$99,Data!$A$16:$A$99,Visualised!$A6,Data!$D$16:$D$99,Visualised!J$3)</f>
        <v>45500</v>
      </c>
      <c r="K6" s="10">
        <f>SUM(C6:J6)</f>
        <v>1848400</v>
      </c>
      <c r="L6" s="18" t="str">
        <f>IF(K6&gt;B$23,"HIGH","MODERATE")</f>
        <v>HIGH</v>
      </c>
      <c r="M6" s="10">
        <f>B6-K6</f>
        <v>1051600</v>
      </c>
      <c r="N6" s="10" t="str">
        <f>IF(M6&gt;B$25, "savings goal achieved", "control your expenditure")</f>
        <v>savings goal achieved</v>
      </c>
    </row>
    <row r="7" spans="1:14" x14ac:dyDescent="0.3">
      <c r="A7" s="8"/>
      <c r="B7" s="21"/>
      <c r="C7" s="10"/>
      <c r="D7" s="21"/>
      <c r="E7" s="21"/>
      <c r="F7" s="10"/>
      <c r="G7" s="21"/>
      <c r="H7" s="21"/>
      <c r="I7" s="21"/>
      <c r="J7" s="18"/>
      <c r="K7" s="10"/>
      <c r="L7" s="18"/>
      <c r="M7" s="10"/>
      <c r="N7" s="10"/>
    </row>
    <row r="8" spans="1:14" x14ac:dyDescent="0.3">
      <c r="A8" s="8" t="s">
        <v>50</v>
      </c>
      <c r="B8" s="22">
        <f>SUM(B4:B7)</f>
        <v>6700000</v>
      </c>
      <c r="C8" s="11">
        <f>SUM(C4:C7)</f>
        <v>375000</v>
      </c>
      <c r="D8" s="22">
        <f t="shared" ref="D8:M8" si="0">SUM(D4:D7)</f>
        <v>208500</v>
      </c>
      <c r="E8" s="22">
        <f>SUM(E4:E7)</f>
        <v>495000</v>
      </c>
      <c r="F8" s="11">
        <f t="shared" si="0"/>
        <v>2140000</v>
      </c>
      <c r="G8" s="22">
        <f t="shared" si="0"/>
        <v>323000</v>
      </c>
      <c r="H8" s="22">
        <f t="shared" si="0"/>
        <v>915000</v>
      </c>
      <c r="I8" s="22">
        <f t="shared" si="0"/>
        <v>230000</v>
      </c>
      <c r="J8" s="19">
        <f t="shared" si="0"/>
        <v>110500</v>
      </c>
      <c r="K8" s="11">
        <f t="shared" si="0"/>
        <v>4797000</v>
      </c>
      <c r="L8" s="19"/>
      <c r="M8" s="11">
        <f t="shared" si="0"/>
        <v>1903000</v>
      </c>
      <c r="N8" s="8"/>
    </row>
    <row r="9" spans="1:14" x14ac:dyDescent="0.3">
      <c r="A9" s="8"/>
      <c r="B9" s="21"/>
      <c r="C9" s="10"/>
      <c r="D9" s="21"/>
      <c r="E9" s="21"/>
      <c r="F9" s="10"/>
      <c r="G9" s="21"/>
      <c r="H9" s="21"/>
      <c r="I9" s="21"/>
      <c r="J9" s="18"/>
      <c r="K9" s="10"/>
      <c r="L9" s="18"/>
      <c r="M9" s="10"/>
      <c r="N9" s="10"/>
    </row>
    <row r="10" spans="1:14" x14ac:dyDescent="0.3">
      <c r="A10" s="8" t="s">
        <v>61</v>
      </c>
      <c r="B10" s="23"/>
      <c r="C10" s="10"/>
      <c r="D10" s="23"/>
      <c r="E10" s="23"/>
      <c r="F10" s="10"/>
      <c r="G10" s="23"/>
      <c r="H10" s="21"/>
      <c r="I10" s="21"/>
      <c r="J10" s="18"/>
      <c r="K10" s="10"/>
      <c r="L10" s="18"/>
      <c r="M10" s="10"/>
      <c r="N10" s="10"/>
    </row>
    <row r="13" spans="1:14" ht="18" x14ac:dyDescent="0.35">
      <c r="B13" s="3"/>
      <c r="C13" s="25" t="s">
        <v>62</v>
      </c>
      <c r="D13" s="2"/>
      <c r="E13" s="2"/>
      <c r="F13" s="2"/>
      <c r="G13" s="2"/>
      <c r="H13" s="2"/>
      <c r="I13" s="2"/>
      <c r="J13" s="2"/>
      <c r="K13" s="3"/>
      <c r="M13" s="3"/>
    </row>
    <row r="14" spans="1:14" ht="28.8" x14ac:dyDescent="0.3">
      <c r="B14" s="12" t="s">
        <v>0</v>
      </c>
      <c r="C14" s="8" t="s">
        <v>53</v>
      </c>
      <c r="D14" s="8" t="s">
        <v>54</v>
      </c>
      <c r="E14" s="8" t="s">
        <v>55</v>
      </c>
      <c r="F14" s="8" t="s">
        <v>56</v>
      </c>
      <c r="G14" s="8" t="s">
        <v>57</v>
      </c>
      <c r="H14" s="8" t="s">
        <v>58</v>
      </c>
      <c r="I14" s="8" t="s">
        <v>59</v>
      </c>
      <c r="J14" s="9" t="s">
        <v>60</v>
      </c>
      <c r="K14" s="3"/>
      <c r="M14" s="3"/>
    </row>
    <row r="15" spans="1:14" x14ac:dyDescent="0.3">
      <c r="B15" s="12" t="s">
        <v>6</v>
      </c>
      <c r="C15" s="10">
        <f>AVERAGEIFS(Data!$B$16:$B$99,Data!$A$16:$A$99,Visualised!$B15,Data!$D$16:$D$99,Visualised!C$14)</f>
        <v>25000</v>
      </c>
      <c r="D15" s="10">
        <f>AVERAGEIFS(Data!$B$16:$B$99,Data!$A$16:$A$99,Visualised!$B15,Data!$D$16:$D$99,Visualised!D$14)</f>
        <v>13560</v>
      </c>
      <c r="E15" s="10">
        <f>AVERAGEIFS(Data!$B$16:$B$99,Data!$A$16:$A$99,Visualised!$B15,Data!$D$16:$D$99,Visualised!E$14)</f>
        <v>207500</v>
      </c>
      <c r="F15" s="10">
        <f>AVERAGEIFS(Data!$B$16:$B$99,Data!$A$16:$A$99,Visualised!$B15,Data!$D$16:$D$99,Visualised!F$14)</f>
        <v>104000</v>
      </c>
      <c r="G15" s="10">
        <f>AVERAGEIFS(Data!$B$16:$B$99,Data!$A$16:$A$99,Visualised!$B15,Data!$D$16:$D$99,Visualised!G$14)</f>
        <v>18600</v>
      </c>
      <c r="H15" s="10">
        <f>AVERAGEIFS(Data!$B$16:$B$99,Data!$A$16:$A$99,Visualised!$B15,Data!$D$16:$D$99,Visualised!H$14)</f>
        <v>152500</v>
      </c>
      <c r="I15" s="10">
        <f>AVERAGEIFS(Data!$B$16:$B$99,Data!$A$16:$A$99,Visualised!$B15,Data!$D$16:$D$99,Visualised!I$14)</f>
        <v>40000</v>
      </c>
      <c r="J15" s="10">
        <f>AVERAGEIFS(Data!$B$16:$B$99,Data!$A$16:$A$99,Visualised!$B15,Data!$D$16:$D$99,Visualised!J$14)</f>
        <v>11666.666666666666</v>
      </c>
      <c r="K15" s="4"/>
      <c r="L15" s="4"/>
      <c r="M15" s="4"/>
    </row>
    <row r="16" spans="1:14" x14ac:dyDescent="0.3">
      <c r="B16" s="12" t="s">
        <v>7</v>
      </c>
      <c r="C16" s="10">
        <f>AVERAGEIFS(Data!$B$16:$B$99,Data!$A$16:$A$99,Visualised!$B16,Data!$D$16:$D$99,Visualised!C$14)</f>
        <v>25000</v>
      </c>
      <c r="D16" s="10">
        <f>AVERAGEIFS(Data!$B$16:$B$99,Data!$A$16:$A$99,Visualised!$B16,Data!$D$16:$D$99,Visualised!D$14)</f>
        <v>12560</v>
      </c>
      <c r="E16" s="10">
        <f>AVERAGEIFS(Data!$B$16:$B$99,Data!$A$16:$A$99,Visualised!$B16,Data!$D$16:$D$99,Visualised!E$14)</f>
        <v>40000</v>
      </c>
      <c r="F16" s="10">
        <f>AVERAGEIFS(Data!$B$16:$B$99,Data!$A$16:$A$99,Visualised!$B16,Data!$D$16:$D$99,Visualised!F$14)</f>
        <v>111666.66666666667</v>
      </c>
      <c r="G16" s="10">
        <f>AVERAGEIFS(Data!$B$16:$B$99,Data!$A$16:$A$99,Visualised!$B16,Data!$D$16:$D$99,Visualised!G$14)</f>
        <v>16000</v>
      </c>
      <c r="H16" s="10">
        <f>AVERAGEIFS(Data!$B$16:$B$99,Data!$A$16:$A$99,Visualised!$B16,Data!$D$16:$D$99,Visualised!H$14)</f>
        <v>150000</v>
      </c>
      <c r="I16" s="10">
        <f>AVERAGEIFS(Data!$B$16:$B$99,Data!$A$16:$A$99,Visualised!$B16,Data!$D$16:$D$99,Visualised!I$14)</f>
        <v>40000</v>
      </c>
      <c r="J16" s="10">
        <f>AVERAGEIFS(Data!$B$16:$B$99,Data!$A$16:$A$99,Visualised!$B16,Data!$D$16:$D$99,Visualised!J$14)</f>
        <v>10000</v>
      </c>
      <c r="K16" s="4"/>
      <c r="L16" s="4"/>
      <c r="M16" s="4"/>
    </row>
    <row r="17" spans="1:13" x14ac:dyDescent="0.3">
      <c r="B17" s="12" t="s">
        <v>8</v>
      </c>
      <c r="C17" s="10">
        <f>AVERAGEIFS(Data!$B$16:$B$99,Data!$A$16:$A$99,Visualised!$B17,Data!$D$16:$D$99,Visualised!C$14)</f>
        <v>25000</v>
      </c>
      <c r="D17" s="10">
        <f>AVERAGEIFS(Data!$B$16:$B$99,Data!$A$16:$A$99,Visualised!$B17,Data!$D$16:$D$99,Visualised!D$14)</f>
        <v>15580</v>
      </c>
      <c r="E17" s="10">
        <f>AVERAGEIFS(Data!$B$16:$B$99,Data!$A$16:$A$99,Visualised!$B17,Data!$D$16:$D$99,Visualised!E$14)</f>
        <v>40000</v>
      </c>
      <c r="F17" s="10">
        <f>AVERAGEIFS(Data!$B$16:$B$99,Data!$A$16:$A$99,Visualised!$B17,Data!$D$16:$D$99,Visualised!F$14)</f>
        <v>158333.33333333334</v>
      </c>
      <c r="G17" s="10">
        <f>AVERAGEIFS(Data!$B$16:$B$99,Data!$A$16:$A$99,Visualised!$B17,Data!$D$16:$D$99,Visualised!G$14)</f>
        <v>30000</v>
      </c>
      <c r="H17" s="10">
        <f>AVERAGEIFS(Data!$B$16:$B$99,Data!$A$16:$A$99,Visualised!$B17,Data!$D$16:$D$99,Visualised!H$14)</f>
        <v>155000</v>
      </c>
      <c r="I17" s="10">
        <f>AVERAGEIFS(Data!$B$16:$B$99,Data!$A$16:$A$99,Visualised!$B17,Data!$D$16:$D$99,Visualised!I$14)</f>
        <v>150000</v>
      </c>
      <c r="J17" s="10">
        <f>AVERAGEIFS(Data!$B$16:$B$99,Data!$A$16:$A$99,Visualised!$B17,Data!$D$16:$D$99,Visualised!J$14)</f>
        <v>15166.666666666666</v>
      </c>
      <c r="K17" s="4"/>
      <c r="L17" s="4"/>
      <c r="M17" s="4"/>
    </row>
    <row r="18" spans="1:13" x14ac:dyDescent="0.3">
      <c r="A18" s="3"/>
      <c r="B18" s="18"/>
      <c r="C18" s="10"/>
      <c r="D18" s="10"/>
      <c r="E18" s="10"/>
      <c r="F18" s="10"/>
      <c r="G18" s="10"/>
      <c r="H18" s="10"/>
      <c r="I18" s="10"/>
      <c r="J18" s="10"/>
      <c r="K18" s="4"/>
      <c r="L18" s="4"/>
      <c r="M18" s="4"/>
    </row>
    <row r="19" spans="1:13" x14ac:dyDescent="0.3">
      <c r="A19" s="3"/>
      <c r="B19" s="19" t="s">
        <v>67</v>
      </c>
      <c r="C19" s="11"/>
      <c r="D19" s="11"/>
      <c r="E19" s="11"/>
      <c r="F19" s="11"/>
      <c r="G19" s="11"/>
      <c r="H19" s="11"/>
      <c r="I19" s="11"/>
      <c r="J19" s="11"/>
      <c r="K19" s="6"/>
      <c r="L19" s="6"/>
      <c r="M19" s="6"/>
    </row>
    <row r="22" spans="1:13" x14ac:dyDescent="0.3">
      <c r="B22" t="s">
        <v>68</v>
      </c>
      <c r="C22" s="3"/>
    </row>
    <row r="23" spans="1:13" x14ac:dyDescent="0.3">
      <c r="B23" s="6">
        <f>AVERAGE(K4:K7)</f>
        <v>1599000</v>
      </c>
    </row>
    <row r="24" spans="1:13" x14ac:dyDescent="0.3">
      <c r="B24" t="s">
        <v>69</v>
      </c>
    </row>
    <row r="25" spans="1:13" x14ac:dyDescent="0.3">
      <c r="B25" s="7">
        <f>0.2*AVERAGE(B4:B6)</f>
        <v>446666.66666666674</v>
      </c>
    </row>
  </sheetData>
  <mergeCells count="2">
    <mergeCell ref="C13:J13"/>
    <mergeCell ref="A1:N2"/>
  </mergeCells>
  <conditionalFormatting sqref="K4:K7">
    <cfRule type="cellIs" dxfId="3" priority="5" operator="greaterThan">
      <formula>$B$23</formula>
    </cfRule>
  </conditionalFormatting>
  <conditionalFormatting sqref="K5">
    <cfRule type="cellIs" dxfId="2" priority="6" operator="lessThan">
      <formula>$B$23</formula>
    </cfRule>
  </conditionalFormatting>
  <conditionalFormatting sqref="M4:M6">
    <cfRule type="cellIs" dxfId="1" priority="2" operator="greaterThan">
      <formula>$B$25</formula>
    </cfRule>
  </conditionalFormatting>
  <conditionalFormatting sqref="M4">
    <cfRule type="cellIs" dxfId="0" priority="1" operator="lessThan">
      <formula>$B$25</formula>
    </cfRule>
  </conditionalFormatting>
  <pageMargins left="0.7" right="0.7" top="0.75" bottom="0.75" header="0.3" footer="0.3"/>
  <tableParts count="3">
    <tablePart r:id="rId1"/>
    <tablePart r:id="rId2"/>
    <tablePart r:id="rId3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4E119719-FF06-4834-95D0-2DB3713A7B49}">
          <x14:colorSeries rgb="FFC00000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Visualised!C15:C18</xm:f>
              <xm:sqref>C19</xm:sqref>
            </x14:sparkline>
            <x14:sparkline>
              <xm:f>Visualised!D15:D18</xm:f>
              <xm:sqref>D19</xm:sqref>
            </x14:sparkline>
            <x14:sparkline>
              <xm:f>Visualised!E15:E18</xm:f>
              <xm:sqref>E19</xm:sqref>
            </x14:sparkline>
            <x14:sparkline>
              <xm:f>Visualised!F15:F18</xm:f>
              <xm:sqref>F19</xm:sqref>
            </x14:sparkline>
            <x14:sparkline>
              <xm:f>Visualised!G15:G18</xm:f>
              <xm:sqref>G19</xm:sqref>
            </x14:sparkline>
            <x14:sparkline>
              <xm:f>Visualised!H15:H18</xm:f>
              <xm:sqref>H19</xm:sqref>
            </x14:sparkline>
            <x14:sparkline>
              <xm:f>Visualised!I15:I18</xm:f>
              <xm:sqref>I19</xm:sqref>
            </x14:sparkline>
            <x14:sparkline>
              <xm:f>Visualised!J15:J18</xm:f>
              <xm:sqref>J19</xm:sqref>
            </x14:sparkline>
          </x14:sparklines>
        </x14:sparklineGroup>
        <x14:sparklineGroup displayEmptyCellsAs="gap" xr2:uid="{824610FE-7D54-4BD3-BCFE-72565FBAF61A}">
          <x14:colorSeries theme="9"/>
          <x14:colorNegative theme="4"/>
          <x14:colorAxis rgb="FF000000"/>
          <x14:colorMarkers theme="9" tint="-0.249977111117893"/>
          <x14:colorFirst theme="9" tint="-0.249977111117893"/>
          <x14:colorLast theme="9" tint="-0.249977111117893"/>
          <x14:colorHigh theme="9" tint="-0.249977111117893"/>
          <x14:colorLow theme="9" tint="-0.249977111117893"/>
          <x14:sparklines>
            <x14:sparkline>
              <xm:f>Visualised!M4:M7</xm:f>
              <xm:sqref>M10</xm:sqref>
            </x14:sparkline>
          </x14:sparklines>
        </x14:sparklineGroup>
        <x14:sparklineGroup displayEmptyCellsAs="gap" xr2:uid="{83574E5B-85F1-4965-B8EC-8438894A5E81}">
          <x14:colorSeries rgb="FFFF0000"/>
          <x14:colorNegative theme="6"/>
          <x14:colorAxis rgb="FF000000"/>
          <x14:colorMarkers theme="6" tint="-0.249977111117893"/>
          <x14:colorFirst theme="6" tint="-0.249977111117893"/>
          <x14:colorLast theme="6" tint="-0.249977111117893"/>
          <x14:colorHigh theme="6" tint="-0.249977111117893"/>
          <x14:colorLow theme="6" tint="-0.249977111117893"/>
          <x14:sparklines>
            <x14:sparkline>
              <xm:f>Visualised!C4:C7</xm:f>
              <xm:sqref>C10</xm:sqref>
            </x14:sparkline>
            <x14:sparkline>
              <xm:f>Visualised!D4:D7</xm:f>
              <xm:sqref>D10</xm:sqref>
            </x14:sparkline>
            <x14:sparkline>
              <xm:f>Visualised!E4:E7</xm:f>
              <xm:sqref>E10</xm:sqref>
            </x14:sparkline>
            <x14:sparkline>
              <xm:f>Visualised!F4:F7</xm:f>
              <xm:sqref>F10</xm:sqref>
            </x14:sparkline>
            <x14:sparkline>
              <xm:f>Visualised!G4:G7</xm:f>
              <xm:sqref>G10</xm:sqref>
            </x14:sparkline>
            <x14:sparkline>
              <xm:f>Visualised!H4:H7</xm:f>
              <xm:sqref>H10</xm:sqref>
            </x14:sparkline>
            <x14:sparkline>
              <xm:f>Visualised!I4:I7</xm:f>
              <xm:sqref>I10</xm:sqref>
            </x14:sparkline>
            <x14:sparkline>
              <xm:f>Visualised!J4:J7</xm:f>
              <xm:sqref>J10</xm:sqref>
            </x14:sparkline>
            <x14:sparkline>
              <xm:f>Visualised!K4:K7</xm:f>
              <xm:sqref>K10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Visualised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Amir Raza Rizvi</dc:creator>
  <cp:lastModifiedBy>Syed Amir Raza Rizvi</cp:lastModifiedBy>
  <dcterms:created xsi:type="dcterms:W3CDTF">2024-04-11T11:54:42Z</dcterms:created>
  <dcterms:modified xsi:type="dcterms:W3CDTF">2024-04-12T00:46:41Z</dcterms:modified>
</cp:coreProperties>
</file>